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mc:AlternateContent xmlns:mc="http://schemas.openxmlformats.org/markup-compatibility/2006">
    <mc:Choice Requires="x15">
      <x15ac:absPath xmlns:x15ac="http://schemas.microsoft.com/office/spreadsheetml/2010/11/ac" url="C:\Users\HP\Downloads\"/>
    </mc:Choice>
  </mc:AlternateContent>
  <xr:revisionPtr revIDLastSave="0" documentId="8_{8D5D8268-B69C-499E-A51D-D80E79AA55A5}" xr6:coauthVersionLast="47" xr6:coauthVersionMax="47" xr10:uidLastSave="{00000000-0000-0000-0000-000000000000}"/>
  <bookViews>
    <workbookView xWindow="-108" yWindow="-108" windowWidth="23256" windowHeight="12456" tabRatio="500" xr2:uid="{00000000-000D-0000-FFFF-FFFF00000000}"/>
  </bookViews>
  <sheets>
    <sheet name="DCF" sheetId="2" r:id="rId1"/>
    <sheet name="NWC" sheetId="3" r:id="rId2"/>
    <sheet name="WACC" sheetId="4" r:id="rId3"/>
    <sheet name="A1" sheetId="5" r:id="rId4"/>
    <sheet name="A2" sheetId="6" r:id="rId5"/>
    <sheet name="Rights" sheetId="7" r:id="rId6"/>
    <sheet name="Monte Carlo" sheetId="8" r:id="rId7"/>
    <sheet name="Industry Analysis" sheetId="9" r:id="rId8"/>
    <sheet name="Assumptions Rationale" sheetId="12" r:id="rId9"/>
    <sheet name="Real Option - Calculations" sheetId="10" r:id="rId10"/>
    <sheet name="Real Option - Explanation" sheetId="11" r:id="rId11"/>
    <sheet name="Final Output" sheetId="1" r:id="rId12"/>
  </sheets>
  <definedNames>
    <definedName name="_xlfn_IFERROR">none</definedName>
    <definedName name="_xlfn_QUARTILE_INC">none</definedName>
    <definedName name="Excel_BuiltIn_Print_Area" localSheetId="0">DCF!$A$1:$O$66,#REF!</definedName>
    <definedName name="_xlnm.Print_Area" localSheetId="0">DCF!$A$1:$O$66</definedName>
    <definedName name="_xlnm.Print_Area" localSheetId="1">NWC!$A$1:$L$32</definedName>
    <definedName name="TrialPrice">'Monte Carlo'!$BF$27:$BF$526</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3" i="10" l="1"/>
  <c r="B80" i="10"/>
  <c r="B81" i="10" s="1"/>
  <c r="B82" i="10" s="1"/>
  <c r="C76" i="10"/>
  <c r="C75" i="10"/>
  <c r="C74" i="10"/>
  <c r="F63" i="10"/>
  <c r="E63" i="10"/>
  <c r="D63" i="10"/>
  <c r="C63" i="10"/>
  <c r="F62" i="10"/>
  <c r="E62" i="10"/>
  <c r="D62" i="10"/>
  <c r="C62" i="10"/>
  <c r="F61" i="10"/>
  <c r="E61" i="10"/>
  <c r="D61" i="10"/>
  <c r="C61" i="10"/>
  <c r="F51" i="10"/>
  <c r="E51" i="10"/>
  <c r="D51" i="10"/>
  <c r="C51" i="10"/>
  <c r="B51" i="10"/>
  <c r="F48" i="10"/>
  <c r="F49" i="10" s="1"/>
  <c r="E48" i="10"/>
  <c r="E49" i="10" s="1"/>
  <c r="E50" i="10" s="1"/>
  <c r="E52" i="10" s="1"/>
  <c r="D48" i="10"/>
  <c r="D49" i="10" s="1"/>
  <c r="D50" i="10" s="1"/>
  <c r="D52" i="10" s="1"/>
  <c r="C48" i="10"/>
  <c r="C49" i="10" s="1"/>
  <c r="C50" i="10" s="1"/>
  <c r="C52" i="10" s="1"/>
  <c r="B48" i="10"/>
  <c r="B49" i="10" s="1"/>
  <c r="B50" i="10" s="1"/>
  <c r="B52" i="10" s="1"/>
  <c r="F38" i="10"/>
  <c r="E38" i="10"/>
  <c r="D38" i="10"/>
  <c r="C38" i="10"/>
  <c r="B38" i="10"/>
  <c r="F35" i="10"/>
  <c r="F36" i="10" s="1"/>
  <c r="E35" i="10"/>
  <c r="E36" i="10" s="1"/>
  <c r="E37" i="10" s="1"/>
  <c r="E39" i="10" s="1"/>
  <c r="D35" i="10"/>
  <c r="D36" i="10" s="1"/>
  <c r="D37" i="10" s="1"/>
  <c r="D39" i="10" s="1"/>
  <c r="C35" i="10"/>
  <c r="C36" i="10" s="1"/>
  <c r="C37" i="10" s="1"/>
  <c r="C39" i="10" s="1"/>
  <c r="B35" i="10"/>
  <c r="B36" i="10" s="1"/>
  <c r="B37" i="10" s="1"/>
  <c r="B39" i="10" s="1"/>
  <c r="F25" i="10"/>
  <c r="E25" i="10"/>
  <c r="D25" i="10"/>
  <c r="C25" i="10"/>
  <c r="B25" i="10"/>
  <c r="F22" i="10"/>
  <c r="F23" i="10" s="1"/>
  <c r="E22" i="10"/>
  <c r="E23" i="10" s="1"/>
  <c r="E24" i="10" s="1"/>
  <c r="E26" i="10" s="1"/>
  <c r="D22" i="10"/>
  <c r="D23" i="10" s="1"/>
  <c r="D24" i="10" s="1"/>
  <c r="D26" i="10" s="1"/>
  <c r="C22" i="10"/>
  <c r="C23" i="10" s="1"/>
  <c r="C24" i="10" s="1"/>
  <c r="C26" i="10" s="1"/>
  <c r="B22" i="10"/>
  <c r="B23" i="10" s="1"/>
  <c r="B24" i="10" s="1"/>
  <c r="D44" i="9"/>
  <c r="G43" i="9"/>
  <c r="F43" i="9"/>
  <c r="E43" i="9"/>
  <c r="C43" i="9"/>
  <c r="B43" i="9"/>
  <c r="G42" i="9"/>
  <c r="F42" i="9"/>
  <c r="E42" i="9"/>
  <c r="C42" i="9"/>
  <c r="B42" i="9"/>
  <c r="D40" i="9"/>
  <c r="D39" i="9"/>
  <c r="D38" i="9"/>
  <c r="D37" i="9"/>
  <c r="D36" i="9"/>
  <c r="B30" i="9"/>
  <c r="D526" i="8"/>
  <c r="E526" i="8" s="1"/>
  <c r="AY526" i="8" s="1"/>
  <c r="B526" i="8"/>
  <c r="C526" i="8" s="1"/>
  <c r="P526" i="8" s="1"/>
  <c r="D525" i="8"/>
  <c r="E525" i="8" s="1"/>
  <c r="B525" i="8"/>
  <c r="C525" i="8" s="1"/>
  <c r="R525" i="8" s="1"/>
  <c r="D524" i="8"/>
  <c r="E524" i="8" s="1"/>
  <c r="AZ524" i="8" s="1"/>
  <c r="B524" i="8"/>
  <c r="C524" i="8" s="1"/>
  <c r="D523" i="8"/>
  <c r="E523" i="8" s="1"/>
  <c r="B523" i="8"/>
  <c r="C523" i="8" s="1"/>
  <c r="D522" i="8"/>
  <c r="E522" i="8" s="1"/>
  <c r="B522" i="8"/>
  <c r="C522" i="8" s="1"/>
  <c r="N522" i="8" s="1"/>
  <c r="D521" i="8"/>
  <c r="E521" i="8" s="1"/>
  <c r="B521" i="8"/>
  <c r="C521" i="8" s="1"/>
  <c r="D520" i="8"/>
  <c r="E520" i="8" s="1"/>
  <c r="B520" i="8"/>
  <c r="C520" i="8" s="1"/>
  <c r="D519" i="8"/>
  <c r="E519" i="8" s="1"/>
  <c r="B519" i="8"/>
  <c r="C519" i="8" s="1"/>
  <c r="D518" i="8"/>
  <c r="E518" i="8" s="1"/>
  <c r="B518" i="8"/>
  <c r="C518" i="8" s="1"/>
  <c r="F518" i="8" s="1"/>
  <c r="D517" i="8"/>
  <c r="E517" i="8" s="1"/>
  <c r="B517" i="8"/>
  <c r="C517" i="8" s="1"/>
  <c r="D516" i="8"/>
  <c r="E516" i="8" s="1"/>
  <c r="B516" i="8"/>
  <c r="C516" i="8" s="1"/>
  <c r="D515" i="8"/>
  <c r="E515" i="8" s="1"/>
  <c r="B515" i="8"/>
  <c r="C515" i="8" s="1"/>
  <c r="D514" i="8"/>
  <c r="E514" i="8" s="1"/>
  <c r="AZ514" i="8" s="1"/>
  <c r="B514" i="8"/>
  <c r="C514" i="8" s="1"/>
  <c r="Q514" i="8" s="1"/>
  <c r="D513" i="8"/>
  <c r="E513" i="8" s="1"/>
  <c r="AY513" i="8" s="1"/>
  <c r="B513" i="8"/>
  <c r="C513" i="8" s="1"/>
  <c r="L513" i="8" s="1"/>
  <c r="D512" i="8"/>
  <c r="E512" i="8" s="1"/>
  <c r="AZ512" i="8" s="1"/>
  <c r="B512" i="8"/>
  <c r="C512" i="8" s="1"/>
  <c r="S512" i="8" s="1"/>
  <c r="D511" i="8"/>
  <c r="E511" i="8" s="1"/>
  <c r="B511" i="8"/>
  <c r="C511" i="8" s="1"/>
  <c r="Q511" i="8" s="1"/>
  <c r="D510" i="8"/>
  <c r="E510" i="8" s="1"/>
  <c r="AZ510" i="8" s="1"/>
  <c r="B510" i="8"/>
  <c r="C510" i="8" s="1"/>
  <c r="K510" i="8" s="1"/>
  <c r="D509" i="8"/>
  <c r="E509" i="8" s="1"/>
  <c r="B509" i="8"/>
  <c r="C509" i="8" s="1"/>
  <c r="D508" i="8"/>
  <c r="E508" i="8" s="1"/>
  <c r="B508" i="8"/>
  <c r="C508" i="8" s="1"/>
  <c r="D507" i="8"/>
  <c r="E507" i="8" s="1"/>
  <c r="B507" i="8"/>
  <c r="C507" i="8" s="1"/>
  <c r="D506" i="8"/>
  <c r="E506" i="8" s="1"/>
  <c r="B506" i="8"/>
  <c r="C506" i="8" s="1"/>
  <c r="P506" i="8" s="1"/>
  <c r="D505" i="8"/>
  <c r="E505" i="8" s="1"/>
  <c r="B505" i="8"/>
  <c r="C505" i="8" s="1"/>
  <c r="D504" i="8"/>
  <c r="E504" i="8" s="1"/>
  <c r="B504" i="8"/>
  <c r="C504" i="8" s="1"/>
  <c r="D503" i="8"/>
  <c r="E503" i="8" s="1"/>
  <c r="B503" i="8"/>
  <c r="C503" i="8" s="1"/>
  <c r="D502" i="8"/>
  <c r="E502" i="8" s="1"/>
  <c r="AZ502" i="8" s="1"/>
  <c r="B502" i="8"/>
  <c r="C502" i="8" s="1"/>
  <c r="D501" i="8"/>
  <c r="E501" i="8" s="1"/>
  <c r="B501" i="8"/>
  <c r="C501" i="8" s="1"/>
  <c r="D500" i="8"/>
  <c r="E500" i="8" s="1"/>
  <c r="B500" i="8"/>
  <c r="C500" i="8" s="1"/>
  <c r="L500" i="8" s="1"/>
  <c r="D499" i="8"/>
  <c r="E499" i="8" s="1"/>
  <c r="B499" i="8"/>
  <c r="C499" i="8" s="1"/>
  <c r="F499" i="8" s="1"/>
  <c r="AE499" i="8" s="1"/>
  <c r="D498" i="8"/>
  <c r="E498" i="8" s="1"/>
  <c r="B498" i="8"/>
  <c r="C498" i="8" s="1"/>
  <c r="D497" i="8"/>
  <c r="E497" i="8" s="1"/>
  <c r="B497" i="8"/>
  <c r="C497" i="8" s="1"/>
  <c r="D496" i="8"/>
  <c r="E496" i="8" s="1"/>
  <c r="B496" i="8"/>
  <c r="C496" i="8" s="1"/>
  <c r="D495" i="8"/>
  <c r="E495" i="8" s="1"/>
  <c r="B495" i="8"/>
  <c r="C495" i="8" s="1"/>
  <c r="D494" i="8"/>
  <c r="E494" i="8" s="1"/>
  <c r="B494" i="8"/>
  <c r="C494" i="8" s="1"/>
  <c r="D493" i="8"/>
  <c r="E493" i="8" s="1"/>
  <c r="B493" i="8"/>
  <c r="C493" i="8" s="1"/>
  <c r="D492" i="8"/>
  <c r="E492" i="8" s="1"/>
  <c r="AZ492" i="8" s="1"/>
  <c r="B492" i="8"/>
  <c r="C492" i="8" s="1"/>
  <c r="K492" i="8" s="1"/>
  <c r="D491" i="8"/>
  <c r="E491" i="8" s="1"/>
  <c r="B491" i="8"/>
  <c r="C491" i="8" s="1"/>
  <c r="Q491" i="8" s="1"/>
  <c r="D490" i="8"/>
  <c r="E490" i="8" s="1"/>
  <c r="B490" i="8"/>
  <c r="C490" i="8" s="1"/>
  <c r="D489" i="8"/>
  <c r="E489" i="8" s="1"/>
  <c r="B489" i="8"/>
  <c r="C489" i="8" s="1"/>
  <c r="R489" i="8" s="1"/>
  <c r="D488" i="8"/>
  <c r="E488" i="8" s="1"/>
  <c r="B488" i="8"/>
  <c r="C488" i="8" s="1"/>
  <c r="T488" i="8" s="1"/>
  <c r="D487" i="8"/>
  <c r="E487" i="8" s="1"/>
  <c r="B487" i="8"/>
  <c r="C487" i="8" s="1"/>
  <c r="L487" i="8" s="1"/>
  <c r="D486" i="8"/>
  <c r="E486" i="8" s="1"/>
  <c r="B486" i="8"/>
  <c r="C486" i="8" s="1"/>
  <c r="D485" i="8"/>
  <c r="E485" i="8" s="1"/>
  <c r="B485" i="8"/>
  <c r="C485" i="8" s="1"/>
  <c r="N485" i="8" s="1"/>
  <c r="D484" i="8"/>
  <c r="E484" i="8" s="1"/>
  <c r="B484" i="8"/>
  <c r="C484" i="8" s="1"/>
  <c r="D483" i="8"/>
  <c r="E483" i="8" s="1"/>
  <c r="B483" i="8"/>
  <c r="C483" i="8" s="1"/>
  <c r="D482" i="8"/>
  <c r="E482" i="8" s="1"/>
  <c r="B482" i="8"/>
  <c r="C482" i="8" s="1"/>
  <c r="D481" i="8"/>
  <c r="E481" i="8" s="1"/>
  <c r="B481" i="8"/>
  <c r="C481" i="8" s="1"/>
  <c r="D480" i="8"/>
  <c r="E480" i="8" s="1"/>
  <c r="B480" i="8"/>
  <c r="C480" i="8" s="1"/>
  <c r="D479" i="8"/>
  <c r="E479" i="8" s="1"/>
  <c r="B479" i="8"/>
  <c r="C479" i="8" s="1"/>
  <c r="F479" i="8" s="1"/>
  <c r="D478" i="8"/>
  <c r="E478" i="8" s="1"/>
  <c r="B478" i="8"/>
  <c r="C478" i="8" s="1"/>
  <c r="D477" i="8"/>
  <c r="E477" i="8" s="1"/>
  <c r="B477" i="8"/>
  <c r="C477" i="8" s="1"/>
  <c r="D476" i="8"/>
  <c r="E476" i="8" s="1"/>
  <c r="AY476" i="8" s="1"/>
  <c r="B476" i="8"/>
  <c r="C476" i="8" s="1"/>
  <c r="S476" i="8" s="1"/>
  <c r="D475" i="8"/>
  <c r="E475" i="8" s="1"/>
  <c r="B475" i="8"/>
  <c r="C475" i="8" s="1"/>
  <c r="K475" i="8" s="1"/>
  <c r="D474" i="8"/>
  <c r="E474" i="8" s="1"/>
  <c r="B474" i="8"/>
  <c r="C474" i="8" s="1"/>
  <c r="S474" i="8" s="1"/>
  <c r="D473" i="8"/>
  <c r="E473" i="8" s="1"/>
  <c r="B473" i="8"/>
  <c r="C473" i="8" s="1"/>
  <c r="D472" i="8"/>
  <c r="E472" i="8" s="1"/>
  <c r="B472" i="8"/>
  <c r="C472" i="8" s="1"/>
  <c r="D471" i="8"/>
  <c r="E471" i="8" s="1"/>
  <c r="B471" i="8"/>
  <c r="C471" i="8" s="1"/>
  <c r="D470" i="8"/>
  <c r="E470" i="8" s="1"/>
  <c r="AZ470" i="8" s="1"/>
  <c r="B470" i="8"/>
  <c r="C470" i="8" s="1"/>
  <c r="Q470" i="8" s="1"/>
  <c r="D469" i="8"/>
  <c r="E469" i="8" s="1"/>
  <c r="AZ469" i="8" s="1"/>
  <c r="B469" i="8"/>
  <c r="C469" i="8" s="1"/>
  <c r="D468" i="8"/>
  <c r="E468" i="8" s="1"/>
  <c r="B468" i="8"/>
  <c r="C468" i="8" s="1"/>
  <c r="D467" i="8"/>
  <c r="E467" i="8" s="1"/>
  <c r="B467" i="8"/>
  <c r="C467" i="8" s="1"/>
  <c r="D466" i="8"/>
  <c r="E466" i="8" s="1"/>
  <c r="B466" i="8"/>
  <c r="C466" i="8" s="1"/>
  <c r="D465" i="8"/>
  <c r="E465" i="8" s="1"/>
  <c r="B465" i="8"/>
  <c r="C465" i="8" s="1"/>
  <c r="D464" i="8"/>
  <c r="E464" i="8" s="1"/>
  <c r="B464" i="8"/>
  <c r="C464" i="8" s="1"/>
  <c r="D463" i="8"/>
  <c r="E463" i="8" s="1"/>
  <c r="B463" i="8"/>
  <c r="C463" i="8" s="1"/>
  <c r="L463" i="8" s="1"/>
  <c r="D462" i="8"/>
  <c r="E462" i="8" s="1"/>
  <c r="B462" i="8"/>
  <c r="C462" i="8" s="1"/>
  <c r="D461" i="8"/>
  <c r="E461" i="8" s="1"/>
  <c r="B461" i="8"/>
  <c r="C461" i="8" s="1"/>
  <c r="D460" i="8"/>
  <c r="E460" i="8" s="1"/>
  <c r="B460" i="8"/>
  <c r="C460" i="8" s="1"/>
  <c r="M460" i="8" s="1"/>
  <c r="D459" i="8"/>
  <c r="E459" i="8" s="1"/>
  <c r="AY459" i="8" s="1"/>
  <c r="B459" i="8"/>
  <c r="C459" i="8" s="1"/>
  <c r="D458" i="8"/>
  <c r="E458" i="8" s="1"/>
  <c r="AZ458" i="8" s="1"/>
  <c r="B458" i="8"/>
  <c r="C458" i="8" s="1"/>
  <c r="D457" i="8"/>
  <c r="E457" i="8" s="1"/>
  <c r="AZ457" i="8" s="1"/>
  <c r="B457" i="8"/>
  <c r="C457" i="8" s="1"/>
  <c r="K457" i="8" s="1"/>
  <c r="D456" i="8"/>
  <c r="E456" i="8" s="1"/>
  <c r="B456" i="8"/>
  <c r="C456" i="8" s="1"/>
  <c r="D455" i="8"/>
  <c r="E455" i="8" s="1"/>
  <c r="B455" i="8"/>
  <c r="C455" i="8" s="1"/>
  <c r="D454" i="8"/>
  <c r="E454" i="8" s="1"/>
  <c r="B454" i="8"/>
  <c r="C454" i="8" s="1"/>
  <c r="K454" i="8" s="1"/>
  <c r="D453" i="8"/>
  <c r="E453" i="8" s="1"/>
  <c r="B453" i="8"/>
  <c r="C453" i="8" s="1"/>
  <c r="P453" i="8" s="1"/>
  <c r="D452" i="8"/>
  <c r="E452" i="8" s="1"/>
  <c r="B452" i="8"/>
  <c r="C452" i="8" s="1"/>
  <c r="D451" i="8"/>
  <c r="E451" i="8" s="1"/>
  <c r="B451" i="8"/>
  <c r="C451" i="8" s="1"/>
  <c r="F451" i="8" s="1"/>
  <c r="D450" i="8"/>
  <c r="E450" i="8" s="1"/>
  <c r="AZ450" i="8" s="1"/>
  <c r="B450" i="8"/>
  <c r="C450" i="8" s="1"/>
  <c r="D449" i="8"/>
  <c r="E449" i="8" s="1"/>
  <c r="AZ449" i="8" s="1"/>
  <c r="B449" i="8"/>
  <c r="C449" i="8" s="1"/>
  <c r="D448" i="8"/>
  <c r="E448" i="8" s="1"/>
  <c r="B448" i="8"/>
  <c r="C448" i="8" s="1"/>
  <c r="F448" i="8" s="1"/>
  <c r="D447" i="8"/>
  <c r="E447" i="8" s="1"/>
  <c r="B447" i="8"/>
  <c r="C447" i="8" s="1"/>
  <c r="D446" i="8"/>
  <c r="E446" i="8" s="1"/>
  <c r="B446" i="8"/>
  <c r="C446" i="8" s="1"/>
  <c r="F446" i="8" s="1"/>
  <c r="D445" i="8"/>
  <c r="E445" i="8" s="1"/>
  <c r="B445" i="8"/>
  <c r="C445" i="8" s="1"/>
  <c r="Q445" i="8" s="1"/>
  <c r="D444" i="8"/>
  <c r="E444" i="8" s="1"/>
  <c r="B444" i="8"/>
  <c r="C444" i="8" s="1"/>
  <c r="D443" i="8"/>
  <c r="E443" i="8" s="1"/>
  <c r="B443" i="8"/>
  <c r="C443" i="8" s="1"/>
  <c r="D442" i="8"/>
  <c r="E442" i="8" s="1"/>
  <c r="B442" i="8"/>
  <c r="C442" i="8" s="1"/>
  <c r="O442" i="8" s="1"/>
  <c r="D441" i="8"/>
  <c r="E441" i="8" s="1"/>
  <c r="B441" i="8"/>
  <c r="C441" i="8" s="1"/>
  <c r="D440" i="8"/>
  <c r="E440" i="8" s="1"/>
  <c r="AY440" i="8" s="1"/>
  <c r="B440" i="8"/>
  <c r="C440" i="8" s="1"/>
  <c r="D439" i="8"/>
  <c r="E439" i="8" s="1"/>
  <c r="B439" i="8"/>
  <c r="C439" i="8" s="1"/>
  <c r="S439" i="8" s="1"/>
  <c r="D438" i="8"/>
  <c r="E438" i="8" s="1"/>
  <c r="AZ438" i="8" s="1"/>
  <c r="B438" i="8"/>
  <c r="C438" i="8" s="1"/>
  <c r="N438" i="8" s="1"/>
  <c r="D437" i="8"/>
  <c r="E437" i="8" s="1"/>
  <c r="B437" i="8"/>
  <c r="C437" i="8" s="1"/>
  <c r="D436" i="8"/>
  <c r="E436" i="8" s="1"/>
  <c r="B436" i="8"/>
  <c r="C436" i="8" s="1"/>
  <c r="S436" i="8" s="1"/>
  <c r="D435" i="8"/>
  <c r="E435" i="8" s="1"/>
  <c r="AY435" i="8" s="1"/>
  <c r="B435" i="8"/>
  <c r="C435" i="8" s="1"/>
  <c r="M435" i="8" s="1"/>
  <c r="D434" i="8"/>
  <c r="E434" i="8" s="1"/>
  <c r="AZ434" i="8" s="1"/>
  <c r="B434" i="8"/>
  <c r="C434" i="8" s="1"/>
  <c r="R434" i="8" s="1"/>
  <c r="D433" i="8"/>
  <c r="E433" i="8" s="1"/>
  <c r="B433" i="8"/>
  <c r="C433" i="8" s="1"/>
  <c r="D432" i="8"/>
  <c r="E432" i="8" s="1"/>
  <c r="AY432" i="8" s="1"/>
  <c r="B432" i="8"/>
  <c r="C432" i="8" s="1"/>
  <c r="D431" i="8"/>
  <c r="E431" i="8" s="1"/>
  <c r="B431" i="8"/>
  <c r="C431" i="8" s="1"/>
  <c r="D430" i="8"/>
  <c r="E430" i="8" s="1"/>
  <c r="B430" i="8"/>
  <c r="C430" i="8" s="1"/>
  <c r="Q430" i="8" s="1"/>
  <c r="D429" i="8"/>
  <c r="E429" i="8" s="1"/>
  <c r="B429" i="8"/>
  <c r="C429" i="8" s="1"/>
  <c r="D428" i="8"/>
  <c r="E428" i="8" s="1"/>
  <c r="AZ428" i="8" s="1"/>
  <c r="B428" i="8"/>
  <c r="C428" i="8" s="1"/>
  <c r="K428" i="8" s="1"/>
  <c r="D427" i="8"/>
  <c r="E427" i="8" s="1"/>
  <c r="AY427" i="8" s="1"/>
  <c r="B427" i="8"/>
  <c r="C427" i="8" s="1"/>
  <c r="D426" i="8"/>
  <c r="E426" i="8" s="1"/>
  <c r="AZ426" i="8" s="1"/>
  <c r="B426" i="8"/>
  <c r="C426" i="8" s="1"/>
  <c r="D425" i="8"/>
  <c r="E425" i="8" s="1"/>
  <c r="B425" i="8"/>
  <c r="C425" i="8" s="1"/>
  <c r="D424" i="8"/>
  <c r="E424" i="8" s="1"/>
  <c r="B424" i="8"/>
  <c r="C424" i="8" s="1"/>
  <c r="O424" i="8" s="1"/>
  <c r="D423" i="8"/>
  <c r="E423" i="8" s="1"/>
  <c r="B423" i="8"/>
  <c r="C423" i="8" s="1"/>
  <c r="P423" i="8" s="1"/>
  <c r="D422" i="8"/>
  <c r="E422" i="8" s="1"/>
  <c r="B422" i="8"/>
  <c r="C422" i="8" s="1"/>
  <c r="D421" i="8"/>
  <c r="E421" i="8" s="1"/>
  <c r="B421" i="8"/>
  <c r="C421" i="8" s="1"/>
  <c r="D420" i="8"/>
  <c r="E420" i="8" s="1"/>
  <c r="AY420" i="8" s="1"/>
  <c r="B420" i="8"/>
  <c r="C420" i="8" s="1"/>
  <c r="K420" i="8" s="1"/>
  <c r="D419" i="8"/>
  <c r="E419" i="8" s="1"/>
  <c r="B419" i="8"/>
  <c r="C419" i="8" s="1"/>
  <c r="R419" i="8" s="1"/>
  <c r="D418" i="8"/>
  <c r="E418" i="8" s="1"/>
  <c r="AZ418" i="8" s="1"/>
  <c r="B418" i="8"/>
  <c r="C418" i="8" s="1"/>
  <c r="D417" i="8"/>
  <c r="E417" i="8" s="1"/>
  <c r="B417" i="8"/>
  <c r="C417" i="8" s="1"/>
  <c r="D416" i="8"/>
  <c r="E416" i="8" s="1"/>
  <c r="B416" i="8"/>
  <c r="C416" i="8" s="1"/>
  <c r="T416" i="8" s="1"/>
  <c r="D415" i="8"/>
  <c r="E415" i="8" s="1"/>
  <c r="B415" i="8"/>
  <c r="C415" i="8" s="1"/>
  <c r="F415" i="8" s="1"/>
  <c r="D414" i="8"/>
  <c r="E414" i="8" s="1"/>
  <c r="B414" i="8"/>
  <c r="C414" i="8" s="1"/>
  <c r="R414" i="8" s="1"/>
  <c r="D413" i="8"/>
  <c r="E413" i="8" s="1"/>
  <c r="B413" i="8"/>
  <c r="C413" i="8" s="1"/>
  <c r="D412" i="8"/>
  <c r="E412" i="8" s="1"/>
  <c r="B412" i="8"/>
  <c r="C412" i="8" s="1"/>
  <c r="D411" i="8"/>
  <c r="E411" i="8" s="1"/>
  <c r="AY411" i="8" s="1"/>
  <c r="B411" i="8"/>
  <c r="C411" i="8" s="1"/>
  <c r="D410" i="8"/>
  <c r="E410" i="8" s="1"/>
  <c r="B410" i="8"/>
  <c r="C410" i="8" s="1"/>
  <c r="F410" i="8" s="1"/>
  <c r="D409" i="8"/>
  <c r="E409" i="8" s="1"/>
  <c r="AZ409" i="8" s="1"/>
  <c r="B409" i="8"/>
  <c r="C409" i="8" s="1"/>
  <c r="D408" i="8"/>
  <c r="E408" i="8" s="1"/>
  <c r="AY408" i="8" s="1"/>
  <c r="B408" i="8"/>
  <c r="C408" i="8" s="1"/>
  <c r="L408" i="8" s="1"/>
  <c r="D407" i="8"/>
  <c r="E407" i="8" s="1"/>
  <c r="B407" i="8"/>
  <c r="C407" i="8" s="1"/>
  <c r="D406" i="8"/>
  <c r="E406" i="8" s="1"/>
  <c r="B406" i="8"/>
  <c r="C406" i="8" s="1"/>
  <c r="R406" i="8" s="1"/>
  <c r="D405" i="8"/>
  <c r="E405" i="8" s="1"/>
  <c r="B405" i="8"/>
  <c r="C405" i="8" s="1"/>
  <c r="S405" i="8" s="1"/>
  <c r="D404" i="8"/>
  <c r="E404" i="8" s="1"/>
  <c r="AZ404" i="8" s="1"/>
  <c r="B404" i="8"/>
  <c r="C404" i="8" s="1"/>
  <c r="D403" i="8"/>
  <c r="E403" i="8" s="1"/>
  <c r="AY403" i="8" s="1"/>
  <c r="B403" i="8"/>
  <c r="C403" i="8" s="1"/>
  <c r="D402" i="8"/>
  <c r="E402" i="8" s="1"/>
  <c r="B402" i="8"/>
  <c r="C402" i="8" s="1"/>
  <c r="D401" i="8"/>
  <c r="E401" i="8" s="1"/>
  <c r="AZ401" i="8" s="1"/>
  <c r="B401" i="8"/>
  <c r="C401" i="8" s="1"/>
  <c r="N401" i="8" s="1"/>
  <c r="D400" i="8"/>
  <c r="E400" i="8" s="1"/>
  <c r="B400" i="8"/>
  <c r="C400" i="8" s="1"/>
  <c r="D399" i="8"/>
  <c r="E399" i="8" s="1"/>
  <c r="B399" i="8"/>
  <c r="C399" i="8" s="1"/>
  <c r="D398" i="8"/>
  <c r="E398" i="8" s="1"/>
  <c r="B398" i="8"/>
  <c r="C398" i="8" s="1"/>
  <c r="D397" i="8"/>
  <c r="E397" i="8" s="1"/>
  <c r="B397" i="8"/>
  <c r="C397" i="8" s="1"/>
  <c r="D396" i="8"/>
  <c r="E396" i="8" s="1"/>
  <c r="B396" i="8"/>
  <c r="C396" i="8" s="1"/>
  <c r="D395" i="8"/>
  <c r="E395" i="8" s="1"/>
  <c r="AY395" i="8" s="1"/>
  <c r="B395" i="8"/>
  <c r="C395" i="8" s="1"/>
  <c r="O395" i="8" s="1"/>
  <c r="D394" i="8"/>
  <c r="E394" i="8" s="1"/>
  <c r="B394" i="8"/>
  <c r="C394" i="8" s="1"/>
  <c r="P394" i="8" s="1"/>
  <c r="D393" i="8"/>
  <c r="E393" i="8" s="1"/>
  <c r="AZ393" i="8" s="1"/>
  <c r="B393" i="8"/>
  <c r="C393" i="8" s="1"/>
  <c r="M393" i="8" s="1"/>
  <c r="D392" i="8"/>
  <c r="E392" i="8" s="1"/>
  <c r="B392" i="8"/>
  <c r="C392" i="8" s="1"/>
  <c r="D391" i="8"/>
  <c r="E391" i="8" s="1"/>
  <c r="B391" i="8"/>
  <c r="C391" i="8" s="1"/>
  <c r="D390" i="8"/>
  <c r="E390" i="8" s="1"/>
  <c r="B390" i="8"/>
  <c r="C390" i="8" s="1"/>
  <c r="K390" i="8" s="1"/>
  <c r="D389" i="8"/>
  <c r="E389" i="8" s="1"/>
  <c r="B389" i="8"/>
  <c r="C389" i="8" s="1"/>
  <c r="D388" i="8"/>
  <c r="E388" i="8" s="1"/>
  <c r="B388" i="8"/>
  <c r="C388" i="8" s="1"/>
  <c r="D387" i="8"/>
  <c r="E387" i="8" s="1"/>
  <c r="B387" i="8"/>
  <c r="C387" i="8" s="1"/>
  <c r="L387" i="8" s="1"/>
  <c r="D386" i="8"/>
  <c r="E386" i="8" s="1"/>
  <c r="AY386" i="8" s="1"/>
  <c r="B386" i="8"/>
  <c r="C386" i="8" s="1"/>
  <c r="D385" i="8"/>
  <c r="E385" i="8" s="1"/>
  <c r="B385" i="8"/>
  <c r="C385" i="8" s="1"/>
  <c r="S385" i="8" s="1"/>
  <c r="D384" i="8"/>
  <c r="E384" i="8" s="1"/>
  <c r="B384" i="8"/>
  <c r="C384" i="8" s="1"/>
  <c r="D383" i="8"/>
  <c r="E383" i="8" s="1"/>
  <c r="B383" i="8"/>
  <c r="C383" i="8" s="1"/>
  <c r="K383" i="8" s="1"/>
  <c r="D382" i="8"/>
  <c r="E382" i="8" s="1"/>
  <c r="B382" i="8"/>
  <c r="C382" i="8" s="1"/>
  <c r="F382" i="8" s="1"/>
  <c r="D381" i="8"/>
  <c r="E381" i="8" s="1"/>
  <c r="B381" i="8"/>
  <c r="C381" i="8" s="1"/>
  <c r="D380" i="8"/>
  <c r="E380" i="8" s="1"/>
  <c r="AY380" i="8" s="1"/>
  <c r="B380" i="8"/>
  <c r="C380" i="8" s="1"/>
  <c r="D379" i="8"/>
  <c r="E379" i="8" s="1"/>
  <c r="B379" i="8"/>
  <c r="C379" i="8" s="1"/>
  <c r="D378" i="8"/>
  <c r="E378" i="8" s="1"/>
  <c r="AY378" i="8" s="1"/>
  <c r="B378" i="8"/>
  <c r="C378" i="8" s="1"/>
  <c r="T378" i="8" s="1"/>
  <c r="D377" i="8"/>
  <c r="E377" i="8" s="1"/>
  <c r="B377" i="8"/>
  <c r="C377" i="8" s="1"/>
  <c r="D376" i="8"/>
  <c r="E376" i="8" s="1"/>
  <c r="B376" i="8"/>
  <c r="C376" i="8" s="1"/>
  <c r="T376" i="8" s="1"/>
  <c r="D375" i="8"/>
  <c r="E375" i="8" s="1"/>
  <c r="AZ375" i="8" s="1"/>
  <c r="B375" i="8"/>
  <c r="C375" i="8" s="1"/>
  <c r="D374" i="8"/>
  <c r="E374" i="8" s="1"/>
  <c r="AZ374" i="8" s="1"/>
  <c r="B374" i="8"/>
  <c r="C374" i="8" s="1"/>
  <c r="F374" i="8" s="1"/>
  <c r="D373" i="8"/>
  <c r="E373" i="8" s="1"/>
  <c r="B373" i="8"/>
  <c r="C373" i="8" s="1"/>
  <c r="T373" i="8" s="1"/>
  <c r="D372" i="8"/>
  <c r="E372" i="8" s="1"/>
  <c r="B372" i="8"/>
  <c r="C372" i="8" s="1"/>
  <c r="N372" i="8" s="1"/>
  <c r="D371" i="8"/>
  <c r="E371" i="8" s="1"/>
  <c r="AZ371" i="8" s="1"/>
  <c r="B371" i="8"/>
  <c r="C371" i="8" s="1"/>
  <c r="D370" i="8"/>
  <c r="E370" i="8" s="1"/>
  <c r="AZ370" i="8" s="1"/>
  <c r="B370" i="8"/>
  <c r="C370" i="8" s="1"/>
  <c r="O370" i="8" s="1"/>
  <c r="D369" i="8"/>
  <c r="E369" i="8" s="1"/>
  <c r="AZ369" i="8" s="1"/>
  <c r="B369" i="8"/>
  <c r="C369" i="8" s="1"/>
  <c r="D368" i="8"/>
  <c r="E368" i="8" s="1"/>
  <c r="B368" i="8"/>
  <c r="C368" i="8" s="1"/>
  <c r="D367" i="8"/>
  <c r="E367" i="8" s="1"/>
  <c r="AZ367" i="8" s="1"/>
  <c r="B367" i="8"/>
  <c r="C367" i="8" s="1"/>
  <c r="N367" i="8" s="1"/>
  <c r="D366" i="8"/>
  <c r="E366" i="8" s="1"/>
  <c r="B366" i="8"/>
  <c r="C366" i="8" s="1"/>
  <c r="F366" i="8" s="1"/>
  <c r="G366" i="8" s="1"/>
  <c r="D365" i="8"/>
  <c r="E365" i="8" s="1"/>
  <c r="B365" i="8"/>
  <c r="C365" i="8" s="1"/>
  <c r="M365" i="8" s="1"/>
  <c r="D364" i="8"/>
  <c r="E364" i="8" s="1"/>
  <c r="B364" i="8"/>
  <c r="C364" i="8" s="1"/>
  <c r="M364" i="8" s="1"/>
  <c r="D363" i="8"/>
  <c r="E363" i="8" s="1"/>
  <c r="AZ363" i="8" s="1"/>
  <c r="B363" i="8"/>
  <c r="C363" i="8" s="1"/>
  <c r="Q363" i="8" s="1"/>
  <c r="D362" i="8"/>
  <c r="E362" i="8" s="1"/>
  <c r="B362" i="8"/>
  <c r="C362" i="8" s="1"/>
  <c r="D361" i="8"/>
  <c r="E361" i="8" s="1"/>
  <c r="AZ361" i="8" s="1"/>
  <c r="B361" i="8"/>
  <c r="C361" i="8" s="1"/>
  <c r="D360" i="8"/>
  <c r="E360" i="8" s="1"/>
  <c r="B360" i="8"/>
  <c r="C360" i="8" s="1"/>
  <c r="D359" i="8"/>
  <c r="E359" i="8" s="1"/>
  <c r="AZ359" i="8" s="1"/>
  <c r="B359" i="8"/>
  <c r="C359" i="8" s="1"/>
  <c r="D358" i="8"/>
  <c r="E358" i="8" s="1"/>
  <c r="B358" i="8"/>
  <c r="C358" i="8" s="1"/>
  <c r="S358" i="8" s="1"/>
  <c r="D357" i="8"/>
  <c r="E357" i="8" s="1"/>
  <c r="AY357" i="8" s="1"/>
  <c r="B357" i="8"/>
  <c r="C357" i="8" s="1"/>
  <c r="D356" i="8"/>
  <c r="E356" i="8" s="1"/>
  <c r="B356" i="8"/>
  <c r="C356" i="8" s="1"/>
  <c r="D355" i="8"/>
  <c r="E355" i="8" s="1"/>
  <c r="B355" i="8"/>
  <c r="C355" i="8" s="1"/>
  <c r="N355" i="8" s="1"/>
  <c r="D354" i="8"/>
  <c r="E354" i="8" s="1"/>
  <c r="AZ354" i="8" s="1"/>
  <c r="B354" i="8"/>
  <c r="C354" i="8" s="1"/>
  <c r="T354" i="8" s="1"/>
  <c r="D353" i="8"/>
  <c r="E353" i="8" s="1"/>
  <c r="AZ353" i="8" s="1"/>
  <c r="B353" i="8"/>
  <c r="C353" i="8" s="1"/>
  <c r="R353" i="8" s="1"/>
  <c r="D352" i="8"/>
  <c r="E352" i="8" s="1"/>
  <c r="AZ352" i="8" s="1"/>
  <c r="B352" i="8"/>
  <c r="C352" i="8" s="1"/>
  <c r="K352" i="8" s="1"/>
  <c r="D351" i="8"/>
  <c r="E351" i="8" s="1"/>
  <c r="B351" i="8"/>
  <c r="C351" i="8" s="1"/>
  <c r="T351" i="8" s="1"/>
  <c r="D350" i="8"/>
  <c r="E350" i="8" s="1"/>
  <c r="AY350" i="8" s="1"/>
  <c r="B350" i="8"/>
  <c r="C350" i="8" s="1"/>
  <c r="K350" i="8" s="1"/>
  <c r="D349" i="8"/>
  <c r="E349" i="8" s="1"/>
  <c r="B349" i="8"/>
  <c r="C349" i="8" s="1"/>
  <c r="F349" i="8" s="1"/>
  <c r="D348" i="8"/>
  <c r="E348" i="8" s="1"/>
  <c r="B348" i="8"/>
  <c r="C348" i="8" s="1"/>
  <c r="D347" i="8"/>
  <c r="E347" i="8" s="1"/>
  <c r="AY347" i="8" s="1"/>
  <c r="B347" i="8"/>
  <c r="C347" i="8" s="1"/>
  <c r="T347" i="8" s="1"/>
  <c r="D346" i="8"/>
  <c r="E346" i="8" s="1"/>
  <c r="B346" i="8"/>
  <c r="C346" i="8" s="1"/>
  <c r="D345" i="8"/>
  <c r="E345" i="8" s="1"/>
  <c r="B345" i="8"/>
  <c r="C345" i="8" s="1"/>
  <c r="N345" i="8" s="1"/>
  <c r="D344" i="8"/>
  <c r="E344" i="8" s="1"/>
  <c r="B344" i="8"/>
  <c r="C344" i="8" s="1"/>
  <c r="D343" i="8"/>
  <c r="E343" i="8" s="1"/>
  <c r="B343" i="8"/>
  <c r="C343" i="8" s="1"/>
  <c r="D342" i="8"/>
  <c r="E342" i="8" s="1"/>
  <c r="B342" i="8"/>
  <c r="C342" i="8" s="1"/>
  <c r="D341" i="8"/>
  <c r="E341" i="8" s="1"/>
  <c r="AY341" i="8" s="1"/>
  <c r="B341" i="8"/>
  <c r="C341" i="8" s="1"/>
  <c r="D340" i="8"/>
  <c r="E340" i="8" s="1"/>
  <c r="B340" i="8"/>
  <c r="C340" i="8" s="1"/>
  <c r="P340" i="8" s="1"/>
  <c r="D339" i="8"/>
  <c r="E339" i="8" s="1"/>
  <c r="B339" i="8"/>
  <c r="C339" i="8" s="1"/>
  <c r="F339" i="8" s="1"/>
  <c r="D338" i="8"/>
  <c r="E338" i="8" s="1"/>
  <c r="B338" i="8"/>
  <c r="C338" i="8" s="1"/>
  <c r="O338" i="8" s="1"/>
  <c r="D337" i="8"/>
  <c r="E337" i="8" s="1"/>
  <c r="B337" i="8"/>
  <c r="C337" i="8" s="1"/>
  <c r="R337" i="8" s="1"/>
  <c r="D336" i="8"/>
  <c r="E336" i="8" s="1"/>
  <c r="B336" i="8"/>
  <c r="C336" i="8" s="1"/>
  <c r="D335" i="8"/>
  <c r="E335" i="8" s="1"/>
  <c r="B335" i="8"/>
  <c r="C335" i="8" s="1"/>
  <c r="D334" i="8"/>
  <c r="E334" i="8" s="1"/>
  <c r="AY334" i="8" s="1"/>
  <c r="B334" i="8"/>
  <c r="C334" i="8" s="1"/>
  <c r="D333" i="8"/>
  <c r="E333" i="8" s="1"/>
  <c r="B333" i="8"/>
  <c r="C333" i="8" s="1"/>
  <c r="M333" i="8" s="1"/>
  <c r="D332" i="8"/>
  <c r="E332" i="8" s="1"/>
  <c r="B332" i="8"/>
  <c r="C332" i="8" s="1"/>
  <c r="P332" i="8" s="1"/>
  <c r="D331" i="8"/>
  <c r="E331" i="8" s="1"/>
  <c r="AZ331" i="8" s="1"/>
  <c r="B331" i="8"/>
  <c r="C331" i="8" s="1"/>
  <c r="S331" i="8" s="1"/>
  <c r="D330" i="8"/>
  <c r="E330" i="8" s="1"/>
  <c r="B330" i="8"/>
  <c r="C330" i="8" s="1"/>
  <c r="D329" i="8"/>
  <c r="E329" i="8" s="1"/>
  <c r="AZ329" i="8" s="1"/>
  <c r="B329" i="8"/>
  <c r="C329" i="8" s="1"/>
  <c r="Q329" i="8" s="1"/>
  <c r="D328" i="8"/>
  <c r="E328" i="8" s="1"/>
  <c r="B328" i="8"/>
  <c r="C328" i="8" s="1"/>
  <c r="D327" i="8"/>
  <c r="E327" i="8" s="1"/>
  <c r="B327" i="8"/>
  <c r="C327" i="8" s="1"/>
  <c r="D326" i="8"/>
  <c r="E326" i="8" s="1"/>
  <c r="B326" i="8"/>
  <c r="C326" i="8" s="1"/>
  <c r="M326" i="8" s="1"/>
  <c r="D325" i="8"/>
  <c r="E325" i="8" s="1"/>
  <c r="B325" i="8"/>
  <c r="C325" i="8" s="1"/>
  <c r="F325" i="8" s="1"/>
  <c r="G325" i="8" s="1"/>
  <c r="D324" i="8"/>
  <c r="E324" i="8" s="1"/>
  <c r="B324" i="8"/>
  <c r="C324" i="8" s="1"/>
  <c r="D323" i="8"/>
  <c r="E323" i="8" s="1"/>
  <c r="AZ323" i="8" s="1"/>
  <c r="B323" i="8"/>
  <c r="C323" i="8" s="1"/>
  <c r="Q323" i="8" s="1"/>
  <c r="D322" i="8"/>
  <c r="E322" i="8" s="1"/>
  <c r="AZ322" i="8" s="1"/>
  <c r="B322" i="8"/>
  <c r="C322" i="8" s="1"/>
  <c r="D321" i="8"/>
  <c r="E321" i="8" s="1"/>
  <c r="AZ321" i="8" s="1"/>
  <c r="B321" i="8"/>
  <c r="C321" i="8" s="1"/>
  <c r="D320" i="8"/>
  <c r="E320" i="8" s="1"/>
  <c r="AY320" i="8" s="1"/>
  <c r="B320" i="8"/>
  <c r="C320" i="8" s="1"/>
  <c r="D319" i="8"/>
  <c r="E319" i="8" s="1"/>
  <c r="AY319" i="8" s="1"/>
  <c r="B319" i="8"/>
  <c r="C319" i="8" s="1"/>
  <c r="D318" i="8"/>
  <c r="E318" i="8" s="1"/>
  <c r="B318" i="8"/>
  <c r="C318" i="8" s="1"/>
  <c r="F318" i="8" s="1"/>
  <c r="G318" i="8" s="1"/>
  <c r="D317" i="8"/>
  <c r="E317" i="8" s="1"/>
  <c r="B317" i="8"/>
  <c r="C317" i="8" s="1"/>
  <c r="D316" i="8"/>
  <c r="E316" i="8" s="1"/>
  <c r="B316" i="8"/>
  <c r="C316" i="8" s="1"/>
  <c r="O316" i="8" s="1"/>
  <c r="D315" i="8"/>
  <c r="E315" i="8" s="1"/>
  <c r="B315" i="8"/>
  <c r="C315" i="8" s="1"/>
  <c r="R315" i="8" s="1"/>
  <c r="D314" i="8"/>
  <c r="E314" i="8" s="1"/>
  <c r="AZ314" i="8" s="1"/>
  <c r="B314" i="8"/>
  <c r="C314" i="8" s="1"/>
  <c r="Q314" i="8" s="1"/>
  <c r="D313" i="8"/>
  <c r="E313" i="8" s="1"/>
  <c r="AZ313" i="8" s="1"/>
  <c r="B313" i="8"/>
  <c r="C313" i="8" s="1"/>
  <c r="D312" i="8"/>
  <c r="E312" i="8" s="1"/>
  <c r="AY312" i="8" s="1"/>
  <c r="B312" i="8"/>
  <c r="C312" i="8" s="1"/>
  <c r="M312" i="8" s="1"/>
  <c r="D311" i="8"/>
  <c r="E311" i="8" s="1"/>
  <c r="AY311" i="8" s="1"/>
  <c r="B311" i="8"/>
  <c r="C311" i="8" s="1"/>
  <c r="L311" i="8" s="1"/>
  <c r="D310" i="8"/>
  <c r="E310" i="8" s="1"/>
  <c r="B310" i="8"/>
  <c r="C310" i="8" s="1"/>
  <c r="D309" i="8"/>
  <c r="E309" i="8" s="1"/>
  <c r="B309" i="8"/>
  <c r="C309" i="8" s="1"/>
  <c r="Q309" i="8" s="1"/>
  <c r="D308" i="8"/>
  <c r="E308" i="8" s="1"/>
  <c r="B308" i="8"/>
  <c r="C308" i="8" s="1"/>
  <c r="F308" i="8" s="1"/>
  <c r="D307" i="8"/>
  <c r="E307" i="8" s="1"/>
  <c r="B307" i="8"/>
  <c r="C307" i="8" s="1"/>
  <c r="D306" i="8"/>
  <c r="E306" i="8" s="1"/>
  <c r="AZ306" i="8" s="1"/>
  <c r="B306" i="8"/>
  <c r="C306" i="8" s="1"/>
  <c r="D305" i="8"/>
  <c r="E305" i="8" s="1"/>
  <c r="AZ305" i="8" s="1"/>
  <c r="B305" i="8"/>
  <c r="C305" i="8" s="1"/>
  <c r="D304" i="8"/>
  <c r="E304" i="8" s="1"/>
  <c r="B304" i="8"/>
  <c r="C304" i="8" s="1"/>
  <c r="D303" i="8"/>
  <c r="E303" i="8" s="1"/>
  <c r="AY303" i="8" s="1"/>
  <c r="B303" i="8"/>
  <c r="C303" i="8" s="1"/>
  <c r="D302" i="8"/>
  <c r="E302" i="8" s="1"/>
  <c r="B302" i="8"/>
  <c r="C302" i="8" s="1"/>
  <c r="D301" i="8"/>
  <c r="E301" i="8" s="1"/>
  <c r="B301" i="8"/>
  <c r="C301" i="8" s="1"/>
  <c r="D300" i="8"/>
  <c r="E300" i="8" s="1"/>
  <c r="B300" i="8"/>
  <c r="C300" i="8" s="1"/>
  <c r="D299" i="8"/>
  <c r="E299" i="8" s="1"/>
  <c r="B299" i="8"/>
  <c r="C299" i="8" s="1"/>
  <c r="Q299" i="8" s="1"/>
  <c r="D298" i="8"/>
  <c r="E298" i="8" s="1"/>
  <c r="AZ298" i="8" s="1"/>
  <c r="B298" i="8"/>
  <c r="C298" i="8" s="1"/>
  <c r="D297" i="8"/>
  <c r="E297" i="8" s="1"/>
  <c r="AZ297" i="8" s="1"/>
  <c r="B297" i="8"/>
  <c r="C297" i="8" s="1"/>
  <c r="D296" i="8"/>
  <c r="E296" i="8" s="1"/>
  <c r="B296" i="8"/>
  <c r="C296" i="8" s="1"/>
  <c r="D295" i="8"/>
  <c r="E295" i="8" s="1"/>
  <c r="B295" i="8"/>
  <c r="C295" i="8" s="1"/>
  <c r="D294" i="8"/>
  <c r="E294" i="8" s="1"/>
  <c r="B294" i="8"/>
  <c r="C294" i="8" s="1"/>
  <c r="D293" i="8"/>
  <c r="E293" i="8" s="1"/>
  <c r="B293" i="8"/>
  <c r="C293" i="8" s="1"/>
  <c r="D292" i="8"/>
  <c r="E292" i="8" s="1"/>
  <c r="B292" i="8"/>
  <c r="C292" i="8" s="1"/>
  <c r="N292" i="8" s="1"/>
  <c r="D291" i="8"/>
  <c r="E291" i="8" s="1"/>
  <c r="B291" i="8"/>
  <c r="C291" i="8" s="1"/>
  <c r="P291" i="8" s="1"/>
  <c r="D290" i="8"/>
  <c r="E290" i="8" s="1"/>
  <c r="AZ290" i="8" s="1"/>
  <c r="B290" i="8"/>
  <c r="C290" i="8" s="1"/>
  <c r="K290" i="8" s="1"/>
  <c r="D289" i="8"/>
  <c r="E289" i="8" s="1"/>
  <c r="AY289" i="8" s="1"/>
  <c r="B289" i="8"/>
  <c r="C289" i="8" s="1"/>
  <c r="R289" i="8" s="1"/>
  <c r="D288" i="8"/>
  <c r="E288" i="8" s="1"/>
  <c r="B288" i="8"/>
  <c r="C288" i="8" s="1"/>
  <c r="T288" i="8" s="1"/>
  <c r="D287" i="8"/>
  <c r="E287" i="8" s="1"/>
  <c r="AZ287" i="8" s="1"/>
  <c r="B287" i="8"/>
  <c r="C287" i="8" s="1"/>
  <c r="D286" i="8"/>
  <c r="E286" i="8" s="1"/>
  <c r="AY286" i="8" s="1"/>
  <c r="B286" i="8"/>
  <c r="C286" i="8" s="1"/>
  <c r="D285" i="8"/>
  <c r="E285" i="8" s="1"/>
  <c r="B285" i="8"/>
  <c r="C285" i="8" s="1"/>
  <c r="D284" i="8"/>
  <c r="E284" i="8" s="1"/>
  <c r="B284" i="8"/>
  <c r="C284" i="8" s="1"/>
  <c r="N284" i="8" s="1"/>
  <c r="D283" i="8"/>
  <c r="E283" i="8" s="1"/>
  <c r="B283" i="8"/>
  <c r="C283" i="8" s="1"/>
  <c r="D282" i="8"/>
  <c r="E282" i="8" s="1"/>
  <c r="AY282" i="8" s="1"/>
  <c r="B282" i="8"/>
  <c r="C282" i="8" s="1"/>
  <c r="D281" i="8"/>
  <c r="E281" i="8" s="1"/>
  <c r="B281" i="8"/>
  <c r="C281" i="8" s="1"/>
  <c r="D280" i="8"/>
  <c r="E280" i="8" s="1"/>
  <c r="B280" i="8"/>
  <c r="C280" i="8" s="1"/>
  <c r="D279" i="8"/>
  <c r="E279" i="8" s="1"/>
  <c r="B279" i="8"/>
  <c r="C279" i="8" s="1"/>
  <c r="M279" i="8" s="1"/>
  <c r="D278" i="8"/>
  <c r="E278" i="8" s="1"/>
  <c r="B278" i="8"/>
  <c r="C278" i="8" s="1"/>
  <c r="D277" i="8"/>
  <c r="E277" i="8" s="1"/>
  <c r="B277" i="8"/>
  <c r="C277" i="8" s="1"/>
  <c r="D276" i="8"/>
  <c r="E276" i="8" s="1"/>
  <c r="B276" i="8"/>
  <c r="C276" i="8" s="1"/>
  <c r="D275" i="8"/>
  <c r="E275" i="8" s="1"/>
  <c r="B275" i="8"/>
  <c r="C275" i="8" s="1"/>
  <c r="R275" i="8" s="1"/>
  <c r="D274" i="8"/>
  <c r="E274" i="8" s="1"/>
  <c r="AY274" i="8" s="1"/>
  <c r="B274" i="8"/>
  <c r="C274" i="8" s="1"/>
  <c r="D273" i="8"/>
  <c r="E273" i="8" s="1"/>
  <c r="AY273" i="8" s="1"/>
  <c r="B273" i="8"/>
  <c r="C273" i="8" s="1"/>
  <c r="T273" i="8" s="1"/>
  <c r="D272" i="8"/>
  <c r="E272" i="8" s="1"/>
  <c r="AY272" i="8" s="1"/>
  <c r="B272" i="8"/>
  <c r="C272" i="8" s="1"/>
  <c r="T272" i="8" s="1"/>
  <c r="D271" i="8"/>
  <c r="E271" i="8" s="1"/>
  <c r="AY271" i="8" s="1"/>
  <c r="B271" i="8"/>
  <c r="C271" i="8" s="1"/>
  <c r="K271" i="8" s="1"/>
  <c r="D270" i="8"/>
  <c r="E270" i="8" s="1"/>
  <c r="B270" i="8"/>
  <c r="C270" i="8" s="1"/>
  <c r="D269" i="8"/>
  <c r="E269" i="8" s="1"/>
  <c r="B269" i="8"/>
  <c r="C269" i="8" s="1"/>
  <c r="O269" i="8" s="1"/>
  <c r="D268" i="8"/>
  <c r="E268" i="8" s="1"/>
  <c r="B268" i="8"/>
  <c r="C268" i="8" s="1"/>
  <c r="D267" i="8"/>
  <c r="E267" i="8" s="1"/>
  <c r="B267" i="8"/>
  <c r="C267" i="8" s="1"/>
  <c r="Q267" i="8" s="1"/>
  <c r="D266" i="8"/>
  <c r="E266" i="8" s="1"/>
  <c r="AZ266" i="8" s="1"/>
  <c r="B266" i="8"/>
  <c r="C266" i="8" s="1"/>
  <c r="L266" i="8" s="1"/>
  <c r="D265" i="8"/>
  <c r="E265" i="8" s="1"/>
  <c r="B265" i="8"/>
  <c r="C265" i="8" s="1"/>
  <c r="D264" i="8"/>
  <c r="E264" i="8" s="1"/>
  <c r="AZ264" i="8" s="1"/>
  <c r="B264" i="8"/>
  <c r="C264" i="8" s="1"/>
  <c r="D263" i="8"/>
  <c r="E263" i="8" s="1"/>
  <c r="B263" i="8"/>
  <c r="C263" i="8" s="1"/>
  <c r="S263" i="8" s="1"/>
  <c r="D262" i="8"/>
  <c r="E262" i="8" s="1"/>
  <c r="B262" i="8"/>
  <c r="C262" i="8" s="1"/>
  <c r="T262" i="8" s="1"/>
  <c r="D261" i="8"/>
  <c r="E261" i="8" s="1"/>
  <c r="B261" i="8"/>
  <c r="C261" i="8" s="1"/>
  <c r="D260" i="8"/>
  <c r="E260" i="8" s="1"/>
  <c r="B260" i="8"/>
  <c r="C260" i="8" s="1"/>
  <c r="P260" i="8" s="1"/>
  <c r="D259" i="8"/>
  <c r="E259" i="8" s="1"/>
  <c r="B259" i="8"/>
  <c r="C259" i="8" s="1"/>
  <c r="D258" i="8"/>
  <c r="E258" i="8" s="1"/>
  <c r="AZ258" i="8" s="1"/>
  <c r="B258" i="8"/>
  <c r="C258" i="8" s="1"/>
  <c r="T258" i="8" s="1"/>
  <c r="D257" i="8"/>
  <c r="E257" i="8" s="1"/>
  <c r="AZ257" i="8" s="1"/>
  <c r="B257" i="8"/>
  <c r="C257" i="8" s="1"/>
  <c r="D256" i="8"/>
  <c r="E256" i="8" s="1"/>
  <c r="B256" i="8"/>
  <c r="C256" i="8" s="1"/>
  <c r="O256" i="8" s="1"/>
  <c r="D255" i="8"/>
  <c r="E255" i="8" s="1"/>
  <c r="AZ255" i="8" s="1"/>
  <c r="B255" i="8"/>
  <c r="C255" i="8" s="1"/>
  <c r="Q255" i="8" s="1"/>
  <c r="D254" i="8"/>
  <c r="E254" i="8" s="1"/>
  <c r="AY254" i="8" s="1"/>
  <c r="B254" i="8"/>
  <c r="C254" i="8" s="1"/>
  <c r="D253" i="8"/>
  <c r="E253" i="8" s="1"/>
  <c r="AZ253" i="8" s="1"/>
  <c r="B253" i="8"/>
  <c r="C253" i="8" s="1"/>
  <c r="D252" i="8"/>
  <c r="E252" i="8" s="1"/>
  <c r="AZ252" i="8" s="1"/>
  <c r="B252" i="8"/>
  <c r="C252" i="8" s="1"/>
  <c r="T252" i="8" s="1"/>
  <c r="D251" i="8"/>
  <c r="E251" i="8" s="1"/>
  <c r="B251" i="8"/>
  <c r="C251" i="8" s="1"/>
  <c r="D250" i="8"/>
  <c r="E250" i="8" s="1"/>
  <c r="AY250" i="8" s="1"/>
  <c r="B250" i="8"/>
  <c r="C250" i="8" s="1"/>
  <c r="P250" i="8" s="1"/>
  <c r="D249" i="8"/>
  <c r="E249" i="8" s="1"/>
  <c r="B249" i="8"/>
  <c r="C249" i="8" s="1"/>
  <c r="K249" i="8" s="1"/>
  <c r="D248" i="8"/>
  <c r="E248" i="8" s="1"/>
  <c r="B248" i="8"/>
  <c r="C248" i="8" s="1"/>
  <c r="D247" i="8"/>
  <c r="E247" i="8" s="1"/>
  <c r="B247" i="8"/>
  <c r="C247" i="8" s="1"/>
  <c r="F247" i="8" s="1"/>
  <c r="D246" i="8"/>
  <c r="E246" i="8" s="1"/>
  <c r="AZ246" i="8" s="1"/>
  <c r="B246" i="8"/>
  <c r="C246" i="8" s="1"/>
  <c r="D245" i="8"/>
  <c r="E245" i="8" s="1"/>
  <c r="B245" i="8"/>
  <c r="C245" i="8" s="1"/>
  <c r="D244" i="8"/>
  <c r="E244" i="8" s="1"/>
  <c r="B244" i="8"/>
  <c r="C244" i="8" s="1"/>
  <c r="K244" i="8" s="1"/>
  <c r="D243" i="8"/>
  <c r="E243" i="8" s="1"/>
  <c r="B243" i="8"/>
  <c r="C243" i="8" s="1"/>
  <c r="D242" i="8"/>
  <c r="E242" i="8" s="1"/>
  <c r="B242" i="8"/>
  <c r="C242" i="8" s="1"/>
  <c r="D241" i="8"/>
  <c r="E241" i="8" s="1"/>
  <c r="AZ241" i="8" s="1"/>
  <c r="B241" i="8"/>
  <c r="C241" i="8" s="1"/>
  <c r="D240" i="8"/>
  <c r="E240" i="8" s="1"/>
  <c r="AY240" i="8" s="1"/>
  <c r="B240" i="8"/>
  <c r="C240" i="8" s="1"/>
  <c r="D239" i="8"/>
  <c r="E239" i="8" s="1"/>
  <c r="B239" i="8"/>
  <c r="C239" i="8" s="1"/>
  <c r="F239" i="8" s="1"/>
  <c r="D238" i="8"/>
  <c r="E238" i="8" s="1"/>
  <c r="AZ238" i="8" s="1"/>
  <c r="B238" i="8"/>
  <c r="C238" i="8" s="1"/>
  <c r="M238" i="8" s="1"/>
  <c r="D237" i="8"/>
  <c r="E237" i="8" s="1"/>
  <c r="B237" i="8"/>
  <c r="C237" i="8" s="1"/>
  <c r="D236" i="8"/>
  <c r="E236" i="8" s="1"/>
  <c r="B236" i="8"/>
  <c r="C236" i="8" s="1"/>
  <c r="S236" i="8" s="1"/>
  <c r="D235" i="8"/>
  <c r="E235" i="8" s="1"/>
  <c r="AY235" i="8" s="1"/>
  <c r="B235" i="8"/>
  <c r="C235" i="8" s="1"/>
  <c r="R235" i="8" s="1"/>
  <c r="D234" i="8"/>
  <c r="E234" i="8" s="1"/>
  <c r="B234" i="8"/>
  <c r="C234" i="8" s="1"/>
  <c r="D233" i="8"/>
  <c r="E233" i="8" s="1"/>
  <c r="AZ233" i="8" s="1"/>
  <c r="B233" i="8"/>
  <c r="C233" i="8" s="1"/>
  <c r="D232" i="8"/>
  <c r="E232" i="8" s="1"/>
  <c r="AY232" i="8" s="1"/>
  <c r="B232" i="8"/>
  <c r="C232" i="8" s="1"/>
  <c r="O232" i="8" s="1"/>
  <c r="D231" i="8"/>
  <c r="E231" i="8" s="1"/>
  <c r="B231" i="8"/>
  <c r="C231" i="8" s="1"/>
  <c r="P231" i="8" s="1"/>
  <c r="D230" i="8"/>
  <c r="E230" i="8" s="1"/>
  <c r="AZ230" i="8" s="1"/>
  <c r="B230" i="8"/>
  <c r="C230" i="8" s="1"/>
  <c r="D229" i="8"/>
  <c r="E229" i="8" s="1"/>
  <c r="B229" i="8"/>
  <c r="C229" i="8" s="1"/>
  <c r="O229" i="8" s="1"/>
  <c r="D228" i="8"/>
  <c r="E228" i="8" s="1"/>
  <c r="B228" i="8"/>
  <c r="C228" i="8" s="1"/>
  <c r="D227" i="8"/>
  <c r="E227" i="8" s="1"/>
  <c r="AY227" i="8" s="1"/>
  <c r="B227" i="8"/>
  <c r="C227" i="8" s="1"/>
  <c r="R227" i="8" s="1"/>
  <c r="D226" i="8"/>
  <c r="E226" i="8" s="1"/>
  <c r="B226" i="8"/>
  <c r="C226" i="8" s="1"/>
  <c r="D225" i="8"/>
  <c r="E225" i="8" s="1"/>
  <c r="AZ225" i="8" s="1"/>
  <c r="B225" i="8"/>
  <c r="C225" i="8" s="1"/>
  <c r="S225" i="8" s="1"/>
  <c r="D224" i="8"/>
  <c r="E224" i="8" s="1"/>
  <c r="B224" i="8"/>
  <c r="C224" i="8" s="1"/>
  <c r="T224" i="8" s="1"/>
  <c r="D223" i="8"/>
  <c r="E223" i="8" s="1"/>
  <c r="B223" i="8"/>
  <c r="C223" i="8" s="1"/>
  <c r="D222" i="8"/>
  <c r="E222" i="8" s="1"/>
  <c r="AZ222" i="8" s="1"/>
  <c r="B222" i="8"/>
  <c r="C222" i="8" s="1"/>
  <c r="D221" i="8"/>
  <c r="E221" i="8" s="1"/>
  <c r="B221" i="8"/>
  <c r="C221" i="8" s="1"/>
  <c r="D220" i="8"/>
  <c r="E220" i="8" s="1"/>
  <c r="AZ220" i="8" s="1"/>
  <c r="B220" i="8"/>
  <c r="C220" i="8" s="1"/>
  <c r="D219" i="8"/>
  <c r="E219" i="8" s="1"/>
  <c r="AY219" i="8" s="1"/>
  <c r="B219" i="8"/>
  <c r="C219" i="8" s="1"/>
  <c r="L219" i="8" s="1"/>
  <c r="D218" i="8"/>
  <c r="E218" i="8" s="1"/>
  <c r="B218" i="8"/>
  <c r="C218" i="8" s="1"/>
  <c r="R218" i="8" s="1"/>
  <c r="D217" i="8"/>
  <c r="E217" i="8" s="1"/>
  <c r="AZ217" i="8" s="1"/>
  <c r="B217" i="8"/>
  <c r="C217" i="8" s="1"/>
  <c r="L217" i="8" s="1"/>
  <c r="D216" i="8"/>
  <c r="E216" i="8" s="1"/>
  <c r="AY216" i="8" s="1"/>
  <c r="B216" i="8"/>
  <c r="C216" i="8" s="1"/>
  <c r="T216" i="8" s="1"/>
  <c r="D215" i="8"/>
  <c r="E215" i="8" s="1"/>
  <c r="B215" i="8"/>
  <c r="C215" i="8" s="1"/>
  <c r="D214" i="8"/>
  <c r="E214" i="8" s="1"/>
  <c r="B214" i="8"/>
  <c r="C214" i="8" s="1"/>
  <c r="D213" i="8"/>
  <c r="E213" i="8" s="1"/>
  <c r="B213" i="8"/>
  <c r="C213" i="8" s="1"/>
  <c r="D212" i="8"/>
  <c r="E212" i="8" s="1"/>
  <c r="B212" i="8"/>
  <c r="C212" i="8" s="1"/>
  <c r="S212" i="8" s="1"/>
  <c r="D211" i="8"/>
  <c r="E211" i="8" s="1"/>
  <c r="B211" i="8"/>
  <c r="C211" i="8" s="1"/>
  <c r="R211" i="8" s="1"/>
  <c r="D210" i="8"/>
  <c r="E210" i="8" s="1"/>
  <c r="B210" i="8"/>
  <c r="C210" i="8" s="1"/>
  <c r="D209" i="8"/>
  <c r="E209" i="8" s="1"/>
  <c r="AY209" i="8" s="1"/>
  <c r="B209" i="8"/>
  <c r="C209" i="8" s="1"/>
  <c r="T209" i="8" s="1"/>
  <c r="D208" i="8"/>
  <c r="E208" i="8" s="1"/>
  <c r="B208" i="8"/>
  <c r="C208" i="8" s="1"/>
  <c r="D207" i="8"/>
  <c r="E207" i="8" s="1"/>
  <c r="B207" i="8"/>
  <c r="C207" i="8" s="1"/>
  <c r="D206" i="8"/>
  <c r="E206" i="8" s="1"/>
  <c r="B206" i="8"/>
  <c r="C206" i="8" s="1"/>
  <c r="N206" i="8" s="1"/>
  <c r="D205" i="8"/>
  <c r="E205" i="8" s="1"/>
  <c r="B205" i="8"/>
  <c r="C205" i="8" s="1"/>
  <c r="O205" i="8" s="1"/>
  <c r="D204" i="8"/>
  <c r="E204" i="8" s="1"/>
  <c r="B204" i="8"/>
  <c r="C204" i="8" s="1"/>
  <c r="D203" i="8"/>
  <c r="E203" i="8" s="1"/>
  <c r="B203" i="8"/>
  <c r="C203" i="8" s="1"/>
  <c r="D202" i="8"/>
  <c r="E202" i="8" s="1"/>
  <c r="AZ202" i="8" s="1"/>
  <c r="B202" i="8"/>
  <c r="C202" i="8" s="1"/>
  <c r="R202" i="8" s="1"/>
  <c r="D201" i="8"/>
  <c r="E201" i="8" s="1"/>
  <c r="B201" i="8"/>
  <c r="C201" i="8" s="1"/>
  <c r="D200" i="8"/>
  <c r="E200" i="8" s="1"/>
  <c r="B200" i="8"/>
  <c r="C200" i="8" s="1"/>
  <c r="D199" i="8"/>
  <c r="E199" i="8" s="1"/>
  <c r="B199" i="8"/>
  <c r="C199" i="8" s="1"/>
  <c r="D198" i="8"/>
  <c r="E198" i="8" s="1"/>
  <c r="B198" i="8"/>
  <c r="C198" i="8" s="1"/>
  <c r="D197" i="8"/>
  <c r="E197" i="8" s="1"/>
  <c r="B197" i="8"/>
  <c r="C197" i="8" s="1"/>
  <c r="O197" i="8" s="1"/>
  <c r="D196" i="8"/>
  <c r="E196" i="8" s="1"/>
  <c r="B196" i="8"/>
  <c r="C196" i="8" s="1"/>
  <c r="D195" i="8"/>
  <c r="E195" i="8" s="1"/>
  <c r="B195" i="8"/>
  <c r="C195" i="8" s="1"/>
  <c r="T195" i="8" s="1"/>
  <c r="D194" i="8"/>
  <c r="E194" i="8" s="1"/>
  <c r="AZ194" i="8" s="1"/>
  <c r="B194" i="8"/>
  <c r="C194" i="8" s="1"/>
  <c r="R194" i="8" s="1"/>
  <c r="D193" i="8"/>
  <c r="E193" i="8" s="1"/>
  <c r="B193" i="8"/>
  <c r="C193" i="8" s="1"/>
  <c r="K193" i="8" s="1"/>
  <c r="D192" i="8"/>
  <c r="E192" i="8" s="1"/>
  <c r="B192" i="8"/>
  <c r="C192" i="8" s="1"/>
  <c r="L192" i="8" s="1"/>
  <c r="D191" i="8"/>
  <c r="E191" i="8" s="1"/>
  <c r="B191" i="8"/>
  <c r="C191" i="8" s="1"/>
  <c r="D190" i="8"/>
  <c r="E190" i="8" s="1"/>
  <c r="B190" i="8"/>
  <c r="C190" i="8" s="1"/>
  <c r="Q190" i="8" s="1"/>
  <c r="D189" i="8"/>
  <c r="E189" i="8" s="1"/>
  <c r="AZ189" i="8" s="1"/>
  <c r="B189" i="8"/>
  <c r="C189" i="8" s="1"/>
  <c r="D188" i="8"/>
  <c r="E188" i="8" s="1"/>
  <c r="B188" i="8"/>
  <c r="C188" i="8" s="1"/>
  <c r="S188" i="8" s="1"/>
  <c r="D187" i="8"/>
  <c r="E187" i="8" s="1"/>
  <c r="B187" i="8"/>
  <c r="C187" i="8" s="1"/>
  <c r="D186" i="8"/>
  <c r="E186" i="8" s="1"/>
  <c r="AZ186" i="8" s="1"/>
  <c r="B186" i="8"/>
  <c r="C186" i="8" s="1"/>
  <c r="D185" i="8"/>
  <c r="E185" i="8" s="1"/>
  <c r="AY185" i="8" s="1"/>
  <c r="B185" i="8"/>
  <c r="C185" i="8" s="1"/>
  <c r="D184" i="8"/>
  <c r="E184" i="8" s="1"/>
  <c r="B184" i="8"/>
  <c r="C184" i="8" s="1"/>
  <c r="L184" i="8" s="1"/>
  <c r="D183" i="8"/>
  <c r="E183" i="8" s="1"/>
  <c r="B183" i="8"/>
  <c r="C183" i="8" s="1"/>
  <c r="D182" i="8"/>
  <c r="E182" i="8" s="1"/>
  <c r="B182" i="8"/>
  <c r="C182" i="8" s="1"/>
  <c r="D181" i="8"/>
  <c r="E181" i="8" s="1"/>
  <c r="AZ181" i="8" s="1"/>
  <c r="B181" i="8"/>
  <c r="C181" i="8" s="1"/>
  <c r="D180" i="8"/>
  <c r="E180" i="8" s="1"/>
  <c r="B180" i="8"/>
  <c r="C180" i="8" s="1"/>
  <c r="D179" i="8"/>
  <c r="E179" i="8" s="1"/>
  <c r="B179" i="8"/>
  <c r="C179" i="8" s="1"/>
  <c r="T179" i="8" s="1"/>
  <c r="D178" i="8"/>
  <c r="E178" i="8" s="1"/>
  <c r="B178" i="8"/>
  <c r="C178" i="8" s="1"/>
  <c r="D177" i="8"/>
  <c r="E177" i="8" s="1"/>
  <c r="AZ177" i="8" s="1"/>
  <c r="B177" i="8"/>
  <c r="C177" i="8" s="1"/>
  <c r="S177" i="8" s="1"/>
  <c r="D176" i="8"/>
  <c r="E176" i="8" s="1"/>
  <c r="B176" i="8"/>
  <c r="C176" i="8" s="1"/>
  <c r="D175" i="8"/>
  <c r="E175" i="8" s="1"/>
  <c r="B175" i="8"/>
  <c r="C175" i="8" s="1"/>
  <c r="P175" i="8" s="1"/>
  <c r="D174" i="8"/>
  <c r="E174" i="8" s="1"/>
  <c r="AZ174" i="8" s="1"/>
  <c r="B174" i="8"/>
  <c r="C174" i="8" s="1"/>
  <c r="D173" i="8"/>
  <c r="E173" i="8" s="1"/>
  <c r="B173" i="8"/>
  <c r="C173" i="8" s="1"/>
  <c r="D172" i="8"/>
  <c r="E172" i="8" s="1"/>
  <c r="B172" i="8"/>
  <c r="C172" i="8" s="1"/>
  <c r="D171" i="8"/>
  <c r="E171" i="8" s="1"/>
  <c r="B171" i="8"/>
  <c r="C171" i="8" s="1"/>
  <c r="D170" i="8"/>
  <c r="E170" i="8" s="1"/>
  <c r="B170" i="8"/>
  <c r="C170" i="8" s="1"/>
  <c r="D169" i="8"/>
  <c r="E169" i="8" s="1"/>
  <c r="AZ169" i="8" s="1"/>
  <c r="B169" i="8"/>
  <c r="C169" i="8" s="1"/>
  <c r="N169" i="8" s="1"/>
  <c r="D168" i="8"/>
  <c r="E168" i="8" s="1"/>
  <c r="AY168" i="8" s="1"/>
  <c r="B168" i="8"/>
  <c r="C168" i="8" s="1"/>
  <c r="D167" i="8"/>
  <c r="E167" i="8" s="1"/>
  <c r="B167" i="8"/>
  <c r="C167" i="8" s="1"/>
  <c r="D166" i="8"/>
  <c r="E166" i="8" s="1"/>
  <c r="AZ166" i="8" s="1"/>
  <c r="B166" i="8"/>
  <c r="C166" i="8" s="1"/>
  <c r="O166" i="8" s="1"/>
  <c r="D165" i="8"/>
  <c r="E165" i="8" s="1"/>
  <c r="B165" i="8"/>
  <c r="C165" i="8" s="1"/>
  <c r="P165" i="8" s="1"/>
  <c r="D164" i="8"/>
  <c r="E164" i="8" s="1"/>
  <c r="B164" i="8"/>
  <c r="C164" i="8" s="1"/>
  <c r="D163" i="8"/>
  <c r="E163" i="8" s="1"/>
  <c r="AY163" i="8" s="1"/>
  <c r="B163" i="8"/>
  <c r="C163" i="8" s="1"/>
  <c r="D162" i="8"/>
  <c r="E162" i="8" s="1"/>
  <c r="B162" i="8"/>
  <c r="C162" i="8" s="1"/>
  <c r="D161" i="8"/>
  <c r="E161" i="8" s="1"/>
  <c r="AZ161" i="8" s="1"/>
  <c r="B161" i="8"/>
  <c r="C161" i="8" s="1"/>
  <c r="N161" i="8" s="1"/>
  <c r="D160" i="8"/>
  <c r="E160" i="8" s="1"/>
  <c r="AY160" i="8" s="1"/>
  <c r="B160" i="8"/>
  <c r="C160" i="8" s="1"/>
  <c r="P160" i="8" s="1"/>
  <c r="D159" i="8"/>
  <c r="E159" i="8" s="1"/>
  <c r="B159" i="8"/>
  <c r="C159" i="8" s="1"/>
  <c r="D158" i="8"/>
  <c r="E158" i="8" s="1"/>
  <c r="AZ158" i="8" s="1"/>
  <c r="B158" i="8"/>
  <c r="C158" i="8" s="1"/>
  <c r="O158" i="8" s="1"/>
  <c r="D157" i="8"/>
  <c r="E157" i="8" s="1"/>
  <c r="B157" i="8"/>
  <c r="C157" i="8" s="1"/>
  <c r="R157" i="8" s="1"/>
  <c r="D156" i="8"/>
  <c r="E156" i="8" s="1"/>
  <c r="B156" i="8"/>
  <c r="C156" i="8" s="1"/>
  <c r="D155" i="8"/>
  <c r="E155" i="8" s="1"/>
  <c r="B155" i="8"/>
  <c r="C155" i="8" s="1"/>
  <c r="D154" i="8"/>
  <c r="E154" i="8" s="1"/>
  <c r="B154" i="8"/>
  <c r="C154" i="8" s="1"/>
  <c r="D153" i="8"/>
  <c r="E153" i="8" s="1"/>
  <c r="AZ153" i="8" s="1"/>
  <c r="B153" i="8"/>
  <c r="C153" i="8" s="1"/>
  <c r="T153" i="8" s="1"/>
  <c r="D152" i="8"/>
  <c r="E152" i="8" s="1"/>
  <c r="AY152" i="8" s="1"/>
  <c r="B152" i="8"/>
  <c r="C152" i="8" s="1"/>
  <c r="O152" i="8" s="1"/>
  <c r="D151" i="8"/>
  <c r="E151" i="8" s="1"/>
  <c r="B151" i="8"/>
  <c r="C151" i="8" s="1"/>
  <c r="D150" i="8"/>
  <c r="E150" i="8" s="1"/>
  <c r="AZ150" i="8" s="1"/>
  <c r="B150" i="8"/>
  <c r="C150" i="8" s="1"/>
  <c r="D149" i="8"/>
  <c r="E149" i="8" s="1"/>
  <c r="B149" i="8"/>
  <c r="C149" i="8" s="1"/>
  <c r="R149" i="8" s="1"/>
  <c r="D148" i="8"/>
  <c r="E148" i="8" s="1"/>
  <c r="B148" i="8"/>
  <c r="C148" i="8" s="1"/>
  <c r="Q148" i="8" s="1"/>
  <c r="D147" i="8"/>
  <c r="E147" i="8" s="1"/>
  <c r="AY147" i="8" s="1"/>
  <c r="B147" i="8"/>
  <c r="C147" i="8" s="1"/>
  <c r="D146" i="8"/>
  <c r="E146" i="8" s="1"/>
  <c r="B146" i="8"/>
  <c r="C146" i="8" s="1"/>
  <c r="D145" i="8"/>
  <c r="E145" i="8" s="1"/>
  <c r="AZ145" i="8" s="1"/>
  <c r="B145" i="8"/>
  <c r="C145" i="8" s="1"/>
  <c r="T145" i="8" s="1"/>
  <c r="D144" i="8"/>
  <c r="E144" i="8" s="1"/>
  <c r="B144" i="8"/>
  <c r="C144" i="8" s="1"/>
  <c r="T144" i="8" s="1"/>
  <c r="D143" i="8"/>
  <c r="E143" i="8" s="1"/>
  <c r="B143" i="8"/>
  <c r="C143" i="8" s="1"/>
  <c r="P143" i="8" s="1"/>
  <c r="D142" i="8"/>
  <c r="E142" i="8" s="1"/>
  <c r="AZ142" i="8" s="1"/>
  <c r="B142" i="8"/>
  <c r="C142" i="8" s="1"/>
  <c r="O142" i="8" s="1"/>
  <c r="D141" i="8"/>
  <c r="E141" i="8" s="1"/>
  <c r="B141" i="8"/>
  <c r="C141" i="8" s="1"/>
  <c r="P141" i="8" s="1"/>
  <c r="D140" i="8"/>
  <c r="E140" i="8" s="1"/>
  <c r="B140" i="8"/>
  <c r="C140" i="8" s="1"/>
  <c r="Q140" i="8" s="1"/>
  <c r="D139" i="8"/>
  <c r="E139" i="8" s="1"/>
  <c r="AY139" i="8" s="1"/>
  <c r="B139" i="8"/>
  <c r="C139" i="8" s="1"/>
  <c r="D138" i="8"/>
  <c r="E138" i="8" s="1"/>
  <c r="B138" i="8"/>
  <c r="C138" i="8" s="1"/>
  <c r="D137" i="8"/>
  <c r="E137" i="8" s="1"/>
  <c r="AZ137" i="8" s="1"/>
  <c r="B137" i="8"/>
  <c r="C137" i="8" s="1"/>
  <c r="S137" i="8" s="1"/>
  <c r="D136" i="8"/>
  <c r="E136" i="8" s="1"/>
  <c r="AY136" i="8" s="1"/>
  <c r="B136" i="8"/>
  <c r="C136" i="8" s="1"/>
  <c r="M136" i="8" s="1"/>
  <c r="D135" i="8"/>
  <c r="E135" i="8" s="1"/>
  <c r="B135" i="8"/>
  <c r="C135" i="8" s="1"/>
  <c r="D134" i="8"/>
  <c r="E134" i="8" s="1"/>
  <c r="AZ134" i="8" s="1"/>
  <c r="B134" i="8"/>
  <c r="C134" i="8" s="1"/>
  <c r="F134" i="8" s="1"/>
  <c r="AE134" i="8" s="1"/>
  <c r="D133" i="8"/>
  <c r="E133" i="8" s="1"/>
  <c r="B133" i="8"/>
  <c r="C133" i="8" s="1"/>
  <c r="D132" i="8"/>
  <c r="E132" i="8" s="1"/>
  <c r="B132" i="8"/>
  <c r="C132" i="8" s="1"/>
  <c r="D131" i="8"/>
  <c r="E131" i="8" s="1"/>
  <c r="B131" i="8"/>
  <c r="C131" i="8" s="1"/>
  <c r="T131" i="8" s="1"/>
  <c r="D130" i="8"/>
  <c r="E130" i="8" s="1"/>
  <c r="AZ130" i="8" s="1"/>
  <c r="B130" i="8"/>
  <c r="C130" i="8" s="1"/>
  <c r="D129" i="8"/>
  <c r="E129" i="8" s="1"/>
  <c r="B129" i="8"/>
  <c r="C129" i="8" s="1"/>
  <c r="S129" i="8" s="1"/>
  <c r="D128" i="8"/>
  <c r="E128" i="8" s="1"/>
  <c r="AY128" i="8" s="1"/>
  <c r="B128" i="8"/>
  <c r="C128" i="8" s="1"/>
  <c r="D127" i="8"/>
  <c r="E127" i="8" s="1"/>
  <c r="B127" i="8"/>
  <c r="C127" i="8" s="1"/>
  <c r="D126" i="8"/>
  <c r="E126" i="8" s="1"/>
  <c r="AZ126" i="8" s="1"/>
  <c r="B126" i="8"/>
  <c r="C126" i="8" s="1"/>
  <c r="D125" i="8"/>
  <c r="E125" i="8" s="1"/>
  <c r="B125" i="8"/>
  <c r="C125" i="8" s="1"/>
  <c r="P125" i="8" s="1"/>
  <c r="D124" i="8"/>
  <c r="E124" i="8" s="1"/>
  <c r="AZ124" i="8" s="1"/>
  <c r="B124" i="8"/>
  <c r="C124" i="8" s="1"/>
  <c r="Q124" i="8" s="1"/>
  <c r="D123" i="8"/>
  <c r="E123" i="8" s="1"/>
  <c r="AY123" i="8" s="1"/>
  <c r="B123" i="8"/>
  <c r="C123" i="8" s="1"/>
  <c r="K123" i="8" s="1"/>
  <c r="D122" i="8"/>
  <c r="E122" i="8" s="1"/>
  <c r="B122" i="8"/>
  <c r="C122" i="8" s="1"/>
  <c r="D121" i="8"/>
  <c r="E121" i="8" s="1"/>
  <c r="B121" i="8"/>
  <c r="C121" i="8" s="1"/>
  <c r="D120" i="8"/>
  <c r="E120" i="8" s="1"/>
  <c r="B120" i="8"/>
  <c r="C120" i="8" s="1"/>
  <c r="O120" i="8" s="1"/>
  <c r="D119" i="8"/>
  <c r="E119" i="8" s="1"/>
  <c r="B119" i="8"/>
  <c r="C119" i="8" s="1"/>
  <c r="D118" i="8"/>
  <c r="E118" i="8" s="1"/>
  <c r="AZ118" i="8" s="1"/>
  <c r="B118" i="8"/>
  <c r="C118" i="8" s="1"/>
  <c r="D117" i="8"/>
  <c r="E117" i="8" s="1"/>
  <c r="B117" i="8"/>
  <c r="C117" i="8" s="1"/>
  <c r="D116" i="8"/>
  <c r="E116" i="8" s="1"/>
  <c r="AZ116" i="8" s="1"/>
  <c r="B116" i="8"/>
  <c r="C116" i="8" s="1"/>
  <c r="D115" i="8"/>
  <c r="E115" i="8" s="1"/>
  <c r="AY115" i="8" s="1"/>
  <c r="B115" i="8"/>
  <c r="C115" i="8" s="1"/>
  <c r="D114" i="8"/>
  <c r="E114" i="8" s="1"/>
  <c r="AY114" i="8" s="1"/>
  <c r="B114" i="8"/>
  <c r="C114" i="8" s="1"/>
  <c r="T114" i="8" s="1"/>
  <c r="D113" i="8"/>
  <c r="E113" i="8" s="1"/>
  <c r="B113" i="8"/>
  <c r="C113" i="8" s="1"/>
  <c r="M113" i="8" s="1"/>
  <c r="D112" i="8"/>
  <c r="E112" i="8" s="1"/>
  <c r="B112" i="8"/>
  <c r="C112" i="8" s="1"/>
  <c r="M112" i="8" s="1"/>
  <c r="D111" i="8"/>
  <c r="E111" i="8" s="1"/>
  <c r="B111" i="8"/>
  <c r="C111" i="8" s="1"/>
  <c r="P111" i="8" s="1"/>
  <c r="D110" i="8"/>
  <c r="E110" i="8" s="1"/>
  <c r="AZ110" i="8" s="1"/>
  <c r="B110" i="8"/>
  <c r="C110" i="8" s="1"/>
  <c r="P110" i="8" s="1"/>
  <c r="D109" i="8"/>
  <c r="E109" i="8" s="1"/>
  <c r="AZ109" i="8" s="1"/>
  <c r="B109" i="8"/>
  <c r="C109" i="8" s="1"/>
  <c r="O109" i="8" s="1"/>
  <c r="D108" i="8"/>
  <c r="E108" i="8" s="1"/>
  <c r="AZ108" i="8" s="1"/>
  <c r="B108" i="8"/>
  <c r="C108" i="8" s="1"/>
  <c r="Q108" i="8" s="1"/>
  <c r="D107" i="8"/>
  <c r="E107" i="8" s="1"/>
  <c r="B107" i="8"/>
  <c r="C107" i="8" s="1"/>
  <c r="D106" i="8"/>
  <c r="E106" i="8" s="1"/>
  <c r="AZ106" i="8" s="1"/>
  <c r="B106" i="8"/>
  <c r="C106" i="8" s="1"/>
  <c r="D105" i="8"/>
  <c r="E105" i="8" s="1"/>
  <c r="B105" i="8"/>
  <c r="C105" i="8" s="1"/>
  <c r="L105" i="8" s="1"/>
  <c r="D104" i="8"/>
  <c r="E104" i="8" s="1"/>
  <c r="B104" i="8"/>
  <c r="C104" i="8" s="1"/>
  <c r="D103" i="8"/>
  <c r="E103" i="8" s="1"/>
  <c r="B103" i="8"/>
  <c r="C103" i="8" s="1"/>
  <c r="D102" i="8"/>
  <c r="E102" i="8" s="1"/>
  <c r="AZ102" i="8" s="1"/>
  <c r="B102" i="8"/>
  <c r="C102" i="8" s="1"/>
  <c r="Q102" i="8" s="1"/>
  <c r="D101" i="8"/>
  <c r="E101" i="8" s="1"/>
  <c r="AZ101" i="8" s="1"/>
  <c r="B101" i="8"/>
  <c r="C101" i="8" s="1"/>
  <c r="D100" i="8"/>
  <c r="E100" i="8" s="1"/>
  <c r="B100" i="8"/>
  <c r="C100" i="8" s="1"/>
  <c r="T100" i="8" s="1"/>
  <c r="D99" i="8"/>
  <c r="E99" i="8" s="1"/>
  <c r="B99" i="8"/>
  <c r="C99" i="8" s="1"/>
  <c r="M99" i="8" s="1"/>
  <c r="D98" i="8"/>
  <c r="E98" i="8" s="1"/>
  <c r="B98" i="8"/>
  <c r="C98" i="8" s="1"/>
  <c r="P98" i="8" s="1"/>
  <c r="D97" i="8"/>
  <c r="E97" i="8" s="1"/>
  <c r="B97" i="8"/>
  <c r="C97" i="8" s="1"/>
  <c r="D96" i="8"/>
  <c r="E96" i="8" s="1"/>
  <c r="B96" i="8"/>
  <c r="C96" i="8" s="1"/>
  <c r="P96" i="8" s="1"/>
  <c r="D95" i="8"/>
  <c r="E95" i="8" s="1"/>
  <c r="AZ95" i="8" s="1"/>
  <c r="B95" i="8"/>
  <c r="C95" i="8" s="1"/>
  <c r="D94" i="8"/>
  <c r="E94" i="8" s="1"/>
  <c r="AZ94" i="8" s="1"/>
  <c r="B94" i="8"/>
  <c r="C94" i="8" s="1"/>
  <c r="L94" i="8" s="1"/>
  <c r="D93" i="8"/>
  <c r="E93" i="8" s="1"/>
  <c r="B93" i="8"/>
  <c r="C93" i="8" s="1"/>
  <c r="D92" i="8"/>
  <c r="E92" i="8" s="1"/>
  <c r="AZ92" i="8" s="1"/>
  <c r="B92" i="8"/>
  <c r="C92" i="8" s="1"/>
  <c r="S92" i="8" s="1"/>
  <c r="D91" i="8"/>
  <c r="E91" i="8" s="1"/>
  <c r="B91" i="8"/>
  <c r="C91" i="8" s="1"/>
  <c r="D90" i="8"/>
  <c r="E90" i="8" s="1"/>
  <c r="B90" i="8"/>
  <c r="C90" i="8" s="1"/>
  <c r="M90" i="8" s="1"/>
  <c r="D89" i="8"/>
  <c r="E89" i="8" s="1"/>
  <c r="B89" i="8"/>
  <c r="C89" i="8" s="1"/>
  <c r="F89" i="8" s="1"/>
  <c r="D88" i="8"/>
  <c r="E88" i="8" s="1"/>
  <c r="B88" i="8"/>
  <c r="C88" i="8" s="1"/>
  <c r="D87" i="8"/>
  <c r="E87" i="8" s="1"/>
  <c r="B87" i="8"/>
  <c r="C87" i="8" s="1"/>
  <c r="K87" i="8" s="1"/>
  <c r="D86" i="8"/>
  <c r="E86" i="8" s="1"/>
  <c r="AZ86" i="8" s="1"/>
  <c r="B86" i="8"/>
  <c r="C86" i="8" s="1"/>
  <c r="K86" i="8" s="1"/>
  <c r="D85" i="8"/>
  <c r="E85" i="8" s="1"/>
  <c r="AZ85" i="8" s="1"/>
  <c r="B85" i="8"/>
  <c r="C85" i="8" s="1"/>
  <c r="D84" i="8"/>
  <c r="E84" i="8" s="1"/>
  <c r="B84" i="8"/>
  <c r="C84" i="8" s="1"/>
  <c r="F84" i="8" s="1"/>
  <c r="D83" i="8"/>
  <c r="E83" i="8" s="1"/>
  <c r="B83" i="8"/>
  <c r="C83" i="8" s="1"/>
  <c r="T83" i="8" s="1"/>
  <c r="D82" i="8"/>
  <c r="E82" i="8" s="1"/>
  <c r="B82" i="8"/>
  <c r="C82" i="8" s="1"/>
  <c r="O82" i="8" s="1"/>
  <c r="D81" i="8"/>
  <c r="E81" i="8" s="1"/>
  <c r="B81" i="8"/>
  <c r="C81" i="8" s="1"/>
  <c r="D80" i="8"/>
  <c r="E80" i="8" s="1"/>
  <c r="B80" i="8"/>
  <c r="C80" i="8" s="1"/>
  <c r="D79" i="8"/>
  <c r="E79" i="8" s="1"/>
  <c r="B79" i="8"/>
  <c r="C79" i="8" s="1"/>
  <c r="D78" i="8"/>
  <c r="E78" i="8" s="1"/>
  <c r="B78" i="8"/>
  <c r="C78" i="8" s="1"/>
  <c r="D77" i="8"/>
  <c r="E77" i="8" s="1"/>
  <c r="B77" i="8"/>
  <c r="C77" i="8" s="1"/>
  <c r="D76" i="8"/>
  <c r="E76" i="8" s="1"/>
  <c r="B76" i="8"/>
  <c r="C76" i="8" s="1"/>
  <c r="D75" i="8"/>
  <c r="E75" i="8" s="1"/>
  <c r="B75" i="8"/>
  <c r="C75" i="8" s="1"/>
  <c r="D74" i="8"/>
  <c r="E74" i="8" s="1"/>
  <c r="B74" i="8"/>
  <c r="C74" i="8" s="1"/>
  <c r="D73" i="8"/>
  <c r="E73" i="8" s="1"/>
  <c r="B73" i="8"/>
  <c r="C73" i="8" s="1"/>
  <c r="D72" i="8"/>
  <c r="E72" i="8" s="1"/>
  <c r="B72" i="8"/>
  <c r="C72" i="8" s="1"/>
  <c r="P72" i="8" s="1"/>
  <c r="D71" i="8"/>
  <c r="E71" i="8" s="1"/>
  <c r="B71" i="8"/>
  <c r="C71" i="8" s="1"/>
  <c r="D70" i="8"/>
  <c r="E70" i="8" s="1"/>
  <c r="AZ70" i="8" s="1"/>
  <c r="B70" i="8"/>
  <c r="C70" i="8" s="1"/>
  <c r="D69" i="8"/>
  <c r="E69" i="8" s="1"/>
  <c r="AZ69" i="8" s="1"/>
  <c r="B69" i="8"/>
  <c r="C69" i="8" s="1"/>
  <c r="D68" i="8"/>
  <c r="E68" i="8" s="1"/>
  <c r="AY68" i="8" s="1"/>
  <c r="B68" i="8"/>
  <c r="C68" i="8" s="1"/>
  <c r="S68" i="8" s="1"/>
  <c r="D67" i="8"/>
  <c r="E67" i="8" s="1"/>
  <c r="B67" i="8"/>
  <c r="C67" i="8" s="1"/>
  <c r="D66" i="8"/>
  <c r="E66" i="8" s="1"/>
  <c r="B66" i="8"/>
  <c r="C66" i="8" s="1"/>
  <c r="P66" i="8" s="1"/>
  <c r="D65" i="8"/>
  <c r="E65" i="8" s="1"/>
  <c r="B65" i="8"/>
  <c r="C65" i="8" s="1"/>
  <c r="D64" i="8"/>
  <c r="E64" i="8" s="1"/>
  <c r="B64" i="8"/>
  <c r="C64" i="8" s="1"/>
  <c r="P64" i="8" s="1"/>
  <c r="D63" i="8"/>
  <c r="E63" i="8" s="1"/>
  <c r="B63" i="8"/>
  <c r="C63" i="8" s="1"/>
  <c r="D62" i="8"/>
  <c r="E62" i="8" s="1"/>
  <c r="AZ62" i="8" s="1"/>
  <c r="B62" i="8"/>
  <c r="C62" i="8" s="1"/>
  <c r="Q62" i="8" s="1"/>
  <c r="D61" i="8"/>
  <c r="E61" i="8" s="1"/>
  <c r="B61" i="8"/>
  <c r="C61" i="8" s="1"/>
  <c r="D60" i="8"/>
  <c r="E60" i="8" s="1"/>
  <c r="AZ60" i="8" s="1"/>
  <c r="B60" i="8"/>
  <c r="C60" i="8" s="1"/>
  <c r="D59" i="8"/>
  <c r="E59" i="8" s="1"/>
  <c r="B59" i="8"/>
  <c r="C59" i="8" s="1"/>
  <c r="M59" i="8" s="1"/>
  <c r="D58" i="8"/>
  <c r="E58" i="8" s="1"/>
  <c r="B58" i="8"/>
  <c r="C58" i="8" s="1"/>
  <c r="D57" i="8"/>
  <c r="E57" i="8" s="1"/>
  <c r="B57" i="8"/>
  <c r="C57" i="8" s="1"/>
  <c r="D56" i="8"/>
  <c r="E56" i="8" s="1"/>
  <c r="B56" i="8"/>
  <c r="C56" i="8" s="1"/>
  <c r="R56" i="8" s="1"/>
  <c r="D55" i="8"/>
  <c r="E55" i="8" s="1"/>
  <c r="B55" i="8"/>
  <c r="C55" i="8" s="1"/>
  <c r="D54" i="8"/>
  <c r="E54" i="8" s="1"/>
  <c r="AZ54" i="8" s="1"/>
  <c r="B54" i="8"/>
  <c r="C54" i="8" s="1"/>
  <c r="D53" i="8"/>
  <c r="E53" i="8" s="1"/>
  <c r="AY53" i="8" s="1"/>
  <c r="B53" i="8"/>
  <c r="C53" i="8" s="1"/>
  <c r="D52" i="8"/>
  <c r="E52" i="8" s="1"/>
  <c r="B52" i="8"/>
  <c r="C52" i="8" s="1"/>
  <c r="D51" i="8"/>
  <c r="E51" i="8" s="1"/>
  <c r="B51" i="8"/>
  <c r="C51" i="8" s="1"/>
  <c r="T51" i="8" s="1"/>
  <c r="D50" i="8"/>
  <c r="E50" i="8" s="1"/>
  <c r="B50" i="8"/>
  <c r="C50" i="8" s="1"/>
  <c r="D49" i="8"/>
  <c r="E49" i="8" s="1"/>
  <c r="B49" i="8"/>
  <c r="C49" i="8" s="1"/>
  <c r="D48" i="8"/>
  <c r="E48" i="8" s="1"/>
  <c r="B48" i="8"/>
  <c r="C48" i="8" s="1"/>
  <c r="P48" i="8" s="1"/>
  <c r="D47" i="8"/>
  <c r="E47" i="8" s="1"/>
  <c r="AZ47" i="8" s="1"/>
  <c r="B47" i="8"/>
  <c r="C47" i="8" s="1"/>
  <c r="D46" i="8"/>
  <c r="E46" i="8" s="1"/>
  <c r="AY46" i="8" s="1"/>
  <c r="B46" i="8"/>
  <c r="C46" i="8" s="1"/>
  <c r="T46" i="8" s="1"/>
  <c r="D45" i="8"/>
  <c r="E45" i="8" s="1"/>
  <c r="B45" i="8"/>
  <c r="C45" i="8" s="1"/>
  <c r="L45" i="8" s="1"/>
  <c r="D44" i="8"/>
  <c r="E44" i="8" s="1"/>
  <c r="B44" i="8"/>
  <c r="C44" i="8" s="1"/>
  <c r="D43" i="8"/>
  <c r="E43" i="8" s="1"/>
  <c r="B43" i="8"/>
  <c r="C43" i="8" s="1"/>
  <c r="D42" i="8"/>
  <c r="E42" i="8" s="1"/>
  <c r="B42" i="8"/>
  <c r="C42" i="8" s="1"/>
  <c r="D41" i="8"/>
  <c r="E41" i="8" s="1"/>
  <c r="B41" i="8"/>
  <c r="C41" i="8" s="1"/>
  <c r="P41" i="8" s="1"/>
  <c r="D40" i="8"/>
  <c r="E40" i="8" s="1"/>
  <c r="B40" i="8"/>
  <c r="C40" i="8" s="1"/>
  <c r="P40" i="8" s="1"/>
  <c r="D39" i="8"/>
  <c r="E39" i="8" s="1"/>
  <c r="AZ39" i="8" s="1"/>
  <c r="B39" i="8"/>
  <c r="C39" i="8" s="1"/>
  <c r="D38" i="8"/>
  <c r="E38" i="8" s="1"/>
  <c r="AZ38" i="8" s="1"/>
  <c r="B38" i="8"/>
  <c r="C38" i="8" s="1"/>
  <c r="D37" i="8"/>
  <c r="E37" i="8" s="1"/>
  <c r="AZ37" i="8" s="1"/>
  <c r="B37" i="8"/>
  <c r="C37" i="8" s="1"/>
  <c r="K37" i="8" s="1"/>
  <c r="D36" i="8"/>
  <c r="E36" i="8" s="1"/>
  <c r="B36" i="8"/>
  <c r="C36" i="8" s="1"/>
  <c r="D35" i="8"/>
  <c r="E35" i="8" s="1"/>
  <c r="AY35" i="8" s="1"/>
  <c r="B35" i="8"/>
  <c r="C35" i="8" s="1"/>
  <c r="M35" i="8" s="1"/>
  <c r="D34" i="8"/>
  <c r="E34" i="8" s="1"/>
  <c r="B34" i="8"/>
  <c r="C34" i="8" s="1"/>
  <c r="O34" i="8" s="1"/>
  <c r="D33" i="8"/>
  <c r="E33" i="8" s="1"/>
  <c r="AZ33" i="8" s="1"/>
  <c r="B33" i="8"/>
  <c r="C33" i="8" s="1"/>
  <c r="D32" i="8"/>
  <c r="E32" i="8" s="1"/>
  <c r="AY32" i="8" s="1"/>
  <c r="B32" i="8"/>
  <c r="C32" i="8" s="1"/>
  <c r="O32" i="8" s="1"/>
  <c r="D31" i="8"/>
  <c r="E31" i="8" s="1"/>
  <c r="B31" i="8"/>
  <c r="C31" i="8" s="1"/>
  <c r="D30" i="8"/>
  <c r="E30" i="8" s="1"/>
  <c r="AZ30" i="8" s="1"/>
  <c r="B30" i="8"/>
  <c r="C30" i="8" s="1"/>
  <c r="D29" i="8"/>
  <c r="E29" i="8" s="1"/>
  <c r="AY29" i="8" s="1"/>
  <c r="B29" i="8"/>
  <c r="C29" i="8" s="1"/>
  <c r="O29" i="8" s="1"/>
  <c r="D28" i="8"/>
  <c r="E28" i="8" s="1"/>
  <c r="B28" i="8"/>
  <c r="C28" i="8" s="1"/>
  <c r="D27" i="8"/>
  <c r="E27" i="8" s="1"/>
  <c r="B27" i="8"/>
  <c r="C27" i="8" s="1"/>
  <c r="O27" i="8" s="1"/>
  <c r="J38" i="6"/>
  <c r="I38" i="6"/>
  <c r="K32" i="3" s="1"/>
  <c r="H38" i="6"/>
  <c r="J32" i="3" s="1"/>
  <c r="G38" i="6"/>
  <c r="F38" i="6"/>
  <c r="J31" i="6"/>
  <c r="I31" i="6"/>
  <c r="H31" i="6"/>
  <c r="J31" i="3" s="1"/>
  <c r="G31" i="6"/>
  <c r="I31" i="3" s="1"/>
  <c r="F31" i="6"/>
  <c r="J23" i="6"/>
  <c r="I23" i="6"/>
  <c r="K30" i="3" s="1"/>
  <c r="H23" i="6"/>
  <c r="G23" i="6"/>
  <c r="I30" i="3" s="1"/>
  <c r="F23" i="6"/>
  <c r="H30" i="3" s="1"/>
  <c r="J16" i="6"/>
  <c r="L29" i="3" s="1"/>
  <c r="I16" i="6"/>
  <c r="H16" i="6"/>
  <c r="G16" i="6"/>
  <c r="F16" i="6"/>
  <c r="J9" i="6"/>
  <c r="I9" i="6"/>
  <c r="H9" i="6"/>
  <c r="J28" i="3" s="1"/>
  <c r="G9" i="6"/>
  <c r="F9" i="6"/>
  <c r="J6" i="6"/>
  <c r="I6" i="6"/>
  <c r="H6" i="6"/>
  <c r="G6" i="6"/>
  <c r="F6" i="6"/>
  <c r="J38" i="5"/>
  <c r="I38" i="5"/>
  <c r="H38" i="5"/>
  <c r="G38" i="5"/>
  <c r="F38" i="5"/>
  <c r="J30" i="5"/>
  <c r="I30" i="5"/>
  <c r="H30" i="5"/>
  <c r="G30" i="5"/>
  <c r="F30" i="5"/>
  <c r="J23" i="5"/>
  <c r="I23" i="5"/>
  <c r="H23" i="5"/>
  <c r="G23" i="5"/>
  <c r="F23" i="5"/>
  <c r="J16" i="5"/>
  <c r="I16" i="5"/>
  <c r="H16" i="5"/>
  <c r="L36" i="2" s="1"/>
  <c r="G16" i="5"/>
  <c r="F16" i="5"/>
  <c r="J9" i="5"/>
  <c r="I9" i="5"/>
  <c r="M35" i="2" s="1"/>
  <c r="H9" i="5"/>
  <c r="G9" i="5"/>
  <c r="F9" i="5"/>
  <c r="G33" i="4"/>
  <c r="J30" i="4"/>
  <c r="K30" i="4" s="1"/>
  <c r="L30" i="4" s="1"/>
  <c r="K22" i="4"/>
  <c r="G16" i="4"/>
  <c r="G15" i="4"/>
  <c r="D15" i="4"/>
  <c r="K13" i="4"/>
  <c r="J13" i="4"/>
  <c r="L13" i="4" s="1"/>
  <c r="K12" i="4"/>
  <c r="J12" i="4"/>
  <c r="L12" i="4" s="1"/>
  <c r="K11" i="4"/>
  <c r="J11" i="4"/>
  <c r="L11" i="4" s="1"/>
  <c r="K10" i="4"/>
  <c r="J10" i="4"/>
  <c r="L10" i="4" s="1"/>
  <c r="D10" i="4"/>
  <c r="K9" i="4"/>
  <c r="J9" i="4"/>
  <c r="D9" i="4"/>
  <c r="J22" i="4" s="1"/>
  <c r="A1" i="4"/>
  <c r="L32" i="3"/>
  <c r="I32" i="3"/>
  <c r="H32" i="3"/>
  <c r="L31" i="3"/>
  <c r="K31" i="3"/>
  <c r="H31" i="3"/>
  <c r="L30" i="3"/>
  <c r="J30" i="3"/>
  <c r="K29" i="3"/>
  <c r="J29" i="3"/>
  <c r="I29" i="3"/>
  <c r="H29" i="3"/>
  <c r="L28" i="3"/>
  <c r="K28" i="3"/>
  <c r="I28" i="3"/>
  <c r="H28" i="3"/>
  <c r="F20" i="3"/>
  <c r="E20" i="3"/>
  <c r="D20" i="3"/>
  <c r="C20" i="3"/>
  <c r="F15" i="3"/>
  <c r="F22" i="3" s="1"/>
  <c r="E15" i="3"/>
  <c r="E22" i="3" s="1"/>
  <c r="D15" i="3"/>
  <c r="D22" i="3" s="1"/>
  <c r="C15" i="3"/>
  <c r="C22" i="3" s="1"/>
  <c r="F9" i="3"/>
  <c r="E9" i="3"/>
  <c r="D9" i="3"/>
  <c r="C9" i="3"/>
  <c r="F8" i="3"/>
  <c r="E8" i="3"/>
  <c r="D8" i="3"/>
  <c r="C8" i="3"/>
  <c r="L6" i="3"/>
  <c r="K6" i="3"/>
  <c r="J6" i="3"/>
  <c r="I6" i="3"/>
  <c r="H6" i="3"/>
  <c r="F6" i="3"/>
  <c r="E6" i="3"/>
  <c r="D6" i="3"/>
  <c r="C6" i="3"/>
  <c r="A1" i="3"/>
  <c r="M70" i="2"/>
  <c r="N70" i="2" s="1"/>
  <c r="O70" i="2" s="1"/>
  <c r="L70" i="2"/>
  <c r="K70" i="2"/>
  <c r="F70" i="2"/>
  <c r="E70" i="2" s="1"/>
  <c r="D70" i="2" s="1"/>
  <c r="M61" i="2"/>
  <c r="N61" i="2" s="1"/>
  <c r="O61" i="2" s="1"/>
  <c r="F61" i="2"/>
  <c r="E61" i="2" s="1"/>
  <c r="D61" i="2" s="1"/>
  <c r="B50" i="2"/>
  <c r="L49" i="2"/>
  <c r="J48" i="2"/>
  <c r="L47" i="2"/>
  <c r="J40" i="2"/>
  <c r="K40" i="2" s="1"/>
  <c r="L40" i="2" s="1"/>
  <c r="M40" i="2" s="1"/>
  <c r="N40" i="2" s="1"/>
  <c r="N39" i="2"/>
  <c r="M39" i="2"/>
  <c r="L39" i="2"/>
  <c r="K39" i="2"/>
  <c r="J39" i="2"/>
  <c r="H39" i="2"/>
  <c r="N38" i="5" s="1"/>
  <c r="G39" i="2"/>
  <c r="F39" i="2"/>
  <c r="E39" i="2"/>
  <c r="N38" i="2"/>
  <c r="M38" i="2"/>
  <c r="L38" i="2"/>
  <c r="K38" i="2"/>
  <c r="J38" i="2"/>
  <c r="H38" i="2"/>
  <c r="N30" i="5" s="1"/>
  <c r="G38" i="2"/>
  <c r="F38" i="2"/>
  <c r="E38" i="2"/>
  <c r="N31" i="5" s="1"/>
  <c r="N37" i="2"/>
  <c r="M37" i="2"/>
  <c r="L37" i="2"/>
  <c r="K37" i="2"/>
  <c r="J37" i="2"/>
  <c r="H37" i="2"/>
  <c r="N23" i="5" s="1"/>
  <c r="G37" i="2"/>
  <c r="F37" i="2"/>
  <c r="E37" i="2"/>
  <c r="N24" i="5" s="1"/>
  <c r="N36" i="2"/>
  <c r="M36" i="2"/>
  <c r="K36" i="2"/>
  <c r="J36" i="2"/>
  <c r="H36" i="2"/>
  <c r="N16" i="5" s="1"/>
  <c r="G36" i="2"/>
  <c r="F36" i="2"/>
  <c r="E36" i="2"/>
  <c r="N35" i="2"/>
  <c r="L35" i="2"/>
  <c r="K35" i="2"/>
  <c r="J35" i="2"/>
  <c r="J7" i="2" s="1"/>
  <c r="H35" i="2"/>
  <c r="N9" i="5" s="1"/>
  <c r="G35" i="2"/>
  <c r="F35" i="2"/>
  <c r="N10" i="5" s="1"/>
  <c r="N27" i="2"/>
  <c r="M27" i="2"/>
  <c r="L27" i="2"/>
  <c r="K27" i="2"/>
  <c r="J27" i="2"/>
  <c r="H21" i="2"/>
  <c r="G21" i="2"/>
  <c r="F21" i="2"/>
  <c r="E21" i="2"/>
  <c r="H10" i="2"/>
  <c r="H11" i="2" s="1"/>
  <c r="G10" i="2"/>
  <c r="G13" i="2" s="1"/>
  <c r="F10" i="2"/>
  <c r="E10" i="2"/>
  <c r="H8" i="2"/>
  <c r="G8" i="2"/>
  <c r="F8" i="2"/>
  <c r="I7" i="2"/>
  <c r="O3" i="2"/>
  <c r="M3" i="2"/>
  <c r="E13" i="2" l="1"/>
  <c r="E11" i="2"/>
  <c r="F13" i="2"/>
  <c r="F11" i="2"/>
  <c r="C28" i="3"/>
  <c r="C32" i="3"/>
  <c r="C30" i="3"/>
  <c r="C29" i="3"/>
  <c r="C31" i="3"/>
  <c r="D29" i="3"/>
  <c r="D31" i="3"/>
  <c r="F23" i="3"/>
  <c r="H41" i="2" s="1"/>
  <c r="D42" i="9"/>
  <c r="D43" i="9"/>
  <c r="P149" i="8"/>
  <c r="Q94" i="8"/>
  <c r="T500" i="8"/>
  <c r="R258" i="8"/>
  <c r="L258" i="8"/>
  <c r="O149" i="8"/>
  <c r="AZ185" i="8"/>
  <c r="T290" i="8"/>
  <c r="R45" i="8"/>
  <c r="M499" i="8"/>
  <c r="F27" i="8"/>
  <c r="Z27" i="8" s="1"/>
  <c r="T366" i="8"/>
  <c r="N499" i="8"/>
  <c r="N27" i="8"/>
  <c r="S202" i="8"/>
  <c r="Q284" i="8"/>
  <c r="N363" i="8"/>
  <c r="O406" i="8"/>
  <c r="Q499" i="8"/>
  <c r="L476" i="8"/>
  <c r="K94" i="8"/>
  <c r="F258" i="8"/>
  <c r="Z258" i="8" s="1"/>
  <c r="AZ197" i="8"/>
  <c r="AY197" i="8"/>
  <c r="K84" i="8"/>
  <c r="K124" i="8"/>
  <c r="AY225" i="8"/>
  <c r="F288" i="8"/>
  <c r="Z288" i="8" s="1"/>
  <c r="AY469" i="8"/>
  <c r="AZ476" i="8"/>
  <c r="L35" i="8"/>
  <c r="L84" i="8"/>
  <c r="P124" i="8"/>
  <c r="O157" i="8"/>
  <c r="M194" i="8"/>
  <c r="P197" i="8"/>
  <c r="K331" i="8"/>
  <c r="F394" i="8"/>
  <c r="AE394" i="8" s="1"/>
  <c r="N84" i="8"/>
  <c r="L136" i="8"/>
  <c r="P157" i="8"/>
  <c r="F272" i="8"/>
  <c r="AO272" i="8" s="1"/>
  <c r="L326" i="8"/>
  <c r="F329" i="8"/>
  <c r="G329" i="8" s="1"/>
  <c r="L331" i="8"/>
  <c r="M394" i="8"/>
  <c r="O136" i="8"/>
  <c r="F238" i="8"/>
  <c r="AE238" i="8" s="1"/>
  <c r="F262" i="8"/>
  <c r="G262" i="8" s="1"/>
  <c r="K272" i="8"/>
  <c r="F279" i="8"/>
  <c r="AE279" i="8" s="1"/>
  <c r="N316" i="8"/>
  <c r="R323" i="8"/>
  <c r="T326" i="8"/>
  <c r="S329" i="8"/>
  <c r="T331" i="8"/>
  <c r="N394" i="8"/>
  <c r="O416" i="8"/>
  <c r="F438" i="8"/>
  <c r="G438" i="8" s="1"/>
  <c r="AP438" i="8" s="1"/>
  <c r="P212" i="8"/>
  <c r="N238" i="8"/>
  <c r="L262" i="8"/>
  <c r="M272" i="8"/>
  <c r="T279" i="8"/>
  <c r="Q316" i="8"/>
  <c r="AY329" i="8"/>
  <c r="P416" i="8"/>
  <c r="O438" i="8"/>
  <c r="O111" i="8"/>
  <c r="N158" i="8"/>
  <c r="P205" i="8"/>
  <c r="Q238" i="8"/>
  <c r="S366" i="8"/>
  <c r="O373" i="8"/>
  <c r="F406" i="8"/>
  <c r="Z406" i="8" s="1"/>
  <c r="R438" i="8"/>
  <c r="Q453" i="8"/>
  <c r="P505" i="8"/>
  <c r="N505" i="8"/>
  <c r="AY200" i="8"/>
  <c r="AZ200" i="8"/>
  <c r="O421" i="8"/>
  <c r="K421" i="8"/>
  <c r="P79" i="8"/>
  <c r="S79" i="8"/>
  <c r="AZ209" i="8"/>
  <c r="R213" i="8"/>
  <c r="P213" i="8"/>
  <c r="T360" i="8"/>
  <c r="Q360" i="8"/>
  <c r="P461" i="8"/>
  <c r="F461" i="8"/>
  <c r="M494" i="8"/>
  <c r="R494" i="8"/>
  <c r="O72" i="8"/>
  <c r="P82" i="8"/>
  <c r="K140" i="8"/>
  <c r="M143" i="8"/>
  <c r="O192" i="8"/>
  <c r="AZ216" i="8"/>
  <c r="Q235" i="8"/>
  <c r="O308" i="8"/>
  <c r="O357" i="8"/>
  <c r="N357" i="8"/>
  <c r="M385" i="8"/>
  <c r="P522" i="8"/>
  <c r="N525" i="8"/>
  <c r="N59" i="8"/>
  <c r="N66" i="8"/>
  <c r="K79" i="8"/>
  <c r="S128" i="8"/>
  <c r="O128" i="8"/>
  <c r="N153" i="8"/>
  <c r="T192" i="8"/>
  <c r="O213" i="8"/>
  <c r="AY241" i="8"/>
  <c r="Q308" i="8"/>
  <c r="Q347" i="8"/>
  <c r="AY353" i="8"/>
  <c r="O386" i="8"/>
  <c r="N386" i="8"/>
  <c r="F386" i="8"/>
  <c r="AE386" i="8" s="1"/>
  <c r="N451" i="8"/>
  <c r="T455" i="8"/>
  <c r="L455" i="8"/>
  <c r="F455" i="8"/>
  <c r="G455" i="8" s="1"/>
  <c r="T522" i="8"/>
  <c r="O525" i="8"/>
  <c r="R77" i="8"/>
  <c r="L77" i="8"/>
  <c r="F190" i="8"/>
  <c r="AE190" i="8" s="1"/>
  <c r="F199" i="8"/>
  <c r="AE199" i="8" s="1"/>
  <c r="N199" i="8"/>
  <c r="AZ282" i="8"/>
  <c r="L357" i="8"/>
  <c r="Q398" i="8"/>
  <c r="R398" i="8"/>
  <c r="T423" i="8"/>
  <c r="Q423" i="8"/>
  <c r="AY488" i="8"/>
  <c r="AZ488" i="8"/>
  <c r="P491" i="8"/>
  <c r="Q494" i="8"/>
  <c r="M74" i="8"/>
  <c r="N74" i="8"/>
  <c r="K113" i="8"/>
  <c r="F128" i="8"/>
  <c r="G128" i="8" s="1"/>
  <c r="AA128" i="8" s="1"/>
  <c r="AZ193" i="8"/>
  <c r="AY193" i="8"/>
  <c r="O224" i="8"/>
  <c r="AY233" i="8"/>
  <c r="O237" i="8"/>
  <c r="R237" i="8"/>
  <c r="Q307" i="8"/>
  <c r="O307" i="8"/>
  <c r="AZ398" i="8"/>
  <c r="AY398" i="8"/>
  <c r="L27" i="8"/>
  <c r="Q27" i="8"/>
  <c r="R64" i="8"/>
  <c r="M77" i="8"/>
  <c r="L113" i="8"/>
  <c r="T123" i="8"/>
  <c r="F166" i="8"/>
  <c r="AE166" i="8" s="1"/>
  <c r="P199" i="8"/>
  <c r="P224" i="8"/>
  <c r="F256" i="8"/>
  <c r="G256" i="8" s="1"/>
  <c r="AA256" i="8" s="1"/>
  <c r="AZ289" i="8"/>
  <c r="Q292" i="8"/>
  <c r="T339" i="8"/>
  <c r="P339" i="8"/>
  <c r="N339" i="8"/>
  <c r="R386" i="8"/>
  <c r="K398" i="8"/>
  <c r="M423" i="8"/>
  <c r="AY449" i="8"/>
  <c r="N471" i="8"/>
  <c r="F471" i="8"/>
  <c r="AE471" i="8" s="1"/>
  <c r="P521" i="8"/>
  <c r="O521" i="8"/>
  <c r="F521" i="8"/>
  <c r="G521" i="8" s="1"/>
  <c r="AA521" i="8" s="1"/>
  <c r="N51" i="8"/>
  <c r="L51" i="8"/>
  <c r="F51" i="8"/>
  <c r="G51" i="8" s="1"/>
  <c r="AA51" i="8" s="1"/>
  <c r="O74" i="8"/>
  <c r="F111" i="8"/>
  <c r="Z111" i="8" s="1"/>
  <c r="AZ123" i="8"/>
  <c r="N126" i="8"/>
  <c r="Q126" i="8"/>
  <c r="AZ160" i="8"/>
  <c r="P167" i="8"/>
  <c r="N167" i="8"/>
  <c r="F167" i="8"/>
  <c r="AE167" i="8" s="1"/>
  <c r="R219" i="8"/>
  <c r="Q219" i="8"/>
  <c r="AZ250" i="8"/>
  <c r="P256" i="8"/>
  <c r="R307" i="8"/>
  <c r="AZ366" i="8"/>
  <c r="AY366" i="8"/>
  <c r="R381" i="8"/>
  <c r="Q381" i="8"/>
  <c r="T387" i="8"/>
  <c r="O387" i="8"/>
  <c r="N387" i="8"/>
  <c r="F393" i="8"/>
  <c r="Z393" i="8" s="1"/>
  <c r="N423" i="8"/>
  <c r="AY38" i="8"/>
  <c r="N453" i="8"/>
  <c r="N425" i="8"/>
  <c r="L425" i="8"/>
  <c r="F425" i="8"/>
  <c r="Z425" i="8" s="1"/>
  <c r="M359" i="8"/>
  <c r="F359" i="8"/>
  <c r="Z359" i="8" s="1"/>
  <c r="S60" i="8"/>
  <c r="N60" i="8"/>
  <c r="M60" i="8"/>
  <c r="P277" i="8"/>
  <c r="M277" i="8"/>
  <c r="F277" i="8"/>
  <c r="AE277" i="8" s="1"/>
  <c r="Q277" i="8"/>
  <c r="AZ236" i="8"/>
  <c r="AY236" i="8"/>
  <c r="O468" i="8"/>
  <c r="M468" i="8"/>
  <c r="L468" i="8"/>
  <c r="K468" i="8"/>
  <c r="R38" i="8"/>
  <c r="Q38" i="8"/>
  <c r="S38" i="8"/>
  <c r="M396" i="8"/>
  <c r="T396" i="8"/>
  <c r="S396" i="8"/>
  <c r="L396" i="8"/>
  <c r="N293" i="8"/>
  <c r="M293" i="8"/>
  <c r="F293" i="8"/>
  <c r="Z293" i="8" s="1"/>
  <c r="P293" i="8"/>
  <c r="T28" i="8"/>
  <c r="L28" i="8"/>
  <c r="K28" i="8"/>
  <c r="AZ45" i="8"/>
  <c r="AY45" i="8"/>
  <c r="AZ103" i="8"/>
  <c r="AY103" i="8"/>
  <c r="Z479" i="8"/>
  <c r="G479" i="8"/>
  <c r="H479" i="8" s="1"/>
  <c r="AB479" i="8" s="1"/>
  <c r="O498" i="8"/>
  <c r="N498" i="8"/>
  <c r="M498" i="8"/>
  <c r="O41" i="8"/>
  <c r="F98" i="8"/>
  <c r="G98" i="8" s="1"/>
  <c r="AA98" i="8" s="1"/>
  <c r="F120" i="8"/>
  <c r="Z120" i="8" s="1"/>
  <c r="AZ291" i="8"/>
  <c r="AY291" i="8"/>
  <c r="M294" i="8"/>
  <c r="P294" i="8"/>
  <c r="O294" i="8"/>
  <c r="L294" i="8"/>
  <c r="F294" i="8"/>
  <c r="Z294" i="8" s="1"/>
  <c r="K312" i="8"/>
  <c r="T319" i="8"/>
  <c r="N319" i="8"/>
  <c r="O356" i="8"/>
  <c r="M356" i="8"/>
  <c r="L356" i="8"/>
  <c r="AZ388" i="8"/>
  <c r="AY388" i="8"/>
  <c r="R392" i="8"/>
  <c r="Q392" i="8"/>
  <c r="O392" i="8"/>
  <c r="AZ396" i="8"/>
  <c r="AY396" i="8"/>
  <c r="O417" i="8"/>
  <c r="F417" i="8"/>
  <c r="G417" i="8" s="1"/>
  <c r="AP417" i="8" s="1"/>
  <c r="R27" i="8"/>
  <c r="AY37" i="8"/>
  <c r="Q56" i="8"/>
  <c r="F83" i="8"/>
  <c r="G83" i="8" s="1"/>
  <c r="H83" i="8" s="1"/>
  <c r="P87" i="8"/>
  <c r="F90" i="8"/>
  <c r="G90" i="8" s="1"/>
  <c r="AF90" i="8" s="1"/>
  <c r="M98" i="8"/>
  <c r="P108" i="8"/>
  <c r="AZ114" i="8"/>
  <c r="L120" i="8"/>
  <c r="T152" i="8"/>
  <c r="M152" i="8"/>
  <c r="S160" i="8"/>
  <c r="M160" i="8"/>
  <c r="L160" i="8"/>
  <c r="L169" i="8"/>
  <c r="R173" i="8"/>
  <c r="P173" i="8"/>
  <c r="O173" i="8"/>
  <c r="AZ232" i="8"/>
  <c r="O240" i="8"/>
  <c r="M240" i="8"/>
  <c r="N260" i="8"/>
  <c r="N302" i="8"/>
  <c r="L302" i="8"/>
  <c r="F302" i="8"/>
  <c r="G302" i="8" s="1"/>
  <c r="AP302" i="8" s="1"/>
  <c r="N325" i="8"/>
  <c r="M342" i="8"/>
  <c r="L342" i="8"/>
  <c r="F342" i="8"/>
  <c r="Z342" i="8" s="1"/>
  <c r="N402" i="8"/>
  <c r="R402" i="8"/>
  <c r="F511" i="8"/>
  <c r="Z511" i="8" s="1"/>
  <c r="AY514" i="8"/>
  <c r="M232" i="8"/>
  <c r="F232" i="8"/>
  <c r="Z232" i="8" s="1"/>
  <c r="AY262" i="8"/>
  <c r="AZ262" i="8"/>
  <c r="S161" i="8"/>
  <c r="L161" i="8"/>
  <c r="F161" i="8"/>
  <c r="AE161" i="8" s="1"/>
  <c r="AY404" i="8"/>
  <c r="AY70" i="8"/>
  <c r="AY95" i="8"/>
  <c r="M319" i="8"/>
  <c r="P325" i="8"/>
  <c r="AY365" i="8"/>
  <c r="AZ365" i="8"/>
  <c r="T384" i="8"/>
  <c r="R384" i="8"/>
  <c r="P384" i="8"/>
  <c r="F392" i="8"/>
  <c r="G392" i="8" s="1"/>
  <c r="K397" i="8"/>
  <c r="T397" i="8"/>
  <c r="K417" i="8"/>
  <c r="AZ425" i="8"/>
  <c r="AY425" i="8"/>
  <c r="L488" i="8"/>
  <c r="N488" i="8"/>
  <c r="K488" i="8"/>
  <c r="AZ493" i="8"/>
  <c r="AY493" i="8"/>
  <c r="R515" i="8"/>
  <c r="M515" i="8"/>
  <c r="R245" i="8"/>
  <c r="P245" i="8"/>
  <c r="AZ382" i="8"/>
  <c r="AY382" i="8"/>
  <c r="Q419" i="8"/>
  <c r="T419" i="8"/>
  <c r="G446" i="8"/>
  <c r="AF446" i="8" s="1"/>
  <c r="AE446" i="8"/>
  <c r="Q191" i="8"/>
  <c r="N191" i="8"/>
  <c r="S517" i="8"/>
  <c r="P517" i="8"/>
  <c r="K517" i="8"/>
  <c r="P164" i="8"/>
  <c r="S164" i="8"/>
  <c r="Q164" i="8"/>
  <c r="K164" i="8"/>
  <c r="T32" i="8"/>
  <c r="F59" i="8"/>
  <c r="G59" i="8" s="1"/>
  <c r="AA59" i="8" s="1"/>
  <c r="F66" i="8"/>
  <c r="G66" i="8" s="1"/>
  <c r="AA66" i="8" s="1"/>
  <c r="L83" i="8"/>
  <c r="N90" i="8"/>
  <c r="N98" i="8"/>
  <c r="M120" i="8"/>
  <c r="Q125" i="8"/>
  <c r="R125" i="8"/>
  <c r="P144" i="8"/>
  <c r="O144" i="8"/>
  <c r="T161" i="8"/>
  <c r="T233" i="8"/>
  <c r="S233" i="8"/>
  <c r="N233" i="8"/>
  <c r="P269" i="8"/>
  <c r="N269" i="8"/>
  <c r="M269" i="8"/>
  <c r="AY39" i="8"/>
  <c r="AY47" i="8"/>
  <c r="L59" i="8"/>
  <c r="AY60" i="8"/>
  <c r="M66" i="8"/>
  <c r="P90" i="8"/>
  <c r="AY106" i="8"/>
  <c r="N120" i="8"/>
  <c r="L152" i="8"/>
  <c r="O160" i="8"/>
  <c r="S162" i="8"/>
  <c r="R162" i="8"/>
  <c r="O181" i="8"/>
  <c r="P181" i="8"/>
  <c r="M200" i="8"/>
  <c r="T200" i="8"/>
  <c r="O200" i="8"/>
  <c r="L200" i="8"/>
  <c r="AZ275" i="8"/>
  <c r="AY275" i="8"/>
  <c r="Q325" i="8"/>
  <c r="S342" i="8"/>
  <c r="N348" i="8"/>
  <c r="M348" i="8"/>
  <c r="K348" i="8"/>
  <c r="AZ350" i="8"/>
  <c r="L365" i="8"/>
  <c r="T374" i="8"/>
  <c r="AY384" i="8"/>
  <c r="AZ384" i="8"/>
  <c r="P390" i="8"/>
  <c r="T390" i="8"/>
  <c r="N390" i="8"/>
  <c r="Q393" i="8"/>
  <c r="O393" i="8"/>
  <c r="N393" i="8"/>
  <c r="AZ397" i="8"/>
  <c r="AY397" i="8"/>
  <c r="T417" i="8"/>
  <c r="T472" i="8"/>
  <c r="P472" i="8"/>
  <c r="M472" i="8"/>
  <c r="L472" i="8"/>
  <c r="AY323" i="8"/>
  <c r="M343" i="8"/>
  <c r="P343" i="8"/>
  <c r="O384" i="8"/>
  <c r="AY390" i="8"/>
  <c r="AZ390" i="8"/>
  <c r="S397" i="8"/>
  <c r="N418" i="8"/>
  <c r="M418" i="8"/>
  <c r="K418" i="8"/>
  <c r="P446" i="8"/>
  <c r="N446" i="8"/>
  <c r="M446" i="8"/>
  <c r="R460" i="8"/>
  <c r="Q460" i="8"/>
  <c r="O460" i="8"/>
  <c r="P488" i="8"/>
  <c r="T513" i="8"/>
  <c r="P513" i="8"/>
  <c r="O513" i="8"/>
  <c r="R452" i="8"/>
  <c r="M452" i="8"/>
  <c r="R467" i="8"/>
  <c r="Q467" i="8"/>
  <c r="P467" i="8"/>
  <c r="F467" i="8"/>
  <c r="Z467" i="8" s="1"/>
  <c r="AY33" i="8"/>
  <c r="T59" i="8"/>
  <c r="O134" i="8"/>
  <c r="N134" i="8"/>
  <c r="AZ147" i="8"/>
  <c r="AZ162" i="8"/>
  <c r="AY162" i="8"/>
  <c r="AY195" i="8"/>
  <c r="AZ195" i="8"/>
  <c r="P229" i="8"/>
  <c r="R229" i="8"/>
  <c r="P309" i="8"/>
  <c r="O309" i="8"/>
  <c r="M309" i="8"/>
  <c r="AZ343" i="8"/>
  <c r="AY343" i="8"/>
  <c r="L349" i="8"/>
  <c r="T349" i="8"/>
  <c r="R349" i="8"/>
  <c r="O349" i="8"/>
  <c r="M349" i="8"/>
  <c r="T369" i="8"/>
  <c r="S369" i="8"/>
  <c r="AZ413" i="8"/>
  <c r="AY413" i="8"/>
  <c r="Q427" i="8"/>
  <c r="T427" i="8"/>
  <c r="S437" i="8"/>
  <c r="R437" i="8"/>
  <c r="P437" i="8"/>
  <c r="AY460" i="8"/>
  <c r="AZ460" i="8"/>
  <c r="Q479" i="8"/>
  <c r="O479" i="8"/>
  <c r="N479" i="8"/>
  <c r="L128" i="8"/>
  <c r="N143" i="8"/>
  <c r="M167" i="8"/>
  <c r="O238" i="8"/>
  <c r="S258" i="8"/>
  <c r="M262" i="8"/>
  <c r="R272" i="8"/>
  <c r="AY331" i="8"/>
  <c r="Q339" i="8"/>
  <c r="AZ357" i="8"/>
  <c r="N385" i="8"/>
  <c r="Z386" i="8"/>
  <c r="O262" i="8"/>
  <c r="AY458" i="8"/>
  <c r="P262" i="8"/>
  <c r="F326" i="8"/>
  <c r="G326" i="8" s="1"/>
  <c r="AP326" i="8" s="1"/>
  <c r="F367" i="8"/>
  <c r="AO367" i="8" s="1"/>
  <c r="AY409" i="8"/>
  <c r="N445" i="8"/>
  <c r="F522" i="8"/>
  <c r="AE522" i="8" s="1"/>
  <c r="M216" i="8"/>
  <c r="AZ273" i="8"/>
  <c r="F292" i="8"/>
  <c r="AE292" i="8" s="1"/>
  <c r="O323" i="8"/>
  <c r="K340" i="8"/>
  <c r="N364" i="8"/>
  <c r="K367" i="8"/>
  <c r="R378" i="8"/>
  <c r="L395" i="8"/>
  <c r="L436" i="8"/>
  <c r="P445" i="8"/>
  <c r="M522" i="8"/>
  <c r="L179" i="8"/>
  <c r="M192" i="8"/>
  <c r="M199" i="8"/>
  <c r="R205" i="8"/>
  <c r="O216" i="8"/>
  <c r="T235" i="8"/>
  <c r="M250" i="8"/>
  <c r="L279" i="8"/>
  <c r="P292" i="8"/>
  <c r="N308" i="8"/>
  <c r="AZ311" i="8"/>
  <c r="F316" i="8"/>
  <c r="AE316" i="8" s="1"/>
  <c r="N326" i="8"/>
  <c r="Q352" i="8"/>
  <c r="AY359" i="8"/>
  <c r="P364" i="8"/>
  <c r="M367" i="8"/>
  <c r="R376" i="8"/>
  <c r="AZ378" i="8"/>
  <c r="N395" i="8"/>
  <c r="AY418" i="8"/>
  <c r="F423" i="8"/>
  <c r="AE423" i="8" s="1"/>
  <c r="T424" i="8"/>
  <c r="AY428" i="8"/>
  <c r="F453" i="8"/>
  <c r="G453" i="8" s="1"/>
  <c r="AP453" i="8" s="1"/>
  <c r="AZ459" i="8"/>
  <c r="K476" i="8"/>
  <c r="F494" i="8"/>
  <c r="Z494" i="8" s="1"/>
  <c r="AY510" i="8"/>
  <c r="N30" i="8"/>
  <c r="L30" i="8"/>
  <c r="T30" i="8"/>
  <c r="K30" i="8"/>
  <c r="S30" i="8"/>
  <c r="F30" i="8"/>
  <c r="Z30" i="8" s="1"/>
  <c r="AZ31" i="8"/>
  <c r="AY31" i="8"/>
  <c r="K180" i="8"/>
  <c r="S180" i="8"/>
  <c r="Q180" i="8"/>
  <c r="P180" i="8"/>
  <c r="K462" i="8"/>
  <c r="Q462" i="8"/>
  <c r="F462" i="8"/>
  <c r="Z462" i="8" s="1"/>
  <c r="R462" i="8"/>
  <c r="S462" i="8"/>
  <c r="O462" i="8"/>
  <c r="O33" i="8"/>
  <c r="K33" i="8"/>
  <c r="N33" i="8"/>
  <c r="AZ77" i="8"/>
  <c r="AY77" i="8"/>
  <c r="P362" i="8"/>
  <c r="S362" i="8"/>
  <c r="O362" i="8"/>
  <c r="AY43" i="8"/>
  <c r="AZ43" i="8"/>
  <c r="M49" i="8"/>
  <c r="P49" i="8"/>
  <c r="O49" i="8"/>
  <c r="N49" i="8"/>
  <c r="Q49" i="8"/>
  <c r="F49" i="8"/>
  <c r="AO49" i="8" s="1"/>
  <c r="AZ267" i="8"/>
  <c r="AY267" i="8"/>
  <c r="S36" i="8"/>
  <c r="P36" i="8"/>
  <c r="N36" i="8"/>
  <c r="M44" i="8"/>
  <c r="N44" i="8"/>
  <c r="L44" i="8"/>
  <c r="T44" i="8"/>
  <c r="L52" i="8"/>
  <c r="K52" i="8"/>
  <c r="F52" i="8"/>
  <c r="Z52" i="8" s="1"/>
  <c r="M57" i="8"/>
  <c r="F57" i="8"/>
  <c r="Z57" i="8" s="1"/>
  <c r="P57" i="8"/>
  <c r="O57" i="8"/>
  <c r="N57" i="8"/>
  <c r="AZ63" i="8"/>
  <c r="AY63" i="8"/>
  <c r="P103" i="8"/>
  <c r="S103" i="8"/>
  <c r="R103" i="8"/>
  <c r="M127" i="8"/>
  <c r="N127" i="8"/>
  <c r="F127" i="8"/>
  <c r="G127" i="8" s="1"/>
  <c r="AA127" i="8" s="1"/>
  <c r="R399" i="8"/>
  <c r="P399" i="8"/>
  <c r="S399" i="8"/>
  <c r="K399" i="8"/>
  <c r="AZ28" i="8"/>
  <c r="AY28" i="8"/>
  <c r="P55" i="8"/>
  <c r="K55" i="8"/>
  <c r="M76" i="8"/>
  <c r="L76" i="8"/>
  <c r="T76" i="8"/>
  <c r="K76" i="8"/>
  <c r="N76" i="8"/>
  <c r="S185" i="8"/>
  <c r="T185" i="8"/>
  <c r="N185" i="8"/>
  <c r="AZ55" i="8"/>
  <c r="AY55" i="8"/>
  <c r="M73" i="8"/>
  <c r="F73" i="8"/>
  <c r="Z73" i="8" s="1"/>
  <c r="P73" i="8"/>
  <c r="Q73" i="8"/>
  <c r="S78" i="8"/>
  <c r="T78" i="8"/>
  <c r="N91" i="8"/>
  <c r="M91" i="8"/>
  <c r="T91" i="8"/>
  <c r="L91" i="8"/>
  <c r="F91" i="8"/>
  <c r="G91" i="8" s="1"/>
  <c r="AA91" i="8" s="1"/>
  <c r="AZ146" i="8"/>
  <c r="AY146" i="8"/>
  <c r="T183" i="8"/>
  <c r="P183" i="8"/>
  <c r="N183" i="8"/>
  <c r="Q183" i="8"/>
  <c r="M183" i="8"/>
  <c r="F183" i="8"/>
  <c r="Z183" i="8" s="1"/>
  <c r="R296" i="8"/>
  <c r="T296" i="8"/>
  <c r="K296" i="8"/>
  <c r="O433" i="8"/>
  <c r="N433" i="8"/>
  <c r="S433" i="8"/>
  <c r="L433" i="8"/>
  <c r="K481" i="8"/>
  <c r="M481" i="8"/>
  <c r="T481" i="8"/>
  <c r="L481" i="8"/>
  <c r="F481" i="8"/>
  <c r="AE481" i="8" s="1"/>
  <c r="AZ503" i="8"/>
  <c r="AY503" i="8"/>
  <c r="O40" i="8"/>
  <c r="N58" i="8"/>
  <c r="F58" i="8"/>
  <c r="G58" i="8" s="1"/>
  <c r="H58" i="8" s="1"/>
  <c r="P58" i="8"/>
  <c r="R61" i="8"/>
  <c r="T61" i="8"/>
  <c r="K61" i="8"/>
  <c r="M97" i="8"/>
  <c r="F97" i="8"/>
  <c r="G97" i="8" s="1"/>
  <c r="H97" i="8" s="1"/>
  <c r="I97" i="8" s="1"/>
  <c r="Q97" i="8"/>
  <c r="P97" i="8"/>
  <c r="O97" i="8"/>
  <c r="L185" i="8"/>
  <c r="M210" i="8"/>
  <c r="K210" i="8"/>
  <c r="R210" i="8"/>
  <c r="AY249" i="8"/>
  <c r="AZ249" i="8"/>
  <c r="K257" i="8"/>
  <c r="M257" i="8"/>
  <c r="S257" i="8"/>
  <c r="O257" i="8"/>
  <c r="AZ405" i="8"/>
  <c r="AY405" i="8"/>
  <c r="AZ481" i="8"/>
  <c r="AY481" i="8"/>
  <c r="K44" i="8"/>
  <c r="T52" i="8"/>
  <c r="T68" i="8"/>
  <c r="F76" i="8"/>
  <c r="G76" i="8" s="1"/>
  <c r="AZ87" i="8"/>
  <c r="AY87" i="8"/>
  <c r="S156" i="8"/>
  <c r="Q156" i="8"/>
  <c r="K156" i="8"/>
  <c r="S168" i="8"/>
  <c r="T168" i="8"/>
  <c r="L168" i="8"/>
  <c r="P168" i="8"/>
  <c r="O168" i="8"/>
  <c r="M168" i="8"/>
  <c r="K188" i="8"/>
  <c r="AY192" i="8"/>
  <c r="AZ192" i="8"/>
  <c r="S242" i="8"/>
  <c r="M242" i="8"/>
  <c r="AZ279" i="8"/>
  <c r="AY279" i="8"/>
  <c r="M281" i="8"/>
  <c r="T281" i="8"/>
  <c r="L281" i="8"/>
  <c r="Q456" i="8"/>
  <c r="N456" i="8"/>
  <c r="S456" i="8"/>
  <c r="R459" i="8"/>
  <c r="K459" i="8"/>
  <c r="L37" i="8"/>
  <c r="P39" i="8"/>
  <c r="S39" i="8"/>
  <c r="R39" i="8"/>
  <c r="T43" i="8"/>
  <c r="O43" i="8"/>
  <c r="S53" i="8"/>
  <c r="T53" i="8"/>
  <c r="R53" i="8"/>
  <c r="M65" i="8"/>
  <c r="P65" i="8"/>
  <c r="O65" i="8"/>
  <c r="F65" i="8"/>
  <c r="G65" i="8" s="1"/>
  <c r="H65" i="8" s="1"/>
  <c r="N65" i="8"/>
  <c r="N97" i="8"/>
  <c r="O183" i="8"/>
  <c r="P189" i="8"/>
  <c r="O189" i="8"/>
  <c r="AZ218" i="8"/>
  <c r="AY218" i="8"/>
  <c r="P220" i="8"/>
  <c r="K220" i="8"/>
  <c r="S220" i="8"/>
  <c r="AZ281" i="8"/>
  <c r="AY281" i="8"/>
  <c r="R328" i="8"/>
  <c r="K328" i="8"/>
  <c r="T328" i="8"/>
  <c r="L334" i="8"/>
  <c r="Q334" i="8"/>
  <c r="P334" i="8"/>
  <c r="K334" i="8"/>
  <c r="T334" i="8"/>
  <c r="S334" i="8"/>
  <c r="F334" i="8"/>
  <c r="AO334" i="8" s="1"/>
  <c r="AZ337" i="8"/>
  <c r="AY337" i="8"/>
  <c r="AY171" i="8"/>
  <c r="AZ171" i="8"/>
  <c r="N174" i="8"/>
  <c r="F174" i="8"/>
  <c r="Z174" i="8" s="1"/>
  <c r="O174" i="8"/>
  <c r="M184" i="8"/>
  <c r="T184" i="8"/>
  <c r="O184" i="8"/>
  <c r="T208" i="8"/>
  <c r="O208" i="8"/>
  <c r="M208" i="8"/>
  <c r="S218" i="8"/>
  <c r="N276" i="8"/>
  <c r="R276" i="8"/>
  <c r="M318" i="8"/>
  <c r="T318" i="8"/>
  <c r="N318" i="8"/>
  <c r="L318" i="8"/>
  <c r="R320" i="8"/>
  <c r="M320" i="8"/>
  <c r="T320" i="8"/>
  <c r="K320" i="8"/>
  <c r="P404" i="8"/>
  <c r="Q404" i="8"/>
  <c r="S404" i="8"/>
  <c r="L404" i="8"/>
  <c r="AY416" i="8"/>
  <c r="AZ416" i="8"/>
  <c r="N121" i="8"/>
  <c r="K121" i="8"/>
  <c r="F121" i="8"/>
  <c r="AE121" i="8" s="1"/>
  <c r="M121" i="8"/>
  <c r="P172" i="8"/>
  <c r="S172" i="8"/>
  <c r="K172" i="8"/>
  <c r="Q172" i="8"/>
  <c r="O182" i="8"/>
  <c r="N182" i="8"/>
  <c r="Q182" i="8"/>
  <c r="N193" i="8"/>
  <c r="T193" i="8"/>
  <c r="L193" i="8"/>
  <c r="S193" i="8"/>
  <c r="R268" i="8"/>
  <c r="N268" i="8"/>
  <c r="S112" i="8"/>
  <c r="F112" i="8"/>
  <c r="G112" i="8" s="1"/>
  <c r="T112" i="8"/>
  <c r="O112" i="8"/>
  <c r="N112" i="8"/>
  <c r="P135" i="8"/>
  <c r="M135" i="8"/>
  <c r="F135" i="8"/>
  <c r="G135" i="8" s="1"/>
  <c r="N135" i="8"/>
  <c r="N151" i="8"/>
  <c r="P151" i="8"/>
  <c r="M151" i="8"/>
  <c r="R304" i="8"/>
  <c r="M304" i="8"/>
  <c r="K304" i="8"/>
  <c r="T304" i="8"/>
  <c r="AZ399" i="8"/>
  <c r="AY399" i="8"/>
  <c r="M52" i="8"/>
  <c r="Q57" i="8"/>
  <c r="M89" i="8"/>
  <c r="O89" i="8"/>
  <c r="N89" i="8"/>
  <c r="Q89" i="8"/>
  <c r="P89" i="8"/>
  <c r="R101" i="8"/>
  <c r="K101" i="8"/>
  <c r="M101" i="8"/>
  <c r="L101" i="8"/>
  <c r="AZ117" i="8"/>
  <c r="AY117" i="8"/>
  <c r="L121" i="8"/>
  <c r="M175" i="8"/>
  <c r="O175" i="8"/>
  <c r="F175" i="8"/>
  <c r="AE175" i="8" s="1"/>
  <c r="Q175" i="8"/>
  <c r="AZ180" i="8"/>
  <c r="AY180" i="8"/>
  <c r="F193" i="8"/>
  <c r="Z193" i="8" s="1"/>
  <c r="T215" i="8"/>
  <c r="O215" i="8"/>
  <c r="P215" i="8"/>
  <c r="N215" i="8"/>
  <c r="F215" i="8"/>
  <c r="Z215" i="8" s="1"/>
  <c r="M215" i="8"/>
  <c r="Q215" i="8"/>
  <c r="AZ228" i="8"/>
  <c r="AY228" i="8"/>
  <c r="S244" i="8"/>
  <c r="P244" i="8"/>
  <c r="M286" i="8"/>
  <c r="L286" i="8"/>
  <c r="F286" i="8"/>
  <c r="AO286" i="8" s="1"/>
  <c r="T286" i="8"/>
  <c r="AZ299" i="8"/>
  <c r="AY299" i="8"/>
  <c r="AZ358" i="8"/>
  <c r="AY358" i="8"/>
  <c r="Q477" i="8"/>
  <c r="M477" i="8"/>
  <c r="F44" i="8"/>
  <c r="Z44" i="8" s="1"/>
  <c r="N52" i="8"/>
  <c r="P71" i="8"/>
  <c r="R71" i="8"/>
  <c r="L112" i="8"/>
  <c r="P133" i="8"/>
  <c r="O133" i="8"/>
  <c r="R133" i="8"/>
  <c r="N247" i="8"/>
  <c r="P247" i="8"/>
  <c r="L341" i="8"/>
  <c r="M341" i="8"/>
  <c r="O341" i="8"/>
  <c r="AY30" i="8"/>
  <c r="M41" i="8"/>
  <c r="F41" i="8"/>
  <c r="Z41" i="8" s="1"/>
  <c r="Q41" i="8"/>
  <c r="P47" i="8"/>
  <c r="S47" i="8"/>
  <c r="M81" i="8"/>
  <c r="O81" i="8"/>
  <c r="Q81" i="8"/>
  <c r="P81" i="8"/>
  <c r="M287" i="8"/>
  <c r="L287" i="8"/>
  <c r="F287" i="8"/>
  <c r="Z287" i="8" s="1"/>
  <c r="T287" i="8"/>
  <c r="S287" i="8"/>
  <c r="O287" i="8"/>
  <c r="K287" i="8"/>
  <c r="K337" i="8"/>
  <c r="Q337" i="8"/>
  <c r="S337" i="8"/>
  <c r="F337" i="8"/>
  <c r="AE337" i="8" s="1"/>
  <c r="R69" i="8"/>
  <c r="M69" i="8"/>
  <c r="L69" i="8"/>
  <c r="K69" i="8"/>
  <c r="S71" i="8"/>
  <c r="N73" i="8"/>
  <c r="AZ79" i="8"/>
  <c r="AY79" i="8"/>
  <c r="F81" i="8"/>
  <c r="AO81" i="8" s="1"/>
  <c r="N92" i="8"/>
  <c r="M105" i="8"/>
  <c r="K105" i="8"/>
  <c r="F105" i="8"/>
  <c r="Z105" i="8" s="1"/>
  <c r="S107" i="8"/>
  <c r="T107" i="8"/>
  <c r="AZ138" i="8"/>
  <c r="AY138" i="8"/>
  <c r="P156" i="8"/>
  <c r="N159" i="8"/>
  <c r="P159" i="8"/>
  <c r="M159" i="8"/>
  <c r="S169" i="8"/>
  <c r="K169" i="8"/>
  <c r="F169" i="8"/>
  <c r="G169" i="8" s="1"/>
  <c r="T169" i="8"/>
  <c r="M34" i="8"/>
  <c r="F34" i="8"/>
  <c r="AO34" i="8" s="1"/>
  <c r="R34" i="8"/>
  <c r="P34" i="8"/>
  <c r="AZ35" i="8"/>
  <c r="N41" i="8"/>
  <c r="K47" i="8"/>
  <c r="Q65" i="8"/>
  <c r="O73" i="8"/>
  <c r="N81" i="8"/>
  <c r="R93" i="8"/>
  <c r="T93" i="8"/>
  <c r="K93" i="8"/>
  <c r="AY102" i="8"/>
  <c r="AZ107" i="8"/>
  <c r="AY107" i="8"/>
  <c r="P148" i="8"/>
  <c r="S148" i="8"/>
  <c r="K148" i="8"/>
  <c r="AY184" i="8"/>
  <c r="AZ184" i="8"/>
  <c r="Q220" i="8"/>
  <c r="K242" i="8"/>
  <c r="R265" i="8"/>
  <c r="K265" i="8"/>
  <c r="T301" i="8"/>
  <c r="M301" i="8"/>
  <c r="Q301" i="8"/>
  <c r="P301" i="8"/>
  <c r="N301" i="8"/>
  <c r="O301" i="8"/>
  <c r="F301" i="8"/>
  <c r="Z301" i="8" s="1"/>
  <c r="L303" i="8"/>
  <c r="T303" i="8"/>
  <c r="N303" i="8"/>
  <c r="M303" i="8"/>
  <c r="F303" i="8"/>
  <c r="AE303" i="8" s="1"/>
  <c r="O335" i="8"/>
  <c r="L335" i="8"/>
  <c r="M335" i="8"/>
  <c r="P335" i="8"/>
  <c r="S201" i="8"/>
  <c r="T201" i="8"/>
  <c r="L201" i="8"/>
  <c r="AZ213" i="8"/>
  <c r="AY213" i="8"/>
  <c r="N225" i="8"/>
  <c r="T225" i="8"/>
  <c r="S241" i="8"/>
  <c r="N241" i="8"/>
  <c r="T261" i="8"/>
  <c r="F261" i="8"/>
  <c r="AO261" i="8" s="1"/>
  <c r="Q261" i="8"/>
  <c r="O261" i="8"/>
  <c r="N261" i="8"/>
  <c r="T285" i="8"/>
  <c r="O285" i="8"/>
  <c r="M285" i="8"/>
  <c r="N285" i="8"/>
  <c r="F285" i="8"/>
  <c r="AE285" i="8" s="1"/>
  <c r="AZ477" i="8"/>
  <c r="AY477" i="8"/>
  <c r="S106" i="8"/>
  <c r="R106" i="8"/>
  <c r="L106" i="8"/>
  <c r="Q110" i="8"/>
  <c r="O110" i="8"/>
  <c r="T137" i="8"/>
  <c r="F137" i="8"/>
  <c r="Z137" i="8" s="1"/>
  <c r="AZ154" i="8"/>
  <c r="AY154" i="8"/>
  <c r="T191" i="8"/>
  <c r="P191" i="8"/>
  <c r="O191" i="8"/>
  <c r="M191" i="8"/>
  <c r="AY201" i="8"/>
  <c r="AZ201" i="8"/>
  <c r="S224" i="8"/>
  <c r="N224" i="8"/>
  <c r="F224" i="8"/>
  <c r="L224" i="8"/>
  <c r="AY256" i="8"/>
  <c r="AZ256" i="8"/>
  <c r="P259" i="8"/>
  <c r="K259" i="8"/>
  <c r="AZ307" i="8"/>
  <c r="AY307" i="8"/>
  <c r="R346" i="8"/>
  <c r="O346" i="8"/>
  <c r="Q346" i="8"/>
  <c r="AZ421" i="8"/>
  <c r="AY421" i="8"/>
  <c r="R473" i="8"/>
  <c r="P473" i="8"/>
  <c r="M473" i="8"/>
  <c r="Q473" i="8"/>
  <c r="T473" i="8"/>
  <c r="S473" i="8"/>
  <c r="N473" i="8"/>
  <c r="O473" i="8"/>
  <c r="K473" i="8"/>
  <c r="AZ46" i="8"/>
  <c r="O80" i="8"/>
  <c r="P80" i="8"/>
  <c r="P126" i="8"/>
  <c r="F126" i="8"/>
  <c r="G126" i="8" s="1"/>
  <c r="AA126" i="8" s="1"/>
  <c r="AY129" i="8"/>
  <c r="AZ129" i="8"/>
  <c r="S144" i="8"/>
  <c r="L144" i="8"/>
  <c r="S153" i="8"/>
  <c r="F153" i="8"/>
  <c r="AO153" i="8" s="1"/>
  <c r="O176" i="8"/>
  <c r="T176" i="8"/>
  <c r="L176" i="8"/>
  <c r="Q198" i="8"/>
  <c r="N198" i="8"/>
  <c r="F198" i="8"/>
  <c r="G198" i="8" s="1"/>
  <c r="N201" i="8"/>
  <c r="F209" i="8"/>
  <c r="Z209" i="8" s="1"/>
  <c r="AY211" i="8"/>
  <c r="AZ211" i="8"/>
  <c r="F225" i="8"/>
  <c r="AO225" i="8" s="1"/>
  <c r="S240" i="8"/>
  <c r="L240" i="8"/>
  <c r="T240" i="8"/>
  <c r="M246" i="8"/>
  <c r="F246" i="8"/>
  <c r="Z246" i="8" s="1"/>
  <c r="Q246" i="8"/>
  <c r="O246" i="8"/>
  <c r="S248" i="8"/>
  <c r="T248" i="8"/>
  <c r="O248" i="8"/>
  <c r="L248" i="8"/>
  <c r="M261" i="8"/>
  <c r="K283" i="8"/>
  <c r="S283" i="8"/>
  <c r="R283" i="8"/>
  <c r="F324" i="8"/>
  <c r="G324" i="8" s="1"/>
  <c r="AA324" i="8" s="1"/>
  <c r="N324" i="8"/>
  <c r="O324" i="8"/>
  <c r="Q324" i="8"/>
  <c r="M327" i="8"/>
  <c r="T327" i="8"/>
  <c r="N327" i="8"/>
  <c r="L327" i="8"/>
  <c r="F327" i="8"/>
  <c r="AO327" i="8" s="1"/>
  <c r="S344" i="8"/>
  <c r="T344" i="8"/>
  <c r="AZ383" i="8"/>
  <c r="AY383" i="8"/>
  <c r="AZ391" i="8"/>
  <c r="AY391" i="8"/>
  <c r="F409" i="8"/>
  <c r="AE409" i="8" s="1"/>
  <c r="O409" i="8"/>
  <c r="AY473" i="8"/>
  <c r="AZ473" i="8"/>
  <c r="O486" i="8"/>
  <c r="R486" i="8"/>
  <c r="F486" i="8"/>
  <c r="Z486" i="8" s="1"/>
  <c r="Q486" i="8"/>
  <c r="P486" i="8"/>
  <c r="F490" i="8"/>
  <c r="AE490" i="8" s="1"/>
  <c r="L490" i="8"/>
  <c r="T490" i="8"/>
  <c r="Q490" i="8"/>
  <c r="M490" i="8"/>
  <c r="AY187" i="8"/>
  <c r="AZ187" i="8"/>
  <c r="N190" i="8"/>
  <c r="O190" i="8"/>
  <c r="AY224" i="8"/>
  <c r="AZ224" i="8"/>
  <c r="K225" i="8"/>
  <c r="T227" i="8"/>
  <c r="L227" i="8"/>
  <c r="S232" i="8"/>
  <c r="T232" i="8"/>
  <c r="N232" i="8"/>
  <c r="L232" i="8"/>
  <c r="F250" i="8"/>
  <c r="AO250" i="8" s="1"/>
  <c r="Q252" i="8"/>
  <c r="AZ259" i="8"/>
  <c r="AY259" i="8"/>
  <c r="P261" i="8"/>
  <c r="N264" i="8"/>
  <c r="S264" i="8"/>
  <c r="L264" i="8"/>
  <c r="AZ283" i="8"/>
  <c r="AY283" i="8"/>
  <c r="P285" i="8"/>
  <c r="AZ315" i="8"/>
  <c r="AY315" i="8"/>
  <c r="T317" i="8"/>
  <c r="M317" i="8"/>
  <c r="Q317" i="8"/>
  <c r="O317" i="8"/>
  <c r="P317" i="8"/>
  <c r="N317" i="8"/>
  <c r="F317" i="8"/>
  <c r="G317" i="8" s="1"/>
  <c r="AP317" i="8" s="1"/>
  <c r="AY327" i="8"/>
  <c r="AZ327" i="8"/>
  <c r="T407" i="8"/>
  <c r="P407" i="8"/>
  <c r="F407" i="8"/>
  <c r="Z407" i="8" s="1"/>
  <c r="Q407" i="8"/>
  <c r="N407" i="8"/>
  <c r="M407" i="8"/>
  <c r="L441" i="8"/>
  <c r="K441" i="8"/>
  <c r="R441" i="8"/>
  <c r="T441" i="8"/>
  <c r="Q441" i="8"/>
  <c r="AZ466" i="8"/>
  <c r="AY466" i="8"/>
  <c r="F473" i="8"/>
  <c r="Z473" i="8" s="1"/>
  <c r="AZ362" i="8"/>
  <c r="AY362" i="8"/>
  <c r="T431" i="8"/>
  <c r="P431" i="8"/>
  <c r="Q431" i="8"/>
  <c r="N431" i="8"/>
  <c r="F431" i="8"/>
  <c r="G431" i="8" s="1"/>
  <c r="M431" i="8"/>
  <c r="M449" i="8"/>
  <c r="T449" i="8"/>
  <c r="S449" i="8"/>
  <c r="R523" i="8"/>
  <c r="T523" i="8"/>
  <c r="P523" i="8"/>
  <c r="K523" i="8"/>
  <c r="S523" i="8"/>
  <c r="M523" i="8"/>
  <c r="T129" i="8"/>
  <c r="N129" i="8"/>
  <c r="F145" i="8"/>
  <c r="Z145" i="8" s="1"/>
  <c r="L145" i="8"/>
  <c r="Q211" i="8"/>
  <c r="T211" i="8"/>
  <c r="R221" i="8"/>
  <c r="O221" i="8"/>
  <c r="AZ254" i="8"/>
  <c r="P370" i="8"/>
  <c r="K370" i="8"/>
  <c r="AZ443" i="8"/>
  <c r="AY443" i="8"/>
  <c r="L32" i="8"/>
  <c r="O48" i="8"/>
  <c r="AZ71" i="8"/>
  <c r="AY71" i="8"/>
  <c r="AY78" i="8"/>
  <c r="AZ78" i="8"/>
  <c r="N113" i="8"/>
  <c r="F113" i="8"/>
  <c r="AE113" i="8" s="1"/>
  <c r="K129" i="8"/>
  <c r="S136" i="8"/>
  <c r="T136" i="8"/>
  <c r="L137" i="8"/>
  <c r="S140" i="8"/>
  <c r="P140" i="8"/>
  <c r="N145" i="8"/>
  <c r="S152" i="8"/>
  <c r="P152" i="8"/>
  <c r="AY155" i="8"/>
  <c r="AZ155" i="8"/>
  <c r="R32" i="8"/>
  <c r="M84" i="8"/>
  <c r="T84" i="8"/>
  <c r="R96" i="8"/>
  <c r="P104" i="8"/>
  <c r="O104" i="8"/>
  <c r="M106" i="8"/>
  <c r="K108" i="8"/>
  <c r="N110" i="8"/>
  <c r="L129" i="8"/>
  <c r="N137" i="8"/>
  <c r="N142" i="8"/>
  <c r="M144" i="8"/>
  <c r="S145" i="8"/>
  <c r="O150" i="8"/>
  <c r="N150" i="8"/>
  <c r="L153" i="8"/>
  <c r="AZ170" i="8"/>
  <c r="AY170" i="8"/>
  <c r="M176" i="8"/>
  <c r="F191" i="8"/>
  <c r="Z191" i="8" s="1"/>
  <c r="AZ196" i="8"/>
  <c r="AY196" i="8"/>
  <c r="M224" i="8"/>
  <c r="L225" i="8"/>
  <c r="L233" i="8"/>
  <c r="K233" i="8"/>
  <c r="F233" i="8"/>
  <c r="G233" i="8" s="1"/>
  <c r="N246" i="8"/>
  <c r="M248" i="8"/>
  <c r="L250" i="8"/>
  <c r="O253" i="8"/>
  <c r="F253" i="8"/>
  <c r="G253" i="8" s="1"/>
  <c r="Q253" i="8"/>
  <c r="N253" i="8"/>
  <c r="Q285" i="8"/>
  <c r="F311" i="8"/>
  <c r="AE311" i="8" s="1"/>
  <c r="T311" i="8"/>
  <c r="M311" i="8"/>
  <c r="N311" i="8"/>
  <c r="K313" i="8"/>
  <c r="L313" i="8"/>
  <c r="R344" i="8"/>
  <c r="M347" i="8"/>
  <c r="N347" i="8"/>
  <c r="P347" i="8"/>
  <c r="O347" i="8"/>
  <c r="L347" i="8"/>
  <c r="F347" i="8"/>
  <c r="Z347" i="8" s="1"/>
  <c r="AZ348" i="8"/>
  <c r="AY348" i="8"/>
  <c r="K375" i="8"/>
  <c r="M375" i="8"/>
  <c r="F377" i="8"/>
  <c r="AO377" i="8" s="1"/>
  <c r="P377" i="8"/>
  <c r="M377" i="8"/>
  <c r="K377" i="8"/>
  <c r="O377" i="8"/>
  <c r="T401" i="8"/>
  <c r="Q401" i="8"/>
  <c r="F401" i="8"/>
  <c r="P401" i="8"/>
  <c r="O401" i="8"/>
  <c r="M401" i="8"/>
  <c r="AZ437" i="8"/>
  <c r="AY437" i="8"/>
  <c r="AY441" i="8"/>
  <c r="AZ441" i="8"/>
  <c r="L464" i="8"/>
  <c r="T464" i="8"/>
  <c r="S464" i="8"/>
  <c r="P464" i="8"/>
  <c r="O464" i="8"/>
  <c r="Q464" i="8"/>
  <c r="K464" i="8"/>
  <c r="K503" i="8"/>
  <c r="S503" i="8"/>
  <c r="P503" i="8"/>
  <c r="M263" i="8"/>
  <c r="N263" i="8"/>
  <c r="M295" i="8"/>
  <c r="O295" i="8"/>
  <c r="S295" i="8"/>
  <c r="N300" i="8"/>
  <c r="Q300" i="8"/>
  <c r="M310" i="8"/>
  <c r="F310" i="8"/>
  <c r="G310" i="8" s="1"/>
  <c r="AA310" i="8" s="1"/>
  <c r="N310" i="8"/>
  <c r="AZ385" i="8"/>
  <c r="AY385" i="8"/>
  <c r="AZ412" i="8"/>
  <c r="AY412" i="8"/>
  <c r="AY455" i="8"/>
  <c r="AZ455" i="8"/>
  <c r="T478" i="8"/>
  <c r="O478" i="8"/>
  <c r="P484" i="8"/>
  <c r="R484" i="8"/>
  <c r="AY520" i="8"/>
  <c r="AZ520" i="8"/>
  <c r="Q109" i="8"/>
  <c r="P109" i="8"/>
  <c r="S120" i="8"/>
  <c r="T120" i="8"/>
  <c r="M128" i="8"/>
  <c r="T160" i="8"/>
  <c r="R165" i="8"/>
  <c r="O165" i="8"/>
  <c r="N166" i="8"/>
  <c r="O206" i="8"/>
  <c r="Q206" i="8"/>
  <c r="AZ244" i="8"/>
  <c r="AY244" i="8"/>
  <c r="Q258" i="8"/>
  <c r="K258" i="8"/>
  <c r="S266" i="8"/>
  <c r="Q266" i="8"/>
  <c r="AZ271" i="8"/>
  <c r="T277" i="8"/>
  <c r="N277" i="8"/>
  <c r="O277" i="8"/>
  <c r="AZ347" i="8"/>
  <c r="N356" i="8"/>
  <c r="N359" i="8"/>
  <c r="S359" i="8"/>
  <c r="R363" i="8"/>
  <c r="F363" i="8"/>
  <c r="AO363" i="8" s="1"/>
  <c r="T415" i="8"/>
  <c r="Q415" i="8"/>
  <c r="N415" i="8"/>
  <c r="P415" i="8"/>
  <c r="M415" i="8"/>
  <c r="P436" i="8"/>
  <c r="Q436" i="8"/>
  <c r="T457" i="8"/>
  <c r="L457" i="8"/>
  <c r="N470" i="8"/>
  <c r="R470" i="8"/>
  <c r="F470" i="8"/>
  <c r="AE470" i="8" s="1"/>
  <c r="O492" i="8"/>
  <c r="S492" i="8"/>
  <c r="L492" i="8"/>
  <c r="T492" i="8"/>
  <c r="K273" i="8"/>
  <c r="F284" i="8"/>
  <c r="AO284" i="8" s="1"/>
  <c r="R284" i="8"/>
  <c r="P284" i="8"/>
  <c r="L289" i="8"/>
  <c r="F300" i="8"/>
  <c r="G300" i="8" s="1"/>
  <c r="AP300" i="8" s="1"/>
  <c r="M302" i="8"/>
  <c r="T302" i="8"/>
  <c r="T309" i="8"/>
  <c r="F309" i="8"/>
  <c r="G309" i="8" s="1"/>
  <c r="AP309" i="8" s="1"/>
  <c r="N309" i="8"/>
  <c r="L310" i="8"/>
  <c r="R312" i="8"/>
  <c r="T312" i="8"/>
  <c r="L319" i="8"/>
  <c r="F319" i="8"/>
  <c r="Z319" i="8" s="1"/>
  <c r="T325" i="8"/>
  <c r="M325" i="8"/>
  <c r="O325" i="8"/>
  <c r="M340" i="8"/>
  <c r="S340" i="8"/>
  <c r="F340" i="8"/>
  <c r="AO340" i="8" s="1"/>
  <c r="S357" i="8"/>
  <c r="P357" i="8"/>
  <c r="M357" i="8"/>
  <c r="F357" i="8"/>
  <c r="G357" i="8" s="1"/>
  <c r="AA357" i="8" s="1"/>
  <c r="T357" i="8"/>
  <c r="N374" i="8"/>
  <c r="O374" i="8"/>
  <c r="L374" i="8"/>
  <c r="K374" i="8"/>
  <c r="R429" i="8"/>
  <c r="O429" i="8"/>
  <c r="P429" i="8"/>
  <c r="S434" i="8"/>
  <c r="F434" i="8"/>
  <c r="AO434" i="8" s="1"/>
  <c r="AZ436" i="8"/>
  <c r="AY436" i="8"/>
  <c r="L474" i="8"/>
  <c r="N474" i="8"/>
  <c r="T474" i="8"/>
  <c r="N478" i="8"/>
  <c r="O484" i="8"/>
  <c r="L509" i="8"/>
  <c r="N509" i="8"/>
  <c r="P509" i="8"/>
  <c r="K509" i="8"/>
  <c r="T509" i="8"/>
  <c r="AZ521" i="8"/>
  <c r="AY521" i="8"/>
  <c r="M83" i="8"/>
  <c r="N83" i="8"/>
  <c r="T128" i="8"/>
  <c r="S204" i="8"/>
  <c r="K204" i="8"/>
  <c r="AZ234" i="8"/>
  <c r="AY234" i="8"/>
  <c r="T251" i="8"/>
  <c r="K251" i="8"/>
  <c r="M251" i="8"/>
  <c r="K263" i="8"/>
  <c r="T269" i="8"/>
  <c r="F269" i="8"/>
  <c r="AE269" i="8" s="1"/>
  <c r="Q269" i="8"/>
  <c r="M273" i="8"/>
  <c r="M289" i="8"/>
  <c r="O300" i="8"/>
  <c r="T310" i="8"/>
  <c r="M339" i="8"/>
  <c r="O339" i="8"/>
  <c r="L339" i="8"/>
  <c r="K342" i="8"/>
  <c r="T342" i="8"/>
  <c r="Q342" i="8"/>
  <c r="AZ345" i="8"/>
  <c r="AY345" i="8"/>
  <c r="AE349" i="8"/>
  <c r="G349" i="8"/>
  <c r="AA349" i="8" s="1"/>
  <c r="L350" i="8"/>
  <c r="AZ355" i="8"/>
  <c r="AY355" i="8"/>
  <c r="O358" i="8"/>
  <c r="T358" i="8"/>
  <c r="Q361" i="8"/>
  <c r="T361" i="8"/>
  <c r="S361" i="8"/>
  <c r="P361" i="8"/>
  <c r="S365" i="8"/>
  <c r="O365" i="8"/>
  <c r="T365" i="8"/>
  <c r="P365" i="8"/>
  <c r="Q368" i="8"/>
  <c r="M368" i="8"/>
  <c r="K387" i="8"/>
  <c r="F387" i="8"/>
  <c r="AO387" i="8" s="1"/>
  <c r="Q387" i="8"/>
  <c r="S395" i="8"/>
  <c r="M395" i="8"/>
  <c r="F395" i="8"/>
  <c r="G395" i="8" s="1"/>
  <c r="AA395" i="8" s="1"/>
  <c r="T395" i="8"/>
  <c r="Q420" i="8"/>
  <c r="T420" i="8"/>
  <c r="AZ429" i="8"/>
  <c r="AY429" i="8"/>
  <c r="O432" i="8"/>
  <c r="L432" i="8"/>
  <c r="M432" i="8"/>
  <c r="M454" i="8"/>
  <c r="L454" i="8"/>
  <c r="T454" i="8"/>
  <c r="O480" i="8"/>
  <c r="T480" i="8"/>
  <c r="K497" i="8"/>
  <c r="M497" i="8"/>
  <c r="R502" i="8"/>
  <c r="K502" i="8"/>
  <c r="O506" i="8"/>
  <c r="G134" i="8"/>
  <c r="AA134" i="8" s="1"/>
  <c r="R141" i="8"/>
  <c r="O141" i="8"/>
  <c r="Q256" i="8"/>
  <c r="N256" i="8"/>
  <c r="S256" i="8"/>
  <c r="L263" i="8"/>
  <c r="R273" i="8"/>
  <c r="K288" i="8"/>
  <c r="S288" i="8"/>
  <c r="O315" i="8"/>
  <c r="Q315" i="8"/>
  <c r="AZ334" i="8"/>
  <c r="M350" i="8"/>
  <c r="S373" i="8"/>
  <c r="P373" i="8"/>
  <c r="M373" i="8"/>
  <c r="L373" i="8"/>
  <c r="AZ427" i="8"/>
  <c r="R430" i="8"/>
  <c r="F430" i="8"/>
  <c r="AE430" i="8" s="1"/>
  <c r="P474" i="8"/>
  <c r="AY492" i="8"/>
  <c r="AY499" i="8"/>
  <c r="AZ499" i="8"/>
  <c r="M505" i="8"/>
  <c r="O505" i="8"/>
  <c r="F505" i="8"/>
  <c r="Z505" i="8" s="1"/>
  <c r="Q505" i="8"/>
  <c r="F509" i="8"/>
  <c r="Z509" i="8" s="1"/>
  <c r="AY516" i="8"/>
  <c r="AZ516" i="8"/>
  <c r="P525" i="8"/>
  <c r="F525" i="8"/>
  <c r="AE525" i="8" s="1"/>
  <c r="T293" i="8"/>
  <c r="O293" i="8"/>
  <c r="Q293" i="8"/>
  <c r="T294" i="8"/>
  <c r="O299" i="8"/>
  <c r="R299" i="8"/>
  <c r="AY339" i="8"/>
  <c r="AZ339" i="8"/>
  <c r="T386" i="8"/>
  <c r="P386" i="8"/>
  <c r="L386" i="8"/>
  <c r="AZ386" i="8"/>
  <c r="Q391" i="8"/>
  <c r="P391" i="8"/>
  <c r="Q403" i="8"/>
  <c r="L403" i="8"/>
  <c r="Q428" i="8"/>
  <c r="L428" i="8"/>
  <c r="AZ433" i="8"/>
  <c r="AY433" i="8"/>
  <c r="M444" i="8"/>
  <c r="Q444" i="8"/>
  <c r="M500" i="8"/>
  <c r="K500" i="8"/>
  <c r="M508" i="8"/>
  <c r="O508" i="8"/>
  <c r="L508" i="8"/>
  <c r="T508" i="8"/>
  <c r="F508" i="8"/>
  <c r="N333" i="8"/>
  <c r="L333" i="8"/>
  <c r="O414" i="8"/>
  <c r="N414" i="8"/>
  <c r="O425" i="8"/>
  <c r="K425" i="8"/>
  <c r="Q435" i="8"/>
  <c r="L435" i="8"/>
  <c r="Q451" i="8"/>
  <c r="O451" i="8"/>
  <c r="T460" i="8"/>
  <c r="P460" i="8"/>
  <c r="S460" i="8"/>
  <c r="L360" i="8"/>
  <c r="M360" i="8"/>
  <c r="N382" i="8"/>
  <c r="L382" i="8"/>
  <c r="L384" i="8"/>
  <c r="F384" i="8"/>
  <c r="AE384" i="8" s="1"/>
  <c r="M403" i="8"/>
  <c r="R405" i="8"/>
  <c r="P405" i="8"/>
  <c r="N406" i="8"/>
  <c r="AY417" i="8"/>
  <c r="AZ417" i="8"/>
  <c r="AY426" i="8"/>
  <c r="P428" i="8"/>
  <c r="AY442" i="8"/>
  <c r="AZ442" i="8"/>
  <c r="P444" i="8"/>
  <c r="N448" i="8"/>
  <c r="M448" i="8"/>
  <c r="L448" i="8"/>
  <c r="M455" i="8"/>
  <c r="R455" i="8"/>
  <c r="L495" i="8"/>
  <c r="M495" i="8"/>
  <c r="F500" i="8"/>
  <c r="AO500" i="8" s="1"/>
  <c r="AY502" i="8"/>
  <c r="Q508" i="8"/>
  <c r="P512" i="8"/>
  <c r="M512" i="8"/>
  <c r="AY517" i="8"/>
  <c r="AZ517" i="8"/>
  <c r="T446" i="8"/>
  <c r="O446" i="8"/>
  <c r="M491" i="8"/>
  <c r="L491" i="8"/>
  <c r="P518" i="8"/>
  <c r="M518" i="8"/>
  <c r="R522" i="8"/>
  <c r="O522" i="8"/>
  <c r="L453" i="8"/>
  <c r="O453" i="8"/>
  <c r="S472" i="8"/>
  <c r="O472" i="8"/>
  <c r="T479" i="8"/>
  <c r="M479" i="8"/>
  <c r="P479" i="8"/>
  <c r="AZ485" i="8"/>
  <c r="AY485" i="8"/>
  <c r="N515" i="8"/>
  <c r="F515" i="8"/>
  <c r="AO515" i="8" s="1"/>
  <c r="T393" i="8"/>
  <c r="P393" i="8"/>
  <c r="L467" i="8"/>
  <c r="T467" i="8"/>
  <c r="P70" i="8"/>
  <c r="O70" i="8"/>
  <c r="N70" i="8"/>
  <c r="F70" i="8"/>
  <c r="M70" i="8"/>
  <c r="L70" i="8"/>
  <c r="K70" i="8"/>
  <c r="T70" i="8"/>
  <c r="S70" i="8"/>
  <c r="R70" i="8"/>
  <c r="Q70" i="8"/>
  <c r="AZ100" i="8"/>
  <c r="AY100" i="8"/>
  <c r="O63" i="8"/>
  <c r="N63" i="8"/>
  <c r="F63" i="8"/>
  <c r="M63" i="8"/>
  <c r="T63" i="8"/>
  <c r="L63" i="8"/>
  <c r="K63" i="8"/>
  <c r="S63" i="8"/>
  <c r="P63" i="8"/>
  <c r="R63" i="8"/>
  <c r="Q63" i="8"/>
  <c r="Q85" i="8"/>
  <c r="P85" i="8"/>
  <c r="O85" i="8"/>
  <c r="N85" i="8"/>
  <c r="F85" i="8"/>
  <c r="M85" i="8"/>
  <c r="L85" i="8"/>
  <c r="K85" i="8"/>
  <c r="S85" i="8"/>
  <c r="R85" i="8"/>
  <c r="T85" i="8"/>
  <c r="AY75" i="8"/>
  <c r="AZ75" i="8"/>
  <c r="J8" i="2"/>
  <c r="K7" i="2"/>
  <c r="H8" i="3"/>
  <c r="J15" i="2"/>
  <c r="J21" i="2" s="1"/>
  <c r="J22" i="2"/>
  <c r="J12" i="2"/>
  <c r="J9" i="2"/>
  <c r="H9" i="3" s="1"/>
  <c r="Q178" i="8"/>
  <c r="P178" i="8"/>
  <c r="O178" i="8"/>
  <c r="N178" i="8"/>
  <c r="F178" i="8"/>
  <c r="T178" i="8"/>
  <c r="L178" i="8"/>
  <c r="R178" i="8"/>
  <c r="M178" i="8"/>
  <c r="K178" i="8"/>
  <c r="S178" i="8"/>
  <c r="E25" i="3"/>
  <c r="G23" i="2" s="1"/>
  <c r="D23" i="3"/>
  <c r="F41" i="2" s="1"/>
  <c r="AO479" i="8"/>
  <c r="AO471" i="8"/>
  <c r="AO415" i="8"/>
  <c r="AO308" i="8"/>
  <c r="AZ36" i="8"/>
  <c r="AY36" i="8"/>
  <c r="AY61" i="8"/>
  <c r="AZ61" i="8"/>
  <c r="AY93" i="8"/>
  <c r="AZ93" i="8"/>
  <c r="O95" i="8"/>
  <c r="N95" i="8"/>
  <c r="F95" i="8"/>
  <c r="M95" i="8"/>
  <c r="T95" i="8"/>
  <c r="L95" i="8"/>
  <c r="K95" i="8"/>
  <c r="S95" i="8"/>
  <c r="R95" i="8"/>
  <c r="Q95" i="8"/>
  <c r="P95" i="8"/>
  <c r="G14" i="2"/>
  <c r="G16" i="2"/>
  <c r="O31" i="8"/>
  <c r="N31" i="8"/>
  <c r="F31" i="8"/>
  <c r="T31" i="8"/>
  <c r="L31" i="8"/>
  <c r="K31" i="8"/>
  <c r="S31" i="8"/>
  <c r="R31" i="8"/>
  <c r="Q31" i="8"/>
  <c r="M31" i="8"/>
  <c r="P31" i="8"/>
  <c r="E29" i="3"/>
  <c r="F29" i="3" s="1"/>
  <c r="N16" i="6" s="1"/>
  <c r="E31" i="3"/>
  <c r="F31" i="3" s="1"/>
  <c r="N31" i="6" s="1"/>
  <c r="AZ96" i="8"/>
  <c r="AY96" i="8"/>
  <c r="G70" i="2"/>
  <c r="H70" i="2" s="1"/>
  <c r="E32" i="3"/>
  <c r="F32" i="3" s="1"/>
  <c r="N38" i="6" s="1"/>
  <c r="E28" i="3"/>
  <c r="F28" i="3" s="1"/>
  <c r="N9" i="6" s="1"/>
  <c r="E30" i="3"/>
  <c r="F30" i="3" s="1"/>
  <c r="N23" i="6" s="1"/>
  <c r="AZ52" i="8"/>
  <c r="AY52" i="8"/>
  <c r="AY99" i="8"/>
  <c r="AZ99" i="8"/>
  <c r="Q122" i="8"/>
  <c r="P122" i="8"/>
  <c r="O122" i="8"/>
  <c r="N122" i="8"/>
  <c r="F122" i="8"/>
  <c r="L122" i="8"/>
  <c r="K122" i="8"/>
  <c r="T122" i="8"/>
  <c r="S122" i="8"/>
  <c r="R122" i="8"/>
  <c r="I10" i="2"/>
  <c r="G11" i="2"/>
  <c r="L61" i="2"/>
  <c r="K61" i="2" s="1"/>
  <c r="T42" i="8"/>
  <c r="L42" i="8"/>
  <c r="S42" i="8"/>
  <c r="K42" i="8"/>
  <c r="R42" i="8"/>
  <c r="Q42" i="8"/>
  <c r="F42" i="8"/>
  <c r="P42" i="8"/>
  <c r="P54" i="8"/>
  <c r="O54" i="8"/>
  <c r="N54" i="8"/>
  <c r="F54" i="8"/>
  <c r="M54" i="8"/>
  <c r="T54" i="8"/>
  <c r="S54" i="8"/>
  <c r="R54" i="8"/>
  <c r="Q54" i="8"/>
  <c r="L54" i="8"/>
  <c r="AZ57" i="8"/>
  <c r="AY57" i="8"/>
  <c r="K62" i="8"/>
  <c r="AZ64" i="8"/>
  <c r="AY64" i="8"/>
  <c r="S67" i="8"/>
  <c r="K67" i="8"/>
  <c r="R67" i="8"/>
  <c r="Q67" i="8"/>
  <c r="P67" i="8"/>
  <c r="L67" i="8"/>
  <c r="F67" i="8"/>
  <c r="T67" i="8"/>
  <c r="S75" i="8"/>
  <c r="K75" i="8"/>
  <c r="R75" i="8"/>
  <c r="Q75" i="8"/>
  <c r="P75" i="8"/>
  <c r="N75" i="8"/>
  <c r="M75" i="8"/>
  <c r="L75" i="8"/>
  <c r="F75" i="8"/>
  <c r="N88" i="8"/>
  <c r="F88" i="8"/>
  <c r="M88" i="8"/>
  <c r="T88" i="8"/>
  <c r="L88" i="8"/>
  <c r="S88" i="8"/>
  <c r="K88" i="8"/>
  <c r="O88" i="8"/>
  <c r="S114" i="8"/>
  <c r="AZ122" i="8"/>
  <c r="AY122" i="8"/>
  <c r="AY179" i="8"/>
  <c r="AZ179" i="8"/>
  <c r="G32" i="4"/>
  <c r="G34" i="4"/>
  <c r="S99" i="8"/>
  <c r="K99" i="8"/>
  <c r="R99" i="8"/>
  <c r="Q99" i="8"/>
  <c r="P99" i="8"/>
  <c r="L99" i="8"/>
  <c r="F99" i="8"/>
  <c r="T99" i="8"/>
  <c r="P102" i="8"/>
  <c r="O102" i="8"/>
  <c r="N102" i="8"/>
  <c r="F102" i="8"/>
  <c r="M102" i="8"/>
  <c r="L102" i="8"/>
  <c r="K102" i="8"/>
  <c r="T102" i="8"/>
  <c r="Q138" i="8"/>
  <c r="P138" i="8"/>
  <c r="O138" i="8"/>
  <c r="N138" i="8"/>
  <c r="F138" i="8"/>
  <c r="T138" i="8"/>
  <c r="L138" i="8"/>
  <c r="M138" i="8"/>
  <c r="K138" i="8"/>
  <c r="Q146" i="8"/>
  <c r="P146" i="8"/>
  <c r="O146" i="8"/>
  <c r="N146" i="8"/>
  <c r="F146" i="8"/>
  <c r="T146" i="8"/>
  <c r="L146" i="8"/>
  <c r="M146" i="8"/>
  <c r="K146" i="8"/>
  <c r="S146" i="8"/>
  <c r="R146" i="8"/>
  <c r="Q234" i="8"/>
  <c r="P234" i="8"/>
  <c r="O234" i="8"/>
  <c r="N234" i="8"/>
  <c r="F234" i="8"/>
  <c r="T234" i="8"/>
  <c r="L234" i="8"/>
  <c r="R234" i="8"/>
  <c r="M234" i="8"/>
  <c r="K234" i="8"/>
  <c r="S234" i="8"/>
  <c r="S254" i="8"/>
  <c r="K254" i="8"/>
  <c r="T254" i="8"/>
  <c r="R254" i="8"/>
  <c r="Q254" i="8"/>
  <c r="P254" i="8"/>
  <c r="N254" i="8"/>
  <c r="M254" i="8"/>
  <c r="F254" i="8"/>
  <c r="O254" i="8"/>
  <c r="L254" i="8"/>
  <c r="C23" i="3"/>
  <c r="E41" i="2" s="1"/>
  <c r="D25" i="3"/>
  <c r="F23" i="2" s="1"/>
  <c r="AZ58" i="8"/>
  <c r="AY58" i="8"/>
  <c r="T50" i="8"/>
  <c r="L50" i="8"/>
  <c r="S50" i="8"/>
  <c r="K50" i="8"/>
  <c r="R50" i="8"/>
  <c r="Q50" i="8"/>
  <c r="N50" i="8"/>
  <c r="M50" i="8"/>
  <c r="F50" i="8"/>
  <c r="R138" i="8"/>
  <c r="P163" i="8"/>
  <c r="O163" i="8"/>
  <c r="N163" i="8"/>
  <c r="F163" i="8"/>
  <c r="M163" i="8"/>
  <c r="S163" i="8"/>
  <c r="K163" i="8"/>
  <c r="T163" i="8"/>
  <c r="R163" i="8"/>
  <c r="Q163" i="8"/>
  <c r="L163" i="8"/>
  <c r="N17" i="5"/>
  <c r="S46" i="8"/>
  <c r="M67" i="8"/>
  <c r="O87" i="8"/>
  <c r="N87" i="8"/>
  <c r="F87" i="8"/>
  <c r="M87" i="8"/>
  <c r="T87" i="8"/>
  <c r="L87" i="8"/>
  <c r="S87" i="8"/>
  <c r="R87" i="8"/>
  <c r="Q87" i="8"/>
  <c r="P88" i="8"/>
  <c r="R92" i="8"/>
  <c r="Q92" i="8"/>
  <c r="P92" i="8"/>
  <c r="O92" i="8"/>
  <c r="L92" i="8"/>
  <c r="K92" i="8"/>
  <c r="F92" i="8"/>
  <c r="T92" i="8"/>
  <c r="O99" i="8"/>
  <c r="R100" i="8"/>
  <c r="Q100" i="8"/>
  <c r="P100" i="8"/>
  <c r="O100" i="8"/>
  <c r="N100" i="8"/>
  <c r="M100" i="8"/>
  <c r="L100" i="8"/>
  <c r="K100" i="8"/>
  <c r="F100" i="8"/>
  <c r="S102" i="8"/>
  <c r="N117" i="8"/>
  <c r="F117" i="8"/>
  <c r="M117" i="8"/>
  <c r="T117" i="8"/>
  <c r="L117" i="8"/>
  <c r="S117" i="8"/>
  <c r="K117" i="8"/>
  <c r="R117" i="8"/>
  <c r="Q117" i="8"/>
  <c r="P117" i="8"/>
  <c r="O117" i="8"/>
  <c r="M118" i="8"/>
  <c r="T118" i="8"/>
  <c r="L118" i="8"/>
  <c r="S118" i="8"/>
  <c r="K118" i="8"/>
  <c r="R118" i="8"/>
  <c r="F118" i="8"/>
  <c r="P118" i="8"/>
  <c r="O118" i="8"/>
  <c r="N118" i="8"/>
  <c r="AY120" i="8"/>
  <c r="AZ120" i="8"/>
  <c r="AZ132" i="8"/>
  <c r="AY132" i="8"/>
  <c r="S138" i="8"/>
  <c r="AZ168" i="8"/>
  <c r="P171" i="8"/>
  <c r="O171" i="8"/>
  <c r="N171" i="8"/>
  <c r="F171" i="8"/>
  <c r="M171" i="8"/>
  <c r="S171" i="8"/>
  <c r="K171" i="8"/>
  <c r="T171" i="8"/>
  <c r="R171" i="8"/>
  <c r="Q171" i="8"/>
  <c r="L171" i="8"/>
  <c r="O196" i="8"/>
  <c r="N196" i="8"/>
  <c r="F196" i="8"/>
  <c r="M196" i="8"/>
  <c r="T196" i="8"/>
  <c r="L196" i="8"/>
  <c r="R196" i="8"/>
  <c r="S196" i="8"/>
  <c r="Q196" i="8"/>
  <c r="P196" i="8"/>
  <c r="K196" i="8"/>
  <c r="AZ221" i="8"/>
  <c r="AY221" i="8"/>
  <c r="AZ68" i="8"/>
  <c r="AY67" i="8"/>
  <c r="AZ67" i="8"/>
  <c r="M29" i="8"/>
  <c r="P38" i="8"/>
  <c r="O38" i="8"/>
  <c r="M38" i="8"/>
  <c r="N38" i="8"/>
  <c r="L38" i="8"/>
  <c r="K38" i="8"/>
  <c r="T38" i="8"/>
  <c r="M42" i="8"/>
  <c r="AZ44" i="8"/>
  <c r="AY44" i="8"/>
  <c r="AZ50" i="8"/>
  <c r="AY50" i="8"/>
  <c r="N56" i="8"/>
  <c r="F56" i="8"/>
  <c r="M56" i="8"/>
  <c r="T56" i="8"/>
  <c r="L56" i="8"/>
  <c r="S56" i="8"/>
  <c r="K56" i="8"/>
  <c r="O56" i="8"/>
  <c r="N67" i="8"/>
  <c r="O75" i="8"/>
  <c r="P78" i="8"/>
  <c r="O78" i="8"/>
  <c r="N78" i="8"/>
  <c r="F78" i="8"/>
  <c r="M78" i="8"/>
  <c r="R78" i="8"/>
  <c r="Q78" i="8"/>
  <c r="L78" i="8"/>
  <c r="K78" i="8"/>
  <c r="AY83" i="8"/>
  <c r="AZ83" i="8"/>
  <c r="AY85" i="8"/>
  <c r="Q88" i="8"/>
  <c r="AY91" i="8"/>
  <c r="AZ91" i="8"/>
  <c r="P155" i="8"/>
  <c r="O155" i="8"/>
  <c r="N155" i="8"/>
  <c r="F155" i="8"/>
  <c r="M155" i="8"/>
  <c r="S155" i="8"/>
  <c r="K155" i="8"/>
  <c r="T155" i="8"/>
  <c r="R155" i="8"/>
  <c r="Q155" i="8"/>
  <c r="L155" i="8"/>
  <c r="D28" i="3"/>
  <c r="N10" i="6" s="1"/>
  <c r="D30" i="3"/>
  <c r="N24" i="6" s="1"/>
  <c r="AY27" i="8"/>
  <c r="AZ27" i="8"/>
  <c r="P62" i="8"/>
  <c r="O62" i="8"/>
  <c r="N62" i="8"/>
  <c r="F62" i="8"/>
  <c r="M62" i="8"/>
  <c r="T62" i="8"/>
  <c r="S62" i="8"/>
  <c r="R62" i="8"/>
  <c r="Q154" i="8"/>
  <c r="P154" i="8"/>
  <c r="O154" i="8"/>
  <c r="N154" i="8"/>
  <c r="F154" i="8"/>
  <c r="T154" i="8"/>
  <c r="L154" i="8"/>
  <c r="M154" i="8"/>
  <c r="K154" i="8"/>
  <c r="S154" i="8"/>
  <c r="R154" i="8"/>
  <c r="P46" i="8"/>
  <c r="O46" i="8"/>
  <c r="N46" i="8"/>
  <c r="F46" i="8"/>
  <c r="M46" i="8"/>
  <c r="R46" i="8"/>
  <c r="Q46" i="8"/>
  <c r="L46" i="8"/>
  <c r="K46" i="8"/>
  <c r="AY51" i="8"/>
  <c r="AZ51" i="8"/>
  <c r="AZ53" i="8"/>
  <c r="AZ76" i="8"/>
  <c r="AY76" i="8"/>
  <c r="R102" i="8"/>
  <c r="T119" i="8"/>
  <c r="L119" i="8"/>
  <c r="S119" i="8"/>
  <c r="K119" i="8"/>
  <c r="R119" i="8"/>
  <c r="Q119" i="8"/>
  <c r="N119" i="8"/>
  <c r="M119" i="8"/>
  <c r="P119" i="8"/>
  <c r="O119" i="8"/>
  <c r="F119" i="8"/>
  <c r="N39" i="5"/>
  <c r="G61" i="2"/>
  <c r="H61" i="2" s="1"/>
  <c r="J15" i="4"/>
  <c r="L9" i="4"/>
  <c r="J16" i="4"/>
  <c r="AZ29" i="8"/>
  <c r="Q37" i="8"/>
  <c r="P37" i="8"/>
  <c r="N37" i="8"/>
  <c r="F37" i="8"/>
  <c r="T37" i="8"/>
  <c r="S37" i="8"/>
  <c r="R37" i="8"/>
  <c r="O37" i="8"/>
  <c r="M37" i="8"/>
  <c r="N42" i="8"/>
  <c r="S43" i="8"/>
  <c r="K43" i="8"/>
  <c r="R43" i="8"/>
  <c r="Q43" i="8"/>
  <c r="P43" i="8"/>
  <c r="N43" i="8"/>
  <c r="M43" i="8"/>
  <c r="L43" i="8"/>
  <c r="F43" i="8"/>
  <c r="O50" i="8"/>
  <c r="K54" i="8"/>
  <c r="AZ56" i="8"/>
  <c r="AY56" i="8"/>
  <c r="R60" i="8"/>
  <c r="Q60" i="8"/>
  <c r="P60" i="8"/>
  <c r="O60" i="8"/>
  <c r="L60" i="8"/>
  <c r="K60" i="8"/>
  <c r="F60" i="8"/>
  <c r="T60" i="8"/>
  <c r="O67" i="8"/>
  <c r="R68" i="8"/>
  <c r="Q68" i="8"/>
  <c r="P68" i="8"/>
  <c r="O68" i="8"/>
  <c r="N68" i="8"/>
  <c r="M68" i="8"/>
  <c r="L68" i="8"/>
  <c r="K68" i="8"/>
  <c r="F68" i="8"/>
  <c r="T74" i="8"/>
  <c r="L74" i="8"/>
  <c r="S74" i="8"/>
  <c r="K74" i="8"/>
  <c r="R74" i="8"/>
  <c r="Q74" i="8"/>
  <c r="F74" i="8"/>
  <c r="P74" i="8"/>
  <c r="T75" i="8"/>
  <c r="AZ84" i="8"/>
  <c r="AY84" i="8"/>
  <c r="R88" i="8"/>
  <c r="AZ90" i="8"/>
  <c r="AY90" i="8"/>
  <c r="M92" i="8"/>
  <c r="AY92" i="8"/>
  <c r="P94" i="8"/>
  <c r="O94" i="8"/>
  <c r="N94" i="8"/>
  <c r="F94" i="8"/>
  <c r="M94" i="8"/>
  <c r="T94" i="8"/>
  <c r="S94" i="8"/>
  <c r="R94" i="8"/>
  <c r="O116" i="8"/>
  <c r="N116" i="8"/>
  <c r="F116" i="8"/>
  <c r="M116" i="8"/>
  <c r="T116" i="8"/>
  <c r="L116" i="8"/>
  <c r="S116" i="8"/>
  <c r="R116" i="8"/>
  <c r="Q116" i="8"/>
  <c r="P116" i="8"/>
  <c r="K116" i="8"/>
  <c r="Q130" i="8"/>
  <c r="P130" i="8"/>
  <c r="O130" i="8"/>
  <c r="N130" i="8"/>
  <c r="F130" i="8"/>
  <c r="T130" i="8"/>
  <c r="L130" i="8"/>
  <c r="K130" i="8"/>
  <c r="S130" i="8"/>
  <c r="R130" i="8"/>
  <c r="M130" i="8"/>
  <c r="AY144" i="8"/>
  <c r="AZ144" i="8"/>
  <c r="AZ163" i="8"/>
  <c r="AZ214" i="8"/>
  <c r="AY214" i="8"/>
  <c r="Q226" i="8"/>
  <c r="P226" i="8"/>
  <c r="O226" i="8"/>
  <c r="N226" i="8"/>
  <c r="F226" i="8"/>
  <c r="T226" i="8"/>
  <c r="L226" i="8"/>
  <c r="S226" i="8"/>
  <c r="R226" i="8"/>
  <c r="M226" i="8"/>
  <c r="K226" i="8"/>
  <c r="Z89" i="8"/>
  <c r="AE89" i="8"/>
  <c r="AO89" i="8"/>
  <c r="G89" i="8"/>
  <c r="Q114" i="8"/>
  <c r="P114" i="8"/>
  <c r="O114" i="8"/>
  <c r="N114" i="8"/>
  <c r="F114" i="8"/>
  <c r="L114" i="8"/>
  <c r="K114" i="8"/>
  <c r="R114" i="8"/>
  <c r="M114" i="8"/>
  <c r="AZ121" i="8"/>
  <c r="AY121" i="8"/>
  <c r="P243" i="8"/>
  <c r="O243" i="8"/>
  <c r="N243" i="8"/>
  <c r="F243" i="8"/>
  <c r="M243" i="8"/>
  <c r="S243" i="8"/>
  <c r="K243" i="8"/>
  <c r="Q243" i="8"/>
  <c r="L243" i="8"/>
  <c r="T243" i="8"/>
  <c r="R243" i="8"/>
  <c r="AZ82" i="8"/>
  <c r="AY82" i="8"/>
  <c r="Q29" i="8"/>
  <c r="P29" i="8"/>
  <c r="N29" i="8"/>
  <c r="F29" i="8"/>
  <c r="L29" i="8"/>
  <c r="K29" i="8"/>
  <c r="T29" i="8"/>
  <c r="S29" i="8"/>
  <c r="Q45" i="8"/>
  <c r="P45" i="8"/>
  <c r="O45" i="8"/>
  <c r="N45" i="8"/>
  <c r="F45" i="8"/>
  <c r="K45" i="8"/>
  <c r="T45" i="8"/>
  <c r="S45" i="8"/>
  <c r="G57" i="8"/>
  <c r="L62" i="8"/>
  <c r="AZ88" i="8"/>
  <c r="AY88" i="8"/>
  <c r="N99" i="8"/>
  <c r="M122" i="8"/>
  <c r="O132" i="8"/>
  <c r="N132" i="8"/>
  <c r="F132" i="8"/>
  <c r="M132" i="8"/>
  <c r="T132" i="8"/>
  <c r="L132" i="8"/>
  <c r="R132" i="8"/>
  <c r="S132" i="8"/>
  <c r="Q132" i="8"/>
  <c r="P132" i="8"/>
  <c r="K132" i="8"/>
  <c r="H13" i="2"/>
  <c r="E23" i="3"/>
  <c r="G41" i="2" s="1"/>
  <c r="F25" i="3"/>
  <c r="H23" i="2" s="1"/>
  <c r="D32" i="3"/>
  <c r="N39" i="6" s="1"/>
  <c r="R29" i="8"/>
  <c r="M33" i="8"/>
  <c r="T33" i="8"/>
  <c r="L33" i="8"/>
  <c r="R33" i="8"/>
  <c r="S33" i="8"/>
  <c r="Q33" i="8"/>
  <c r="F33" i="8"/>
  <c r="P33" i="8"/>
  <c r="AZ34" i="8"/>
  <c r="AY34" i="8"/>
  <c r="R36" i="8"/>
  <c r="Q36" i="8"/>
  <c r="O36" i="8"/>
  <c r="M36" i="8"/>
  <c r="L36" i="8"/>
  <c r="K36" i="8"/>
  <c r="T36" i="8"/>
  <c r="F36" i="8"/>
  <c r="F38" i="8"/>
  <c r="O42" i="8"/>
  <c r="M45" i="8"/>
  <c r="P50" i="8"/>
  <c r="Q53" i="8"/>
  <c r="P53" i="8"/>
  <c r="O53" i="8"/>
  <c r="N53" i="8"/>
  <c r="F53" i="8"/>
  <c r="M53" i="8"/>
  <c r="L53" i="8"/>
  <c r="K53" i="8"/>
  <c r="O55" i="8"/>
  <c r="N55" i="8"/>
  <c r="F55" i="8"/>
  <c r="M55" i="8"/>
  <c r="T55" i="8"/>
  <c r="L55" i="8"/>
  <c r="S55" i="8"/>
  <c r="R55" i="8"/>
  <c r="Q55" i="8"/>
  <c r="P56" i="8"/>
  <c r="AY59" i="8"/>
  <c r="AZ59" i="8"/>
  <c r="Q77" i="8"/>
  <c r="P77" i="8"/>
  <c r="O77" i="8"/>
  <c r="N77" i="8"/>
  <c r="F77" i="8"/>
  <c r="K77" i="8"/>
  <c r="T77" i="8"/>
  <c r="S77" i="8"/>
  <c r="T82" i="8"/>
  <c r="L82" i="8"/>
  <c r="S82" i="8"/>
  <c r="K82" i="8"/>
  <c r="R82" i="8"/>
  <c r="Q82" i="8"/>
  <c r="N82" i="8"/>
  <c r="M82" i="8"/>
  <c r="F82" i="8"/>
  <c r="P86" i="8"/>
  <c r="O86" i="8"/>
  <c r="N86" i="8"/>
  <c r="F86" i="8"/>
  <c r="M86" i="8"/>
  <c r="T86" i="8"/>
  <c r="S86" i="8"/>
  <c r="R86" i="8"/>
  <c r="Q86" i="8"/>
  <c r="L86" i="8"/>
  <c r="AZ89" i="8"/>
  <c r="AY89" i="8"/>
  <c r="S100" i="8"/>
  <c r="AY112" i="8"/>
  <c r="AZ112" i="8"/>
  <c r="P115" i="8"/>
  <c r="O115" i="8"/>
  <c r="N115" i="8"/>
  <c r="F115" i="8"/>
  <c r="M115" i="8"/>
  <c r="S115" i="8"/>
  <c r="R115" i="8"/>
  <c r="Q115" i="8"/>
  <c r="L115" i="8"/>
  <c r="T115" i="8"/>
  <c r="K115" i="8"/>
  <c r="Q118" i="8"/>
  <c r="AZ127" i="8"/>
  <c r="AY127" i="8"/>
  <c r="P139" i="8"/>
  <c r="O139" i="8"/>
  <c r="N139" i="8"/>
  <c r="F139" i="8"/>
  <c r="M139" i="8"/>
  <c r="S139" i="8"/>
  <c r="K139" i="8"/>
  <c r="T139" i="8"/>
  <c r="R139" i="8"/>
  <c r="Q139" i="8"/>
  <c r="L139" i="8"/>
  <c r="AZ152" i="8"/>
  <c r="Q170" i="8"/>
  <c r="P170" i="8"/>
  <c r="O170" i="8"/>
  <c r="N170" i="8"/>
  <c r="F170" i="8"/>
  <c r="T170" i="8"/>
  <c r="L170" i="8"/>
  <c r="M170" i="8"/>
  <c r="K170" i="8"/>
  <c r="S170" i="8"/>
  <c r="R170" i="8"/>
  <c r="Q186" i="8"/>
  <c r="P186" i="8"/>
  <c r="O186" i="8"/>
  <c r="N186" i="8"/>
  <c r="F186" i="8"/>
  <c r="T186" i="8"/>
  <c r="L186" i="8"/>
  <c r="M186" i="8"/>
  <c r="K186" i="8"/>
  <c r="S186" i="8"/>
  <c r="R186" i="8"/>
  <c r="R28" i="8"/>
  <c r="O28" i="8"/>
  <c r="M28" i="8"/>
  <c r="S35" i="8"/>
  <c r="K35" i="8"/>
  <c r="R35" i="8"/>
  <c r="P35" i="8"/>
  <c r="N35" i="8"/>
  <c r="N48" i="8"/>
  <c r="F48" i="8"/>
  <c r="M48" i="8"/>
  <c r="T48" i="8"/>
  <c r="L48" i="8"/>
  <c r="S48" i="8"/>
  <c r="K48" i="8"/>
  <c r="Q48" i="8"/>
  <c r="AZ49" i="8"/>
  <c r="AY49" i="8"/>
  <c r="N80" i="8"/>
  <c r="F80" i="8"/>
  <c r="M80" i="8"/>
  <c r="T80" i="8"/>
  <c r="L80" i="8"/>
  <c r="S80" i="8"/>
  <c r="K80" i="8"/>
  <c r="Q80" i="8"/>
  <c r="AZ81" i="8"/>
  <c r="AY81" i="8"/>
  <c r="AZ119" i="8"/>
  <c r="AY119" i="8"/>
  <c r="P147" i="8"/>
  <c r="O147" i="8"/>
  <c r="N147" i="8"/>
  <c r="F147" i="8"/>
  <c r="M147" i="8"/>
  <c r="S147" i="8"/>
  <c r="K147" i="8"/>
  <c r="T147" i="8"/>
  <c r="R147" i="8"/>
  <c r="Q147" i="8"/>
  <c r="L147" i="8"/>
  <c r="T207" i="8"/>
  <c r="L207" i="8"/>
  <c r="S207" i="8"/>
  <c r="K207" i="8"/>
  <c r="R207" i="8"/>
  <c r="Q207" i="8"/>
  <c r="O207" i="8"/>
  <c r="F207" i="8"/>
  <c r="P207" i="8"/>
  <c r="N207" i="8"/>
  <c r="M207" i="8"/>
  <c r="M222" i="8"/>
  <c r="T222" i="8"/>
  <c r="L222" i="8"/>
  <c r="S222" i="8"/>
  <c r="K222" i="8"/>
  <c r="R222" i="8"/>
  <c r="P222" i="8"/>
  <c r="F222" i="8"/>
  <c r="Q222" i="8"/>
  <c r="O222" i="8"/>
  <c r="N222" i="8"/>
  <c r="P305" i="8"/>
  <c r="O305" i="8"/>
  <c r="N305" i="8"/>
  <c r="F305" i="8"/>
  <c r="M305" i="8"/>
  <c r="T305" i="8"/>
  <c r="S305" i="8"/>
  <c r="Q305" i="8"/>
  <c r="L305" i="8"/>
  <c r="K305" i="8"/>
  <c r="R305" i="8"/>
  <c r="AZ389" i="8"/>
  <c r="AY389" i="8"/>
  <c r="N17" i="6"/>
  <c r="T27" i="8"/>
  <c r="N28" i="8"/>
  <c r="AZ32" i="8"/>
  <c r="O35" i="8"/>
  <c r="AZ42" i="8"/>
  <c r="AY42" i="8"/>
  <c r="AZ48" i="8"/>
  <c r="AY48" i="8"/>
  <c r="R48" i="8"/>
  <c r="M51" i="8"/>
  <c r="R52" i="8"/>
  <c r="Q52" i="8"/>
  <c r="P52" i="8"/>
  <c r="O52" i="8"/>
  <c r="S52" i="8"/>
  <c r="M58" i="8"/>
  <c r="S59" i="8"/>
  <c r="K59" i="8"/>
  <c r="R59" i="8"/>
  <c r="Q59" i="8"/>
  <c r="P59" i="8"/>
  <c r="O59" i="8"/>
  <c r="L61" i="8"/>
  <c r="AY62" i="8"/>
  <c r="T66" i="8"/>
  <c r="L66" i="8"/>
  <c r="S66" i="8"/>
  <c r="K66" i="8"/>
  <c r="R66" i="8"/>
  <c r="Q66" i="8"/>
  <c r="O66" i="8"/>
  <c r="AZ74" i="8"/>
  <c r="AY74" i="8"/>
  <c r="AZ80" i="8"/>
  <c r="AY80" i="8"/>
  <c r="R80" i="8"/>
  <c r="R84" i="8"/>
  <c r="Q84" i="8"/>
  <c r="P84" i="8"/>
  <c r="O84" i="8"/>
  <c r="S84" i="8"/>
  <c r="S91" i="8"/>
  <c r="K91" i="8"/>
  <c r="R91" i="8"/>
  <c r="Q91" i="8"/>
  <c r="P91" i="8"/>
  <c r="O91" i="8"/>
  <c r="L93" i="8"/>
  <c r="AY94" i="8"/>
  <c r="T98" i="8"/>
  <c r="L98" i="8"/>
  <c r="S98" i="8"/>
  <c r="K98" i="8"/>
  <c r="R98" i="8"/>
  <c r="Q98" i="8"/>
  <c r="O98" i="8"/>
  <c r="P131" i="8"/>
  <c r="O131" i="8"/>
  <c r="N131" i="8"/>
  <c r="F131" i="8"/>
  <c r="M131" i="8"/>
  <c r="S131" i="8"/>
  <c r="K131" i="8"/>
  <c r="R131" i="8"/>
  <c r="Q131" i="8"/>
  <c r="L131" i="8"/>
  <c r="AZ139" i="8"/>
  <c r="AZ164" i="8"/>
  <c r="AY164" i="8"/>
  <c r="AZ178" i="8"/>
  <c r="AY178" i="8"/>
  <c r="M230" i="8"/>
  <c r="T230" i="8"/>
  <c r="L230" i="8"/>
  <c r="S230" i="8"/>
  <c r="K230" i="8"/>
  <c r="R230" i="8"/>
  <c r="P230" i="8"/>
  <c r="N230" i="8"/>
  <c r="F230" i="8"/>
  <c r="Q230" i="8"/>
  <c r="O230" i="8"/>
  <c r="AY294" i="8"/>
  <c r="AZ294" i="8"/>
  <c r="AY296" i="8"/>
  <c r="AZ296" i="8"/>
  <c r="I30" i="4"/>
  <c r="H30" i="4" s="1"/>
  <c r="P28" i="8"/>
  <c r="P30" i="8"/>
  <c r="O30" i="8"/>
  <c r="M30" i="8"/>
  <c r="Q30" i="8"/>
  <c r="N32" i="8"/>
  <c r="F32" i="8"/>
  <c r="M32" i="8"/>
  <c r="S32" i="8"/>
  <c r="K32" i="8"/>
  <c r="P32" i="8"/>
  <c r="Q35" i="8"/>
  <c r="K39" i="8"/>
  <c r="N40" i="8"/>
  <c r="F40" i="8"/>
  <c r="M40" i="8"/>
  <c r="T40" i="8"/>
  <c r="L40" i="8"/>
  <c r="S40" i="8"/>
  <c r="K40" i="8"/>
  <c r="Q40" i="8"/>
  <c r="AZ41" i="8"/>
  <c r="AY41" i="8"/>
  <c r="O47" i="8"/>
  <c r="N47" i="8"/>
  <c r="F47" i="8"/>
  <c r="M47" i="8"/>
  <c r="T47" i="8"/>
  <c r="L47" i="8"/>
  <c r="Q47" i="8"/>
  <c r="M61" i="8"/>
  <c r="O64" i="8"/>
  <c r="Q69" i="8"/>
  <c r="P69" i="8"/>
  <c r="O69" i="8"/>
  <c r="N69" i="8"/>
  <c r="F69" i="8"/>
  <c r="S69" i="8"/>
  <c r="AY69" i="8"/>
  <c r="K71" i="8"/>
  <c r="N72" i="8"/>
  <c r="F72" i="8"/>
  <c r="M72" i="8"/>
  <c r="T72" i="8"/>
  <c r="L72" i="8"/>
  <c r="S72" i="8"/>
  <c r="K72" i="8"/>
  <c r="Q72" i="8"/>
  <c r="AZ73" i="8"/>
  <c r="AY73" i="8"/>
  <c r="O79" i="8"/>
  <c r="N79" i="8"/>
  <c r="F79" i="8"/>
  <c r="M79" i="8"/>
  <c r="T79" i="8"/>
  <c r="L79" i="8"/>
  <c r="Q79" i="8"/>
  <c r="M93" i="8"/>
  <c r="O96" i="8"/>
  <c r="Q101" i="8"/>
  <c r="P101" i="8"/>
  <c r="O101" i="8"/>
  <c r="N101" i="8"/>
  <c r="F101" i="8"/>
  <c r="S101" i="8"/>
  <c r="AY101" i="8"/>
  <c r="K103" i="8"/>
  <c r="N104" i="8"/>
  <c r="F104" i="8"/>
  <c r="M104" i="8"/>
  <c r="T104" i="8"/>
  <c r="L104" i="8"/>
  <c r="S104" i="8"/>
  <c r="K104" i="8"/>
  <c r="Q104" i="8"/>
  <c r="AZ105" i="8"/>
  <c r="AY105" i="8"/>
  <c r="Q106" i="8"/>
  <c r="P106" i="8"/>
  <c r="O106" i="8"/>
  <c r="N106" i="8"/>
  <c r="F106" i="8"/>
  <c r="K106" i="8"/>
  <c r="T106" i="8"/>
  <c r="P107" i="8"/>
  <c r="O107" i="8"/>
  <c r="N107" i="8"/>
  <c r="F107" i="8"/>
  <c r="M107" i="8"/>
  <c r="R107" i="8"/>
  <c r="Q107" i="8"/>
  <c r="L107" i="8"/>
  <c r="K107" i="8"/>
  <c r="T111" i="8"/>
  <c r="L111" i="8"/>
  <c r="S111" i="8"/>
  <c r="K111" i="8"/>
  <c r="R111" i="8"/>
  <c r="Q111" i="8"/>
  <c r="N111" i="8"/>
  <c r="M111" i="8"/>
  <c r="AZ113" i="8"/>
  <c r="AY113" i="8"/>
  <c r="N125" i="8"/>
  <c r="F125" i="8"/>
  <c r="M125" i="8"/>
  <c r="T125" i="8"/>
  <c r="L125" i="8"/>
  <c r="S125" i="8"/>
  <c r="K125" i="8"/>
  <c r="O125" i="8"/>
  <c r="AY131" i="8"/>
  <c r="AZ131" i="8"/>
  <c r="AZ136" i="8"/>
  <c r="AZ156" i="8"/>
  <c r="AY156" i="8"/>
  <c r="AZ172" i="8"/>
  <c r="AY172" i="8"/>
  <c r="P187" i="8"/>
  <c r="O187" i="8"/>
  <c r="N187" i="8"/>
  <c r="F187" i="8"/>
  <c r="M187" i="8"/>
  <c r="S187" i="8"/>
  <c r="K187" i="8"/>
  <c r="T187" i="8"/>
  <c r="R187" i="8"/>
  <c r="Q187" i="8"/>
  <c r="L187" i="8"/>
  <c r="AY203" i="8"/>
  <c r="AZ203" i="8"/>
  <c r="Z239" i="8"/>
  <c r="AO239" i="8"/>
  <c r="AE239" i="8"/>
  <c r="G239" i="8"/>
  <c r="AZ288" i="8"/>
  <c r="AY288" i="8"/>
  <c r="F28" i="8"/>
  <c r="Q28" i="8"/>
  <c r="R30" i="8"/>
  <c r="Q32" i="8"/>
  <c r="T34" i="8"/>
  <c r="L34" i="8"/>
  <c r="S34" i="8"/>
  <c r="K34" i="8"/>
  <c r="Q34" i="8"/>
  <c r="N34" i="8"/>
  <c r="F35" i="8"/>
  <c r="T35" i="8"/>
  <c r="AZ40" i="8"/>
  <c r="AY40" i="8"/>
  <c r="R40" i="8"/>
  <c r="R44" i="8"/>
  <c r="Q44" i="8"/>
  <c r="P44" i="8"/>
  <c r="O44" i="8"/>
  <c r="S44" i="8"/>
  <c r="R47" i="8"/>
  <c r="S51" i="8"/>
  <c r="K51" i="8"/>
  <c r="R51" i="8"/>
  <c r="Q51" i="8"/>
  <c r="P51" i="8"/>
  <c r="O51" i="8"/>
  <c r="AY54" i="8"/>
  <c r="T58" i="8"/>
  <c r="L58" i="8"/>
  <c r="S58" i="8"/>
  <c r="K58" i="8"/>
  <c r="R58" i="8"/>
  <c r="Q58" i="8"/>
  <c r="O58" i="8"/>
  <c r="AZ66" i="8"/>
  <c r="AY66" i="8"/>
  <c r="T69" i="8"/>
  <c r="AZ72" i="8"/>
  <c r="AY72" i="8"/>
  <c r="R72" i="8"/>
  <c r="R76" i="8"/>
  <c r="Q76" i="8"/>
  <c r="P76" i="8"/>
  <c r="O76" i="8"/>
  <c r="S76" i="8"/>
  <c r="R79" i="8"/>
  <c r="S83" i="8"/>
  <c r="K83" i="8"/>
  <c r="R83" i="8"/>
  <c r="Q83" i="8"/>
  <c r="P83" i="8"/>
  <c r="O83" i="8"/>
  <c r="AY86" i="8"/>
  <c r="T90" i="8"/>
  <c r="L90" i="8"/>
  <c r="S90" i="8"/>
  <c r="K90" i="8"/>
  <c r="R90" i="8"/>
  <c r="Q90" i="8"/>
  <c r="O90" i="8"/>
  <c r="AZ98" i="8"/>
  <c r="AY98" i="8"/>
  <c r="T101" i="8"/>
  <c r="AZ104" i="8"/>
  <c r="AY104" i="8"/>
  <c r="R104" i="8"/>
  <c r="N109" i="8"/>
  <c r="F109" i="8"/>
  <c r="M109" i="8"/>
  <c r="T109" i="8"/>
  <c r="L109" i="8"/>
  <c r="S109" i="8"/>
  <c r="K109" i="8"/>
  <c r="R109" i="8"/>
  <c r="M110" i="8"/>
  <c r="T110" i="8"/>
  <c r="L110" i="8"/>
  <c r="S110" i="8"/>
  <c r="K110" i="8"/>
  <c r="R110" i="8"/>
  <c r="F110" i="8"/>
  <c r="P123" i="8"/>
  <c r="O123" i="8"/>
  <c r="N123" i="8"/>
  <c r="F123" i="8"/>
  <c r="M123" i="8"/>
  <c r="S123" i="8"/>
  <c r="R123" i="8"/>
  <c r="Q123" i="8"/>
  <c r="L123" i="8"/>
  <c r="O124" i="8"/>
  <c r="N124" i="8"/>
  <c r="F124" i="8"/>
  <c r="M124" i="8"/>
  <c r="T124" i="8"/>
  <c r="L124" i="8"/>
  <c r="S124" i="8"/>
  <c r="R124" i="8"/>
  <c r="AZ125" i="8"/>
  <c r="AY125" i="8"/>
  <c r="Z134" i="8"/>
  <c r="AO134" i="8"/>
  <c r="AZ148" i="8"/>
  <c r="AY148" i="8"/>
  <c r="R177" i="8"/>
  <c r="Q177" i="8"/>
  <c r="P177" i="8"/>
  <c r="O177" i="8"/>
  <c r="M177" i="8"/>
  <c r="L177" i="8"/>
  <c r="K177" i="8"/>
  <c r="F177" i="8"/>
  <c r="T177" i="8"/>
  <c r="N177" i="8"/>
  <c r="AZ242" i="8"/>
  <c r="AY242" i="8"/>
  <c r="S27" i="8"/>
  <c r="K27" i="8"/>
  <c r="P27" i="8"/>
  <c r="M27" i="8"/>
  <c r="S28" i="8"/>
  <c r="O39" i="8"/>
  <c r="N39" i="8"/>
  <c r="F39" i="8"/>
  <c r="M39" i="8"/>
  <c r="T39" i="8"/>
  <c r="L39" i="8"/>
  <c r="Q39" i="8"/>
  <c r="Q61" i="8"/>
  <c r="P61" i="8"/>
  <c r="O61" i="8"/>
  <c r="N61" i="8"/>
  <c r="F61" i="8"/>
  <c r="S61" i="8"/>
  <c r="N64" i="8"/>
  <c r="F64" i="8"/>
  <c r="M64" i="8"/>
  <c r="T64" i="8"/>
  <c r="L64" i="8"/>
  <c r="S64" i="8"/>
  <c r="K64" i="8"/>
  <c r="Q64" i="8"/>
  <c r="AZ65" i="8"/>
  <c r="AY65" i="8"/>
  <c r="O71" i="8"/>
  <c r="N71" i="8"/>
  <c r="F71" i="8"/>
  <c r="M71" i="8"/>
  <c r="T71" i="8"/>
  <c r="L71" i="8"/>
  <c r="Q71" i="8"/>
  <c r="Z84" i="8"/>
  <c r="AO84" i="8"/>
  <c r="AE84" i="8"/>
  <c r="G84" i="8"/>
  <c r="Q93" i="8"/>
  <c r="P93" i="8"/>
  <c r="O93" i="8"/>
  <c r="N93" i="8"/>
  <c r="F93" i="8"/>
  <c r="S93" i="8"/>
  <c r="N96" i="8"/>
  <c r="F96" i="8"/>
  <c r="M96" i="8"/>
  <c r="T96" i="8"/>
  <c r="L96" i="8"/>
  <c r="S96" i="8"/>
  <c r="K96" i="8"/>
  <c r="Q96" i="8"/>
  <c r="AZ97" i="8"/>
  <c r="AY97" i="8"/>
  <c r="O103" i="8"/>
  <c r="N103" i="8"/>
  <c r="F103" i="8"/>
  <c r="M103" i="8"/>
  <c r="T103" i="8"/>
  <c r="L103" i="8"/>
  <c r="Q103" i="8"/>
  <c r="AZ111" i="8"/>
  <c r="AY111" i="8"/>
  <c r="AZ115" i="8"/>
  <c r="AZ128" i="8"/>
  <c r="AZ140" i="8"/>
  <c r="AY140" i="8"/>
  <c r="Q162" i="8"/>
  <c r="P162" i="8"/>
  <c r="O162" i="8"/>
  <c r="N162" i="8"/>
  <c r="F162" i="8"/>
  <c r="T162" i="8"/>
  <c r="L162" i="8"/>
  <c r="M162" i="8"/>
  <c r="K162" i="8"/>
  <c r="AZ198" i="8"/>
  <c r="AY198" i="8"/>
  <c r="R249" i="8"/>
  <c r="Q249" i="8"/>
  <c r="P249" i="8"/>
  <c r="O249" i="8"/>
  <c r="M249" i="8"/>
  <c r="S249" i="8"/>
  <c r="T249" i="8"/>
  <c r="N249" i="8"/>
  <c r="L249" i="8"/>
  <c r="F249" i="8"/>
  <c r="AZ204" i="8"/>
  <c r="AY204" i="8"/>
  <c r="AZ210" i="8"/>
  <c r="AY210" i="8"/>
  <c r="M214" i="8"/>
  <c r="T214" i="8"/>
  <c r="L214" i="8"/>
  <c r="S214" i="8"/>
  <c r="K214" i="8"/>
  <c r="R214" i="8"/>
  <c r="P214" i="8"/>
  <c r="Q214" i="8"/>
  <c r="O214" i="8"/>
  <c r="N214" i="8"/>
  <c r="F214" i="8"/>
  <c r="T223" i="8"/>
  <c r="L223" i="8"/>
  <c r="S223" i="8"/>
  <c r="K223" i="8"/>
  <c r="R223" i="8"/>
  <c r="Q223" i="8"/>
  <c r="O223" i="8"/>
  <c r="F223" i="8"/>
  <c r="P223" i="8"/>
  <c r="N223" i="8"/>
  <c r="M223" i="8"/>
  <c r="R41" i="8"/>
  <c r="R49" i="8"/>
  <c r="R57" i="8"/>
  <c r="R65" i="8"/>
  <c r="R73" i="8"/>
  <c r="R81" i="8"/>
  <c r="R89" i="8"/>
  <c r="R97" i="8"/>
  <c r="R137" i="8"/>
  <c r="Q137" i="8"/>
  <c r="P137" i="8"/>
  <c r="O137" i="8"/>
  <c r="M137" i="8"/>
  <c r="M142" i="8"/>
  <c r="T142" i="8"/>
  <c r="L142" i="8"/>
  <c r="S142" i="8"/>
  <c r="K142" i="8"/>
  <c r="R142" i="8"/>
  <c r="P142" i="8"/>
  <c r="Q142" i="8"/>
  <c r="T143" i="8"/>
  <c r="L143" i="8"/>
  <c r="S143" i="8"/>
  <c r="K143" i="8"/>
  <c r="R143" i="8"/>
  <c r="Q143" i="8"/>
  <c r="O143" i="8"/>
  <c r="R145" i="8"/>
  <c r="Q145" i="8"/>
  <c r="P145" i="8"/>
  <c r="O145" i="8"/>
  <c r="M145" i="8"/>
  <c r="M150" i="8"/>
  <c r="T150" i="8"/>
  <c r="L150" i="8"/>
  <c r="S150" i="8"/>
  <c r="K150" i="8"/>
  <c r="R150" i="8"/>
  <c r="P150" i="8"/>
  <c r="Q150" i="8"/>
  <c r="T151" i="8"/>
  <c r="L151" i="8"/>
  <c r="S151" i="8"/>
  <c r="K151" i="8"/>
  <c r="R151" i="8"/>
  <c r="Q151" i="8"/>
  <c r="O151" i="8"/>
  <c r="R153" i="8"/>
  <c r="Q153" i="8"/>
  <c r="P153" i="8"/>
  <c r="O153" i="8"/>
  <c r="M153" i="8"/>
  <c r="M158" i="8"/>
  <c r="T158" i="8"/>
  <c r="L158" i="8"/>
  <c r="S158" i="8"/>
  <c r="K158" i="8"/>
  <c r="R158" i="8"/>
  <c r="P158" i="8"/>
  <c r="Q158" i="8"/>
  <c r="T159" i="8"/>
  <c r="L159" i="8"/>
  <c r="S159" i="8"/>
  <c r="K159" i="8"/>
  <c r="R159" i="8"/>
  <c r="Q159" i="8"/>
  <c r="O159" i="8"/>
  <c r="R161" i="8"/>
  <c r="Q161" i="8"/>
  <c r="P161" i="8"/>
  <c r="O161" i="8"/>
  <c r="M161" i="8"/>
  <c r="M166" i="8"/>
  <c r="T166" i="8"/>
  <c r="L166" i="8"/>
  <c r="S166" i="8"/>
  <c r="K166" i="8"/>
  <c r="R166" i="8"/>
  <c r="P166" i="8"/>
  <c r="Q166" i="8"/>
  <c r="T167" i="8"/>
  <c r="L167" i="8"/>
  <c r="S167" i="8"/>
  <c r="K167" i="8"/>
  <c r="R167" i="8"/>
  <c r="Q167" i="8"/>
  <c r="O167" i="8"/>
  <c r="R169" i="8"/>
  <c r="Q169" i="8"/>
  <c r="P169" i="8"/>
  <c r="O169" i="8"/>
  <c r="M169" i="8"/>
  <c r="M174" i="8"/>
  <c r="T174" i="8"/>
  <c r="L174" i="8"/>
  <c r="S174" i="8"/>
  <c r="K174" i="8"/>
  <c r="R174" i="8"/>
  <c r="P174" i="8"/>
  <c r="Q174" i="8"/>
  <c r="AZ188" i="8"/>
  <c r="AY188" i="8"/>
  <c r="Q194" i="8"/>
  <c r="P194" i="8"/>
  <c r="O194" i="8"/>
  <c r="N194" i="8"/>
  <c r="F194" i="8"/>
  <c r="T194" i="8"/>
  <c r="L194" i="8"/>
  <c r="K194" i="8"/>
  <c r="S194" i="8"/>
  <c r="AZ199" i="8"/>
  <c r="AY199" i="8"/>
  <c r="AY217" i="8"/>
  <c r="AZ231" i="8"/>
  <c r="AY231" i="8"/>
  <c r="AZ247" i="8"/>
  <c r="AY247" i="8"/>
  <c r="O282" i="8"/>
  <c r="N282" i="8"/>
  <c r="F282" i="8"/>
  <c r="M282" i="8"/>
  <c r="L282" i="8"/>
  <c r="K282" i="8"/>
  <c r="T282" i="8"/>
  <c r="R282" i="8"/>
  <c r="S282" i="8"/>
  <c r="Q282" i="8"/>
  <c r="P282" i="8"/>
  <c r="K41" i="8"/>
  <c r="S41" i="8"/>
  <c r="K49" i="8"/>
  <c r="S49" i="8"/>
  <c r="K57" i="8"/>
  <c r="S57" i="8"/>
  <c r="K65" i="8"/>
  <c r="S65" i="8"/>
  <c r="K73" i="8"/>
  <c r="S73" i="8"/>
  <c r="K81" i="8"/>
  <c r="S81" i="8"/>
  <c r="K89" i="8"/>
  <c r="S89" i="8"/>
  <c r="K97" i="8"/>
  <c r="S97" i="8"/>
  <c r="R105" i="8"/>
  <c r="Q105" i="8"/>
  <c r="P105" i="8"/>
  <c r="O105" i="8"/>
  <c r="N105" i="8"/>
  <c r="O108" i="8"/>
  <c r="N108" i="8"/>
  <c r="F108" i="8"/>
  <c r="M108" i="8"/>
  <c r="T108" i="8"/>
  <c r="L108" i="8"/>
  <c r="R108" i="8"/>
  <c r="R113" i="8"/>
  <c r="Q113" i="8"/>
  <c r="P113" i="8"/>
  <c r="O113" i="8"/>
  <c r="S113" i="8"/>
  <c r="AY116" i="8"/>
  <c r="R121" i="8"/>
  <c r="Q121" i="8"/>
  <c r="P121" i="8"/>
  <c r="O121" i="8"/>
  <c r="S121" i="8"/>
  <c r="AY124" i="8"/>
  <c r="R129" i="8"/>
  <c r="Q129" i="8"/>
  <c r="P129" i="8"/>
  <c r="O129" i="8"/>
  <c r="M129" i="8"/>
  <c r="M134" i="8"/>
  <c r="T134" i="8"/>
  <c r="L134" i="8"/>
  <c r="S134" i="8"/>
  <c r="K134" i="8"/>
  <c r="R134" i="8"/>
  <c r="P134" i="8"/>
  <c r="Q134" i="8"/>
  <c r="T135" i="8"/>
  <c r="L135" i="8"/>
  <c r="S135" i="8"/>
  <c r="K135" i="8"/>
  <c r="R135" i="8"/>
  <c r="Q135" i="8"/>
  <c r="O135" i="8"/>
  <c r="N141" i="8"/>
  <c r="F141" i="8"/>
  <c r="M141" i="8"/>
  <c r="T141" i="8"/>
  <c r="L141" i="8"/>
  <c r="S141" i="8"/>
  <c r="K141" i="8"/>
  <c r="Q141" i="8"/>
  <c r="N149" i="8"/>
  <c r="F149" i="8"/>
  <c r="M149" i="8"/>
  <c r="T149" i="8"/>
  <c r="L149" i="8"/>
  <c r="S149" i="8"/>
  <c r="K149" i="8"/>
  <c r="Q149" i="8"/>
  <c r="N157" i="8"/>
  <c r="F157" i="8"/>
  <c r="M157" i="8"/>
  <c r="T157" i="8"/>
  <c r="L157" i="8"/>
  <c r="S157" i="8"/>
  <c r="K157" i="8"/>
  <c r="Q157" i="8"/>
  <c r="N165" i="8"/>
  <c r="F165" i="8"/>
  <c r="M165" i="8"/>
  <c r="T165" i="8"/>
  <c r="L165" i="8"/>
  <c r="S165" i="8"/>
  <c r="K165" i="8"/>
  <c r="Q165" i="8"/>
  <c r="N173" i="8"/>
  <c r="F173" i="8"/>
  <c r="M173" i="8"/>
  <c r="T173" i="8"/>
  <c r="L173" i="8"/>
  <c r="S173" i="8"/>
  <c r="K173" i="8"/>
  <c r="Q173" i="8"/>
  <c r="AY208" i="8"/>
  <c r="AZ208" i="8"/>
  <c r="T239" i="8"/>
  <c r="L239" i="8"/>
  <c r="S239" i="8"/>
  <c r="K239" i="8"/>
  <c r="R239" i="8"/>
  <c r="Q239" i="8"/>
  <c r="O239" i="8"/>
  <c r="N239" i="8"/>
  <c r="P239" i="8"/>
  <c r="M239" i="8"/>
  <c r="Z247" i="8"/>
  <c r="AO247" i="8"/>
  <c r="AE247" i="8"/>
  <c r="G247" i="8"/>
  <c r="L41" i="8"/>
  <c r="T41" i="8"/>
  <c r="L49" i="8"/>
  <c r="T49" i="8"/>
  <c r="L57" i="8"/>
  <c r="T57" i="8"/>
  <c r="L65" i="8"/>
  <c r="T65" i="8"/>
  <c r="L73" i="8"/>
  <c r="T73" i="8"/>
  <c r="L81" i="8"/>
  <c r="T81" i="8"/>
  <c r="L89" i="8"/>
  <c r="T89" i="8"/>
  <c r="L97" i="8"/>
  <c r="T97" i="8"/>
  <c r="S105" i="8"/>
  <c r="S108" i="8"/>
  <c r="AY108" i="8"/>
  <c r="T113" i="8"/>
  <c r="T121" i="8"/>
  <c r="T127" i="8"/>
  <c r="L127" i="8"/>
  <c r="S127" i="8"/>
  <c r="K127" i="8"/>
  <c r="R127" i="8"/>
  <c r="Q127" i="8"/>
  <c r="O127" i="8"/>
  <c r="AY130" i="8"/>
  <c r="N133" i="8"/>
  <c r="F133" i="8"/>
  <c r="M133" i="8"/>
  <c r="T133" i="8"/>
  <c r="L133" i="8"/>
  <c r="S133" i="8"/>
  <c r="K133" i="8"/>
  <c r="Q133" i="8"/>
  <c r="AY137" i="8"/>
  <c r="AZ141" i="8"/>
  <c r="AY141" i="8"/>
  <c r="AZ143" i="8"/>
  <c r="AY143" i="8"/>
  <c r="AY145" i="8"/>
  <c r="AZ149" i="8"/>
  <c r="AY149" i="8"/>
  <c r="AZ151" i="8"/>
  <c r="AY151" i="8"/>
  <c r="AY153" i="8"/>
  <c r="AZ157" i="8"/>
  <c r="AY157" i="8"/>
  <c r="AZ159" i="8"/>
  <c r="AY159" i="8"/>
  <c r="AY161" i="8"/>
  <c r="AZ165" i="8"/>
  <c r="AY165" i="8"/>
  <c r="AZ167" i="8"/>
  <c r="AY167" i="8"/>
  <c r="AY169" i="8"/>
  <c r="AZ173" i="8"/>
  <c r="AY173" i="8"/>
  <c r="AY176" i="8"/>
  <c r="AZ176" i="8"/>
  <c r="P195" i="8"/>
  <c r="O195" i="8"/>
  <c r="N195" i="8"/>
  <c r="F195" i="8"/>
  <c r="M195" i="8"/>
  <c r="S195" i="8"/>
  <c r="K195" i="8"/>
  <c r="R195" i="8"/>
  <c r="Q195" i="8"/>
  <c r="L195" i="8"/>
  <c r="Q202" i="8"/>
  <c r="P202" i="8"/>
  <c r="O202" i="8"/>
  <c r="N202" i="8"/>
  <c r="F202" i="8"/>
  <c r="T202" i="8"/>
  <c r="L202" i="8"/>
  <c r="M202" i="8"/>
  <c r="K202" i="8"/>
  <c r="R209" i="8"/>
  <c r="Q209" i="8"/>
  <c r="P209" i="8"/>
  <c r="O209" i="8"/>
  <c r="M209" i="8"/>
  <c r="S209" i="8"/>
  <c r="N209" i="8"/>
  <c r="L209" i="8"/>
  <c r="K209" i="8"/>
  <c r="R217" i="8"/>
  <c r="Q217" i="8"/>
  <c r="P217" i="8"/>
  <c r="O217" i="8"/>
  <c r="M217" i="8"/>
  <c r="K217" i="8"/>
  <c r="T217" i="8"/>
  <c r="S217" i="8"/>
  <c r="N217" i="8"/>
  <c r="F217" i="8"/>
  <c r="AZ226" i="8"/>
  <c r="AY226" i="8"/>
  <c r="O228" i="8"/>
  <c r="N228" i="8"/>
  <c r="F228" i="8"/>
  <c r="M228" i="8"/>
  <c r="T228" i="8"/>
  <c r="L228" i="8"/>
  <c r="R228" i="8"/>
  <c r="Q228" i="8"/>
  <c r="S228" i="8"/>
  <c r="P228" i="8"/>
  <c r="K228" i="8"/>
  <c r="O236" i="8"/>
  <c r="N236" i="8"/>
  <c r="F236" i="8"/>
  <c r="M236" i="8"/>
  <c r="T236" i="8"/>
  <c r="L236" i="8"/>
  <c r="R236" i="8"/>
  <c r="K236" i="8"/>
  <c r="Q236" i="8"/>
  <c r="P236" i="8"/>
  <c r="R241" i="8"/>
  <c r="Q241" i="8"/>
  <c r="P241" i="8"/>
  <c r="O241" i="8"/>
  <c r="M241" i="8"/>
  <c r="T241" i="8"/>
  <c r="L241" i="8"/>
  <c r="K241" i="8"/>
  <c r="F241" i="8"/>
  <c r="Q280" i="8"/>
  <c r="P280" i="8"/>
  <c r="O280" i="8"/>
  <c r="L280" i="8"/>
  <c r="K280" i="8"/>
  <c r="T280" i="8"/>
  <c r="F280" i="8"/>
  <c r="R280" i="8"/>
  <c r="S280" i="8"/>
  <c r="N280" i="8"/>
  <c r="M280" i="8"/>
  <c r="T105" i="8"/>
  <c r="M126" i="8"/>
  <c r="T126" i="8"/>
  <c r="L126" i="8"/>
  <c r="S126" i="8"/>
  <c r="K126" i="8"/>
  <c r="R126" i="8"/>
  <c r="O126" i="8"/>
  <c r="P127" i="8"/>
  <c r="F129" i="8"/>
  <c r="AZ133" i="8"/>
  <c r="AY133" i="8"/>
  <c r="AZ135" i="8"/>
  <c r="AY135" i="8"/>
  <c r="K137" i="8"/>
  <c r="O140" i="8"/>
  <c r="N140" i="8"/>
  <c r="F140" i="8"/>
  <c r="M140" i="8"/>
  <c r="T140" i="8"/>
  <c r="L140" i="8"/>
  <c r="R140" i="8"/>
  <c r="F142" i="8"/>
  <c r="F143" i="8"/>
  <c r="K145" i="8"/>
  <c r="O148" i="8"/>
  <c r="N148" i="8"/>
  <c r="F148" i="8"/>
  <c r="M148" i="8"/>
  <c r="T148" i="8"/>
  <c r="L148" i="8"/>
  <c r="R148" i="8"/>
  <c r="F150" i="8"/>
  <c r="F151" i="8"/>
  <c r="K153" i="8"/>
  <c r="O156" i="8"/>
  <c r="N156" i="8"/>
  <c r="F156" i="8"/>
  <c r="M156" i="8"/>
  <c r="T156" i="8"/>
  <c r="L156" i="8"/>
  <c r="R156" i="8"/>
  <c r="F158" i="8"/>
  <c r="F159" i="8"/>
  <c r="K161" i="8"/>
  <c r="O164" i="8"/>
  <c r="N164" i="8"/>
  <c r="F164" i="8"/>
  <c r="M164" i="8"/>
  <c r="T164" i="8"/>
  <c r="L164" i="8"/>
  <c r="R164" i="8"/>
  <c r="O172" i="8"/>
  <c r="N172" i="8"/>
  <c r="F172" i="8"/>
  <c r="M172" i="8"/>
  <c r="T172" i="8"/>
  <c r="L172" i="8"/>
  <c r="R172" i="8"/>
  <c r="AZ175" i="8"/>
  <c r="AY175" i="8"/>
  <c r="P203" i="8"/>
  <c r="O203" i="8"/>
  <c r="N203" i="8"/>
  <c r="F203" i="8"/>
  <c r="M203" i="8"/>
  <c r="S203" i="8"/>
  <c r="K203" i="8"/>
  <c r="T203" i="8"/>
  <c r="R203" i="8"/>
  <c r="Q203" i="8"/>
  <c r="L203" i="8"/>
  <c r="AZ212" i="8"/>
  <c r="AY212" i="8"/>
  <c r="Q218" i="8"/>
  <c r="P218" i="8"/>
  <c r="O218" i="8"/>
  <c r="N218" i="8"/>
  <c r="F218" i="8"/>
  <c r="T218" i="8"/>
  <c r="L218" i="8"/>
  <c r="M218" i="8"/>
  <c r="K218" i="8"/>
  <c r="AY248" i="8"/>
  <c r="AZ248" i="8"/>
  <c r="O274" i="8"/>
  <c r="N274" i="8"/>
  <c r="F274" i="8"/>
  <c r="M274" i="8"/>
  <c r="S274" i="8"/>
  <c r="Q274" i="8"/>
  <c r="L274" i="8"/>
  <c r="K274" i="8"/>
  <c r="T274" i="8"/>
  <c r="R274" i="8"/>
  <c r="P274" i="8"/>
  <c r="N128" i="8"/>
  <c r="F136" i="8"/>
  <c r="N136" i="8"/>
  <c r="F144" i="8"/>
  <c r="N144" i="8"/>
  <c r="F152" i="8"/>
  <c r="N152" i="8"/>
  <c r="F160" i="8"/>
  <c r="N160" i="8"/>
  <c r="F168" i="8"/>
  <c r="N168" i="8"/>
  <c r="S208" i="8"/>
  <c r="K208" i="8"/>
  <c r="R208" i="8"/>
  <c r="Q208" i="8"/>
  <c r="P208" i="8"/>
  <c r="N208" i="8"/>
  <c r="F208" i="8"/>
  <c r="P211" i="8"/>
  <c r="O211" i="8"/>
  <c r="N211" i="8"/>
  <c r="F211" i="8"/>
  <c r="M211" i="8"/>
  <c r="S211" i="8"/>
  <c r="K211" i="8"/>
  <c r="K212" i="8"/>
  <c r="N213" i="8"/>
  <c r="F213" i="8"/>
  <c r="M213" i="8"/>
  <c r="T213" i="8"/>
  <c r="L213" i="8"/>
  <c r="S213" i="8"/>
  <c r="K213" i="8"/>
  <c r="Q213" i="8"/>
  <c r="AZ223" i="8"/>
  <c r="AY223" i="8"/>
  <c r="F231" i="8"/>
  <c r="AZ239" i="8"/>
  <c r="AY239" i="8"/>
  <c r="O314" i="8"/>
  <c r="N314" i="8"/>
  <c r="F314" i="8"/>
  <c r="M314" i="8"/>
  <c r="T314" i="8"/>
  <c r="L314" i="8"/>
  <c r="P314" i="8"/>
  <c r="K314" i="8"/>
  <c r="S314" i="8"/>
  <c r="R314" i="8"/>
  <c r="AY109" i="8"/>
  <c r="P112" i="8"/>
  <c r="P120" i="8"/>
  <c r="P128" i="8"/>
  <c r="P136" i="8"/>
  <c r="S176" i="8"/>
  <c r="K176" i="8"/>
  <c r="R176" i="8"/>
  <c r="Q176" i="8"/>
  <c r="P176" i="8"/>
  <c r="N176" i="8"/>
  <c r="F176" i="8"/>
  <c r="Q179" i="8"/>
  <c r="N181" i="8"/>
  <c r="F181" i="8"/>
  <c r="M181" i="8"/>
  <c r="T181" i="8"/>
  <c r="L181" i="8"/>
  <c r="S181" i="8"/>
  <c r="K181" i="8"/>
  <c r="Q181" i="8"/>
  <c r="R181" i="8"/>
  <c r="M182" i="8"/>
  <c r="T182" i="8"/>
  <c r="L182" i="8"/>
  <c r="S182" i="8"/>
  <c r="K182" i="8"/>
  <c r="R182" i="8"/>
  <c r="P182" i="8"/>
  <c r="R185" i="8"/>
  <c r="Q185" i="8"/>
  <c r="P185" i="8"/>
  <c r="O185" i="8"/>
  <c r="M185" i="8"/>
  <c r="P188" i="8"/>
  <c r="R201" i="8"/>
  <c r="Q201" i="8"/>
  <c r="P201" i="8"/>
  <c r="O201" i="8"/>
  <c r="M201" i="8"/>
  <c r="P204" i="8"/>
  <c r="M206" i="8"/>
  <c r="T206" i="8"/>
  <c r="L206" i="8"/>
  <c r="S206" i="8"/>
  <c r="K206" i="8"/>
  <c r="R206" i="8"/>
  <c r="P206" i="8"/>
  <c r="Q212" i="8"/>
  <c r="S216" i="8"/>
  <c r="K216" i="8"/>
  <c r="R216" i="8"/>
  <c r="Q216" i="8"/>
  <c r="P216" i="8"/>
  <c r="N216" i="8"/>
  <c r="F216" i="8"/>
  <c r="AY220" i="8"/>
  <c r="P221" i="8"/>
  <c r="P227" i="8"/>
  <c r="O227" i="8"/>
  <c r="N227" i="8"/>
  <c r="F227" i="8"/>
  <c r="M227" i="8"/>
  <c r="S227" i="8"/>
  <c r="K227" i="8"/>
  <c r="Q227" i="8"/>
  <c r="M231" i="8"/>
  <c r="AY243" i="8"/>
  <c r="AZ243" i="8"/>
  <c r="N245" i="8"/>
  <c r="F245" i="8"/>
  <c r="M245" i="8"/>
  <c r="T245" i="8"/>
  <c r="L245" i="8"/>
  <c r="S245" i="8"/>
  <c r="K245" i="8"/>
  <c r="Q245" i="8"/>
  <c r="O245" i="8"/>
  <c r="AY257" i="8"/>
  <c r="S278" i="8"/>
  <c r="K278" i="8"/>
  <c r="R278" i="8"/>
  <c r="Q278" i="8"/>
  <c r="M278" i="8"/>
  <c r="L278" i="8"/>
  <c r="P278" i="8"/>
  <c r="T278" i="8"/>
  <c r="O278" i="8"/>
  <c r="N278" i="8"/>
  <c r="P321" i="8"/>
  <c r="O321" i="8"/>
  <c r="N321" i="8"/>
  <c r="F321" i="8"/>
  <c r="M321" i="8"/>
  <c r="T321" i="8"/>
  <c r="S321" i="8"/>
  <c r="Q321" i="8"/>
  <c r="R321" i="8"/>
  <c r="K321" i="8"/>
  <c r="AY110" i="8"/>
  <c r="Q112" i="8"/>
  <c r="AY118" i="8"/>
  <c r="Q120" i="8"/>
  <c r="AY126" i="8"/>
  <c r="Q128" i="8"/>
  <c r="AY134" i="8"/>
  <c r="Q136" i="8"/>
  <c r="AY142" i="8"/>
  <c r="Q144" i="8"/>
  <c r="AY150" i="8"/>
  <c r="Q152" i="8"/>
  <c r="AY158" i="8"/>
  <c r="Q160" i="8"/>
  <c r="AY166" i="8"/>
  <c r="Q168" i="8"/>
  <c r="AY174" i="8"/>
  <c r="AY177" i="8"/>
  <c r="R179" i="8"/>
  <c r="AZ182" i="8"/>
  <c r="AY182" i="8"/>
  <c r="S184" i="8"/>
  <c r="K184" i="8"/>
  <c r="R184" i="8"/>
  <c r="Q184" i="8"/>
  <c r="P184" i="8"/>
  <c r="N184" i="8"/>
  <c r="F184" i="8"/>
  <c r="AY186" i="8"/>
  <c r="Q188" i="8"/>
  <c r="N189" i="8"/>
  <c r="F189" i="8"/>
  <c r="M189" i="8"/>
  <c r="T189" i="8"/>
  <c r="L189" i="8"/>
  <c r="S189" i="8"/>
  <c r="K189" i="8"/>
  <c r="Q189" i="8"/>
  <c r="R189" i="8"/>
  <c r="M190" i="8"/>
  <c r="T190" i="8"/>
  <c r="L190" i="8"/>
  <c r="S190" i="8"/>
  <c r="K190" i="8"/>
  <c r="R190" i="8"/>
  <c r="P190" i="8"/>
  <c r="R193" i="8"/>
  <c r="Q193" i="8"/>
  <c r="P193" i="8"/>
  <c r="O193" i="8"/>
  <c r="M193" i="8"/>
  <c r="O198" i="8"/>
  <c r="S200" i="8"/>
  <c r="K200" i="8"/>
  <c r="R200" i="8"/>
  <c r="Q200" i="8"/>
  <c r="P200" i="8"/>
  <c r="N200" i="8"/>
  <c r="F200" i="8"/>
  <c r="AY202" i="8"/>
  <c r="Q204" i="8"/>
  <c r="N205" i="8"/>
  <c r="F205" i="8"/>
  <c r="M205" i="8"/>
  <c r="T205" i="8"/>
  <c r="L205" i="8"/>
  <c r="S205" i="8"/>
  <c r="K205" i="8"/>
  <c r="Q205" i="8"/>
  <c r="AZ206" i="8"/>
  <c r="AY206" i="8"/>
  <c r="AZ207" i="8"/>
  <c r="AY207" i="8"/>
  <c r="R225" i="8"/>
  <c r="Q225" i="8"/>
  <c r="P225" i="8"/>
  <c r="O225" i="8"/>
  <c r="M225" i="8"/>
  <c r="AZ227" i="8"/>
  <c r="AZ229" i="8"/>
  <c r="AY229" i="8"/>
  <c r="N231" i="8"/>
  <c r="P235" i="8"/>
  <c r="O235" i="8"/>
  <c r="N235" i="8"/>
  <c r="F235" i="8"/>
  <c r="M235" i="8"/>
  <c r="S235" i="8"/>
  <c r="K235" i="8"/>
  <c r="L235" i="8"/>
  <c r="N237" i="8"/>
  <c r="F237" i="8"/>
  <c r="M237" i="8"/>
  <c r="T237" i="8"/>
  <c r="L237" i="8"/>
  <c r="S237" i="8"/>
  <c r="K237" i="8"/>
  <c r="Q237" i="8"/>
  <c r="P237" i="8"/>
  <c r="R242" i="8"/>
  <c r="Q244" i="8"/>
  <c r="AZ245" i="8"/>
  <c r="AY245" i="8"/>
  <c r="N251" i="8"/>
  <c r="F251" i="8"/>
  <c r="R251" i="8"/>
  <c r="Q251" i="8"/>
  <c r="P251" i="8"/>
  <c r="O251" i="8"/>
  <c r="L251" i="8"/>
  <c r="S251" i="8"/>
  <c r="AZ319" i="8"/>
  <c r="R112" i="8"/>
  <c r="R120" i="8"/>
  <c r="R128" i="8"/>
  <c r="R136" i="8"/>
  <c r="R144" i="8"/>
  <c r="R152" i="8"/>
  <c r="R160" i="8"/>
  <c r="R168" i="8"/>
  <c r="T175" i="8"/>
  <c r="L175" i="8"/>
  <c r="S175" i="8"/>
  <c r="K175" i="8"/>
  <c r="R175" i="8"/>
  <c r="N175" i="8"/>
  <c r="O180" i="8"/>
  <c r="N180" i="8"/>
  <c r="F180" i="8"/>
  <c r="M180" i="8"/>
  <c r="T180" i="8"/>
  <c r="L180" i="8"/>
  <c r="R180" i="8"/>
  <c r="F182" i="8"/>
  <c r="AZ183" i="8"/>
  <c r="AY183" i="8"/>
  <c r="F185" i="8"/>
  <c r="AZ190" i="8"/>
  <c r="AY190" i="8"/>
  <c r="S192" i="8"/>
  <c r="K192" i="8"/>
  <c r="R192" i="8"/>
  <c r="Q192" i="8"/>
  <c r="P192" i="8"/>
  <c r="N192" i="8"/>
  <c r="F192" i="8"/>
  <c r="AY194" i="8"/>
  <c r="N197" i="8"/>
  <c r="F197" i="8"/>
  <c r="M197" i="8"/>
  <c r="T197" i="8"/>
  <c r="L197" i="8"/>
  <c r="S197" i="8"/>
  <c r="K197" i="8"/>
  <c r="Q197" i="8"/>
  <c r="R197" i="8"/>
  <c r="T199" i="8"/>
  <c r="L199" i="8"/>
  <c r="S199" i="8"/>
  <c r="K199" i="8"/>
  <c r="R199" i="8"/>
  <c r="Q199" i="8"/>
  <c r="O199" i="8"/>
  <c r="F201" i="8"/>
  <c r="AZ205" i="8"/>
  <c r="AY205" i="8"/>
  <c r="F206" i="8"/>
  <c r="L208" i="8"/>
  <c r="Q210" i="8"/>
  <c r="P210" i="8"/>
  <c r="O210" i="8"/>
  <c r="N210" i="8"/>
  <c r="F210" i="8"/>
  <c r="T210" i="8"/>
  <c r="L210" i="8"/>
  <c r="S210" i="8"/>
  <c r="L211" i="8"/>
  <c r="P219" i="8"/>
  <c r="O219" i="8"/>
  <c r="N219" i="8"/>
  <c r="F219" i="8"/>
  <c r="M219" i="8"/>
  <c r="S219" i="8"/>
  <c r="K219" i="8"/>
  <c r="T219" i="8"/>
  <c r="AZ235" i="8"/>
  <c r="AZ237" i="8"/>
  <c r="AY237" i="8"/>
  <c r="T247" i="8"/>
  <c r="L247" i="8"/>
  <c r="S247" i="8"/>
  <c r="K247" i="8"/>
  <c r="R247" i="8"/>
  <c r="Q247" i="8"/>
  <c r="O247" i="8"/>
  <c r="M247" i="8"/>
  <c r="AZ251" i="8"/>
  <c r="AY251" i="8"/>
  <c r="M252" i="8"/>
  <c r="P252" i="8"/>
  <c r="O252" i="8"/>
  <c r="F252" i="8"/>
  <c r="N252" i="8"/>
  <c r="L252" i="8"/>
  <c r="S252" i="8"/>
  <c r="R252" i="8"/>
  <c r="K252" i="8"/>
  <c r="N259" i="8"/>
  <c r="F259" i="8"/>
  <c r="M259" i="8"/>
  <c r="T259" i="8"/>
  <c r="L259" i="8"/>
  <c r="O259" i="8"/>
  <c r="S259" i="8"/>
  <c r="Q259" i="8"/>
  <c r="R259" i="8"/>
  <c r="S270" i="8"/>
  <c r="K270" i="8"/>
  <c r="R270" i="8"/>
  <c r="Q270" i="8"/>
  <c r="T270" i="8"/>
  <c r="F270" i="8"/>
  <c r="O270" i="8"/>
  <c r="M270" i="8"/>
  <c r="P270" i="8"/>
  <c r="N270" i="8"/>
  <c r="L270" i="8"/>
  <c r="F278" i="8"/>
  <c r="L321" i="8"/>
  <c r="K112" i="8"/>
  <c r="K120" i="8"/>
  <c r="K128" i="8"/>
  <c r="K136" i="8"/>
  <c r="K144" i="8"/>
  <c r="K152" i="8"/>
  <c r="K160" i="8"/>
  <c r="K168" i="8"/>
  <c r="P179" i="8"/>
  <c r="O179" i="8"/>
  <c r="N179" i="8"/>
  <c r="F179" i="8"/>
  <c r="M179" i="8"/>
  <c r="S179" i="8"/>
  <c r="K179" i="8"/>
  <c r="K185" i="8"/>
  <c r="O188" i="8"/>
  <c r="N188" i="8"/>
  <c r="F188" i="8"/>
  <c r="M188" i="8"/>
  <c r="T188" i="8"/>
  <c r="L188" i="8"/>
  <c r="R188" i="8"/>
  <c r="AZ191" i="8"/>
  <c r="AY191" i="8"/>
  <c r="M198" i="8"/>
  <c r="T198" i="8"/>
  <c r="L198" i="8"/>
  <c r="S198" i="8"/>
  <c r="K198" i="8"/>
  <c r="R198" i="8"/>
  <c r="P198" i="8"/>
  <c r="K201" i="8"/>
  <c r="O204" i="8"/>
  <c r="N204" i="8"/>
  <c r="F204" i="8"/>
  <c r="M204" i="8"/>
  <c r="T204" i="8"/>
  <c r="L204" i="8"/>
  <c r="R204" i="8"/>
  <c r="O212" i="8"/>
  <c r="N212" i="8"/>
  <c r="F212" i="8"/>
  <c r="M212" i="8"/>
  <c r="T212" i="8"/>
  <c r="L212" i="8"/>
  <c r="R212" i="8"/>
  <c r="AZ215" i="8"/>
  <c r="AY215" i="8"/>
  <c r="L216" i="8"/>
  <c r="AZ219" i="8"/>
  <c r="N221" i="8"/>
  <c r="F221" i="8"/>
  <c r="M221" i="8"/>
  <c r="T221" i="8"/>
  <c r="L221" i="8"/>
  <c r="S221" i="8"/>
  <c r="K221" i="8"/>
  <c r="Q221" i="8"/>
  <c r="T231" i="8"/>
  <c r="L231" i="8"/>
  <c r="S231" i="8"/>
  <c r="K231" i="8"/>
  <c r="R231" i="8"/>
  <c r="Q231" i="8"/>
  <c r="O231" i="8"/>
  <c r="AZ240" i="8"/>
  <c r="Q242" i="8"/>
  <c r="P242" i="8"/>
  <c r="O242" i="8"/>
  <c r="N242" i="8"/>
  <c r="F242" i="8"/>
  <c r="T242" i="8"/>
  <c r="L242" i="8"/>
  <c r="O244" i="8"/>
  <c r="N244" i="8"/>
  <c r="F244" i="8"/>
  <c r="M244" i="8"/>
  <c r="T244" i="8"/>
  <c r="L244" i="8"/>
  <c r="R244" i="8"/>
  <c r="R255" i="8"/>
  <c r="P255" i="8"/>
  <c r="O255" i="8"/>
  <c r="F255" i="8"/>
  <c r="N255" i="8"/>
  <c r="M255" i="8"/>
  <c r="T255" i="8"/>
  <c r="K255" i="8"/>
  <c r="S255" i="8"/>
  <c r="L255" i="8"/>
  <c r="Z262" i="8"/>
  <c r="AZ265" i="8"/>
  <c r="AY265" i="8"/>
  <c r="R271" i="8"/>
  <c r="Q271" i="8"/>
  <c r="P271" i="8"/>
  <c r="L271" i="8"/>
  <c r="S271" i="8"/>
  <c r="T271" i="8"/>
  <c r="O271" i="8"/>
  <c r="N271" i="8"/>
  <c r="M271" i="8"/>
  <c r="F271" i="8"/>
  <c r="P297" i="8"/>
  <c r="O297" i="8"/>
  <c r="N297" i="8"/>
  <c r="F297" i="8"/>
  <c r="M297" i="8"/>
  <c r="T297" i="8"/>
  <c r="S297" i="8"/>
  <c r="Q297" i="8"/>
  <c r="K297" i="8"/>
  <c r="R297" i="8"/>
  <c r="L297" i="8"/>
  <c r="O220" i="8"/>
  <c r="N220" i="8"/>
  <c r="F220" i="8"/>
  <c r="M220" i="8"/>
  <c r="T220" i="8"/>
  <c r="L220" i="8"/>
  <c r="R220" i="8"/>
  <c r="N229" i="8"/>
  <c r="F229" i="8"/>
  <c r="M229" i="8"/>
  <c r="T229" i="8"/>
  <c r="L229" i="8"/>
  <c r="S229" i="8"/>
  <c r="K229" i="8"/>
  <c r="Q229" i="8"/>
  <c r="R233" i="8"/>
  <c r="Q233" i="8"/>
  <c r="P233" i="8"/>
  <c r="O233" i="8"/>
  <c r="M233" i="8"/>
  <c r="O250" i="8"/>
  <c r="T250" i="8"/>
  <c r="K250" i="8"/>
  <c r="S250" i="8"/>
  <c r="R250" i="8"/>
  <c r="Q250" i="8"/>
  <c r="N250" i="8"/>
  <c r="AZ269" i="8"/>
  <c r="AY269" i="8"/>
  <c r="AY280" i="8"/>
  <c r="AZ280" i="8"/>
  <c r="AY295" i="8"/>
  <c r="AZ295" i="8"/>
  <c r="AZ332" i="8"/>
  <c r="AY332" i="8"/>
  <c r="AY304" i="8"/>
  <c r="AZ304" i="8"/>
  <c r="T253" i="8"/>
  <c r="L253" i="8"/>
  <c r="M253" i="8"/>
  <c r="K253" i="8"/>
  <c r="S253" i="8"/>
  <c r="R253" i="8"/>
  <c r="P253" i="8"/>
  <c r="M260" i="8"/>
  <c r="T260" i="8"/>
  <c r="L260" i="8"/>
  <c r="S260" i="8"/>
  <c r="K260" i="8"/>
  <c r="R260" i="8"/>
  <c r="F260" i="8"/>
  <c r="Q260" i="8"/>
  <c r="O260" i="8"/>
  <c r="AZ263" i="8"/>
  <c r="AY263" i="8"/>
  <c r="Q264" i="8"/>
  <c r="P264" i="8"/>
  <c r="O264" i="8"/>
  <c r="M264" i="8"/>
  <c r="T264" i="8"/>
  <c r="F264" i="8"/>
  <c r="K264" i="8"/>
  <c r="R264" i="8"/>
  <c r="AY330" i="8"/>
  <c r="AZ330" i="8"/>
  <c r="AY318" i="8"/>
  <c r="AZ318" i="8"/>
  <c r="O322" i="8"/>
  <c r="N322" i="8"/>
  <c r="F322" i="8"/>
  <c r="M322" i="8"/>
  <c r="T322" i="8"/>
  <c r="L322" i="8"/>
  <c r="P322" i="8"/>
  <c r="K322" i="8"/>
  <c r="S322" i="8"/>
  <c r="R322" i="8"/>
  <c r="Q322" i="8"/>
  <c r="AY253" i="8"/>
  <c r="O266" i="8"/>
  <c r="N266" i="8"/>
  <c r="F266" i="8"/>
  <c r="M266" i="8"/>
  <c r="P266" i="8"/>
  <c r="T266" i="8"/>
  <c r="K266" i="8"/>
  <c r="R266" i="8"/>
  <c r="AZ268" i="8"/>
  <c r="AY268" i="8"/>
  <c r="N275" i="8"/>
  <c r="F275" i="8"/>
  <c r="M275" i="8"/>
  <c r="T275" i="8"/>
  <c r="L275" i="8"/>
  <c r="K275" i="8"/>
  <c r="S275" i="8"/>
  <c r="Q275" i="8"/>
  <c r="P275" i="8"/>
  <c r="O275" i="8"/>
  <c r="O298" i="8"/>
  <c r="N298" i="8"/>
  <c r="F298" i="8"/>
  <c r="M298" i="8"/>
  <c r="T298" i="8"/>
  <c r="L298" i="8"/>
  <c r="P298" i="8"/>
  <c r="K298" i="8"/>
  <c r="S298" i="8"/>
  <c r="R298" i="8"/>
  <c r="Q298" i="8"/>
  <c r="AY302" i="8"/>
  <c r="AZ302" i="8"/>
  <c r="O306" i="8"/>
  <c r="N306" i="8"/>
  <c r="F306" i="8"/>
  <c r="M306" i="8"/>
  <c r="T306" i="8"/>
  <c r="L306" i="8"/>
  <c r="P306" i="8"/>
  <c r="K306" i="8"/>
  <c r="S306" i="8"/>
  <c r="R306" i="8"/>
  <c r="Q306" i="8"/>
  <c r="AY326" i="8"/>
  <c r="AZ326" i="8"/>
  <c r="AZ336" i="8"/>
  <c r="AY336" i="8"/>
  <c r="P238" i="8"/>
  <c r="F240" i="8"/>
  <c r="N240" i="8"/>
  <c r="P246" i="8"/>
  <c r="F248" i="8"/>
  <c r="N248" i="8"/>
  <c r="R256" i="8"/>
  <c r="F257" i="8"/>
  <c r="Q257" i="8"/>
  <c r="AY264" i="8"/>
  <c r="AY266" i="8"/>
  <c r="Z269" i="8"/>
  <c r="AY270" i="8"/>
  <c r="AZ270" i="8"/>
  <c r="AZ272" i="8"/>
  <c r="Q273" i="8"/>
  <c r="AY278" i="8"/>
  <c r="AZ278" i="8"/>
  <c r="O290" i="8"/>
  <c r="N290" i="8"/>
  <c r="F290" i="8"/>
  <c r="M290" i="8"/>
  <c r="R290" i="8"/>
  <c r="Q290" i="8"/>
  <c r="P290" i="8"/>
  <c r="L290" i="8"/>
  <c r="AZ303" i="8"/>
  <c r="AA325" i="8"/>
  <c r="AP325" i="8"/>
  <c r="AF325" i="8"/>
  <c r="H325" i="8"/>
  <c r="P336" i="8"/>
  <c r="N336" i="8"/>
  <c r="F336" i="8"/>
  <c r="M336" i="8"/>
  <c r="K336" i="8"/>
  <c r="T336" i="8"/>
  <c r="S336" i="8"/>
  <c r="R336" i="8"/>
  <c r="Q336" i="8"/>
  <c r="O336" i="8"/>
  <c r="L336" i="8"/>
  <c r="AZ341" i="8"/>
  <c r="O345" i="8"/>
  <c r="M345" i="8"/>
  <c r="T345" i="8"/>
  <c r="L345" i="8"/>
  <c r="S345" i="8"/>
  <c r="R345" i="8"/>
  <c r="F345" i="8"/>
  <c r="Q345" i="8"/>
  <c r="P345" i="8"/>
  <c r="K345" i="8"/>
  <c r="AY368" i="8"/>
  <c r="AZ368" i="8"/>
  <c r="AY181" i="8"/>
  <c r="AY189" i="8"/>
  <c r="P232" i="8"/>
  <c r="R238" i="8"/>
  <c r="P240" i="8"/>
  <c r="R246" i="8"/>
  <c r="P248" i="8"/>
  <c r="K256" i="8"/>
  <c r="T256" i="8"/>
  <c r="T257" i="8"/>
  <c r="AY258" i="8"/>
  <c r="AZ260" i="8"/>
  <c r="AY260" i="8"/>
  <c r="L265" i="8"/>
  <c r="O268" i="8"/>
  <c r="AZ284" i="8"/>
  <c r="AY284" i="8"/>
  <c r="AY287" i="8"/>
  <c r="AZ312" i="8"/>
  <c r="N338" i="8"/>
  <c r="F338" i="8"/>
  <c r="T338" i="8"/>
  <c r="L338" i="8"/>
  <c r="S338" i="8"/>
  <c r="K338" i="8"/>
  <c r="R338" i="8"/>
  <c r="Q338" i="8"/>
  <c r="P338" i="8"/>
  <c r="M338" i="8"/>
  <c r="AY349" i="8"/>
  <c r="AZ349" i="8"/>
  <c r="M371" i="8"/>
  <c r="T371" i="8"/>
  <c r="L371" i="8"/>
  <c r="S371" i="8"/>
  <c r="K371" i="8"/>
  <c r="P371" i="8"/>
  <c r="F371" i="8"/>
  <c r="R371" i="8"/>
  <c r="Q371" i="8"/>
  <c r="O371" i="8"/>
  <c r="N371" i="8"/>
  <c r="O412" i="8"/>
  <c r="N412" i="8"/>
  <c r="F412" i="8"/>
  <c r="M412" i="8"/>
  <c r="R412" i="8"/>
  <c r="P412" i="8"/>
  <c r="L412" i="8"/>
  <c r="K412" i="8"/>
  <c r="T412" i="8"/>
  <c r="S412" i="8"/>
  <c r="Q412" i="8"/>
  <c r="R183" i="8"/>
  <c r="R191" i="8"/>
  <c r="R215" i="8"/>
  <c r="AY222" i="8"/>
  <c r="Q224" i="8"/>
  <c r="AY230" i="8"/>
  <c r="Q232" i="8"/>
  <c r="K238" i="8"/>
  <c r="S238" i="8"/>
  <c r="AY238" i="8"/>
  <c r="Q240" i="8"/>
  <c r="K246" i="8"/>
  <c r="S246" i="8"/>
  <c r="AY246" i="8"/>
  <c r="Q248" i="8"/>
  <c r="AY255" i="8"/>
  <c r="L256" i="8"/>
  <c r="Q265" i="8"/>
  <c r="O267" i="8"/>
  <c r="P268" i="8"/>
  <c r="P273" i="8"/>
  <c r="O273" i="8"/>
  <c r="N273" i="8"/>
  <c r="F273" i="8"/>
  <c r="L273" i="8"/>
  <c r="S273" i="8"/>
  <c r="P289" i="8"/>
  <c r="O289" i="8"/>
  <c r="N289" i="8"/>
  <c r="F289" i="8"/>
  <c r="K289" i="8"/>
  <c r="T289" i="8"/>
  <c r="S289" i="8"/>
  <c r="Q289" i="8"/>
  <c r="AA318" i="8"/>
  <c r="AP318" i="8"/>
  <c r="AF318" i="8"/>
  <c r="H318" i="8"/>
  <c r="AZ328" i="8"/>
  <c r="AY328" i="8"/>
  <c r="Z339" i="8"/>
  <c r="G339" i="8"/>
  <c r="AO339" i="8"/>
  <c r="AE339" i="8"/>
  <c r="AZ351" i="8"/>
  <c r="AY351" i="8"/>
  <c r="K183" i="8"/>
  <c r="S183" i="8"/>
  <c r="K191" i="8"/>
  <c r="S191" i="8"/>
  <c r="K215" i="8"/>
  <c r="S215" i="8"/>
  <c r="R224" i="8"/>
  <c r="R232" i="8"/>
  <c r="L238" i="8"/>
  <c r="T238" i="8"/>
  <c r="R240" i="8"/>
  <c r="L246" i="8"/>
  <c r="T246" i="8"/>
  <c r="R248" i="8"/>
  <c r="AY252" i="8"/>
  <c r="M256" i="8"/>
  <c r="O258" i="8"/>
  <c r="M258" i="8"/>
  <c r="N258" i="8"/>
  <c r="P258" i="8"/>
  <c r="AZ261" i="8"/>
  <c r="AY261" i="8"/>
  <c r="R263" i="8"/>
  <c r="Q263" i="8"/>
  <c r="P263" i="8"/>
  <c r="T263" i="8"/>
  <c r="F263" i="8"/>
  <c r="O263" i="8"/>
  <c r="Q272" i="8"/>
  <c r="P272" i="8"/>
  <c r="O272" i="8"/>
  <c r="S272" i="8"/>
  <c r="N272" i="8"/>
  <c r="L272" i="8"/>
  <c r="AZ274" i="8"/>
  <c r="S290" i="8"/>
  <c r="AZ292" i="8"/>
  <c r="AY292" i="8"/>
  <c r="Z308" i="8"/>
  <c r="AE308" i="8"/>
  <c r="G308" i="8"/>
  <c r="P313" i="8"/>
  <c r="O313" i="8"/>
  <c r="N313" i="8"/>
  <c r="F313" i="8"/>
  <c r="M313" i="8"/>
  <c r="T313" i="8"/>
  <c r="S313" i="8"/>
  <c r="Q313" i="8"/>
  <c r="R313" i="8"/>
  <c r="AZ320" i="8"/>
  <c r="N330" i="8"/>
  <c r="F330" i="8"/>
  <c r="S330" i="8"/>
  <c r="K330" i="8"/>
  <c r="L330" i="8"/>
  <c r="T330" i="8"/>
  <c r="R330" i="8"/>
  <c r="P330" i="8"/>
  <c r="O330" i="8"/>
  <c r="M330" i="8"/>
  <c r="Q330" i="8"/>
  <c r="T355" i="8"/>
  <c r="L355" i="8"/>
  <c r="M355" i="8"/>
  <c r="K355" i="8"/>
  <c r="S355" i="8"/>
  <c r="R355" i="8"/>
  <c r="F355" i="8"/>
  <c r="Q355" i="8"/>
  <c r="P355" i="8"/>
  <c r="O355" i="8"/>
  <c r="L183" i="8"/>
  <c r="L191" i="8"/>
  <c r="L215" i="8"/>
  <c r="K224" i="8"/>
  <c r="K232" i="8"/>
  <c r="K240" i="8"/>
  <c r="K248" i="8"/>
  <c r="P257" i="8"/>
  <c r="N257" i="8"/>
  <c r="R257" i="8"/>
  <c r="L257" i="8"/>
  <c r="P265" i="8"/>
  <c r="O265" i="8"/>
  <c r="N265" i="8"/>
  <c r="F265" i="8"/>
  <c r="T265" i="8"/>
  <c r="M265" i="8"/>
  <c r="S265" i="8"/>
  <c r="N267" i="8"/>
  <c r="F267" i="8"/>
  <c r="M267" i="8"/>
  <c r="T267" i="8"/>
  <c r="L267" i="8"/>
  <c r="R267" i="8"/>
  <c r="P267" i="8"/>
  <c r="K267" i="8"/>
  <c r="S267" i="8"/>
  <c r="M268" i="8"/>
  <c r="T268" i="8"/>
  <c r="L268" i="8"/>
  <c r="S268" i="8"/>
  <c r="K268" i="8"/>
  <c r="Q268" i="8"/>
  <c r="F268" i="8"/>
  <c r="N291" i="8"/>
  <c r="F291" i="8"/>
  <c r="M291" i="8"/>
  <c r="T291" i="8"/>
  <c r="L291" i="8"/>
  <c r="S291" i="8"/>
  <c r="R291" i="8"/>
  <c r="Q291" i="8"/>
  <c r="O291" i="8"/>
  <c r="K291" i="8"/>
  <c r="AY310" i="8"/>
  <c r="AZ310" i="8"/>
  <c r="AY373" i="8"/>
  <c r="AZ373" i="8"/>
  <c r="AZ387" i="8"/>
  <c r="AY387" i="8"/>
  <c r="AO410" i="8"/>
  <c r="AE410" i="8"/>
  <c r="G410" i="8"/>
  <c r="Z410" i="8"/>
  <c r="Q426" i="8"/>
  <c r="P426" i="8"/>
  <c r="O426" i="8"/>
  <c r="T426" i="8"/>
  <c r="L426" i="8"/>
  <c r="K426" i="8"/>
  <c r="F426" i="8"/>
  <c r="R426" i="8"/>
  <c r="S426" i="8"/>
  <c r="N426" i="8"/>
  <c r="M426" i="8"/>
  <c r="Q288" i="8"/>
  <c r="P288" i="8"/>
  <c r="O288" i="8"/>
  <c r="R288" i="8"/>
  <c r="N288" i="8"/>
  <c r="M288" i="8"/>
  <c r="L288" i="8"/>
  <c r="Z325" i="8"/>
  <c r="AO325" i="8"/>
  <c r="AE325" i="8"/>
  <c r="Q343" i="8"/>
  <c r="O343" i="8"/>
  <c r="N343" i="8"/>
  <c r="F343" i="8"/>
  <c r="T343" i="8"/>
  <c r="S343" i="8"/>
  <c r="R343" i="8"/>
  <c r="L343" i="8"/>
  <c r="K343" i="8"/>
  <c r="O353" i="8"/>
  <c r="N353" i="8"/>
  <c r="F353" i="8"/>
  <c r="M353" i="8"/>
  <c r="T353" i="8"/>
  <c r="L353" i="8"/>
  <c r="S353" i="8"/>
  <c r="Q353" i="8"/>
  <c r="P353" i="8"/>
  <c r="K353" i="8"/>
  <c r="M493" i="8"/>
  <c r="T493" i="8"/>
  <c r="L493" i="8"/>
  <c r="P493" i="8"/>
  <c r="S493" i="8"/>
  <c r="R493" i="8"/>
  <c r="F493" i="8"/>
  <c r="Q493" i="8"/>
  <c r="O493" i="8"/>
  <c r="K493" i="8"/>
  <c r="N493" i="8"/>
  <c r="AO451" i="8"/>
  <c r="AE451" i="8"/>
  <c r="G451" i="8"/>
  <c r="Z451" i="8"/>
  <c r="T372" i="8"/>
  <c r="L372" i="8"/>
  <c r="S372" i="8"/>
  <c r="K372" i="8"/>
  <c r="R372" i="8"/>
  <c r="O372" i="8"/>
  <c r="M372" i="8"/>
  <c r="F372" i="8"/>
  <c r="Q372" i="8"/>
  <c r="P372" i="8"/>
  <c r="N400" i="8"/>
  <c r="F400" i="8"/>
  <c r="M400" i="8"/>
  <c r="T400" i="8"/>
  <c r="L400" i="8"/>
  <c r="S400" i="8"/>
  <c r="K400" i="8"/>
  <c r="P400" i="8"/>
  <c r="O400" i="8"/>
  <c r="Q400" i="8"/>
  <c r="R400" i="8"/>
  <c r="K279" i="8"/>
  <c r="K281" i="8"/>
  <c r="M284" i="8"/>
  <c r="T284" i="8"/>
  <c r="L284" i="8"/>
  <c r="S284" i="8"/>
  <c r="K284" i="8"/>
  <c r="O284" i="8"/>
  <c r="AZ285" i="8"/>
  <c r="AY285" i="8"/>
  <c r="R287" i="8"/>
  <c r="Q287" i="8"/>
  <c r="P287" i="8"/>
  <c r="N287" i="8"/>
  <c r="R292" i="8"/>
  <c r="S294" i="8"/>
  <c r="K294" i="8"/>
  <c r="R294" i="8"/>
  <c r="Q294" i="8"/>
  <c r="N294" i="8"/>
  <c r="F295" i="8"/>
  <c r="T295" i="8"/>
  <c r="AY298" i="8"/>
  <c r="R303" i="8"/>
  <c r="Q303" i="8"/>
  <c r="P303" i="8"/>
  <c r="O303" i="8"/>
  <c r="S303" i="8"/>
  <c r="AY306" i="8"/>
  <c r="R311" i="8"/>
  <c r="Q311" i="8"/>
  <c r="P311" i="8"/>
  <c r="O311" i="8"/>
  <c r="S311" i="8"/>
  <c r="AY314" i="8"/>
  <c r="R319" i="8"/>
  <c r="Q319" i="8"/>
  <c r="P319" i="8"/>
  <c r="O319" i="8"/>
  <c r="S319" i="8"/>
  <c r="AY322" i="8"/>
  <c r="R327" i="8"/>
  <c r="Q327" i="8"/>
  <c r="P327" i="8"/>
  <c r="O327" i="8"/>
  <c r="S327" i="8"/>
  <c r="O329" i="8"/>
  <c r="T329" i="8"/>
  <c r="L329" i="8"/>
  <c r="P329" i="8"/>
  <c r="N329" i="8"/>
  <c r="M329" i="8"/>
  <c r="K329" i="8"/>
  <c r="R329" i="8"/>
  <c r="F332" i="8"/>
  <c r="S341" i="8"/>
  <c r="K341" i="8"/>
  <c r="Q341" i="8"/>
  <c r="P341" i="8"/>
  <c r="T341" i="8"/>
  <c r="F341" i="8"/>
  <c r="R341" i="8"/>
  <c r="P346" i="8"/>
  <c r="AO349" i="8"/>
  <c r="Z349" i="8"/>
  <c r="Q351" i="8"/>
  <c r="P351" i="8"/>
  <c r="O351" i="8"/>
  <c r="N351" i="8"/>
  <c r="F351" i="8"/>
  <c r="R351" i="8"/>
  <c r="M351" i="8"/>
  <c r="L351" i="8"/>
  <c r="K351" i="8"/>
  <c r="P352" i="8"/>
  <c r="O352" i="8"/>
  <c r="N352" i="8"/>
  <c r="F352" i="8"/>
  <c r="M352" i="8"/>
  <c r="T352" i="8"/>
  <c r="S352" i="8"/>
  <c r="R352" i="8"/>
  <c r="M354" i="8"/>
  <c r="P354" i="8"/>
  <c r="O354" i="8"/>
  <c r="F354" i="8"/>
  <c r="N354" i="8"/>
  <c r="L354" i="8"/>
  <c r="R354" i="8"/>
  <c r="Q354" i="8"/>
  <c r="K354" i="8"/>
  <c r="P368" i="8"/>
  <c r="O368" i="8"/>
  <c r="N368" i="8"/>
  <c r="F368" i="8"/>
  <c r="S368" i="8"/>
  <c r="K368" i="8"/>
  <c r="L368" i="8"/>
  <c r="T368" i="8"/>
  <c r="R368" i="8"/>
  <c r="AZ372" i="8"/>
  <c r="AY372" i="8"/>
  <c r="AZ286" i="8"/>
  <c r="AY290" i="8"/>
  <c r="K295" i="8"/>
  <c r="L296" i="8"/>
  <c r="AY297" i="8"/>
  <c r="S302" i="8"/>
  <c r="K302" i="8"/>
  <c r="R302" i="8"/>
  <c r="Q302" i="8"/>
  <c r="P302" i="8"/>
  <c r="O302" i="8"/>
  <c r="L304" i="8"/>
  <c r="AY305" i="8"/>
  <c r="S310" i="8"/>
  <c r="K310" i="8"/>
  <c r="R310" i="8"/>
  <c r="Q310" i="8"/>
  <c r="P310" i="8"/>
  <c r="O310" i="8"/>
  <c r="L312" i="8"/>
  <c r="AY313" i="8"/>
  <c r="S318" i="8"/>
  <c r="K318" i="8"/>
  <c r="R318" i="8"/>
  <c r="Q318" i="8"/>
  <c r="P318" i="8"/>
  <c r="O318" i="8"/>
  <c r="AE318" i="8"/>
  <c r="L320" i="8"/>
  <c r="AY321" i="8"/>
  <c r="S326" i="8"/>
  <c r="K326" i="8"/>
  <c r="R326" i="8"/>
  <c r="Q326" i="8"/>
  <c r="P326" i="8"/>
  <c r="O326" i="8"/>
  <c r="L328" i="8"/>
  <c r="N332" i="8"/>
  <c r="T348" i="8"/>
  <c r="L348" i="8"/>
  <c r="R348" i="8"/>
  <c r="Q348" i="8"/>
  <c r="S348" i="8"/>
  <c r="F348" i="8"/>
  <c r="P348" i="8"/>
  <c r="O348" i="8"/>
  <c r="AY369" i="8"/>
  <c r="Q375" i="8"/>
  <c r="P375" i="8"/>
  <c r="O375" i="8"/>
  <c r="T375" i="8"/>
  <c r="L375" i="8"/>
  <c r="F375" i="8"/>
  <c r="S375" i="8"/>
  <c r="R375" i="8"/>
  <c r="N375" i="8"/>
  <c r="AY381" i="8"/>
  <c r="AZ381" i="8"/>
  <c r="AY419" i="8"/>
  <c r="AZ419" i="8"/>
  <c r="M276" i="8"/>
  <c r="T276" i="8"/>
  <c r="L276" i="8"/>
  <c r="S276" i="8"/>
  <c r="K276" i="8"/>
  <c r="O276" i="8"/>
  <c r="AZ277" i="8"/>
  <c r="AY277" i="8"/>
  <c r="R279" i="8"/>
  <c r="Q279" i="8"/>
  <c r="P279" i="8"/>
  <c r="N279" i="8"/>
  <c r="P281" i="8"/>
  <c r="O281" i="8"/>
  <c r="N281" i="8"/>
  <c r="F281" i="8"/>
  <c r="Q281" i="8"/>
  <c r="N283" i="8"/>
  <c r="F283" i="8"/>
  <c r="M283" i="8"/>
  <c r="T283" i="8"/>
  <c r="L283" i="8"/>
  <c r="O283" i="8"/>
  <c r="S286" i="8"/>
  <c r="K286" i="8"/>
  <c r="R286" i="8"/>
  <c r="Q286" i="8"/>
  <c r="N286" i="8"/>
  <c r="L295" i="8"/>
  <c r="M296" i="8"/>
  <c r="M328" i="8"/>
  <c r="O332" i="8"/>
  <c r="Q335" i="8"/>
  <c r="N335" i="8"/>
  <c r="F335" i="8"/>
  <c r="K335" i="8"/>
  <c r="T335" i="8"/>
  <c r="S335" i="8"/>
  <c r="R335" i="8"/>
  <c r="N346" i="8"/>
  <c r="F346" i="8"/>
  <c r="T346" i="8"/>
  <c r="L346" i="8"/>
  <c r="S346" i="8"/>
  <c r="K346" i="8"/>
  <c r="M346" i="8"/>
  <c r="R379" i="8"/>
  <c r="P379" i="8"/>
  <c r="L379" i="8"/>
  <c r="K379" i="8"/>
  <c r="T379" i="8"/>
  <c r="O379" i="8"/>
  <c r="N379" i="8"/>
  <c r="M379" i="8"/>
  <c r="F379" i="8"/>
  <c r="S379" i="8"/>
  <c r="Q379" i="8"/>
  <c r="AE382" i="8"/>
  <c r="G382" i="8"/>
  <c r="AO382" i="8"/>
  <c r="Z382" i="8"/>
  <c r="Z431" i="8"/>
  <c r="AZ439" i="8"/>
  <c r="AY439" i="8"/>
  <c r="M443" i="8"/>
  <c r="T443" i="8"/>
  <c r="L443" i="8"/>
  <c r="Q443" i="8"/>
  <c r="P443" i="8"/>
  <c r="F443" i="8"/>
  <c r="O443" i="8"/>
  <c r="S443" i="8"/>
  <c r="R443" i="8"/>
  <c r="N443" i="8"/>
  <c r="K443" i="8"/>
  <c r="S262" i="8"/>
  <c r="K262" i="8"/>
  <c r="R262" i="8"/>
  <c r="Q262" i="8"/>
  <c r="N262" i="8"/>
  <c r="AZ276" i="8"/>
  <c r="AY276" i="8"/>
  <c r="P276" i="8"/>
  <c r="O279" i="8"/>
  <c r="R281" i="8"/>
  <c r="P283" i="8"/>
  <c r="O286" i="8"/>
  <c r="N299" i="8"/>
  <c r="F299" i="8"/>
  <c r="M299" i="8"/>
  <c r="T299" i="8"/>
  <c r="L299" i="8"/>
  <c r="S299" i="8"/>
  <c r="K299" i="8"/>
  <c r="P299" i="8"/>
  <c r="M300" i="8"/>
  <c r="T300" i="8"/>
  <c r="L300" i="8"/>
  <c r="S300" i="8"/>
  <c r="K300" i="8"/>
  <c r="R300" i="8"/>
  <c r="P300" i="8"/>
  <c r="K303" i="8"/>
  <c r="N307" i="8"/>
  <c r="F307" i="8"/>
  <c r="M307" i="8"/>
  <c r="T307" i="8"/>
  <c r="L307" i="8"/>
  <c r="S307" i="8"/>
  <c r="K307" i="8"/>
  <c r="P307" i="8"/>
  <c r="M308" i="8"/>
  <c r="T308" i="8"/>
  <c r="L308" i="8"/>
  <c r="S308" i="8"/>
  <c r="K308" i="8"/>
  <c r="R308" i="8"/>
  <c r="P308" i="8"/>
  <c r="K311" i="8"/>
  <c r="N315" i="8"/>
  <c r="F315" i="8"/>
  <c r="M315" i="8"/>
  <c r="T315" i="8"/>
  <c r="L315" i="8"/>
  <c r="S315" i="8"/>
  <c r="K315" i="8"/>
  <c r="P315" i="8"/>
  <c r="M316" i="8"/>
  <c r="T316" i="8"/>
  <c r="L316" i="8"/>
  <c r="S316" i="8"/>
  <c r="K316" i="8"/>
  <c r="R316" i="8"/>
  <c r="P316" i="8"/>
  <c r="K319" i="8"/>
  <c r="N323" i="8"/>
  <c r="F323" i="8"/>
  <c r="M323" i="8"/>
  <c r="T323" i="8"/>
  <c r="L323" i="8"/>
  <c r="S323" i="8"/>
  <c r="K323" i="8"/>
  <c r="P323" i="8"/>
  <c r="M324" i="8"/>
  <c r="T324" i="8"/>
  <c r="L324" i="8"/>
  <c r="S324" i="8"/>
  <c r="K324" i="8"/>
  <c r="R324" i="8"/>
  <c r="P324" i="8"/>
  <c r="K327" i="8"/>
  <c r="S333" i="8"/>
  <c r="K333" i="8"/>
  <c r="P333" i="8"/>
  <c r="T333" i="8"/>
  <c r="R333" i="8"/>
  <c r="Q333" i="8"/>
  <c r="F333" i="8"/>
  <c r="O333" i="8"/>
  <c r="N341" i="8"/>
  <c r="P344" i="8"/>
  <c r="N344" i="8"/>
  <c r="F344" i="8"/>
  <c r="M344" i="8"/>
  <c r="Q344" i="8"/>
  <c r="O344" i="8"/>
  <c r="L344" i="8"/>
  <c r="K344" i="8"/>
  <c r="S351" i="8"/>
  <c r="L352" i="8"/>
  <c r="S354" i="8"/>
  <c r="AY361" i="8"/>
  <c r="Z366" i="8"/>
  <c r="AO366" i="8"/>
  <c r="AE366" i="8"/>
  <c r="AZ379" i="8"/>
  <c r="AY379" i="8"/>
  <c r="Q388" i="8"/>
  <c r="O388" i="8"/>
  <c r="P388" i="8"/>
  <c r="N388" i="8"/>
  <c r="M388" i="8"/>
  <c r="T388" i="8"/>
  <c r="R388" i="8"/>
  <c r="L388" i="8"/>
  <c r="K388" i="8"/>
  <c r="S388" i="8"/>
  <c r="F388" i="8"/>
  <c r="F276" i="8"/>
  <c r="Q276" i="8"/>
  <c r="S279" i="8"/>
  <c r="S281" i="8"/>
  <c r="Q283" i="8"/>
  <c r="P286" i="8"/>
  <c r="M292" i="8"/>
  <c r="T292" i="8"/>
  <c r="L292" i="8"/>
  <c r="S292" i="8"/>
  <c r="K292" i="8"/>
  <c r="O292" i="8"/>
  <c r="AZ293" i="8"/>
  <c r="AY293" i="8"/>
  <c r="R295" i="8"/>
  <c r="Q295" i="8"/>
  <c r="P295" i="8"/>
  <c r="N295" i="8"/>
  <c r="Q296" i="8"/>
  <c r="P296" i="8"/>
  <c r="O296" i="8"/>
  <c r="N296" i="8"/>
  <c r="F296" i="8"/>
  <c r="S296" i="8"/>
  <c r="AZ300" i="8"/>
  <c r="AY300" i="8"/>
  <c r="AZ301" i="8"/>
  <c r="AY301" i="8"/>
  <c r="Q304" i="8"/>
  <c r="P304" i="8"/>
  <c r="O304" i="8"/>
  <c r="N304" i="8"/>
  <c r="F304" i="8"/>
  <c r="S304" i="8"/>
  <c r="AZ308" i="8"/>
  <c r="AY308" i="8"/>
  <c r="AZ309" i="8"/>
  <c r="AY309" i="8"/>
  <c r="Q312" i="8"/>
  <c r="P312" i="8"/>
  <c r="O312" i="8"/>
  <c r="N312" i="8"/>
  <c r="F312" i="8"/>
  <c r="S312" i="8"/>
  <c r="AZ316" i="8"/>
  <c r="AY316" i="8"/>
  <c r="AZ317" i="8"/>
  <c r="AY317" i="8"/>
  <c r="Z318" i="8"/>
  <c r="AO318" i="8"/>
  <c r="Q320" i="8"/>
  <c r="P320" i="8"/>
  <c r="O320" i="8"/>
  <c r="N320" i="8"/>
  <c r="F320" i="8"/>
  <c r="S320" i="8"/>
  <c r="AZ324" i="8"/>
  <c r="AY324" i="8"/>
  <c r="AZ325" i="8"/>
  <c r="AY325" i="8"/>
  <c r="Q328" i="8"/>
  <c r="P328" i="8"/>
  <c r="O328" i="8"/>
  <c r="N328" i="8"/>
  <c r="F328" i="8"/>
  <c r="S328" i="8"/>
  <c r="T332" i="8"/>
  <c r="L332" i="8"/>
  <c r="Q332" i="8"/>
  <c r="M332" i="8"/>
  <c r="K332" i="8"/>
  <c r="S332" i="8"/>
  <c r="R332" i="8"/>
  <c r="AY333" i="8"/>
  <c r="AZ333" i="8"/>
  <c r="AZ335" i="8"/>
  <c r="AY335" i="8"/>
  <c r="AZ340" i="8"/>
  <c r="AY340" i="8"/>
  <c r="AZ342" i="8"/>
  <c r="AY342" i="8"/>
  <c r="AZ344" i="8"/>
  <c r="AY344" i="8"/>
  <c r="AZ346" i="8"/>
  <c r="AY346" i="8"/>
  <c r="AP366" i="8"/>
  <c r="AF366" i="8"/>
  <c r="H366" i="8"/>
  <c r="AA366" i="8"/>
  <c r="AY376" i="8"/>
  <c r="AZ376" i="8"/>
  <c r="P389" i="8"/>
  <c r="N389" i="8"/>
  <c r="F389" i="8"/>
  <c r="L389" i="8"/>
  <c r="K389" i="8"/>
  <c r="T389" i="8"/>
  <c r="Q389" i="8"/>
  <c r="S389" i="8"/>
  <c r="R389" i="8"/>
  <c r="O389" i="8"/>
  <c r="M389" i="8"/>
  <c r="AY447" i="8"/>
  <c r="AZ447" i="8"/>
  <c r="AZ451" i="8"/>
  <c r="AY451" i="8"/>
  <c r="AY456" i="8"/>
  <c r="AZ456" i="8"/>
  <c r="M331" i="8"/>
  <c r="R331" i="8"/>
  <c r="N331" i="8"/>
  <c r="R350" i="8"/>
  <c r="P350" i="8"/>
  <c r="O350" i="8"/>
  <c r="N350" i="8"/>
  <c r="S356" i="8"/>
  <c r="K356" i="8"/>
  <c r="T356" i="8"/>
  <c r="R356" i="8"/>
  <c r="Q356" i="8"/>
  <c r="P356" i="8"/>
  <c r="R358" i="8"/>
  <c r="Q358" i="8"/>
  <c r="P358" i="8"/>
  <c r="M358" i="8"/>
  <c r="L358" i="8"/>
  <c r="K358" i="8"/>
  <c r="F358" i="8"/>
  <c r="N383" i="8"/>
  <c r="F383" i="8"/>
  <c r="T383" i="8"/>
  <c r="L383" i="8"/>
  <c r="Q383" i="8"/>
  <c r="P383" i="8"/>
  <c r="O383" i="8"/>
  <c r="S383" i="8"/>
  <c r="R383" i="8"/>
  <c r="M383" i="8"/>
  <c r="P411" i="8"/>
  <c r="O411" i="8"/>
  <c r="N411" i="8"/>
  <c r="F411" i="8"/>
  <c r="S411" i="8"/>
  <c r="K411" i="8"/>
  <c r="T411" i="8"/>
  <c r="R411" i="8"/>
  <c r="Q411" i="8"/>
  <c r="M411" i="8"/>
  <c r="L411" i="8"/>
  <c r="R261" i="8"/>
  <c r="R269" i="8"/>
  <c r="R277" i="8"/>
  <c r="R285" i="8"/>
  <c r="R293" i="8"/>
  <c r="R301" i="8"/>
  <c r="R309" i="8"/>
  <c r="R317" i="8"/>
  <c r="R325" i="8"/>
  <c r="O331" i="8"/>
  <c r="AZ338" i="8"/>
  <c r="AY338" i="8"/>
  <c r="Q350" i="8"/>
  <c r="AY352" i="8"/>
  <c r="T364" i="8"/>
  <c r="L364" i="8"/>
  <c r="S364" i="8"/>
  <c r="K364" i="8"/>
  <c r="R364" i="8"/>
  <c r="O364" i="8"/>
  <c r="F364" i="8"/>
  <c r="Q364" i="8"/>
  <c r="S378" i="8"/>
  <c r="K378" i="8"/>
  <c r="Q378" i="8"/>
  <c r="P378" i="8"/>
  <c r="F378" i="8"/>
  <c r="O378" i="8"/>
  <c r="N378" i="8"/>
  <c r="L378" i="8"/>
  <c r="Q380" i="8"/>
  <c r="O380" i="8"/>
  <c r="S380" i="8"/>
  <c r="R380" i="8"/>
  <c r="F380" i="8"/>
  <c r="P380" i="8"/>
  <c r="L380" i="8"/>
  <c r="T380" i="8"/>
  <c r="N380" i="8"/>
  <c r="M380" i="8"/>
  <c r="K380" i="8"/>
  <c r="N469" i="8"/>
  <c r="F469" i="8"/>
  <c r="M469" i="8"/>
  <c r="T469" i="8"/>
  <c r="L469" i="8"/>
  <c r="Q469" i="8"/>
  <c r="K469" i="8"/>
  <c r="R469" i="8"/>
  <c r="P469" i="8"/>
  <c r="O469" i="8"/>
  <c r="S469" i="8"/>
  <c r="K261" i="8"/>
  <c r="S261" i="8"/>
  <c r="K269" i="8"/>
  <c r="S269" i="8"/>
  <c r="K277" i="8"/>
  <c r="S277" i="8"/>
  <c r="K285" i="8"/>
  <c r="S285" i="8"/>
  <c r="K293" i="8"/>
  <c r="S293" i="8"/>
  <c r="K301" i="8"/>
  <c r="S301" i="8"/>
  <c r="K309" i="8"/>
  <c r="S309" i="8"/>
  <c r="K317" i="8"/>
  <c r="S317" i="8"/>
  <c r="K325" i="8"/>
  <c r="S325" i="8"/>
  <c r="F331" i="8"/>
  <c r="P331" i="8"/>
  <c r="R334" i="8"/>
  <c r="O334" i="8"/>
  <c r="M334" i="8"/>
  <c r="O337" i="8"/>
  <c r="M337" i="8"/>
  <c r="T337" i="8"/>
  <c r="L337" i="8"/>
  <c r="N337" i="8"/>
  <c r="T340" i="8"/>
  <c r="L340" i="8"/>
  <c r="R340" i="8"/>
  <c r="Q340" i="8"/>
  <c r="N340" i="8"/>
  <c r="S350" i="8"/>
  <c r="AZ356" i="8"/>
  <c r="AY356" i="8"/>
  <c r="R366" i="8"/>
  <c r="Q366" i="8"/>
  <c r="P366" i="8"/>
  <c r="M366" i="8"/>
  <c r="O366" i="8"/>
  <c r="N366" i="8"/>
  <c r="L366" i="8"/>
  <c r="K366" i="8"/>
  <c r="Z374" i="8"/>
  <c r="AO374" i="8"/>
  <c r="AE374" i="8"/>
  <c r="P376" i="8"/>
  <c r="O376" i="8"/>
  <c r="N376" i="8"/>
  <c r="F376" i="8"/>
  <c r="S376" i="8"/>
  <c r="K376" i="8"/>
  <c r="Q376" i="8"/>
  <c r="M376" i="8"/>
  <c r="L376" i="8"/>
  <c r="O382" i="8"/>
  <c r="M382" i="8"/>
  <c r="K382" i="8"/>
  <c r="T382" i="8"/>
  <c r="S382" i="8"/>
  <c r="P382" i="8"/>
  <c r="R382" i="8"/>
  <c r="Q382" i="8"/>
  <c r="Q410" i="8"/>
  <c r="P410" i="8"/>
  <c r="O410" i="8"/>
  <c r="T410" i="8"/>
  <c r="L410" i="8"/>
  <c r="S410" i="8"/>
  <c r="R410" i="8"/>
  <c r="N410" i="8"/>
  <c r="M410" i="8"/>
  <c r="K410" i="8"/>
  <c r="U410" i="8" s="1"/>
  <c r="L261" i="8"/>
  <c r="L269" i="8"/>
  <c r="L277" i="8"/>
  <c r="L285" i="8"/>
  <c r="L293" i="8"/>
  <c r="L301" i="8"/>
  <c r="L309" i="8"/>
  <c r="L317" i="8"/>
  <c r="L325" i="8"/>
  <c r="Q331" i="8"/>
  <c r="N334" i="8"/>
  <c r="P337" i="8"/>
  <c r="O340" i="8"/>
  <c r="R342" i="8"/>
  <c r="P342" i="8"/>
  <c r="O342" i="8"/>
  <c r="N342" i="8"/>
  <c r="S349" i="8"/>
  <c r="K349" i="8"/>
  <c r="Q349" i="8"/>
  <c r="P349" i="8"/>
  <c r="N349" i="8"/>
  <c r="F350" i="8"/>
  <c r="T350" i="8"/>
  <c r="F356" i="8"/>
  <c r="N358" i="8"/>
  <c r="AY360" i="8"/>
  <c r="AZ360" i="8"/>
  <c r="O361" i="8"/>
  <c r="N361" i="8"/>
  <c r="F361" i="8"/>
  <c r="M361" i="8"/>
  <c r="R361" i="8"/>
  <c r="L361" i="8"/>
  <c r="K361" i="8"/>
  <c r="O369" i="8"/>
  <c r="N369" i="8"/>
  <c r="F369" i="8"/>
  <c r="M369" i="8"/>
  <c r="R369" i="8"/>
  <c r="Q369" i="8"/>
  <c r="P369" i="8"/>
  <c r="L369" i="8"/>
  <c r="K369" i="8"/>
  <c r="G374" i="8"/>
  <c r="M378" i="8"/>
  <c r="AZ380" i="8"/>
  <c r="AZ402" i="8"/>
  <c r="AY402" i="8"/>
  <c r="M422" i="8"/>
  <c r="T422" i="8"/>
  <c r="L422" i="8"/>
  <c r="S422" i="8"/>
  <c r="K422" i="8"/>
  <c r="P422" i="8"/>
  <c r="F422" i="8"/>
  <c r="R422" i="8"/>
  <c r="Q422" i="8"/>
  <c r="O422" i="8"/>
  <c r="N422" i="8"/>
  <c r="AY424" i="8"/>
  <c r="AZ424" i="8"/>
  <c r="R339" i="8"/>
  <c r="R347" i="8"/>
  <c r="K359" i="8"/>
  <c r="P360" i="8"/>
  <c r="O360" i="8"/>
  <c r="N360" i="8"/>
  <c r="F360" i="8"/>
  <c r="S360" i="8"/>
  <c r="K360" i="8"/>
  <c r="R360" i="8"/>
  <c r="K362" i="8"/>
  <c r="M363" i="8"/>
  <c r="T363" i="8"/>
  <c r="L363" i="8"/>
  <c r="S363" i="8"/>
  <c r="K363" i="8"/>
  <c r="P363" i="8"/>
  <c r="O363" i="8"/>
  <c r="AY375" i="8"/>
  <c r="T377" i="8"/>
  <c r="L377" i="8"/>
  <c r="R377" i="8"/>
  <c r="S377" i="8"/>
  <c r="Q377" i="8"/>
  <c r="N377" i="8"/>
  <c r="K381" i="8"/>
  <c r="P398" i="8"/>
  <c r="O398" i="8"/>
  <c r="N398" i="8"/>
  <c r="F398" i="8"/>
  <c r="M398" i="8"/>
  <c r="T398" i="8"/>
  <c r="S398" i="8"/>
  <c r="L398" i="8"/>
  <c r="O399" i="8"/>
  <c r="N399" i="8"/>
  <c r="F399" i="8"/>
  <c r="M399" i="8"/>
  <c r="T399" i="8"/>
  <c r="L399" i="8"/>
  <c r="Q399" i="8"/>
  <c r="AZ400" i="8"/>
  <c r="AY400" i="8"/>
  <c r="N413" i="8"/>
  <c r="F413" i="8"/>
  <c r="M413" i="8"/>
  <c r="T413" i="8"/>
  <c r="L413" i="8"/>
  <c r="Q413" i="8"/>
  <c r="R413" i="8"/>
  <c r="P413" i="8"/>
  <c r="O413" i="8"/>
  <c r="K413" i="8"/>
  <c r="S413" i="8"/>
  <c r="P458" i="8"/>
  <c r="O458" i="8"/>
  <c r="N458" i="8"/>
  <c r="F458" i="8"/>
  <c r="M458" i="8"/>
  <c r="Q458" i="8"/>
  <c r="L458" i="8"/>
  <c r="K458" i="8"/>
  <c r="T458" i="8"/>
  <c r="S458" i="8"/>
  <c r="R458" i="8"/>
  <c r="K339" i="8"/>
  <c r="S339" i="8"/>
  <c r="K347" i="8"/>
  <c r="S347" i="8"/>
  <c r="AZ364" i="8"/>
  <c r="AY364" i="8"/>
  <c r="Q367" i="8"/>
  <c r="P367" i="8"/>
  <c r="O367" i="8"/>
  <c r="T367" i="8"/>
  <c r="L367" i="8"/>
  <c r="R367" i="8"/>
  <c r="N370" i="8"/>
  <c r="F370" i="8"/>
  <c r="M370" i="8"/>
  <c r="T370" i="8"/>
  <c r="L370" i="8"/>
  <c r="Q370" i="8"/>
  <c r="R370" i="8"/>
  <c r="T385" i="8"/>
  <c r="L385" i="8"/>
  <c r="R385" i="8"/>
  <c r="Q385" i="8"/>
  <c r="P385" i="8"/>
  <c r="F385" i="8"/>
  <c r="O385" i="8"/>
  <c r="K385" i="8"/>
  <c r="N391" i="8"/>
  <c r="F391" i="8"/>
  <c r="T391" i="8"/>
  <c r="L391" i="8"/>
  <c r="O391" i="8"/>
  <c r="M391" i="8"/>
  <c r="K391" i="8"/>
  <c r="R391" i="8"/>
  <c r="S391" i="8"/>
  <c r="Q397" i="8"/>
  <c r="P397" i="8"/>
  <c r="O397" i="8"/>
  <c r="N397" i="8"/>
  <c r="F397" i="8"/>
  <c r="R397" i="8"/>
  <c r="M397" i="8"/>
  <c r="L397" i="8"/>
  <c r="AZ430" i="8"/>
  <c r="AY430" i="8"/>
  <c r="M450" i="8"/>
  <c r="Q450" i="8"/>
  <c r="P450" i="8"/>
  <c r="O450" i="8"/>
  <c r="F450" i="8"/>
  <c r="N450" i="8"/>
  <c r="S450" i="8"/>
  <c r="R450" i="8"/>
  <c r="L450" i="8"/>
  <c r="T450" i="8"/>
  <c r="K450" i="8"/>
  <c r="AY354" i="8"/>
  <c r="S367" i="8"/>
  <c r="AY367" i="8"/>
  <c r="S370" i="8"/>
  <c r="AY370" i="8"/>
  <c r="R374" i="8"/>
  <c r="Q374" i="8"/>
  <c r="P374" i="8"/>
  <c r="M374" i="8"/>
  <c r="S374" i="8"/>
  <c r="AY374" i="8"/>
  <c r="AZ377" i="8"/>
  <c r="AY377" i="8"/>
  <c r="R396" i="8"/>
  <c r="Q396" i="8"/>
  <c r="P396" i="8"/>
  <c r="O396" i="8"/>
  <c r="K396" i="8"/>
  <c r="F396" i="8"/>
  <c r="N396" i="8"/>
  <c r="S408" i="8"/>
  <c r="K408" i="8"/>
  <c r="R408" i="8"/>
  <c r="Q408" i="8"/>
  <c r="N408" i="8"/>
  <c r="F408" i="8"/>
  <c r="T408" i="8"/>
  <c r="P408" i="8"/>
  <c r="O408" i="8"/>
  <c r="M408" i="8"/>
  <c r="AZ420" i="8"/>
  <c r="P440" i="8"/>
  <c r="O440" i="8"/>
  <c r="S440" i="8"/>
  <c r="R440" i="8"/>
  <c r="F440" i="8"/>
  <c r="Q440" i="8"/>
  <c r="L440" i="8"/>
  <c r="T440" i="8"/>
  <c r="N440" i="8"/>
  <c r="M440" i="8"/>
  <c r="K440" i="8"/>
  <c r="Q359" i="8"/>
  <c r="P359" i="8"/>
  <c r="O359" i="8"/>
  <c r="T359" i="8"/>
  <c r="L359" i="8"/>
  <c r="R359" i="8"/>
  <c r="N362" i="8"/>
  <c r="F362" i="8"/>
  <c r="M362" i="8"/>
  <c r="T362" i="8"/>
  <c r="L362" i="8"/>
  <c r="Q362" i="8"/>
  <c r="R362" i="8"/>
  <c r="P381" i="8"/>
  <c r="N381" i="8"/>
  <c r="F381" i="8"/>
  <c r="O381" i="8"/>
  <c r="M381" i="8"/>
  <c r="L381" i="8"/>
  <c r="S381" i="8"/>
  <c r="T381" i="8"/>
  <c r="O390" i="8"/>
  <c r="M390" i="8"/>
  <c r="S390" i="8"/>
  <c r="R390" i="8"/>
  <c r="Q390" i="8"/>
  <c r="F390" i="8"/>
  <c r="L390" i="8"/>
  <c r="AZ394" i="8"/>
  <c r="AY394" i="8"/>
  <c r="R409" i="8"/>
  <c r="Q409" i="8"/>
  <c r="P409" i="8"/>
  <c r="M409" i="8"/>
  <c r="N409" i="8"/>
  <c r="L409" i="8"/>
  <c r="K409" i="8"/>
  <c r="T409" i="8"/>
  <c r="S409" i="8"/>
  <c r="Q439" i="8"/>
  <c r="P439" i="8"/>
  <c r="L439" i="8"/>
  <c r="K439" i="8"/>
  <c r="T439" i="8"/>
  <c r="O439" i="8"/>
  <c r="R439" i="8"/>
  <c r="N439" i="8"/>
  <c r="M439" i="8"/>
  <c r="F439" i="8"/>
  <c r="S447" i="8"/>
  <c r="K447" i="8"/>
  <c r="R447" i="8"/>
  <c r="Q447" i="8"/>
  <c r="P447" i="8"/>
  <c r="N447" i="8"/>
  <c r="M447" i="8"/>
  <c r="L447" i="8"/>
  <c r="T447" i="8"/>
  <c r="O447" i="8"/>
  <c r="F447" i="8"/>
  <c r="F365" i="8"/>
  <c r="N365" i="8"/>
  <c r="F373" i="8"/>
  <c r="N373" i="8"/>
  <c r="Q384" i="8"/>
  <c r="R387" i="8"/>
  <c r="P387" i="8"/>
  <c r="M387" i="8"/>
  <c r="F402" i="8"/>
  <c r="AZ410" i="8"/>
  <c r="AY410" i="8"/>
  <c r="AZ422" i="8"/>
  <c r="AY422" i="8"/>
  <c r="AZ423" i="8"/>
  <c r="AY423" i="8"/>
  <c r="K429" i="8"/>
  <c r="AZ431" i="8"/>
  <c r="AY431" i="8"/>
  <c r="AY434" i="8"/>
  <c r="N442" i="8"/>
  <c r="F442" i="8"/>
  <c r="M442" i="8"/>
  <c r="K442" i="8"/>
  <c r="T442" i="8"/>
  <c r="S442" i="8"/>
  <c r="P442" i="8"/>
  <c r="R442" i="8"/>
  <c r="Q442" i="8"/>
  <c r="AZ445" i="8"/>
  <c r="AY445" i="8"/>
  <c r="Q357" i="8"/>
  <c r="AY363" i="8"/>
  <c r="Q365" i="8"/>
  <c r="AY371" i="8"/>
  <c r="Q373" i="8"/>
  <c r="M402" i="8"/>
  <c r="Q434" i="8"/>
  <c r="P434" i="8"/>
  <c r="O434" i="8"/>
  <c r="T434" i="8"/>
  <c r="L434" i="8"/>
  <c r="N434" i="8"/>
  <c r="M434" i="8"/>
  <c r="K434" i="8"/>
  <c r="AZ446" i="8"/>
  <c r="AY446" i="8"/>
  <c r="R357" i="8"/>
  <c r="R365" i="8"/>
  <c r="R373" i="8"/>
  <c r="S386" i="8"/>
  <c r="K386" i="8"/>
  <c r="Q386" i="8"/>
  <c r="M386" i="8"/>
  <c r="S387" i="8"/>
  <c r="N392" i="8"/>
  <c r="M392" i="8"/>
  <c r="T392" i="8"/>
  <c r="L392" i="8"/>
  <c r="S392" i="8"/>
  <c r="K392" i="8"/>
  <c r="P392" i="8"/>
  <c r="T394" i="8"/>
  <c r="L394" i="8"/>
  <c r="S394" i="8"/>
  <c r="K394" i="8"/>
  <c r="R394" i="8"/>
  <c r="Q394" i="8"/>
  <c r="O394" i="8"/>
  <c r="AZ395" i="8"/>
  <c r="N405" i="8"/>
  <c r="F405" i="8"/>
  <c r="M405" i="8"/>
  <c r="T405" i="8"/>
  <c r="L405" i="8"/>
  <c r="Q405" i="8"/>
  <c r="O405" i="8"/>
  <c r="K405" i="8"/>
  <c r="S416" i="8"/>
  <c r="K416" i="8"/>
  <c r="R416" i="8"/>
  <c r="Q416" i="8"/>
  <c r="N416" i="8"/>
  <c r="F416" i="8"/>
  <c r="M416" i="8"/>
  <c r="L416" i="8"/>
  <c r="Q418" i="8"/>
  <c r="P418" i="8"/>
  <c r="O418" i="8"/>
  <c r="T418" i="8"/>
  <c r="L418" i="8"/>
  <c r="F418" i="8"/>
  <c r="S418" i="8"/>
  <c r="R418" i="8"/>
  <c r="R433" i="8"/>
  <c r="Q433" i="8"/>
  <c r="P433" i="8"/>
  <c r="M433" i="8"/>
  <c r="K433" i="8"/>
  <c r="F433" i="8"/>
  <c r="T433" i="8"/>
  <c r="N437" i="8"/>
  <c r="F437" i="8"/>
  <c r="M437" i="8"/>
  <c r="T437" i="8"/>
  <c r="L437" i="8"/>
  <c r="Q437" i="8"/>
  <c r="O437" i="8"/>
  <c r="K437" i="8"/>
  <c r="AZ440" i="8"/>
  <c r="L442" i="8"/>
  <c r="AZ462" i="8"/>
  <c r="AY462" i="8"/>
  <c r="K357" i="8"/>
  <c r="K365" i="8"/>
  <c r="K373" i="8"/>
  <c r="M384" i="8"/>
  <c r="S384" i="8"/>
  <c r="K384" i="8"/>
  <c r="N384" i="8"/>
  <c r="AZ392" i="8"/>
  <c r="AY392" i="8"/>
  <c r="Q402" i="8"/>
  <c r="P402" i="8"/>
  <c r="L402" i="8"/>
  <c r="K402" i="8"/>
  <c r="T402" i="8"/>
  <c r="S402" i="8"/>
  <c r="O402" i="8"/>
  <c r="O404" i="8"/>
  <c r="N404" i="8"/>
  <c r="F404" i="8"/>
  <c r="M404" i="8"/>
  <c r="R404" i="8"/>
  <c r="K404" i="8"/>
  <c r="T404" i="8"/>
  <c r="P419" i="8"/>
  <c r="O419" i="8"/>
  <c r="N419" i="8"/>
  <c r="F419" i="8"/>
  <c r="S419" i="8"/>
  <c r="K419" i="8"/>
  <c r="M419" i="8"/>
  <c r="L419" i="8"/>
  <c r="N421" i="8"/>
  <c r="F421" i="8"/>
  <c r="M421" i="8"/>
  <c r="T421" i="8"/>
  <c r="L421" i="8"/>
  <c r="Q421" i="8"/>
  <c r="S421" i="8"/>
  <c r="R421" i="8"/>
  <c r="P421" i="8"/>
  <c r="N429" i="8"/>
  <c r="F429" i="8"/>
  <c r="M429" i="8"/>
  <c r="T429" i="8"/>
  <c r="L429" i="8"/>
  <c r="Q429" i="8"/>
  <c r="S429" i="8"/>
  <c r="M430" i="8"/>
  <c r="T430" i="8"/>
  <c r="L430" i="8"/>
  <c r="S430" i="8"/>
  <c r="K430" i="8"/>
  <c r="P430" i="8"/>
  <c r="O430" i="8"/>
  <c r="N430" i="8"/>
  <c r="O436" i="8"/>
  <c r="N436" i="8"/>
  <c r="F436" i="8"/>
  <c r="M436" i="8"/>
  <c r="R436" i="8"/>
  <c r="K436" i="8"/>
  <c r="T436" i="8"/>
  <c r="R393" i="8"/>
  <c r="P395" i="8"/>
  <c r="R401" i="8"/>
  <c r="AZ408" i="8"/>
  <c r="AZ411" i="8"/>
  <c r="M414" i="8"/>
  <c r="T414" i="8"/>
  <c r="L414" i="8"/>
  <c r="S414" i="8"/>
  <c r="K414" i="8"/>
  <c r="P414" i="8"/>
  <c r="Q414" i="8"/>
  <c r="L417" i="8"/>
  <c r="L420" i="8"/>
  <c r="L424" i="8"/>
  <c r="L427" i="8"/>
  <c r="Q449" i="8"/>
  <c r="P449" i="8"/>
  <c r="O449" i="8"/>
  <c r="N449" i="8"/>
  <c r="F449" i="8"/>
  <c r="K449" i="8"/>
  <c r="R449" i="8"/>
  <c r="AY463" i="8"/>
  <c r="AZ463" i="8"/>
  <c r="AZ464" i="8"/>
  <c r="AY464" i="8"/>
  <c r="AZ486" i="8"/>
  <c r="AY486" i="8"/>
  <c r="K393" i="8"/>
  <c r="S393" i="8"/>
  <c r="AY393" i="8"/>
  <c r="Q395" i="8"/>
  <c r="K401" i="8"/>
  <c r="S401" i="8"/>
  <c r="AY401" i="8"/>
  <c r="P403" i="8"/>
  <c r="O403" i="8"/>
  <c r="N403" i="8"/>
  <c r="F403" i="8"/>
  <c r="S403" i="8"/>
  <c r="K403" i="8"/>
  <c r="R403" i="8"/>
  <c r="AZ414" i="8"/>
  <c r="AY414" i="8"/>
  <c r="AZ415" i="8"/>
  <c r="AY415" i="8"/>
  <c r="N417" i="8"/>
  <c r="P420" i="8"/>
  <c r="M424" i="8"/>
  <c r="R425" i="8"/>
  <c r="Q425" i="8"/>
  <c r="P425" i="8"/>
  <c r="M425" i="8"/>
  <c r="S425" i="8"/>
  <c r="M427" i="8"/>
  <c r="O428" i="8"/>
  <c r="N428" i="8"/>
  <c r="F428" i="8"/>
  <c r="M428" i="8"/>
  <c r="R428" i="8"/>
  <c r="S428" i="8"/>
  <c r="S432" i="8"/>
  <c r="K432" i="8"/>
  <c r="R432" i="8"/>
  <c r="Q432" i="8"/>
  <c r="N432" i="8"/>
  <c r="F432" i="8"/>
  <c r="P432" i="8"/>
  <c r="P435" i="8"/>
  <c r="O435" i="8"/>
  <c r="N435" i="8"/>
  <c r="F435" i="8"/>
  <c r="S435" i="8"/>
  <c r="K435" i="8"/>
  <c r="R435" i="8"/>
  <c r="AY438" i="8"/>
  <c r="AZ448" i="8"/>
  <c r="AY448" i="8"/>
  <c r="AY450" i="8"/>
  <c r="AY495" i="8"/>
  <c r="AZ495" i="8"/>
  <c r="L393" i="8"/>
  <c r="R395" i="8"/>
  <c r="L401" i="8"/>
  <c r="T403" i="8"/>
  <c r="AZ403" i="8"/>
  <c r="M406" i="8"/>
  <c r="T406" i="8"/>
  <c r="L406" i="8"/>
  <c r="S406" i="8"/>
  <c r="K406" i="8"/>
  <c r="P406" i="8"/>
  <c r="Q406" i="8"/>
  <c r="F414" i="8"/>
  <c r="Z415" i="8"/>
  <c r="AE415" i="8"/>
  <c r="G415" i="8"/>
  <c r="T425" i="8"/>
  <c r="T428" i="8"/>
  <c r="T432" i="8"/>
  <c r="AZ432" i="8"/>
  <c r="T435" i="8"/>
  <c r="AZ435" i="8"/>
  <c r="M438" i="8"/>
  <c r="T438" i="8"/>
  <c r="L438" i="8"/>
  <c r="S438" i="8"/>
  <c r="K438" i="8"/>
  <c r="P438" i="8"/>
  <c r="Q438" i="8"/>
  <c r="AZ444" i="8"/>
  <c r="AY444" i="8"/>
  <c r="Z448" i="8"/>
  <c r="AO448" i="8"/>
  <c r="AE448" i="8"/>
  <c r="G448" i="8"/>
  <c r="L449" i="8"/>
  <c r="Q465" i="8"/>
  <c r="M465" i="8"/>
  <c r="L465" i="8"/>
  <c r="K465" i="8"/>
  <c r="T465" i="8"/>
  <c r="S465" i="8"/>
  <c r="P465" i="8"/>
  <c r="O465" i="8"/>
  <c r="N465" i="8"/>
  <c r="R465" i="8"/>
  <c r="F465" i="8"/>
  <c r="AZ474" i="8"/>
  <c r="AY474" i="8"/>
  <c r="AY500" i="8"/>
  <c r="AZ500" i="8"/>
  <c r="Q501" i="8"/>
  <c r="P501" i="8"/>
  <c r="O501" i="8"/>
  <c r="N501" i="8"/>
  <c r="F501" i="8"/>
  <c r="M501" i="8"/>
  <c r="S501" i="8"/>
  <c r="R501" i="8"/>
  <c r="L501" i="8"/>
  <c r="K501" i="8"/>
  <c r="T501" i="8"/>
  <c r="K395" i="8"/>
  <c r="AZ406" i="8"/>
  <c r="AY406" i="8"/>
  <c r="AZ407" i="8"/>
  <c r="AY407" i="8"/>
  <c r="R417" i="8"/>
  <c r="Q417" i="8"/>
  <c r="P417" i="8"/>
  <c r="M417" i="8"/>
  <c r="S417" i="8"/>
  <c r="O420" i="8"/>
  <c r="N420" i="8"/>
  <c r="F420" i="8"/>
  <c r="M420" i="8"/>
  <c r="R420" i="8"/>
  <c r="S420" i="8"/>
  <c r="S424" i="8"/>
  <c r="K424" i="8"/>
  <c r="R424" i="8"/>
  <c r="Q424" i="8"/>
  <c r="N424" i="8"/>
  <c r="F424" i="8"/>
  <c r="P424" i="8"/>
  <c r="P427" i="8"/>
  <c r="O427" i="8"/>
  <c r="N427" i="8"/>
  <c r="F427" i="8"/>
  <c r="S427" i="8"/>
  <c r="K427" i="8"/>
  <c r="R427" i="8"/>
  <c r="M445" i="8"/>
  <c r="T445" i="8"/>
  <c r="L445" i="8"/>
  <c r="S445" i="8"/>
  <c r="K445" i="8"/>
  <c r="R445" i="8"/>
  <c r="F445" i="8"/>
  <c r="O445" i="8"/>
  <c r="AY461" i="8"/>
  <c r="AZ461" i="8"/>
  <c r="AZ465" i="8"/>
  <c r="AY465" i="8"/>
  <c r="AY501" i="8"/>
  <c r="AZ501" i="8"/>
  <c r="O407" i="8"/>
  <c r="O415" i="8"/>
  <c r="O423" i="8"/>
  <c r="O431" i="8"/>
  <c r="S441" i="8"/>
  <c r="R444" i="8"/>
  <c r="K448" i="8"/>
  <c r="R456" i="8"/>
  <c r="P456" i="8"/>
  <c r="O456" i="8"/>
  <c r="L456" i="8"/>
  <c r="K456" i="8"/>
  <c r="T456" i="8"/>
  <c r="F456" i="8"/>
  <c r="N504" i="8"/>
  <c r="F504" i="8"/>
  <c r="M504" i="8"/>
  <c r="T504" i="8"/>
  <c r="L504" i="8"/>
  <c r="S504" i="8"/>
  <c r="K504" i="8"/>
  <c r="O504" i="8"/>
  <c r="P504" i="8"/>
  <c r="R504" i="8"/>
  <c r="Q504" i="8"/>
  <c r="R407" i="8"/>
  <c r="R415" i="8"/>
  <c r="R423" i="8"/>
  <c r="R431" i="8"/>
  <c r="Z446" i="8"/>
  <c r="AO446" i="8"/>
  <c r="P451" i="8"/>
  <c r="R454" i="8"/>
  <c r="Q454" i="8"/>
  <c r="S454" i="8"/>
  <c r="P454" i="8"/>
  <c r="F454" i="8"/>
  <c r="O454" i="8"/>
  <c r="N454" i="8"/>
  <c r="M456" i="8"/>
  <c r="Q457" i="8"/>
  <c r="O457" i="8"/>
  <c r="N457" i="8"/>
  <c r="F457" i="8"/>
  <c r="S457" i="8"/>
  <c r="R457" i="8"/>
  <c r="P457" i="8"/>
  <c r="M457" i="8"/>
  <c r="AY467" i="8"/>
  <c r="AZ467" i="8"/>
  <c r="AZ468" i="8"/>
  <c r="AY468" i="8"/>
  <c r="K407" i="8"/>
  <c r="S407" i="8"/>
  <c r="K415" i="8"/>
  <c r="S415" i="8"/>
  <c r="K423" i="8"/>
  <c r="S423" i="8"/>
  <c r="K431" i="8"/>
  <c r="S431" i="8"/>
  <c r="O441" i="8"/>
  <c r="N441" i="8"/>
  <c r="F441" i="8"/>
  <c r="M441" i="8"/>
  <c r="R448" i="8"/>
  <c r="Q448" i="8"/>
  <c r="P448" i="8"/>
  <c r="O448" i="8"/>
  <c r="S448" i="8"/>
  <c r="T452" i="8"/>
  <c r="L452" i="8"/>
  <c r="S452" i="8"/>
  <c r="K452" i="8"/>
  <c r="Q452" i="8"/>
  <c r="P452" i="8"/>
  <c r="F452" i="8"/>
  <c r="O452" i="8"/>
  <c r="N452" i="8"/>
  <c r="AZ454" i="8"/>
  <c r="AY454" i="8"/>
  <c r="AY457" i="8"/>
  <c r="S463" i="8"/>
  <c r="K463" i="8"/>
  <c r="O463" i="8"/>
  <c r="T463" i="8"/>
  <c r="R463" i="8"/>
  <c r="Q463" i="8"/>
  <c r="F463" i="8"/>
  <c r="P463" i="8"/>
  <c r="N463" i="8"/>
  <c r="M463" i="8"/>
  <c r="L407" i="8"/>
  <c r="L415" i="8"/>
  <c r="L423" i="8"/>
  <c r="L431" i="8"/>
  <c r="P441" i="8"/>
  <c r="N444" i="8"/>
  <c r="F444" i="8"/>
  <c r="T444" i="8"/>
  <c r="L444" i="8"/>
  <c r="S444" i="8"/>
  <c r="K444" i="8"/>
  <c r="O444" i="8"/>
  <c r="T448" i="8"/>
  <c r="M451" i="8"/>
  <c r="T451" i="8"/>
  <c r="L451" i="8"/>
  <c r="K451" i="8"/>
  <c r="S451" i="8"/>
  <c r="R451" i="8"/>
  <c r="AY453" i="8"/>
  <c r="AZ453" i="8"/>
  <c r="P466" i="8"/>
  <c r="T466" i="8"/>
  <c r="L466" i="8"/>
  <c r="R466" i="8"/>
  <c r="Q466" i="8"/>
  <c r="F466" i="8"/>
  <c r="O466" i="8"/>
  <c r="N466" i="8"/>
  <c r="S466" i="8"/>
  <c r="M466" i="8"/>
  <c r="K466" i="8"/>
  <c r="Q446" i="8"/>
  <c r="T453" i="8"/>
  <c r="S455" i="8"/>
  <c r="K455" i="8"/>
  <c r="Q455" i="8"/>
  <c r="P455" i="8"/>
  <c r="N455" i="8"/>
  <c r="L459" i="8"/>
  <c r="N461" i="8"/>
  <c r="P475" i="8"/>
  <c r="N475" i="8"/>
  <c r="F475" i="8"/>
  <c r="T475" i="8"/>
  <c r="S475" i="8"/>
  <c r="R475" i="8"/>
  <c r="M475" i="8"/>
  <c r="Q475" i="8"/>
  <c r="O475" i="8"/>
  <c r="L475" i="8"/>
  <c r="M520" i="8"/>
  <c r="Q520" i="8"/>
  <c r="O520" i="8"/>
  <c r="F520" i="8"/>
  <c r="N520" i="8"/>
  <c r="T520" i="8"/>
  <c r="K520" i="8"/>
  <c r="R520" i="8"/>
  <c r="L520" i="8"/>
  <c r="P520" i="8"/>
  <c r="S520" i="8"/>
  <c r="R446" i="8"/>
  <c r="AZ452" i="8"/>
  <c r="AY452" i="8"/>
  <c r="O455" i="8"/>
  <c r="O461" i="8"/>
  <c r="AZ471" i="8"/>
  <c r="AY471" i="8"/>
  <c r="S480" i="8"/>
  <c r="K480" i="8"/>
  <c r="R480" i="8"/>
  <c r="Q480" i="8"/>
  <c r="M480" i="8"/>
  <c r="L480" i="8"/>
  <c r="P480" i="8"/>
  <c r="N480" i="8"/>
  <c r="F480" i="8"/>
  <c r="O483" i="8"/>
  <c r="N483" i="8"/>
  <c r="F483" i="8"/>
  <c r="Q483" i="8"/>
  <c r="P483" i="8"/>
  <c r="M483" i="8"/>
  <c r="R483" i="8"/>
  <c r="L483" i="8"/>
  <c r="K483" i="8"/>
  <c r="T483" i="8"/>
  <c r="S483" i="8"/>
  <c r="AZ515" i="8"/>
  <c r="AY515" i="8"/>
  <c r="K446" i="8"/>
  <c r="S446" i="8"/>
  <c r="O459" i="8"/>
  <c r="Q459" i="8"/>
  <c r="P459" i="8"/>
  <c r="F459" i="8"/>
  <c r="N459" i="8"/>
  <c r="M459" i="8"/>
  <c r="S459" i="8"/>
  <c r="AZ475" i="8"/>
  <c r="AY475" i="8"/>
  <c r="P482" i="8"/>
  <c r="O482" i="8"/>
  <c r="T482" i="8"/>
  <c r="S482" i="8"/>
  <c r="R482" i="8"/>
  <c r="F482" i="8"/>
  <c r="M482" i="8"/>
  <c r="Q482" i="8"/>
  <c r="N482" i="8"/>
  <c r="L482" i="8"/>
  <c r="K482" i="8"/>
  <c r="AY483" i="8"/>
  <c r="AZ483" i="8"/>
  <c r="Q489" i="8"/>
  <c r="P489" i="8"/>
  <c r="T489" i="8"/>
  <c r="L489" i="8"/>
  <c r="K489" i="8"/>
  <c r="S489" i="8"/>
  <c r="F489" i="8"/>
  <c r="N489" i="8"/>
  <c r="O489" i="8"/>
  <c r="M489" i="8"/>
  <c r="R496" i="8"/>
  <c r="Q496" i="8"/>
  <c r="M496" i="8"/>
  <c r="N496" i="8"/>
  <c r="L496" i="8"/>
  <c r="K496" i="8"/>
  <c r="O496" i="8"/>
  <c r="F496" i="8"/>
  <c r="T496" i="8"/>
  <c r="S496" i="8"/>
  <c r="P496" i="8"/>
  <c r="L446" i="8"/>
  <c r="S453" i="8"/>
  <c r="K453" i="8"/>
  <c r="R453" i="8"/>
  <c r="M453" i="8"/>
  <c r="T459" i="8"/>
  <c r="M461" i="8"/>
  <c r="L461" i="8"/>
  <c r="T461" i="8"/>
  <c r="K461" i="8"/>
  <c r="S461" i="8"/>
  <c r="R461" i="8"/>
  <c r="Q461" i="8"/>
  <c r="N468" i="8"/>
  <c r="F468" i="8"/>
  <c r="R468" i="8"/>
  <c r="T468" i="8"/>
  <c r="S468" i="8"/>
  <c r="Q468" i="8"/>
  <c r="P468" i="8"/>
  <c r="AY472" i="8"/>
  <c r="AZ472" i="8"/>
  <c r="AZ496" i="8"/>
  <c r="AY496" i="8"/>
  <c r="AY509" i="8"/>
  <c r="AZ509" i="8"/>
  <c r="K460" i="8"/>
  <c r="M471" i="8"/>
  <c r="R476" i="8"/>
  <c r="O477" i="8"/>
  <c r="AY480" i="8"/>
  <c r="AZ480" i="8"/>
  <c r="M485" i="8"/>
  <c r="T485" i="8"/>
  <c r="L485" i="8"/>
  <c r="R485" i="8"/>
  <c r="Q485" i="8"/>
  <c r="P485" i="8"/>
  <c r="F485" i="8"/>
  <c r="O485" i="8"/>
  <c r="K485" i="8"/>
  <c r="N460" i="8"/>
  <c r="F460" i="8"/>
  <c r="L460" i="8"/>
  <c r="R464" i="8"/>
  <c r="N464" i="8"/>
  <c r="F464" i="8"/>
  <c r="M464" i="8"/>
  <c r="AZ489" i="8"/>
  <c r="AY489" i="8"/>
  <c r="Z499" i="8"/>
  <c r="AO499" i="8"/>
  <c r="G499" i="8"/>
  <c r="P516" i="8"/>
  <c r="N516" i="8"/>
  <c r="F516" i="8"/>
  <c r="M516" i="8"/>
  <c r="L516" i="8"/>
  <c r="K516" i="8"/>
  <c r="T516" i="8"/>
  <c r="R516" i="8"/>
  <c r="Q516" i="8"/>
  <c r="O516" i="8"/>
  <c r="S516" i="8"/>
  <c r="T462" i="8"/>
  <c r="L462" i="8"/>
  <c r="P462" i="8"/>
  <c r="M462" i="8"/>
  <c r="O467" i="8"/>
  <c r="S467" i="8"/>
  <c r="K467" i="8"/>
  <c r="M467" i="8"/>
  <c r="T471" i="8"/>
  <c r="L471" i="8"/>
  <c r="S471" i="8"/>
  <c r="K471" i="8"/>
  <c r="R471" i="8"/>
  <c r="O471" i="8"/>
  <c r="P471" i="8"/>
  <c r="O476" i="8"/>
  <c r="M476" i="8"/>
  <c r="Q476" i="8"/>
  <c r="F476" i="8"/>
  <c r="P476" i="8"/>
  <c r="N476" i="8"/>
  <c r="T476" i="8"/>
  <c r="N477" i="8"/>
  <c r="F477" i="8"/>
  <c r="T477" i="8"/>
  <c r="L477" i="8"/>
  <c r="K477" i="8"/>
  <c r="S477" i="8"/>
  <c r="P477" i="8"/>
  <c r="R477" i="8"/>
  <c r="M478" i="8"/>
  <c r="S478" i="8"/>
  <c r="K478" i="8"/>
  <c r="R478" i="8"/>
  <c r="Q478" i="8"/>
  <c r="P478" i="8"/>
  <c r="F478" i="8"/>
  <c r="L478" i="8"/>
  <c r="AZ491" i="8"/>
  <c r="AY491" i="8"/>
  <c r="N462" i="8"/>
  <c r="N467" i="8"/>
  <c r="M470" i="8"/>
  <c r="T470" i="8"/>
  <c r="L470" i="8"/>
  <c r="S470" i="8"/>
  <c r="K470" i="8"/>
  <c r="P470" i="8"/>
  <c r="O470" i="8"/>
  <c r="Q471" i="8"/>
  <c r="AZ478" i="8"/>
  <c r="AY478" i="8"/>
  <c r="N484" i="8"/>
  <c r="F484" i="8"/>
  <c r="M484" i="8"/>
  <c r="L484" i="8"/>
  <c r="K484" i="8"/>
  <c r="T484" i="8"/>
  <c r="S484" i="8"/>
  <c r="Q484" i="8"/>
  <c r="S485" i="8"/>
  <c r="S487" i="8"/>
  <c r="K487" i="8"/>
  <c r="R487" i="8"/>
  <c r="T487" i="8"/>
  <c r="Q487" i="8"/>
  <c r="P487" i="8"/>
  <c r="F487" i="8"/>
  <c r="O487" i="8"/>
  <c r="N487" i="8"/>
  <c r="M487" i="8"/>
  <c r="S495" i="8"/>
  <c r="K495" i="8"/>
  <c r="R495" i="8"/>
  <c r="N495" i="8"/>
  <c r="F495" i="8"/>
  <c r="T495" i="8"/>
  <c r="Q495" i="8"/>
  <c r="P495" i="8"/>
  <c r="O495" i="8"/>
  <c r="P502" i="8"/>
  <c r="O502" i="8"/>
  <c r="N502" i="8"/>
  <c r="F502" i="8"/>
  <c r="M502" i="8"/>
  <c r="Q502" i="8"/>
  <c r="L502" i="8"/>
  <c r="T502" i="8"/>
  <c r="S502" i="8"/>
  <c r="F472" i="8"/>
  <c r="N472" i="8"/>
  <c r="F474" i="8"/>
  <c r="R474" i="8"/>
  <c r="AY487" i="8"/>
  <c r="AZ487" i="8"/>
  <c r="AY490" i="8"/>
  <c r="AZ490" i="8"/>
  <c r="AY470" i="8"/>
  <c r="Q472" i="8"/>
  <c r="K474" i="8"/>
  <c r="AZ479" i="8"/>
  <c r="AY479" i="8"/>
  <c r="R481" i="8"/>
  <c r="Q481" i="8"/>
  <c r="P481" i="8"/>
  <c r="N481" i="8"/>
  <c r="AZ484" i="8"/>
  <c r="AY484" i="8"/>
  <c r="AZ494" i="8"/>
  <c r="AY494" i="8"/>
  <c r="R506" i="8"/>
  <c r="M506" i="8"/>
  <c r="L506" i="8"/>
  <c r="T506" i="8"/>
  <c r="K506" i="8"/>
  <c r="S506" i="8"/>
  <c r="N506" i="8"/>
  <c r="Q506" i="8"/>
  <c r="F506" i="8"/>
  <c r="R472" i="8"/>
  <c r="L473" i="8"/>
  <c r="AE479" i="8"/>
  <c r="O481" i="8"/>
  <c r="Q497" i="8"/>
  <c r="P497" i="8"/>
  <c r="T497" i="8"/>
  <c r="L497" i="8"/>
  <c r="S497" i="8"/>
  <c r="F497" i="8"/>
  <c r="R497" i="8"/>
  <c r="O497" i="8"/>
  <c r="N497" i="8"/>
  <c r="AY525" i="8"/>
  <c r="AZ525" i="8"/>
  <c r="K472" i="8"/>
  <c r="Q474" i="8"/>
  <c r="O474" i="8"/>
  <c r="M474" i="8"/>
  <c r="S481" i="8"/>
  <c r="AZ482" i="8"/>
  <c r="AY482" i="8"/>
  <c r="O491" i="8"/>
  <c r="N491" i="8"/>
  <c r="F491" i="8"/>
  <c r="R491" i="8"/>
  <c r="K491" i="8"/>
  <c r="T491" i="8"/>
  <c r="S491" i="8"/>
  <c r="AZ505" i="8"/>
  <c r="AY505" i="8"/>
  <c r="T507" i="8"/>
  <c r="L507" i="8"/>
  <c r="S507" i="8"/>
  <c r="K507" i="8"/>
  <c r="Q507" i="8"/>
  <c r="R507" i="8"/>
  <c r="F507" i="8"/>
  <c r="P507" i="8"/>
  <c r="O507" i="8"/>
  <c r="N507" i="8"/>
  <c r="M507" i="8"/>
  <c r="AY508" i="8"/>
  <c r="AZ508" i="8"/>
  <c r="AY511" i="8"/>
  <c r="AZ511" i="8"/>
  <c r="AZ504" i="8"/>
  <c r="AY504" i="8"/>
  <c r="Q510" i="8"/>
  <c r="P510" i="8"/>
  <c r="N510" i="8"/>
  <c r="F510" i="8"/>
  <c r="T510" i="8"/>
  <c r="L510" i="8"/>
  <c r="S510" i="8"/>
  <c r="R510" i="8"/>
  <c r="O510" i="8"/>
  <c r="M510" i="8"/>
  <c r="N519" i="8"/>
  <c r="F519" i="8"/>
  <c r="S519" i="8"/>
  <c r="Q519" i="8"/>
  <c r="P519" i="8"/>
  <c r="T519" i="8"/>
  <c r="O519" i="8"/>
  <c r="L519" i="8"/>
  <c r="R519" i="8"/>
  <c r="M519" i="8"/>
  <c r="K519" i="8"/>
  <c r="R479" i="8"/>
  <c r="R488" i="8"/>
  <c r="Q488" i="8"/>
  <c r="M488" i="8"/>
  <c r="O488" i="8"/>
  <c r="P490" i="8"/>
  <c r="O490" i="8"/>
  <c r="S490" i="8"/>
  <c r="K490" i="8"/>
  <c r="N490" i="8"/>
  <c r="T498" i="8"/>
  <c r="L498" i="8"/>
  <c r="S498" i="8"/>
  <c r="K498" i="8"/>
  <c r="Q498" i="8"/>
  <c r="R498" i="8"/>
  <c r="F498" i="8"/>
  <c r="P498" i="8"/>
  <c r="S499" i="8"/>
  <c r="K499" i="8"/>
  <c r="R499" i="8"/>
  <c r="P499" i="8"/>
  <c r="L499" i="8"/>
  <c r="O499" i="8"/>
  <c r="T499" i="8"/>
  <c r="AZ506" i="8"/>
  <c r="AY506" i="8"/>
  <c r="AY512" i="8"/>
  <c r="M514" i="8"/>
  <c r="T514" i="8"/>
  <c r="L514" i="8"/>
  <c r="R514" i="8"/>
  <c r="P514" i="8"/>
  <c r="K514" i="8"/>
  <c r="F514" i="8"/>
  <c r="N514" i="8"/>
  <c r="S514" i="8"/>
  <c r="AZ519" i="8"/>
  <c r="AY519" i="8"/>
  <c r="K479" i="8"/>
  <c r="S479" i="8"/>
  <c r="T486" i="8"/>
  <c r="L486" i="8"/>
  <c r="S486" i="8"/>
  <c r="K486" i="8"/>
  <c r="M486" i="8"/>
  <c r="N492" i="8"/>
  <c r="F492" i="8"/>
  <c r="M492" i="8"/>
  <c r="Q492" i="8"/>
  <c r="P492" i="8"/>
  <c r="T494" i="8"/>
  <c r="L494" i="8"/>
  <c r="S494" i="8"/>
  <c r="K494" i="8"/>
  <c r="O494" i="8"/>
  <c r="N494" i="8"/>
  <c r="AZ497" i="8"/>
  <c r="AY497" i="8"/>
  <c r="AE518" i="8"/>
  <c r="G518" i="8"/>
  <c r="AO518" i="8"/>
  <c r="Z518" i="8"/>
  <c r="L479" i="8"/>
  <c r="N486" i="8"/>
  <c r="F488" i="8"/>
  <c r="S488" i="8"/>
  <c r="R490" i="8"/>
  <c r="R492" i="8"/>
  <c r="P494" i="8"/>
  <c r="O503" i="8"/>
  <c r="N503" i="8"/>
  <c r="F503" i="8"/>
  <c r="M503" i="8"/>
  <c r="T503" i="8"/>
  <c r="L503" i="8"/>
  <c r="R503" i="8"/>
  <c r="Q503" i="8"/>
  <c r="O514" i="8"/>
  <c r="P511" i="8"/>
  <c r="O511" i="8"/>
  <c r="M511" i="8"/>
  <c r="S511" i="8"/>
  <c r="K511" i="8"/>
  <c r="N511" i="8"/>
  <c r="L511" i="8"/>
  <c r="AZ518" i="8"/>
  <c r="AY518" i="8"/>
  <c r="G525" i="8"/>
  <c r="AZ498" i="8"/>
  <c r="AY498" i="8"/>
  <c r="R500" i="8"/>
  <c r="Q500" i="8"/>
  <c r="P500" i="8"/>
  <c r="O500" i="8"/>
  <c r="N500" i="8"/>
  <c r="R511" i="8"/>
  <c r="S500" i="8"/>
  <c r="T511" i="8"/>
  <c r="Q524" i="8"/>
  <c r="O524" i="8"/>
  <c r="F524" i="8"/>
  <c r="N524" i="8"/>
  <c r="M524" i="8"/>
  <c r="L524" i="8"/>
  <c r="S524" i="8"/>
  <c r="R524" i="8"/>
  <c r="P524" i="8"/>
  <c r="T524" i="8"/>
  <c r="K524" i="8"/>
  <c r="R505" i="8"/>
  <c r="AZ507" i="8"/>
  <c r="AY507" i="8"/>
  <c r="K512" i="8"/>
  <c r="N513" i="8"/>
  <c r="F513" i="8"/>
  <c r="M513" i="8"/>
  <c r="S513" i="8"/>
  <c r="K513" i="8"/>
  <c r="Q513" i="8"/>
  <c r="R513" i="8"/>
  <c r="K505" i="8"/>
  <c r="S505" i="8"/>
  <c r="AZ513" i="8"/>
  <c r="O526" i="8"/>
  <c r="T526" i="8"/>
  <c r="K526" i="8"/>
  <c r="S526" i="8"/>
  <c r="R526" i="8"/>
  <c r="Q526" i="8"/>
  <c r="N526" i="8"/>
  <c r="M526" i="8"/>
  <c r="L526" i="8"/>
  <c r="L505" i="8"/>
  <c r="T505" i="8"/>
  <c r="O517" i="8"/>
  <c r="M517" i="8"/>
  <c r="T517" i="8"/>
  <c r="L517" i="8"/>
  <c r="R517" i="8"/>
  <c r="F517" i="8"/>
  <c r="Q517" i="8"/>
  <c r="N517" i="8"/>
  <c r="B26" i="10"/>
  <c r="S508" i="8"/>
  <c r="K508" i="8"/>
  <c r="R508" i="8"/>
  <c r="P508" i="8"/>
  <c r="N508" i="8"/>
  <c r="R509" i="8"/>
  <c r="Q509" i="8"/>
  <c r="O509" i="8"/>
  <c r="M509" i="8"/>
  <c r="S509" i="8"/>
  <c r="O512" i="8"/>
  <c r="N512" i="8"/>
  <c r="F512" i="8"/>
  <c r="T512" i="8"/>
  <c r="L512" i="8"/>
  <c r="R512" i="8"/>
  <c r="Q512" i="8"/>
  <c r="T515" i="8"/>
  <c r="L515" i="8"/>
  <c r="S515" i="8"/>
  <c r="K515" i="8"/>
  <c r="Q515" i="8"/>
  <c r="O515" i="8"/>
  <c r="P515" i="8"/>
  <c r="O518" i="8"/>
  <c r="L518" i="8"/>
  <c r="S518" i="8"/>
  <c r="R518" i="8"/>
  <c r="T518" i="8"/>
  <c r="Q518" i="8"/>
  <c r="N518" i="8"/>
  <c r="K518" i="8"/>
  <c r="AY522" i="8"/>
  <c r="AZ522" i="8"/>
  <c r="AZ523" i="8"/>
  <c r="AY523" i="8"/>
  <c r="F526" i="8"/>
  <c r="AZ526" i="8"/>
  <c r="F27" i="10"/>
  <c r="F28" i="10" s="1"/>
  <c r="F24" i="10"/>
  <c r="F26" i="10" s="1"/>
  <c r="F40" i="10"/>
  <c r="F41" i="10" s="1"/>
  <c r="F37" i="10"/>
  <c r="F39" i="10" s="1"/>
  <c r="T521" i="8"/>
  <c r="L521" i="8"/>
  <c r="N521" i="8"/>
  <c r="M521" i="8"/>
  <c r="K521" i="8"/>
  <c r="S521" i="8"/>
  <c r="Q521" i="8"/>
  <c r="R521" i="8"/>
  <c r="F53" i="10"/>
  <c r="F54" i="10" s="1"/>
  <c r="F50" i="10"/>
  <c r="F52" i="10" s="1"/>
  <c r="L523" i="8"/>
  <c r="Q525" i="8"/>
  <c r="Q522" i="8"/>
  <c r="N523" i="8"/>
  <c r="S525" i="8"/>
  <c r="F523" i="8"/>
  <c r="O523" i="8"/>
  <c r="K525" i="8"/>
  <c r="T525" i="8"/>
  <c r="AY524" i="8"/>
  <c r="L525" i="8"/>
  <c r="S522" i="8"/>
  <c r="K522" i="8"/>
  <c r="L522" i="8"/>
  <c r="Q523" i="8"/>
  <c r="M525" i="8"/>
  <c r="B42" i="10" l="1"/>
  <c r="F14" i="2"/>
  <c r="F16" i="2"/>
  <c r="E14" i="2"/>
  <c r="E16" i="2"/>
  <c r="H438" i="8"/>
  <c r="AF438" i="8"/>
  <c r="AO406" i="8"/>
  <c r="U272" i="8"/>
  <c r="AE406" i="8"/>
  <c r="V325" i="8"/>
  <c r="AU325" i="8" s="1"/>
  <c r="G27" i="8"/>
  <c r="AA27" i="8" s="1"/>
  <c r="AO27" i="8"/>
  <c r="U89" i="8"/>
  <c r="AT89" i="8" s="1"/>
  <c r="AE27" i="8"/>
  <c r="Z340" i="8"/>
  <c r="AP58" i="8"/>
  <c r="AA58" i="8"/>
  <c r="AE58" i="8"/>
  <c r="Z438" i="8"/>
  <c r="AO525" i="8"/>
  <c r="AE438" i="8"/>
  <c r="AE287" i="8"/>
  <c r="AO279" i="8"/>
  <c r="U479" i="8"/>
  <c r="AJ479" i="8" s="1"/>
  <c r="G471" i="8"/>
  <c r="AF471" i="8" s="1"/>
  <c r="Z279" i="8"/>
  <c r="AO169" i="8"/>
  <c r="AA90" i="8"/>
  <c r="AO246" i="8"/>
  <c r="G190" i="8"/>
  <c r="AA190" i="8" s="1"/>
  <c r="U423" i="8"/>
  <c r="Z423" i="8"/>
  <c r="AO319" i="8"/>
  <c r="G246" i="8"/>
  <c r="AP246" i="8" s="1"/>
  <c r="G511" i="8"/>
  <c r="AA511" i="8" s="1"/>
  <c r="AP446" i="8"/>
  <c r="AE334" i="8"/>
  <c r="Z334" i="8"/>
  <c r="Z225" i="8"/>
  <c r="H453" i="8"/>
  <c r="AQ453" i="8" s="1"/>
  <c r="AF453" i="8"/>
  <c r="Z324" i="8"/>
  <c r="AO302" i="8"/>
  <c r="AE359" i="8"/>
  <c r="H395" i="8"/>
  <c r="AQ395" i="8" s="1"/>
  <c r="AO258" i="8"/>
  <c r="AO423" i="8"/>
  <c r="AF395" i="8"/>
  <c r="G288" i="8"/>
  <c r="AP288" i="8" s="1"/>
  <c r="AA302" i="8"/>
  <c r="AE392" i="8"/>
  <c r="AE329" i="8"/>
  <c r="G334" i="8"/>
  <c r="AF334" i="8" s="1"/>
  <c r="AO288" i="8"/>
  <c r="AO76" i="8"/>
  <c r="AO470" i="8"/>
  <c r="V318" i="8"/>
  <c r="AK318" i="8" s="1"/>
  <c r="H51" i="8"/>
  <c r="I51" i="8" s="1"/>
  <c r="AG479" i="8"/>
  <c r="Z238" i="8"/>
  <c r="AO238" i="8"/>
  <c r="G515" i="8"/>
  <c r="AF515" i="8" s="1"/>
  <c r="AA479" i="8"/>
  <c r="AE256" i="8"/>
  <c r="AF256" i="8"/>
  <c r="AE515" i="8"/>
  <c r="AO256" i="8"/>
  <c r="AP256" i="8"/>
  <c r="U167" i="8"/>
  <c r="AA453" i="8"/>
  <c r="AF51" i="8"/>
  <c r="I479" i="8"/>
  <c r="AR479" i="8" s="1"/>
  <c r="AE453" i="8"/>
  <c r="U256" i="8"/>
  <c r="V51" i="8"/>
  <c r="AP51" i="8"/>
  <c r="AE51" i="8"/>
  <c r="AO51" i="8"/>
  <c r="AF479" i="8"/>
  <c r="AQ479" i="8"/>
  <c r="H256" i="8"/>
  <c r="AG256" i="8" s="1"/>
  <c r="Z515" i="8"/>
  <c r="AP479" i="8"/>
  <c r="U302" i="8"/>
  <c r="Z256" i="8"/>
  <c r="G238" i="8"/>
  <c r="V238" i="8" s="1"/>
  <c r="Z51" i="8"/>
  <c r="Z34" i="8"/>
  <c r="AF326" i="8"/>
  <c r="AA446" i="8"/>
  <c r="U262" i="8"/>
  <c r="AJ262" i="8" s="1"/>
  <c r="G319" i="8"/>
  <c r="H319" i="8" s="1"/>
  <c r="Z292" i="8"/>
  <c r="U232" i="8"/>
  <c r="AJ232" i="8" s="1"/>
  <c r="AE258" i="8"/>
  <c r="AO326" i="8"/>
  <c r="AE319" i="8"/>
  <c r="AE288" i="8"/>
  <c r="G269" i="8"/>
  <c r="H269" i="8" s="1"/>
  <c r="Z169" i="8"/>
  <c r="AF58" i="8"/>
  <c r="Z121" i="8"/>
  <c r="Z302" i="8"/>
  <c r="AA65" i="8"/>
  <c r="U393" i="8"/>
  <c r="AJ393" i="8" s="1"/>
  <c r="AE302" i="8"/>
  <c r="Z337" i="8"/>
  <c r="AO317" i="8"/>
  <c r="Z272" i="8"/>
  <c r="AE262" i="8"/>
  <c r="G316" i="8"/>
  <c r="H316" i="8" s="1"/>
  <c r="AF302" i="8"/>
  <c r="AO167" i="8"/>
  <c r="U58" i="8"/>
  <c r="Z90" i="8"/>
  <c r="Z58" i="8"/>
  <c r="AG97" i="8"/>
  <c r="G258" i="8"/>
  <c r="AP258" i="8" s="1"/>
  <c r="AO59" i="8"/>
  <c r="H127" i="8"/>
  <c r="I127" i="8" s="1"/>
  <c r="AO394" i="8"/>
  <c r="AE317" i="8"/>
  <c r="H302" i="8"/>
  <c r="AQ302" i="8" s="1"/>
  <c r="AO473" i="8"/>
  <c r="U334" i="8"/>
  <c r="Z522" i="8"/>
  <c r="G423" i="8"/>
  <c r="AF423" i="8" s="1"/>
  <c r="V349" i="8"/>
  <c r="AK349" i="8" s="1"/>
  <c r="G287" i="8"/>
  <c r="V287" i="8" s="1"/>
  <c r="V326" i="8"/>
  <c r="AO337" i="8"/>
  <c r="AO262" i="8"/>
  <c r="Z167" i="8"/>
  <c r="AO111" i="8"/>
  <c r="AO127" i="8"/>
  <c r="AP90" i="8"/>
  <c r="AP455" i="8"/>
  <c r="H455" i="8"/>
  <c r="AB455" i="8" s="1"/>
  <c r="AF455" i="8"/>
  <c r="AE455" i="8"/>
  <c r="Z394" i="8"/>
  <c r="G393" i="8"/>
  <c r="H393" i="8" s="1"/>
  <c r="H134" i="8"/>
  <c r="AB134" i="8" s="1"/>
  <c r="AO57" i="8"/>
  <c r="AO494" i="8"/>
  <c r="V324" i="8"/>
  <c r="AK324" i="8" s="1"/>
  <c r="AO393" i="8"/>
  <c r="AF134" i="8"/>
  <c r="AE57" i="8"/>
  <c r="U191" i="8"/>
  <c r="AJ191" i="8" s="1"/>
  <c r="AE393" i="8"/>
  <c r="G161" i="8"/>
  <c r="AP161" i="8" s="1"/>
  <c r="U57" i="8"/>
  <c r="AJ57" i="8" s="1"/>
  <c r="G191" i="8"/>
  <c r="H191" i="8" s="1"/>
  <c r="U525" i="8"/>
  <c r="U461" i="8"/>
  <c r="AE417" i="8"/>
  <c r="AA438" i="8"/>
  <c r="V302" i="8"/>
  <c r="AE191" i="8"/>
  <c r="H128" i="8"/>
  <c r="AQ128" i="8" s="1"/>
  <c r="W479" i="8"/>
  <c r="AL479" i="8" s="1"/>
  <c r="U277" i="8"/>
  <c r="AO347" i="8"/>
  <c r="AO161" i="8"/>
  <c r="AO190" i="8"/>
  <c r="G113" i="8"/>
  <c r="H113" i="8" s="1"/>
  <c r="AF128" i="8"/>
  <c r="AE98" i="8"/>
  <c r="Z198" i="8"/>
  <c r="AO329" i="8"/>
  <c r="V453" i="8"/>
  <c r="U511" i="8"/>
  <c r="AJ511" i="8" s="1"/>
  <c r="V479" i="8"/>
  <c r="AO511" i="8"/>
  <c r="Z471" i="8"/>
  <c r="Z453" i="8"/>
  <c r="U394" i="8"/>
  <c r="U339" i="8"/>
  <c r="AJ339" i="8" s="1"/>
  <c r="G394" i="8"/>
  <c r="H394" i="8" s="1"/>
  <c r="Z434" i="8"/>
  <c r="Z329" i="8"/>
  <c r="Z311" i="8"/>
  <c r="AF349" i="8"/>
  <c r="G406" i="8"/>
  <c r="H406" i="8" s="1"/>
  <c r="AE272" i="8"/>
  <c r="AO253" i="8"/>
  <c r="G167" i="8"/>
  <c r="AA167" i="8" s="1"/>
  <c r="Z161" i="8"/>
  <c r="AO126" i="8"/>
  <c r="AO113" i="8"/>
  <c r="AP128" i="8"/>
  <c r="AF83" i="8"/>
  <c r="AE111" i="8"/>
  <c r="AF98" i="8"/>
  <c r="AO277" i="8"/>
  <c r="AE511" i="8"/>
  <c r="AO359" i="8"/>
  <c r="Z455" i="8"/>
  <c r="AO455" i="8"/>
  <c r="V126" i="8"/>
  <c r="AK126" i="8" s="1"/>
  <c r="U434" i="8"/>
  <c r="G199" i="8"/>
  <c r="AA199" i="8" s="1"/>
  <c r="AP134" i="8"/>
  <c r="AE198" i="8"/>
  <c r="AO438" i="8"/>
  <c r="AP349" i="8"/>
  <c r="AO198" i="8"/>
  <c r="AP521" i="8"/>
  <c r="Z490" i="8"/>
  <c r="U453" i="8"/>
  <c r="AO453" i="8"/>
  <c r="U288" i="8"/>
  <c r="AJ288" i="8" s="1"/>
  <c r="H349" i="8"/>
  <c r="AQ349" i="8" s="1"/>
  <c r="G272" i="8"/>
  <c r="AF272" i="8" s="1"/>
  <c r="AO191" i="8"/>
  <c r="G509" i="8"/>
  <c r="AP509" i="8" s="1"/>
  <c r="U446" i="8"/>
  <c r="AT446" i="8" s="1"/>
  <c r="U438" i="8"/>
  <c r="AO386" i="8"/>
  <c r="G359" i="8"/>
  <c r="H359" i="8" s="1"/>
  <c r="V366" i="8"/>
  <c r="AK366" i="8" s="1"/>
  <c r="G434" i="8"/>
  <c r="AF434" i="8" s="1"/>
  <c r="AO303" i="8"/>
  <c r="Z253" i="8"/>
  <c r="AE126" i="8"/>
  <c r="Z113" i="8"/>
  <c r="U84" i="8"/>
  <c r="AT84" i="8" s="1"/>
  <c r="G111" i="8"/>
  <c r="AA111" i="8" s="1"/>
  <c r="AP98" i="8"/>
  <c r="U509" i="8"/>
  <c r="AJ509" i="8" s="1"/>
  <c r="G279" i="8"/>
  <c r="H521" i="8"/>
  <c r="AB521" i="8" s="1"/>
  <c r="V310" i="8"/>
  <c r="AK310" i="8" s="1"/>
  <c r="G461" i="8"/>
  <c r="V461" i="8" s="1"/>
  <c r="Z461" i="8"/>
  <c r="AE500" i="8"/>
  <c r="W97" i="8"/>
  <c r="AO417" i="8"/>
  <c r="Z316" i="8"/>
  <c r="AF126" i="8"/>
  <c r="G44" i="8"/>
  <c r="AP44" i="8" s="1"/>
  <c r="G425" i="8"/>
  <c r="AP425" i="8" s="1"/>
  <c r="AE521" i="8"/>
  <c r="Z500" i="8"/>
  <c r="U467" i="8"/>
  <c r="AJ467" i="8" s="1"/>
  <c r="H446" i="8"/>
  <c r="W446" i="8" s="1"/>
  <c r="Z417" i="8"/>
  <c r="U363" i="8"/>
  <c r="U325" i="8"/>
  <c r="AJ325" i="8" s="1"/>
  <c r="U293" i="8"/>
  <c r="AJ293" i="8" s="1"/>
  <c r="H417" i="8"/>
  <c r="W417" i="8" s="1"/>
  <c r="G294" i="8"/>
  <c r="AF294" i="8" s="1"/>
  <c r="AE294" i="8"/>
  <c r="G409" i="8"/>
  <c r="AF409" i="8" s="1"/>
  <c r="Z286" i="8"/>
  <c r="AO342" i="8"/>
  <c r="U128" i="8"/>
  <c r="AE253" i="8"/>
  <c r="Z199" i="8"/>
  <c r="H326" i="8"/>
  <c r="I326" i="8" s="1"/>
  <c r="H324" i="8"/>
  <c r="AB324" i="8" s="1"/>
  <c r="Z59" i="8"/>
  <c r="U90" i="8"/>
  <c r="U44" i="8"/>
  <c r="AJ44" i="8" s="1"/>
  <c r="AE120" i="8"/>
  <c r="U98" i="8"/>
  <c r="H126" i="8"/>
  <c r="I126" i="8" s="1"/>
  <c r="AE44" i="8"/>
  <c r="H98" i="8"/>
  <c r="AB98" i="8" s="1"/>
  <c r="AO174" i="8"/>
  <c r="AE425" i="8"/>
  <c r="U193" i="8"/>
  <c r="AE105" i="8"/>
  <c r="AF417" i="8"/>
  <c r="AO294" i="8"/>
  <c r="AO409" i="8"/>
  <c r="AA309" i="8"/>
  <c r="G342" i="8"/>
  <c r="AF342" i="8" s="1"/>
  <c r="U199" i="8"/>
  <c r="U113" i="8"/>
  <c r="U97" i="8"/>
  <c r="AE52" i="8"/>
  <c r="G120" i="8"/>
  <c r="AP120" i="8" s="1"/>
  <c r="AO120" i="8"/>
  <c r="U111" i="8"/>
  <c r="AE128" i="8"/>
  <c r="V59" i="8"/>
  <c r="AK59" i="8" s="1"/>
  <c r="AO97" i="8"/>
  <c r="AP126" i="8"/>
  <c r="AO44" i="8"/>
  <c r="U521" i="8"/>
  <c r="G494" i="8"/>
  <c r="V494" i="8" s="1"/>
  <c r="G500" i="8"/>
  <c r="H500" i="8" s="1"/>
  <c r="G467" i="8"/>
  <c r="H467" i="8" s="1"/>
  <c r="AO316" i="8"/>
  <c r="G105" i="8"/>
  <c r="AP105" i="8" s="1"/>
  <c r="U287" i="8"/>
  <c r="AJ287" i="8" s="1"/>
  <c r="AE494" i="8"/>
  <c r="AO467" i="8"/>
  <c r="AA455" i="8"/>
  <c r="AE461" i="8"/>
  <c r="AO293" i="8"/>
  <c r="G166" i="8"/>
  <c r="V166" i="8" s="1"/>
  <c r="Z521" i="8"/>
  <c r="U415" i="8"/>
  <c r="AJ415" i="8" s="1"/>
  <c r="AO461" i="8"/>
  <c r="U337" i="8"/>
  <c r="AA417" i="8"/>
  <c r="Z327" i="8"/>
  <c r="AO199" i="8"/>
  <c r="Z126" i="8"/>
  <c r="AO521" i="8"/>
  <c r="G462" i="8"/>
  <c r="AP462" i="8" s="1"/>
  <c r="V455" i="8"/>
  <c r="AO425" i="8"/>
  <c r="AP357" i="8"/>
  <c r="U522" i="8"/>
  <c r="Z409" i="8"/>
  <c r="AE342" i="8"/>
  <c r="AO285" i="8"/>
  <c r="Z190" i="8"/>
  <c r="AO98" i="8"/>
  <c r="U34" i="8"/>
  <c r="AO128" i="8"/>
  <c r="AE90" i="8"/>
  <c r="G34" i="8"/>
  <c r="AA34" i="8" s="1"/>
  <c r="H90" i="8"/>
  <c r="AB90" i="8" s="1"/>
  <c r="G430" i="8"/>
  <c r="AA430" i="8" s="1"/>
  <c r="AQ97" i="8"/>
  <c r="AF521" i="8"/>
  <c r="AO490" i="8"/>
  <c r="AE467" i="8"/>
  <c r="AO166" i="8"/>
  <c r="U384" i="8"/>
  <c r="U417" i="8"/>
  <c r="V521" i="8"/>
  <c r="AK521" i="8" s="1"/>
  <c r="U499" i="8"/>
  <c r="AJ499" i="8" s="1"/>
  <c r="G386" i="8"/>
  <c r="AP386" i="8" s="1"/>
  <c r="U324" i="8"/>
  <c r="U316" i="8"/>
  <c r="U300" i="8"/>
  <c r="U215" i="8"/>
  <c r="AJ215" i="8" s="1"/>
  <c r="U190" i="8"/>
  <c r="Z166" i="8"/>
  <c r="Z98" i="8"/>
  <c r="Z128" i="8"/>
  <c r="AO90" i="8"/>
  <c r="AE34" i="8"/>
  <c r="AO58" i="8"/>
  <c r="AO522" i="8"/>
  <c r="V127" i="8"/>
  <c r="AK127" i="8" s="1"/>
  <c r="U161" i="8"/>
  <c r="AF127" i="8"/>
  <c r="U294" i="8"/>
  <c r="AO105" i="8"/>
  <c r="AE135" i="8"/>
  <c r="AA83" i="8"/>
  <c r="AO83" i="8"/>
  <c r="AP127" i="8"/>
  <c r="G490" i="8"/>
  <c r="V490" i="8" s="1"/>
  <c r="U407" i="8"/>
  <c r="AJ407" i="8" s="1"/>
  <c r="G407" i="8"/>
  <c r="AP407" i="8" s="1"/>
  <c r="V357" i="8"/>
  <c r="AK357" i="8" s="1"/>
  <c r="U387" i="8"/>
  <c r="U311" i="8"/>
  <c r="AE309" i="8"/>
  <c r="AE261" i="8"/>
  <c r="U253" i="8"/>
  <c r="Z285" i="8"/>
  <c r="AF310" i="8"/>
  <c r="AO233" i="8"/>
  <c r="G193" i="8"/>
  <c r="V193" i="8" s="1"/>
  <c r="G183" i="8"/>
  <c r="AA183" i="8" s="1"/>
  <c r="Z250" i="8"/>
  <c r="V128" i="8"/>
  <c r="AK128" i="8" s="1"/>
  <c r="U153" i="8"/>
  <c r="AE145" i="8"/>
  <c r="G137" i="8"/>
  <c r="H137" i="8" s="1"/>
  <c r="AA326" i="8"/>
  <c r="AF324" i="8"/>
  <c r="AO52" i="8"/>
  <c r="AO135" i="8"/>
  <c r="AE66" i="8"/>
  <c r="Z49" i="8"/>
  <c r="Z97" i="8"/>
  <c r="Z83" i="8"/>
  <c r="AO65" i="8"/>
  <c r="AP97" i="8"/>
  <c r="AO407" i="8"/>
  <c r="AO91" i="8"/>
  <c r="V66" i="8"/>
  <c r="AK66" i="8" s="1"/>
  <c r="G145" i="8"/>
  <c r="AP145" i="8" s="1"/>
  <c r="Z91" i="8"/>
  <c r="AE91" i="8"/>
  <c r="U59" i="8"/>
  <c r="AE97" i="8"/>
  <c r="AF97" i="8"/>
  <c r="AB97" i="8"/>
  <c r="U508" i="8"/>
  <c r="U490" i="8"/>
  <c r="AO505" i="8"/>
  <c r="AE407" i="8"/>
  <c r="G387" i="8"/>
  <c r="H387" i="8" s="1"/>
  <c r="U318" i="8"/>
  <c r="AJ318" i="8" s="1"/>
  <c r="AE284" i="8"/>
  <c r="Z367" i="8"/>
  <c r="U284" i="8"/>
  <c r="AO309" i="8"/>
  <c r="V256" i="8"/>
  <c r="U250" i="8"/>
  <c r="AP310" i="8"/>
  <c r="Z233" i="8"/>
  <c r="U225" i="8"/>
  <c r="AE193" i="8"/>
  <c r="AE183" i="8"/>
  <c r="G250" i="8"/>
  <c r="AA250" i="8" s="1"/>
  <c r="G153" i="8"/>
  <c r="H153" i="8" s="1"/>
  <c r="AO145" i="8"/>
  <c r="AE137" i="8"/>
  <c r="AP324" i="8"/>
  <c r="G175" i="8"/>
  <c r="AP175" i="8" s="1"/>
  <c r="V83" i="8"/>
  <c r="Z135" i="8"/>
  <c r="H91" i="8"/>
  <c r="AG91" i="8" s="1"/>
  <c r="H59" i="8"/>
  <c r="AQ59" i="8" s="1"/>
  <c r="AA97" i="8"/>
  <c r="AO73" i="8"/>
  <c r="AO384" i="8"/>
  <c r="AP65" i="8"/>
  <c r="U374" i="8"/>
  <c r="AJ374" i="8" s="1"/>
  <c r="U126" i="8"/>
  <c r="AE293" i="8"/>
  <c r="G293" i="8"/>
  <c r="V293" i="8" s="1"/>
  <c r="U233" i="8"/>
  <c r="AP83" i="8"/>
  <c r="AE83" i="8"/>
  <c r="AE233" i="8"/>
  <c r="AE505" i="8"/>
  <c r="U342" i="8"/>
  <c r="U303" i="8"/>
  <c r="G327" i="8"/>
  <c r="H327" i="8" s="1"/>
  <c r="G367" i="8"/>
  <c r="AF367" i="8" s="1"/>
  <c r="Z309" i="8"/>
  <c r="H309" i="8"/>
  <c r="W309" i="8" s="1"/>
  <c r="G225" i="8"/>
  <c r="H225" i="8" s="1"/>
  <c r="AO193" i="8"/>
  <c r="AO183" i="8"/>
  <c r="AE250" i="8"/>
  <c r="AO137" i="8"/>
  <c r="V97" i="8"/>
  <c r="U105" i="8"/>
  <c r="AJ105" i="8" s="1"/>
  <c r="V91" i="8"/>
  <c r="AK91" i="8" s="1"/>
  <c r="AE59" i="8"/>
  <c r="AF91" i="8"/>
  <c r="AF59" i="8"/>
  <c r="AF66" i="8"/>
  <c r="AO41" i="8"/>
  <c r="AO269" i="8"/>
  <c r="AE232" i="8"/>
  <c r="Z277" i="8"/>
  <c r="G277" i="8"/>
  <c r="U505" i="8"/>
  <c r="AJ505" i="8" s="1"/>
  <c r="Z127" i="8"/>
  <c r="Z326" i="8"/>
  <c r="G285" i="8"/>
  <c r="H285" i="8" s="1"/>
  <c r="U451" i="8"/>
  <c r="AJ451" i="8" s="1"/>
  <c r="U392" i="8"/>
  <c r="AE357" i="8"/>
  <c r="U367" i="8"/>
  <c r="V309" i="8"/>
  <c r="U309" i="8"/>
  <c r="G505" i="8"/>
  <c r="H505" i="8" s="1"/>
  <c r="Z384" i="8"/>
  <c r="AO357" i="8"/>
  <c r="Z392" i="8"/>
  <c r="U366" i="8"/>
  <c r="AT366" i="8" s="1"/>
  <c r="U292" i="8"/>
  <c r="AE327" i="8"/>
  <c r="G303" i="8"/>
  <c r="AP303" i="8" s="1"/>
  <c r="AE326" i="8"/>
  <c r="AE367" i="8"/>
  <c r="U329" i="8"/>
  <c r="AO324" i="8"/>
  <c r="AO292" i="8"/>
  <c r="AO232" i="8"/>
  <c r="AF309" i="8"/>
  <c r="AE225" i="8"/>
  <c r="AO66" i="8"/>
  <c r="U27" i="8"/>
  <c r="U83" i="8"/>
  <c r="U51" i="8"/>
  <c r="AP91" i="8"/>
  <c r="AP59" i="8"/>
  <c r="AP66" i="8"/>
  <c r="AO392" i="8"/>
  <c r="G522" i="8"/>
  <c r="H522" i="8" s="1"/>
  <c r="G232" i="8"/>
  <c r="Z303" i="8"/>
  <c r="U247" i="8"/>
  <c r="AJ247" i="8" s="1"/>
  <c r="U357" i="8"/>
  <c r="U327" i="8"/>
  <c r="Z525" i="8"/>
  <c r="V417" i="8"/>
  <c r="U386" i="8"/>
  <c r="G384" i="8"/>
  <c r="V384" i="8" s="1"/>
  <c r="Z357" i="8"/>
  <c r="U301" i="8"/>
  <c r="AJ301" i="8" s="1"/>
  <c r="U269" i="8"/>
  <c r="AJ269" i="8" s="1"/>
  <c r="AE324" i="8"/>
  <c r="G292" i="8"/>
  <c r="AP292" i="8" s="1"/>
  <c r="U326" i="8"/>
  <c r="U175" i="8"/>
  <c r="U137" i="8"/>
  <c r="AJ137" i="8" s="1"/>
  <c r="U135" i="8"/>
  <c r="U73" i="8"/>
  <c r="AJ73" i="8" s="1"/>
  <c r="U41" i="8"/>
  <c r="AJ41" i="8" s="1"/>
  <c r="Z66" i="8"/>
  <c r="V90" i="8"/>
  <c r="U66" i="8"/>
  <c r="H66" i="8"/>
  <c r="AB66" i="8" s="1"/>
  <c r="AE127" i="8"/>
  <c r="AO30" i="8"/>
  <c r="U500" i="8"/>
  <c r="U425" i="8"/>
  <c r="AJ425" i="8" s="1"/>
  <c r="U258" i="8"/>
  <c r="Z224" i="8"/>
  <c r="G224" i="8"/>
  <c r="V224" i="8" s="1"/>
  <c r="AE224" i="8"/>
  <c r="AE434" i="8"/>
  <c r="U166" i="8"/>
  <c r="AE65" i="8"/>
  <c r="U462" i="8"/>
  <c r="AJ462" i="8" s="1"/>
  <c r="AP395" i="8"/>
  <c r="AO287" i="8"/>
  <c r="Z300" i="8"/>
  <c r="G215" i="8"/>
  <c r="V215" i="8" s="1"/>
  <c r="AE246" i="8"/>
  <c r="U121" i="8"/>
  <c r="AO175" i="8"/>
  <c r="AE401" i="8"/>
  <c r="G401" i="8"/>
  <c r="G470" i="8"/>
  <c r="AA470" i="8" s="1"/>
  <c r="U430" i="8"/>
  <c r="U409" i="8"/>
  <c r="Z377" i="8"/>
  <c r="U347" i="8"/>
  <c r="AJ347" i="8" s="1"/>
  <c r="U308" i="8"/>
  <c r="AJ308" i="8" s="1"/>
  <c r="AE431" i="8"/>
  <c r="AO311" i="8"/>
  <c r="AA317" i="8"/>
  <c r="U238" i="8"/>
  <c r="H310" i="8"/>
  <c r="AQ310" i="8" s="1"/>
  <c r="AA300" i="8"/>
  <c r="AE169" i="8"/>
  <c r="G52" i="8"/>
  <c r="AP52" i="8" s="1"/>
  <c r="U52" i="8"/>
  <c r="AJ52" i="8" s="1"/>
  <c r="AE76" i="8"/>
  <c r="AO121" i="8"/>
  <c r="AF65" i="8"/>
  <c r="AE363" i="8"/>
  <c r="G363" i="8"/>
  <c r="V363" i="8" s="1"/>
  <c r="Z363" i="8"/>
  <c r="G347" i="8"/>
  <c r="AE347" i="8"/>
  <c r="AE286" i="8"/>
  <c r="G286" i="8"/>
  <c r="V286" i="8" s="1"/>
  <c r="U481" i="8"/>
  <c r="Z317" i="8"/>
  <c r="U486" i="8"/>
  <c r="AJ486" i="8" s="1"/>
  <c r="G377" i="8"/>
  <c r="AF377" i="8" s="1"/>
  <c r="U310" i="8"/>
  <c r="G337" i="8"/>
  <c r="AP337" i="8" s="1"/>
  <c r="U246" i="8"/>
  <c r="AJ246" i="8" s="1"/>
  <c r="V134" i="8"/>
  <c r="AK134" i="8" s="1"/>
  <c r="AO509" i="8"/>
  <c r="U473" i="8"/>
  <c r="AJ473" i="8" s="1"/>
  <c r="Z470" i="8"/>
  <c r="Z481" i="8"/>
  <c r="AE486" i="8"/>
  <c r="U401" i="8"/>
  <c r="Z401" i="8"/>
  <c r="U377" i="8"/>
  <c r="AO430" i="8"/>
  <c r="AE395" i="8"/>
  <c r="V317" i="8"/>
  <c r="AO310" i="8"/>
  <c r="U183" i="8"/>
  <c r="AJ183" i="8" s="1"/>
  <c r="H317" i="8"/>
  <c r="AG317" i="8" s="1"/>
  <c r="AE301" i="8"/>
  <c r="AE215" i="8"/>
  <c r="U120" i="8"/>
  <c r="H300" i="8"/>
  <c r="AQ300" i="8" s="1"/>
  <c r="Z153" i="8"/>
  <c r="U30" i="8"/>
  <c r="AJ30" i="8" s="1"/>
  <c r="Z175" i="8"/>
  <c r="V58" i="8"/>
  <c r="V98" i="8"/>
  <c r="Z81" i="8"/>
  <c r="AE209" i="8"/>
  <c r="U65" i="8"/>
  <c r="AO112" i="8"/>
  <c r="AO300" i="8"/>
  <c r="G41" i="8"/>
  <c r="V41" i="8" s="1"/>
  <c r="AE41" i="8"/>
  <c r="Z76" i="8"/>
  <c r="AE340" i="8"/>
  <c r="G340" i="8"/>
  <c r="AE300" i="8"/>
  <c r="AE509" i="8"/>
  <c r="G473" i="8"/>
  <c r="AA473" i="8" s="1"/>
  <c r="G481" i="8"/>
  <c r="AA481" i="8" s="1"/>
  <c r="U261" i="8"/>
  <c r="AO224" i="8"/>
  <c r="G301" i="8"/>
  <c r="AA301" i="8" s="1"/>
  <c r="Z65" i="8"/>
  <c r="AE473" i="8"/>
  <c r="AO481" i="8"/>
  <c r="U431" i="8"/>
  <c r="AJ431" i="8" s="1"/>
  <c r="U395" i="8"/>
  <c r="AO486" i="8"/>
  <c r="V395" i="8"/>
  <c r="AK395" i="8" s="1"/>
  <c r="AO401" i="8"/>
  <c r="AE377" i="8"/>
  <c r="Z430" i="8"/>
  <c r="AO395" i="8"/>
  <c r="U382" i="8"/>
  <c r="AJ382" i="8" s="1"/>
  <c r="U317" i="8"/>
  <c r="U285" i="8"/>
  <c r="Z310" i="8"/>
  <c r="AO431" i="8"/>
  <c r="G311" i="8"/>
  <c r="AP311" i="8" s="1"/>
  <c r="U224" i="8"/>
  <c r="AF317" i="8"/>
  <c r="AO301" i="8"/>
  <c r="AO215" i="8"/>
  <c r="U198" i="8"/>
  <c r="U112" i="8"/>
  <c r="AF300" i="8"/>
  <c r="U209" i="8"/>
  <c r="AJ209" i="8" s="1"/>
  <c r="V65" i="8"/>
  <c r="U81" i="8"/>
  <c r="U49" i="8"/>
  <c r="U169" i="8"/>
  <c r="G30" i="8"/>
  <c r="AP30" i="8" s="1"/>
  <c r="U76" i="8"/>
  <c r="U91" i="8"/>
  <c r="AO209" i="8"/>
  <c r="Z112" i="8"/>
  <c r="G121" i="8"/>
  <c r="AA121" i="8" s="1"/>
  <c r="H357" i="8"/>
  <c r="AF357" i="8"/>
  <c r="Z284" i="8"/>
  <c r="G284" i="8"/>
  <c r="Z261" i="8"/>
  <c r="G261" i="8"/>
  <c r="V261" i="8" s="1"/>
  <c r="G174" i="8"/>
  <c r="AE174" i="8"/>
  <c r="G73" i="8"/>
  <c r="AE73" i="8"/>
  <c r="G49" i="8"/>
  <c r="AE49" i="8"/>
  <c r="AE508" i="8"/>
  <c r="G508" i="8"/>
  <c r="G81" i="8"/>
  <c r="AE81" i="8"/>
  <c r="U518" i="8"/>
  <c r="AT518" i="8" s="1"/>
  <c r="G486" i="8"/>
  <c r="AA486" i="8" s="1"/>
  <c r="U145" i="8"/>
  <c r="AE153" i="8"/>
  <c r="U470" i="8"/>
  <c r="V300" i="8"/>
  <c r="U127" i="8"/>
  <c r="G209" i="8"/>
  <c r="AA209" i="8" s="1"/>
  <c r="AE112" i="8"/>
  <c r="AO508" i="8"/>
  <c r="Z508" i="8"/>
  <c r="U494" i="8"/>
  <c r="AJ494" i="8" s="1"/>
  <c r="V446" i="8"/>
  <c r="AE462" i="8"/>
  <c r="V438" i="8"/>
  <c r="U406" i="8"/>
  <c r="AJ406" i="8" s="1"/>
  <c r="Z395" i="8"/>
  <c r="U319" i="8"/>
  <c r="AE310" i="8"/>
  <c r="U340" i="8"/>
  <c r="U239" i="8"/>
  <c r="AJ239" i="8" s="1"/>
  <c r="U134" i="8"/>
  <c r="AJ134" i="8" s="1"/>
  <c r="U174" i="8"/>
  <c r="AJ174" i="8" s="1"/>
  <c r="AE30" i="8"/>
  <c r="AO462" i="8"/>
  <c r="Z387" i="8"/>
  <c r="AE387" i="8"/>
  <c r="AJ410" i="8"/>
  <c r="AT410" i="8"/>
  <c r="AE503" i="8"/>
  <c r="G503" i="8"/>
  <c r="U503" i="8"/>
  <c r="AO503" i="8"/>
  <c r="Z503" i="8"/>
  <c r="AO333" i="8"/>
  <c r="G333" i="8"/>
  <c r="Z333" i="8"/>
  <c r="U333" i="8"/>
  <c r="AE333" i="8"/>
  <c r="AE266" i="8"/>
  <c r="G266" i="8"/>
  <c r="U266" i="8"/>
  <c r="AO266" i="8"/>
  <c r="Z266" i="8"/>
  <c r="K15" i="2"/>
  <c r="K21" i="2" s="1"/>
  <c r="L7" i="2"/>
  <c r="K12" i="2"/>
  <c r="K22" i="2"/>
  <c r="K8" i="2"/>
  <c r="K9" i="2"/>
  <c r="I9" i="3" s="1"/>
  <c r="I8" i="3"/>
  <c r="AO510" i="8"/>
  <c r="G510" i="8"/>
  <c r="U510" i="8"/>
  <c r="Z510" i="8"/>
  <c r="AE510" i="8"/>
  <c r="AO474" i="8"/>
  <c r="AE474" i="8"/>
  <c r="G474" i="8"/>
  <c r="U474" i="8"/>
  <c r="Z474" i="8"/>
  <c r="AP448" i="8"/>
  <c r="AF448" i="8"/>
  <c r="H448" i="8"/>
  <c r="AA448" i="8"/>
  <c r="V448" i="8"/>
  <c r="AE428" i="8"/>
  <c r="G428" i="8"/>
  <c r="U428" i="8"/>
  <c r="Z428" i="8"/>
  <c r="AO428" i="8"/>
  <c r="AO418" i="8"/>
  <c r="AE418" i="8"/>
  <c r="G418" i="8"/>
  <c r="U418" i="8"/>
  <c r="Z418" i="8"/>
  <c r="U359" i="8"/>
  <c r="Z241" i="8"/>
  <c r="AO241" i="8"/>
  <c r="AE241" i="8"/>
  <c r="G241" i="8"/>
  <c r="U241" i="8"/>
  <c r="AO162" i="8"/>
  <c r="AE162" i="8"/>
  <c r="G162" i="8"/>
  <c r="U162" i="8"/>
  <c r="Z162" i="8"/>
  <c r="AE103" i="8"/>
  <c r="G103" i="8"/>
  <c r="U103" i="8"/>
  <c r="Z103" i="8"/>
  <c r="AO103" i="8"/>
  <c r="AO93" i="8"/>
  <c r="AE93" i="8"/>
  <c r="G93" i="8"/>
  <c r="Z93" i="8"/>
  <c r="U93" i="8"/>
  <c r="AE187" i="8"/>
  <c r="G187" i="8"/>
  <c r="U187" i="8"/>
  <c r="AO187" i="8"/>
  <c r="Z187" i="8"/>
  <c r="AE305" i="8"/>
  <c r="G305" i="8"/>
  <c r="U305" i="8"/>
  <c r="Z305" i="8"/>
  <c r="AO305" i="8"/>
  <c r="AO186" i="8"/>
  <c r="AE186" i="8"/>
  <c r="G186" i="8"/>
  <c r="U186" i="8"/>
  <c r="Z186" i="8"/>
  <c r="AE139" i="8"/>
  <c r="G139" i="8"/>
  <c r="U139" i="8"/>
  <c r="AO139" i="8"/>
  <c r="Z139" i="8"/>
  <c r="AO53" i="8"/>
  <c r="AE53" i="8"/>
  <c r="G53" i="8"/>
  <c r="Z53" i="8"/>
  <c r="U53" i="8"/>
  <c r="AA112" i="8"/>
  <c r="AP112" i="8"/>
  <c r="AF112" i="8"/>
  <c r="H112" i="8"/>
  <c r="V112" i="8"/>
  <c r="AE94" i="8"/>
  <c r="G94" i="8"/>
  <c r="U94" i="8"/>
  <c r="Z94" i="8"/>
  <c r="AO94" i="8"/>
  <c r="AO146" i="8"/>
  <c r="AE146" i="8"/>
  <c r="G146" i="8"/>
  <c r="U146" i="8"/>
  <c r="Z146" i="8"/>
  <c r="AC97" i="8"/>
  <c r="AR97" i="8"/>
  <c r="AH97" i="8"/>
  <c r="J97" i="8"/>
  <c r="X97" i="8"/>
  <c r="B55" i="10"/>
  <c r="AE476" i="8"/>
  <c r="G476" i="8"/>
  <c r="U476" i="8"/>
  <c r="Z476" i="8"/>
  <c r="AO476" i="8"/>
  <c r="Z480" i="8"/>
  <c r="AO480" i="8"/>
  <c r="G480" i="8"/>
  <c r="AE480" i="8"/>
  <c r="U480" i="8"/>
  <c r="AO457" i="8"/>
  <c r="AE457" i="8"/>
  <c r="G457" i="8"/>
  <c r="Z457" i="8"/>
  <c r="U457" i="8"/>
  <c r="U445" i="8"/>
  <c r="Z445" i="8"/>
  <c r="G445" i="8"/>
  <c r="AE445" i="8"/>
  <c r="AO445" i="8"/>
  <c r="U421" i="8"/>
  <c r="AO421" i="8"/>
  <c r="G421" i="8"/>
  <c r="Z421" i="8"/>
  <c r="AE421" i="8"/>
  <c r="U437" i="8"/>
  <c r="AO437" i="8"/>
  <c r="AE437" i="8"/>
  <c r="Z437" i="8"/>
  <c r="G437" i="8"/>
  <c r="Z396" i="8"/>
  <c r="AO396" i="8"/>
  <c r="AE396" i="8"/>
  <c r="G396" i="8"/>
  <c r="U396" i="8"/>
  <c r="Z385" i="8"/>
  <c r="G385" i="8"/>
  <c r="AO385" i="8"/>
  <c r="U385" i="8"/>
  <c r="AE385" i="8"/>
  <c r="AE458" i="8"/>
  <c r="G458" i="8"/>
  <c r="U458" i="8"/>
  <c r="Z458" i="8"/>
  <c r="AO458" i="8"/>
  <c r="AE398" i="8"/>
  <c r="G398" i="8"/>
  <c r="U398" i="8"/>
  <c r="AO398" i="8"/>
  <c r="Z398" i="8"/>
  <c r="U422" i="8"/>
  <c r="Z422" i="8"/>
  <c r="AO422" i="8"/>
  <c r="G422" i="8"/>
  <c r="AE422" i="8"/>
  <c r="U354" i="8"/>
  <c r="G354" i="8"/>
  <c r="AO354" i="8"/>
  <c r="AE354" i="8"/>
  <c r="Z354" i="8"/>
  <c r="AE352" i="8"/>
  <c r="G352" i="8"/>
  <c r="U352" i="8"/>
  <c r="AO352" i="8"/>
  <c r="Z352" i="8"/>
  <c r="AO351" i="8"/>
  <c r="AE351" i="8"/>
  <c r="G351" i="8"/>
  <c r="Z351" i="8"/>
  <c r="U351" i="8"/>
  <c r="U400" i="8"/>
  <c r="AE400" i="8"/>
  <c r="Z400" i="8"/>
  <c r="G400" i="8"/>
  <c r="AO400" i="8"/>
  <c r="AE265" i="8"/>
  <c r="G265" i="8"/>
  <c r="AO265" i="8"/>
  <c r="Z265" i="8"/>
  <c r="U265" i="8"/>
  <c r="U330" i="8"/>
  <c r="AO330" i="8"/>
  <c r="AE330" i="8"/>
  <c r="G330" i="8"/>
  <c r="Z330" i="8"/>
  <c r="AE313" i="8"/>
  <c r="G313" i="8"/>
  <c r="U313" i="8"/>
  <c r="Z313" i="8"/>
  <c r="AO313" i="8"/>
  <c r="AB325" i="8"/>
  <c r="AQ325" i="8"/>
  <c r="AG325" i="8"/>
  <c r="I325" i="8"/>
  <c r="W325" i="8"/>
  <c r="AE306" i="8"/>
  <c r="G306" i="8"/>
  <c r="U306" i="8"/>
  <c r="Z306" i="8"/>
  <c r="AO306" i="8"/>
  <c r="U275" i="8"/>
  <c r="AE275" i="8"/>
  <c r="AO275" i="8"/>
  <c r="G275" i="8"/>
  <c r="Z275" i="8"/>
  <c r="U260" i="8"/>
  <c r="G260" i="8"/>
  <c r="Z260" i="8"/>
  <c r="AO260" i="8"/>
  <c r="AE260" i="8"/>
  <c r="Z271" i="8"/>
  <c r="AO271" i="8"/>
  <c r="U271" i="8"/>
  <c r="G271" i="8"/>
  <c r="AE271" i="8"/>
  <c r="U221" i="8"/>
  <c r="AO221" i="8"/>
  <c r="Z221" i="8"/>
  <c r="G221" i="8"/>
  <c r="AE221" i="8"/>
  <c r="Z185" i="8"/>
  <c r="AO185" i="8"/>
  <c r="AE185" i="8"/>
  <c r="G185" i="8"/>
  <c r="U185" i="8"/>
  <c r="AE180" i="8"/>
  <c r="G180" i="8"/>
  <c r="U180" i="8"/>
  <c r="Z180" i="8"/>
  <c r="AO180" i="8"/>
  <c r="Z176" i="8"/>
  <c r="AO176" i="8"/>
  <c r="G176" i="8"/>
  <c r="U176" i="8"/>
  <c r="AE176" i="8"/>
  <c r="AE314" i="8"/>
  <c r="G314" i="8"/>
  <c r="U314" i="8"/>
  <c r="Z314" i="8"/>
  <c r="AO314" i="8"/>
  <c r="Z208" i="8"/>
  <c r="AO208" i="8"/>
  <c r="AE208" i="8"/>
  <c r="G208" i="8"/>
  <c r="U208" i="8"/>
  <c r="Z168" i="8"/>
  <c r="AO168" i="8"/>
  <c r="G168" i="8"/>
  <c r="U168" i="8"/>
  <c r="AE168" i="8"/>
  <c r="Z136" i="8"/>
  <c r="AO136" i="8"/>
  <c r="U136" i="8"/>
  <c r="G136" i="8"/>
  <c r="AE136" i="8"/>
  <c r="AO218" i="8"/>
  <c r="AE218" i="8"/>
  <c r="G218" i="8"/>
  <c r="U218" i="8"/>
  <c r="Z218" i="8"/>
  <c r="U142" i="8"/>
  <c r="Z142" i="8"/>
  <c r="AO142" i="8"/>
  <c r="AE142" i="8"/>
  <c r="G142" i="8"/>
  <c r="AO280" i="8"/>
  <c r="AE280" i="8"/>
  <c r="G280" i="8"/>
  <c r="Z280" i="8"/>
  <c r="U280" i="8"/>
  <c r="AE282" i="8"/>
  <c r="G282" i="8"/>
  <c r="U282" i="8"/>
  <c r="Z282" i="8"/>
  <c r="AO282" i="8"/>
  <c r="AO194" i="8"/>
  <c r="AE194" i="8"/>
  <c r="G194" i="8"/>
  <c r="Z194" i="8"/>
  <c r="U194" i="8"/>
  <c r="AE71" i="8"/>
  <c r="G71" i="8"/>
  <c r="U71" i="8"/>
  <c r="Z71" i="8"/>
  <c r="AO71" i="8"/>
  <c r="AO61" i="8"/>
  <c r="AE61" i="8"/>
  <c r="G61" i="8"/>
  <c r="Z61" i="8"/>
  <c r="U61" i="8"/>
  <c r="Z177" i="8"/>
  <c r="AO177" i="8"/>
  <c r="AE177" i="8"/>
  <c r="G177" i="8"/>
  <c r="U177" i="8"/>
  <c r="U109" i="8"/>
  <c r="AO109" i="8"/>
  <c r="G109" i="8"/>
  <c r="AE109" i="8"/>
  <c r="Z109" i="8"/>
  <c r="AE47" i="8"/>
  <c r="G47" i="8"/>
  <c r="U47" i="8"/>
  <c r="Z47" i="8"/>
  <c r="AO47" i="8"/>
  <c r="U80" i="8"/>
  <c r="AO80" i="8"/>
  <c r="G80" i="8"/>
  <c r="Z80" i="8"/>
  <c r="AE80" i="8"/>
  <c r="AE38" i="8"/>
  <c r="G38" i="8"/>
  <c r="U38" i="8"/>
  <c r="Z38" i="8"/>
  <c r="AO38" i="8"/>
  <c r="AA89" i="8"/>
  <c r="AP89" i="8"/>
  <c r="H89" i="8"/>
  <c r="AF89" i="8"/>
  <c r="V89" i="8"/>
  <c r="AO226" i="8"/>
  <c r="AE226" i="8"/>
  <c r="G226" i="8"/>
  <c r="U226" i="8"/>
  <c r="Z226" i="8"/>
  <c r="AO130" i="8"/>
  <c r="AE130" i="8"/>
  <c r="G130" i="8"/>
  <c r="Z130" i="8"/>
  <c r="U130" i="8"/>
  <c r="Z74" i="8"/>
  <c r="AO74" i="8"/>
  <c r="G74" i="8"/>
  <c r="U74" i="8"/>
  <c r="AE74" i="8"/>
  <c r="Z68" i="8"/>
  <c r="AO68" i="8"/>
  <c r="AE68" i="8"/>
  <c r="G68" i="8"/>
  <c r="U68" i="8"/>
  <c r="Z119" i="8"/>
  <c r="AO119" i="8"/>
  <c r="G119" i="8"/>
  <c r="U119" i="8"/>
  <c r="AE119" i="8"/>
  <c r="AO154" i="8"/>
  <c r="AE154" i="8"/>
  <c r="G154" i="8"/>
  <c r="U154" i="8"/>
  <c r="Z154" i="8"/>
  <c r="AE87" i="8"/>
  <c r="G87" i="8"/>
  <c r="U87" i="8"/>
  <c r="AO87" i="8"/>
  <c r="Z87" i="8"/>
  <c r="AO138" i="8"/>
  <c r="AE138" i="8"/>
  <c r="G138" i="8"/>
  <c r="Z138" i="8"/>
  <c r="U138" i="8"/>
  <c r="AE54" i="8"/>
  <c r="G54" i="8"/>
  <c r="U54" i="8"/>
  <c r="Z54" i="8"/>
  <c r="AO54" i="8"/>
  <c r="AO178" i="8"/>
  <c r="AE178" i="8"/>
  <c r="G178" i="8"/>
  <c r="Z178" i="8"/>
  <c r="U178" i="8"/>
  <c r="H18" i="3"/>
  <c r="H13" i="3"/>
  <c r="Z496" i="8"/>
  <c r="AO496" i="8"/>
  <c r="U496" i="8"/>
  <c r="G496" i="8"/>
  <c r="AE496" i="8"/>
  <c r="AO501" i="8"/>
  <c r="AE501" i="8"/>
  <c r="G501" i="8"/>
  <c r="Z501" i="8"/>
  <c r="U501" i="8"/>
  <c r="Z350" i="8"/>
  <c r="AE350" i="8"/>
  <c r="G350" i="8"/>
  <c r="AO350" i="8"/>
  <c r="U350" i="8"/>
  <c r="Z255" i="8"/>
  <c r="G255" i="8"/>
  <c r="AO255" i="8"/>
  <c r="AE255" i="8"/>
  <c r="U255" i="8"/>
  <c r="AE227" i="8"/>
  <c r="G227" i="8"/>
  <c r="U227" i="8"/>
  <c r="Z227" i="8"/>
  <c r="AO227" i="8"/>
  <c r="AP84" i="8"/>
  <c r="AF84" i="8"/>
  <c r="H84" i="8"/>
  <c r="V84" i="8"/>
  <c r="AA84" i="8"/>
  <c r="U230" i="8"/>
  <c r="Z230" i="8"/>
  <c r="AO230" i="8"/>
  <c r="AE230" i="8"/>
  <c r="G230" i="8"/>
  <c r="AO77" i="8"/>
  <c r="AE77" i="8"/>
  <c r="G77" i="8"/>
  <c r="Z77" i="8"/>
  <c r="U77" i="8"/>
  <c r="Z99" i="8"/>
  <c r="AO99" i="8"/>
  <c r="G99" i="8"/>
  <c r="U99" i="8"/>
  <c r="AE99" i="8"/>
  <c r="AE63" i="8"/>
  <c r="G63" i="8"/>
  <c r="U63" i="8"/>
  <c r="Z63" i="8"/>
  <c r="AO63" i="8"/>
  <c r="AO524" i="8"/>
  <c r="AE524" i="8"/>
  <c r="U524" i="8"/>
  <c r="G524" i="8"/>
  <c r="Z524" i="8"/>
  <c r="Z506" i="8"/>
  <c r="AO506" i="8"/>
  <c r="AE506" i="8"/>
  <c r="U506" i="8"/>
  <c r="G506" i="8"/>
  <c r="Z487" i="8"/>
  <c r="G487" i="8"/>
  <c r="AO487" i="8"/>
  <c r="U487" i="8"/>
  <c r="AE487" i="8"/>
  <c r="AE482" i="8"/>
  <c r="G482" i="8"/>
  <c r="AO482" i="8"/>
  <c r="U482" i="8"/>
  <c r="Z482" i="8"/>
  <c r="AO465" i="8"/>
  <c r="U465" i="8"/>
  <c r="AE465" i="8"/>
  <c r="G465" i="8"/>
  <c r="Z465" i="8"/>
  <c r="AE436" i="8"/>
  <c r="G436" i="8"/>
  <c r="U436" i="8"/>
  <c r="Z436" i="8"/>
  <c r="AO436" i="8"/>
  <c r="V392" i="8"/>
  <c r="AA392" i="8"/>
  <c r="AF392" i="8"/>
  <c r="H392" i="8"/>
  <c r="AP392" i="8"/>
  <c r="AO378" i="8"/>
  <c r="Z378" i="8"/>
  <c r="AE378" i="8"/>
  <c r="U378" i="8"/>
  <c r="G378" i="8"/>
  <c r="AO320" i="8"/>
  <c r="AE320" i="8"/>
  <c r="G320" i="8"/>
  <c r="Z320" i="8"/>
  <c r="U320" i="8"/>
  <c r="AA431" i="8"/>
  <c r="AP431" i="8"/>
  <c r="AF431" i="8"/>
  <c r="V431" i="8"/>
  <c r="H431" i="8"/>
  <c r="Z248" i="8"/>
  <c r="AO248" i="8"/>
  <c r="AE248" i="8"/>
  <c r="G248" i="8"/>
  <c r="U248" i="8"/>
  <c r="U259" i="8"/>
  <c r="Z259" i="8"/>
  <c r="AO259" i="8"/>
  <c r="G259" i="8"/>
  <c r="AE259" i="8"/>
  <c r="AE321" i="8"/>
  <c r="G321" i="8"/>
  <c r="U321" i="8"/>
  <c r="Z321" i="8"/>
  <c r="AO321" i="8"/>
  <c r="AE164" i="8"/>
  <c r="G164" i="8"/>
  <c r="U164" i="8"/>
  <c r="Z164" i="8"/>
  <c r="AO164" i="8"/>
  <c r="Z217" i="8"/>
  <c r="AO217" i="8"/>
  <c r="AE217" i="8"/>
  <c r="G217" i="8"/>
  <c r="U217" i="8"/>
  <c r="U513" i="8"/>
  <c r="AO513" i="8"/>
  <c r="G513" i="8"/>
  <c r="Z513" i="8"/>
  <c r="AE513" i="8"/>
  <c r="Z464" i="8"/>
  <c r="AE464" i="8"/>
  <c r="U464" i="8"/>
  <c r="G464" i="8"/>
  <c r="AO464" i="8"/>
  <c r="U520" i="8"/>
  <c r="Z520" i="8"/>
  <c r="AO520" i="8"/>
  <c r="G520" i="8"/>
  <c r="AE520" i="8"/>
  <c r="G466" i="8"/>
  <c r="Z466" i="8"/>
  <c r="AO466" i="8"/>
  <c r="AE466" i="8"/>
  <c r="U466" i="8"/>
  <c r="AE435" i="8"/>
  <c r="G435" i="8"/>
  <c r="U435" i="8"/>
  <c r="Z435" i="8"/>
  <c r="AO435" i="8"/>
  <c r="AO439" i="8"/>
  <c r="AE439" i="8"/>
  <c r="U439" i="8"/>
  <c r="G439" i="8"/>
  <c r="Z439" i="8"/>
  <c r="G383" i="8"/>
  <c r="Z383" i="8"/>
  <c r="U383" i="8"/>
  <c r="AO383" i="8"/>
  <c r="AE383" i="8"/>
  <c r="U344" i="8"/>
  <c r="AO344" i="8"/>
  <c r="Z344" i="8"/>
  <c r="AE344" i="8"/>
  <c r="G344" i="8"/>
  <c r="AE156" i="8"/>
  <c r="G156" i="8"/>
  <c r="U156" i="8"/>
  <c r="Z156" i="8"/>
  <c r="AO156" i="8"/>
  <c r="AE195" i="8"/>
  <c r="G195" i="8"/>
  <c r="U195" i="8"/>
  <c r="AO195" i="8"/>
  <c r="Z195" i="8"/>
  <c r="Z223" i="8"/>
  <c r="AO223" i="8"/>
  <c r="AE223" i="8"/>
  <c r="G223" i="8"/>
  <c r="U223" i="8"/>
  <c r="AE123" i="8"/>
  <c r="G123" i="8"/>
  <c r="U123" i="8"/>
  <c r="Z123" i="8"/>
  <c r="AO123" i="8"/>
  <c r="U104" i="8"/>
  <c r="G104" i="8"/>
  <c r="AE104" i="8"/>
  <c r="AO104" i="8"/>
  <c r="Z104" i="8"/>
  <c r="AE102" i="8"/>
  <c r="G102" i="8"/>
  <c r="U102" i="8"/>
  <c r="Z102" i="8"/>
  <c r="AO102" i="8"/>
  <c r="AF525" i="8"/>
  <c r="H525" i="8"/>
  <c r="V525" i="8"/>
  <c r="AP525" i="8"/>
  <c r="AA525" i="8"/>
  <c r="AE491" i="8"/>
  <c r="G491" i="8"/>
  <c r="Z491" i="8"/>
  <c r="U491" i="8"/>
  <c r="AO491" i="8"/>
  <c r="AA499" i="8"/>
  <c r="AP499" i="8"/>
  <c r="AF499" i="8"/>
  <c r="H499" i="8"/>
  <c r="V499" i="8"/>
  <c r="Z468" i="8"/>
  <c r="AO468" i="8"/>
  <c r="AE468" i="8"/>
  <c r="G468" i="8"/>
  <c r="U468" i="8"/>
  <c r="U455" i="8"/>
  <c r="AE441" i="8"/>
  <c r="G441" i="8"/>
  <c r="Z441" i="8"/>
  <c r="AO441" i="8"/>
  <c r="U441" i="8"/>
  <c r="AE427" i="8"/>
  <c r="G427" i="8"/>
  <c r="AO427" i="8"/>
  <c r="U427" i="8"/>
  <c r="Z427" i="8"/>
  <c r="Z424" i="8"/>
  <c r="AO424" i="8"/>
  <c r="AE424" i="8"/>
  <c r="U424" i="8"/>
  <c r="G424" i="8"/>
  <c r="AE403" i="8"/>
  <c r="G403" i="8"/>
  <c r="U403" i="8"/>
  <c r="Z403" i="8"/>
  <c r="AO403" i="8"/>
  <c r="AO449" i="8"/>
  <c r="AE449" i="8"/>
  <c r="G449" i="8"/>
  <c r="Z449" i="8"/>
  <c r="U449" i="8"/>
  <c r="AE404" i="8"/>
  <c r="G404" i="8"/>
  <c r="U404" i="8"/>
  <c r="Z404" i="8"/>
  <c r="AO404" i="8"/>
  <c r="AE440" i="8"/>
  <c r="G440" i="8"/>
  <c r="AO440" i="8"/>
  <c r="U440" i="8"/>
  <c r="Z440" i="8"/>
  <c r="AO397" i="8"/>
  <c r="AE397" i="8"/>
  <c r="G397" i="8"/>
  <c r="U397" i="8"/>
  <c r="Z397" i="8"/>
  <c r="AE369" i="8"/>
  <c r="G369" i="8"/>
  <c r="U369" i="8"/>
  <c r="Z369" i="8"/>
  <c r="AO369" i="8"/>
  <c r="U349" i="8"/>
  <c r="AE376" i="8"/>
  <c r="G376" i="8"/>
  <c r="Z376" i="8"/>
  <c r="U376" i="8"/>
  <c r="AO376" i="8"/>
  <c r="U286" i="8"/>
  <c r="AQ318" i="8"/>
  <c r="AG318" i="8"/>
  <c r="I318" i="8"/>
  <c r="W318" i="8"/>
  <c r="AB318" i="8"/>
  <c r="U338" i="8"/>
  <c r="G338" i="8"/>
  <c r="AE338" i="8"/>
  <c r="AO338" i="8"/>
  <c r="Z338" i="8"/>
  <c r="Z240" i="8"/>
  <c r="AO240" i="8"/>
  <c r="U240" i="8"/>
  <c r="G240" i="8"/>
  <c r="AE240" i="8"/>
  <c r="AP233" i="8"/>
  <c r="AF233" i="8"/>
  <c r="H233" i="8"/>
  <c r="V233" i="8"/>
  <c r="AA233" i="8"/>
  <c r="AE212" i="8"/>
  <c r="G212" i="8"/>
  <c r="U212" i="8"/>
  <c r="Z212" i="8"/>
  <c r="AO212" i="8"/>
  <c r="Z270" i="8"/>
  <c r="AO270" i="8"/>
  <c r="AE270" i="8"/>
  <c r="U270" i="8"/>
  <c r="G270" i="8"/>
  <c r="U206" i="8"/>
  <c r="Z206" i="8"/>
  <c r="G206" i="8"/>
  <c r="AO206" i="8"/>
  <c r="AE206" i="8"/>
  <c r="U205" i="8"/>
  <c r="AO205" i="8"/>
  <c r="Z205" i="8"/>
  <c r="G205" i="8"/>
  <c r="AE205" i="8"/>
  <c r="Z160" i="8"/>
  <c r="AO160" i="8"/>
  <c r="G160" i="8"/>
  <c r="U160" i="8"/>
  <c r="AE160" i="8"/>
  <c r="AE274" i="8"/>
  <c r="G274" i="8"/>
  <c r="U274" i="8"/>
  <c r="Z274" i="8"/>
  <c r="AO274" i="8"/>
  <c r="AE172" i="8"/>
  <c r="G172" i="8"/>
  <c r="U172" i="8"/>
  <c r="Z172" i="8"/>
  <c r="AO172" i="8"/>
  <c r="AE228" i="8"/>
  <c r="G228" i="8"/>
  <c r="U228" i="8"/>
  <c r="Z228" i="8"/>
  <c r="AO228" i="8"/>
  <c r="AA239" i="8"/>
  <c r="AP239" i="8"/>
  <c r="AF239" i="8"/>
  <c r="H239" i="8"/>
  <c r="V239" i="8"/>
  <c r="U125" i="8"/>
  <c r="AE125" i="8"/>
  <c r="Z125" i="8"/>
  <c r="AO125" i="8"/>
  <c r="G125" i="8"/>
  <c r="AE147" i="8"/>
  <c r="G147" i="8"/>
  <c r="U147" i="8"/>
  <c r="AO147" i="8"/>
  <c r="Z147" i="8"/>
  <c r="U48" i="8"/>
  <c r="AO48" i="8"/>
  <c r="G48" i="8"/>
  <c r="AE48" i="8"/>
  <c r="Z48" i="8"/>
  <c r="AO170" i="8"/>
  <c r="AE170" i="8"/>
  <c r="G170" i="8"/>
  <c r="U170" i="8"/>
  <c r="Z170" i="8"/>
  <c r="Z82" i="8"/>
  <c r="AO82" i="8"/>
  <c r="G82" i="8"/>
  <c r="AE82" i="8"/>
  <c r="U82" i="8"/>
  <c r="AE132" i="8"/>
  <c r="G132" i="8"/>
  <c r="U132" i="8"/>
  <c r="Z132" i="8"/>
  <c r="AO132" i="8"/>
  <c r="AA57" i="8"/>
  <c r="AP57" i="8"/>
  <c r="H57" i="8"/>
  <c r="AF57" i="8"/>
  <c r="V57" i="8"/>
  <c r="AO45" i="8"/>
  <c r="AE45" i="8"/>
  <c r="G45" i="8"/>
  <c r="Z45" i="8"/>
  <c r="U45" i="8"/>
  <c r="AE116" i="8"/>
  <c r="G116" i="8"/>
  <c r="U116" i="8"/>
  <c r="AO116" i="8"/>
  <c r="Z116" i="8"/>
  <c r="L16" i="4"/>
  <c r="L15" i="4"/>
  <c r="I22" i="4" s="1"/>
  <c r="L22" i="4" s="1"/>
  <c r="D21" i="4" s="1"/>
  <c r="D23" i="4" s="1"/>
  <c r="AE155" i="8"/>
  <c r="G155" i="8"/>
  <c r="U155" i="8"/>
  <c r="AO155" i="8"/>
  <c r="Z155" i="8"/>
  <c r="AE78" i="8"/>
  <c r="G78" i="8"/>
  <c r="U78" i="8"/>
  <c r="Z78" i="8"/>
  <c r="AO78" i="8"/>
  <c r="U118" i="8"/>
  <c r="Z118" i="8"/>
  <c r="AO118" i="8"/>
  <c r="G118" i="8"/>
  <c r="AE118" i="8"/>
  <c r="U117" i="8"/>
  <c r="Z117" i="8"/>
  <c r="AO117" i="8"/>
  <c r="G117" i="8"/>
  <c r="AE117" i="8"/>
  <c r="J10" i="2"/>
  <c r="AE70" i="8"/>
  <c r="G70" i="8"/>
  <c r="U70" i="8"/>
  <c r="Z70" i="8"/>
  <c r="AO70" i="8"/>
  <c r="U492" i="8"/>
  <c r="AO492" i="8"/>
  <c r="AE492" i="8"/>
  <c r="Z492" i="8"/>
  <c r="G492" i="8"/>
  <c r="U478" i="8"/>
  <c r="AE478" i="8"/>
  <c r="AO478" i="8"/>
  <c r="G478" i="8"/>
  <c r="Z478" i="8"/>
  <c r="U414" i="8"/>
  <c r="G414" i="8"/>
  <c r="AO414" i="8"/>
  <c r="Z414" i="8"/>
  <c r="AE414" i="8"/>
  <c r="Z432" i="8"/>
  <c r="AO432" i="8"/>
  <c r="U432" i="8"/>
  <c r="AE432" i="8"/>
  <c r="G432" i="8"/>
  <c r="AE419" i="8"/>
  <c r="G419" i="8"/>
  <c r="Z419" i="8"/>
  <c r="AO419" i="8"/>
  <c r="U419" i="8"/>
  <c r="Z447" i="8"/>
  <c r="AO447" i="8"/>
  <c r="U447" i="8"/>
  <c r="G447" i="8"/>
  <c r="AE447" i="8"/>
  <c r="Z200" i="8"/>
  <c r="AO200" i="8"/>
  <c r="U200" i="8"/>
  <c r="AE200" i="8"/>
  <c r="G200" i="8"/>
  <c r="U213" i="8"/>
  <c r="AO213" i="8"/>
  <c r="AE213" i="8"/>
  <c r="G213" i="8"/>
  <c r="Z213" i="8"/>
  <c r="Z144" i="8"/>
  <c r="AO144" i="8"/>
  <c r="G144" i="8"/>
  <c r="U144" i="8"/>
  <c r="AE144" i="8"/>
  <c r="AE203" i="8"/>
  <c r="G203" i="8"/>
  <c r="U203" i="8"/>
  <c r="AO203" i="8"/>
  <c r="Z203" i="8"/>
  <c r="U150" i="8"/>
  <c r="Z150" i="8"/>
  <c r="AO150" i="8"/>
  <c r="AE150" i="8"/>
  <c r="G150" i="8"/>
  <c r="Z28" i="8"/>
  <c r="AO28" i="8"/>
  <c r="AE28" i="8"/>
  <c r="G28" i="8"/>
  <c r="U28" i="8"/>
  <c r="AE196" i="8"/>
  <c r="G196" i="8"/>
  <c r="U196" i="8"/>
  <c r="Z196" i="8"/>
  <c r="AO196" i="8"/>
  <c r="AE502" i="8"/>
  <c r="G502" i="8"/>
  <c r="U502" i="8"/>
  <c r="Z502" i="8"/>
  <c r="AO502" i="8"/>
  <c r="Z454" i="8"/>
  <c r="AO454" i="8"/>
  <c r="G454" i="8"/>
  <c r="AE454" i="8"/>
  <c r="U454" i="8"/>
  <c r="Z416" i="8"/>
  <c r="AO416" i="8"/>
  <c r="G416" i="8"/>
  <c r="AE416" i="8"/>
  <c r="U416" i="8"/>
  <c r="U469" i="8"/>
  <c r="AO469" i="8"/>
  <c r="Z469" i="8"/>
  <c r="G469" i="8"/>
  <c r="AE469" i="8"/>
  <c r="Z358" i="8"/>
  <c r="AO358" i="8"/>
  <c r="U358" i="8"/>
  <c r="G358" i="8"/>
  <c r="AE358" i="8"/>
  <c r="AB438" i="8"/>
  <c r="AG438" i="8"/>
  <c r="AQ438" i="8"/>
  <c r="I438" i="8"/>
  <c r="W438" i="8"/>
  <c r="AE399" i="8"/>
  <c r="G399" i="8"/>
  <c r="U399" i="8"/>
  <c r="Z399" i="8"/>
  <c r="AO399" i="8"/>
  <c r="U346" i="8"/>
  <c r="AE346" i="8"/>
  <c r="Z346" i="8"/>
  <c r="AO346" i="8"/>
  <c r="G346" i="8"/>
  <c r="AE204" i="8"/>
  <c r="G204" i="8"/>
  <c r="U204" i="8"/>
  <c r="Z204" i="8"/>
  <c r="AO204" i="8"/>
  <c r="AE39" i="8"/>
  <c r="G39" i="8"/>
  <c r="U39" i="8"/>
  <c r="Z39" i="8"/>
  <c r="AO39" i="8"/>
  <c r="AA135" i="8"/>
  <c r="AP135" i="8"/>
  <c r="V135" i="8"/>
  <c r="H135" i="8"/>
  <c r="AF135" i="8"/>
  <c r="AE86" i="8"/>
  <c r="G86" i="8"/>
  <c r="U86" i="8"/>
  <c r="AO86" i="8"/>
  <c r="Z86" i="8"/>
  <c r="Z36" i="8"/>
  <c r="AO36" i="8"/>
  <c r="AE36" i="8"/>
  <c r="G36" i="8"/>
  <c r="U36" i="8"/>
  <c r="H14" i="2"/>
  <c r="H16" i="2"/>
  <c r="I13" i="2"/>
  <c r="AE243" i="8"/>
  <c r="G243" i="8"/>
  <c r="U243" i="8"/>
  <c r="AO243" i="8"/>
  <c r="Z243" i="8"/>
  <c r="Z92" i="8"/>
  <c r="AO92" i="8"/>
  <c r="AE92" i="8"/>
  <c r="G92" i="8"/>
  <c r="U92" i="8"/>
  <c r="Z75" i="8"/>
  <c r="AO75" i="8"/>
  <c r="G75" i="8"/>
  <c r="U75" i="8"/>
  <c r="AE75" i="8"/>
  <c r="Z42" i="8"/>
  <c r="AO42" i="8"/>
  <c r="G42" i="8"/>
  <c r="U42" i="8"/>
  <c r="AE42" i="8"/>
  <c r="AO122" i="8"/>
  <c r="AE122" i="8"/>
  <c r="G122" i="8"/>
  <c r="Z122" i="8"/>
  <c r="U122" i="8"/>
  <c r="AE31" i="8"/>
  <c r="G31" i="8"/>
  <c r="U31" i="8"/>
  <c r="AO31" i="8"/>
  <c r="Z31" i="8"/>
  <c r="B75" i="10"/>
  <c r="D75" i="10" s="1"/>
  <c r="G75" i="10" s="1"/>
  <c r="B62" i="10"/>
  <c r="AE526" i="8"/>
  <c r="G526" i="8"/>
  <c r="Z526" i="8"/>
  <c r="AO526" i="8"/>
  <c r="U526" i="8"/>
  <c r="U515" i="8"/>
  <c r="AE512" i="8"/>
  <c r="G512" i="8"/>
  <c r="Z512" i="8"/>
  <c r="AO512" i="8"/>
  <c r="U512" i="8"/>
  <c r="G517" i="8"/>
  <c r="U517" i="8"/>
  <c r="AE517" i="8"/>
  <c r="Z517" i="8"/>
  <c r="AO517" i="8"/>
  <c r="U514" i="8"/>
  <c r="Z514" i="8"/>
  <c r="AO514" i="8"/>
  <c r="G514" i="8"/>
  <c r="AE514" i="8"/>
  <c r="U477" i="8"/>
  <c r="AO477" i="8"/>
  <c r="AE477" i="8"/>
  <c r="Z477" i="8"/>
  <c r="G477" i="8"/>
  <c r="U471" i="8"/>
  <c r="Z444" i="8"/>
  <c r="G444" i="8"/>
  <c r="AE444" i="8"/>
  <c r="AO444" i="8"/>
  <c r="U444" i="8"/>
  <c r="G452" i="8"/>
  <c r="Z452" i="8"/>
  <c r="AO452" i="8"/>
  <c r="U452" i="8"/>
  <c r="AE452" i="8"/>
  <c r="AE420" i="8"/>
  <c r="G420" i="8"/>
  <c r="U420" i="8"/>
  <c r="Z420" i="8"/>
  <c r="AO420" i="8"/>
  <c r="AA415" i="8"/>
  <c r="AP415" i="8"/>
  <c r="H415" i="8"/>
  <c r="V415" i="8"/>
  <c r="AF415" i="8"/>
  <c r="Z433" i="8"/>
  <c r="AO433" i="8"/>
  <c r="U433" i="8"/>
  <c r="G433" i="8"/>
  <c r="AE433" i="8"/>
  <c r="U405" i="8"/>
  <c r="AO405" i="8"/>
  <c r="AE405" i="8"/>
  <c r="Z405" i="8"/>
  <c r="G405" i="8"/>
  <c r="AO402" i="8"/>
  <c r="AE402" i="8"/>
  <c r="U402" i="8"/>
  <c r="Z402" i="8"/>
  <c r="G402" i="8"/>
  <c r="Z373" i="8"/>
  <c r="AO373" i="8"/>
  <c r="AE373" i="8"/>
  <c r="G373" i="8"/>
  <c r="U373" i="8"/>
  <c r="AE390" i="8"/>
  <c r="G390" i="8"/>
  <c r="U390" i="8"/>
  <c r="AO390" i="8"/>
  <c r="Z390" i="8"/>
  <c r="Z381" i="8"/>
  <c r="AO381" i="8"/>
  <c r="U381" i="8"/>
  <c r="G381" i="8"/>
  <c r="AE381" i="8"/>
  <c r="U450" i="8"/>
  <c r="Z450" i="8"/>
  <c r="G450" i="8"/>
  <c r="AO450" i="8"/>
  <c r="AE450" i="8"/>
  <c r="U370" i="8"/>
  <c r="AO370" i="8"/>
  <c r="G370" i="8"/>
  <c r="Z370" i="8"/>
  <c r="AE370" i="8"/>
  <c r="AE360" i="8"/>
  <c r="G360" i="8"/>
  <c r="AO360" i="8"/>
  <c r="U360" i="8"/>
  <c r="Z360" i="8"/>
  <c r="AP374" i="8"/>
  <c r="AF374" i="8"/>
  <c r="H374" i="8"/>
  <c r="AA374" i="8"/>
  <c r="V374" i="8"/>
  <c r="U331" i="8"/>
  <c r="Z331" i="8"/>
  <c r="G331" i="8"/>
  <c r="AE331" i="8"/>
  <c r="AO331" i="8"/>
  <c r="AO328" i="8"/>
  <c r="AE328" i="8"/>
  <c r="G328" i="8"/>
  <c r="Z328" i="8"/>
  <c r="U328" i="8"/>
  <c r="AO312" i="8"/>
  <c r="AE312" i="8"/>
  <c r="G312" i="8"/>
  <c r="Z312" i="8"/>
  <c r="U312" i="8"/>
  <c r="AO296" i="8"/>
  <c r="AE296" i="8"/>
  <c r="G296" i="8"/>
  <c r="Z296" i="8"/>
  <c r="U296" i="8"/>
  <c r="U323" i="8"/>
  <c r="AE323" i="8"/>
  <c r="Z323" i="8"/>
  <c r="AO323" i="8"/>
  <c r="G323" i="8"/>
  <c r="U315" i="8"/>
  <c r="AE315" i="8"/>
  <c r="Z315" i="8"/>
  <c r="AO315" i="8"/>
  <c r="G315" i="8"/>
  <c r="U307" i="8"/>
  <c r="AE307" i="8"/>
  <c r="Z307" i="8"/>
  <c r="G307" i="8"/>
  <c r="AO307" i="8"/>
  <c r="U299" i="8"/>
  <c r="AE299" i="8"/>
  <c r="Z299" i="8"/>
  <c r="G299" i="8"/>
  <c r="AO299" i="8"/>
  <c r="AO375" i="8"/>
  <c r="AE375" i="8"/>
  <c r="G375" i="8"/>
  <c r="Z375" i="8"/>
  <c r="U375" i="8"/>
  <c r="AE353" i="8"/>
  <c r="G353" i="8"/>
  <c r="U353" i="8"/>
  <c r="Z353" i="8"/>
  <c r="AO353" i="8"/>
  <c r="AO343" i="8"/>
  <c r="AE343" i="8"/>
  <c r="G343" i="8"/>
  <c r="U343" i="8"/>
  <c r="Z343" i="8"/>
  <c r="U291" i="8"/>
  <c r="G291" i="8"/>
  <c r="AE291" i="8"/>
  <c r="Z291" i="8"/>
  <c r="AO291" i="8"/>
  <c r="U267" i="8"/>
  <c r="G267" i="8"/>
  <c r="AO267" i="8"/>
  <c r="Z267" i="8"/>
  <c r="AE267" i="8"/>
  <c r="AE355" i="8"/>
  <c r="U355" i="8"/>
  <c r="Z355" i="8"/>
  <c r="G355" i="8"/>
  <c r="AO355" i="8"/>
  <c r="Z263" i="8"/>
  <c r="AO263" i="8"/>
  <c r="AE263" i="8"/>
  <c r="G263" i="8"/>
  <c r="U263" i="8"/>
  <c r="U371" i="8"/>
  <c r="AO371" i="8"/>
  <c r="G371" i="8"/>
  <c r="Z371" i="8"/>
  <c r="AE371" i="8"/>
  <c r="AE345" i="8"/>
  <c r="G345" i="8"/>
  <c r="U345" i="8"/>
  <c r="AO345" i="8"/>
  <c r="Z345" i="8"/>
  <c r="U336" i="8"/>
  <c r="G336" i="8"/>
  <c r="AO336" i="8"/>
  <c r="AE336" i="8"/>
  <c r="Z336" i="8"/>
  <c r="U229" i="8"/>
  <c r="AO229" i="8"/>
  <c r="AE229" i="8"/>
  <c r="G229" i="8"/>
  <c r="Z229" i="8"/>
  <c r="AO242" i="8"/>
  <c r="AE242" i="8"/>
  <c r="G242" i="8"/>
  <c r="Z242" i="8"/>
  <c r="U242" i="8"/>
  <c r="V253" i="8"/>
  <c r="AA253" i="8"/>
  <c r="H253" i="8"/>
  <c r="AP253" i="8"/>
  <c r="AF253" i="8"/>
  <c r="U252" i="8"/>
  <c r="G252" i="8"/>
  <c r="AO252" i="8"/>
  <c r="AE252" i="8"/>
  <c r="Z252" i="8"/>
  <c r="U182" i="8"/>
  <c r="Z182" i="8"/>
  <c r="G182" i="8"/>
  <c r="AO182" i="8"/>
  <c r="AE182" i="8"/>
  <c r="AE235" i="8"/>
  <c r="G235" i="8"/>
  <c r="U235" i="8"/>
  <c r="Z235" i="8"/>
  <c r="AO235" i="8"/>
  <c r="Z159" i="8"/>
  <c r="AO159" i="8"/>
  <c r="AE159" i="8"/>
  <c r="G159" i="8"/>
  <c r="U159" i="8"/>
  <c r="AE148" i="8"/>
  <c r="G148" i="8"/>
  <c r="U148" i="8"/>
  <c r="Z148" i="8"/>
  <c r="AO148" i="8"/>
  <c r="AP169" i="8"/>
  <c r="AF169" i="8"/>
  <c r="H169" i="8"/>
  <c r="AA169" i="8"/>
  <c r="V169" i="8"/>
  <c r="AE108" i="8"/>
  <c r="G108" i="8"/>
  <c r="U108" i="8"/>
  <c r="Z108" i="8"/>
  <c r="AO108" i="8"/>
  <c r="U110" i="8"/>
  <c r="Z110" i="8"/>
  <c r="AO110" i="8"/>
  <c r="G110" i="8"/>
  <c r="AE110" i="8"/>
  <c r="AE79" i="8"/>
  <c r="G79" i="8"/>
  <c r="U79" i="8"/>
  <c r="AO79" i="8"/>
  <c r="Z79" i="8"/>
  <c r="AO69" i="8"/>
  <c r="AE69" i="8"/>
  <c r="G69" i="8"/>
  <c r="U69" i="8"/>
  <c r="Z69" i="8"/>
  <c r="U40" i="8"/>
  <c r="G40" i="8"/>
  <c r="AE40" i="8"/>
  <c r="Z40" i="8"/>
  <c r="AO40" i="8"/>
  <c r="U32" i="8"/>
  <c r="G32" i="8"/>
  <c r="AE32" i="8"/>
  <c r="AO32" i="8"/>
  <c r="Z32" i="8"/>
  <c r="AE131" i="8"/>
  <c r="G131" i="8"/>
  <c r="U131" i="8"/>
  <c r="AO131" i="8"/>
  <c r="Z131" i="8"/>
  <c r="U222" i="8"/>
  <c r="Z222" i="8"/>
  <c r="AE222" i="8"/>
  <c r="G222" i="8"/>
  <c r="AO222" i="8"/>
  <c r="Z207" i="8"/>
  <c r="AO207" i="8"/>
  <c r="AE207" i="8"/>
  <c r="G207" i="8"/>
  <c r="U207" i="8"/>
  <c r="AO29" i="8"/>
  <c r="Z29" i="8"/>
  <c r="U29" i="8"/>
  <c r="G29" i="8"/>
  <c r="AE29" i="8"/>
  <c r="AO114" i="8"/>
  <c r="AE114" i="8"/>
  <c r="G114" i="8"/>
  <c r="Z114" i="8"/>
  <c r="U114" i="8"/>
  <c r="AE62" i="8"/>
  <c r="G62" i="8"/>
  <c r="U62" i="8"/>
  <c r="Z62" i="8"/>
  <c r="AO62" i="8"/>
  <c r="U56" i="8"/>
  <c r="AE56" i="8"/>
  <c r="Z56" i="8"/>
  <c r="AO56" i="8"/>
  <c r="G56" i="8"/>
  <c r="U88" i="8"/>
  <c r="AE88" i="8"/>
  <c r="Z88" i="8"/>
  <c r="AO88" i="8"/>
  <c r="G88" i="8"/>
  <c r="Z67" i="8"/>
  <c r="AO67" i="8"/>
  <c r="G67" i="8"/>
  <c r="U67" i="8"/>
  <c r="AE67" i="8"/>
  <c r="AE95" i="8"/>
  <c r="G95" i="8"/>
  <c r="U95" i="8"/>
  <c r="Z95" i="8"/>
  <c r="AO95" i="8"/>
  <c r="U485" i="8"/>
  <c r="G485" i="8"/>
  <c r="Z485" i="8"/>
  <c r="AE485" i="8"/>
  <c r="AO485" i="8"/>
  <c r="Z456" i="8"/>
  <c r="AE456" i="8"/>
  <c r="G456" i="8"/>
  <c r="U456" i="8"/>
  <c r="AO456" i="8"/>
  <c r="AO264" i="8"/>
  <c r="AE264" i="8"/>
  <c r="G264" i="8"/>
  <c r="Z264" i="8"/>
  <c r="U264" i="8"/>
  <c r="AO101" i="8"/>
  <c r="AE101" i="8"/>
  <c r="G101" i="8"/>
  <c r="U101" i="8"/>
  <c r="Z101" i="8"/>
  <c r="Z523" i="8"/>
  <c r="G523" i="8"/>
  <c r="AO523" i="8"/>
  <c r="U523" i="8"/>
  <c r="AE523" i="8"/>
  <c r="Z519" i="8"/>
  <c r="G519" i="8"/>
  <c r="U519" i="8"/>
  <c r="AE519" i="8"/>
  <c r="AO519" i="8"/>
  <c r="Z495" i="8"/>
  <c r="U495" i="8"/>
  <c r="G495" i="8"/>
  <c r="AE495" i="8"/>
  <c r="AO495" i="8"/>
  <c r="U442" i="8"/>
  <c r="AO442" i="8"/>
  <c r="AE442" i="8"/>
  <c r="Z442" i="8"/>
  <c r="G442" i="8"/>
  <c r="AO380" i="8"/>
  <c r="AE380" i="8"/>
  <c r="G380" i="8"/>
  <c r="U380" i="8"/>
  <c r="Z380" i="8"/>
  <c r="AO335" i="8"/>
  <c r="U335" i="8"/>
  <c r="AE335" i="8"/>
  <c r="G335" i="8"/>
  <c r="Z335" i="8"/>
  <c r="AO332" i="8"/>
  <c r="AE332" i="8"/>
  <c r="U332" i="8"/>
  <c r="Z332" i="8"/>
  <c r="G332" i="8"/>
  <c r="AA339" i="8"/>
  <c r="AP339" i="8"/>
  <c r="V339" i="8"/>
  <c r="H339" i="8"/>
  <c r="AF339" i="8"/>
  <c r="Z143" i="8"/>
  <c r="AO143" i="8"/>
  <c r="AE143" i="8"/>
  <c r="G143" i="8"/>
  <c r="U143" i="8"/>
  <c r="AE236" i="8"/>
  <c r="G236" i="8"/>
  <c r="U236" i="8"/>
  <c r="Z236" i="8"/>
  <c r="AO236" i="8"/>
  <c r="AA518" i="8"/>
  <c r="V518" i="8"/>
  <c r="AF518" i="8"/>
  <c r="H518" i="8"/>
  <c r="AP518" i="8"/>
  <c r="Z472" i="8"/>
  <c r="AO472" i="8"/>
  <c r="U472" i="8"/>
  <c r="AE472" i="8"/>
  <c r="G472" i="8"/>
  <c r="AO489" i="8"/>
  <c r="U489" i="8"/>
  <c r="G489" i="8"/>
  <c r="AE489" i="8"/>
  <c r="Z489" i="8"/>
  <c r="AE361" i="8"/>
  <c r="G361" i="8"/>
  <c r="U361" i="8"/>
  <c r="Z361" i="8"/>
  <c r="AO361" i="8"/>
  <c r="Z379" i="8"/>
  <c r="AE379" i="8"/>
  <c r="U379" i="8"/>
  <c r="AO379" i="8"/>
  <c r="G379" i="8"/>
  <c r="AE273" i="8"/>
  <c r="G273" i="8"/>
  <c r="Z273" i="8"/>
  <c r="U273" i="8"/>
  <c r="AO273" i="8"/>
  <c r="AE188" i="8"/>
  <c r="G188" i="8"/>
  <c r="U188" i="8"/>
  <c r="Z188" i="8"/>
  <c r="AO188" i="8"/>
  <c r="AO85" i="8"/>
  <c r="AE85" i="8"/>
  <c r="G85" i="8"/>
  <c r="Z85" i="8"/>
  <c r="U85" i="8"/>
  <c r="AE475" i="8"/>
  <c r="AO475" i="8"/>
  <c r="G475" i="8"/>
  <c r="U475" i="8"/>
  <c r="Z475" i="8"/>
  <c r="AE463" i="8"/>
  <c r="G463" i="8"/>
  <c r="U463" i="8"/>
  <c r="AO463" i="8"/>
  <c r="Z463" i="8"/>
  <c r="U504" i="8"/>
  <c r="G504" i="8"/>
  <c r="AE504" i="8"/>
  <c r="AO504" i="8"/>
  <c r="Z504" i="8"/>
  <c r="AO391" i="8"/>
  <c r="Z391" i="8"/>
  <c r="U391" i="8"/>
  <c r="G391" i="8"/>
  <c r="AE391" i="8"/>
  <c r="Z356" i="8"/>
  <c r="G356" i="8"/>
  <c r="AO356" i="8"/>
  <c r="U356" i="8"/>
  <c r="AE356" i="8"/>
  <c r="AG366" i="8"/>
  <c r="I366" i="8"/>
  <c r="AB366" i="8"/>
  <c r="AQ366" i="8"/>
  <c r="W366" i="8"/>
  <c r="U276" i="8"/>
  <c r="AE276" i="8"/>
  <c r="AO276" i="8"/>
  <c r="Z276" i="8"/>
  <c r="G276" i="8"/>
  <c r="V329" i="8"/>
  <c r="H329" i="8"/>
  <c r="AA329" i="8"/>
  <c r="AP329" i="8"/>
  <c r="AF329" i="8"/>
  <c r="AE281" i="8"/>
  <c r="G281" i="8"/>
  <c r="AO281" i="8"/>
  <c r="U281" i="8"/>
  <c r="Z281" i="8"/>
  <c r="Z348" i="8"/>
  <c r="AO348" i="8"/>
  <c r="U348" i="8"/>
  <c r="G348" i="8"/>
  <c r="AE348" i="8"/>
  <c r="Z372" i="8"/>
  <c r="AE372" i="8"/>
  <c r="G372" i="8"/>
  <c r="AO372" i="8"/>
  <c r="U372" i="8"/>
  <c r="AA308" i="8"/>
  <c r="AP308" i="8"/>
  <c r="AF308" i="8"/>
  <c r="H308" i="8"/>
  <c r="V308" i="8"/>
  <c r="AE412" i="8"/>
  <c r="G412" i="8"/>
  <c r="U412" i="8"/>
  <c r="Z412" i="8"/>
  <c r="AO412" i="8"/>
  <c r="AE290" i="8"/>
  <c r="G290" i="8"/>
  <c r="U290" i="8"/>
  <c r="AO290" i="8"/>
  <c r="Z290" i="8"/>
  <c r="U257" i="8"/>
  <c r="G257" i="8"/>
  <c r="AE257" i="8"/>
  <c r="Z257" i="8"/>
  <c r="AO257" i="8"/>
  <c r="AE322" i="8"/>
  <c r="G322" i="8"/>
  <c r="U322" i="8"/>
  <c r="Z322" i="8"/>
  <c r="AO322" i="8"/>
  <c r="AE297" i="8"/>
  <c r="G297" i="8"/>
  <c r="U297" i="8"/>
  <c r="Z297" i="8"/>
  <c r="AO297" i="8"/>
  <c r="AA262" i="8"/>
  <c r="AP262" i="8"/>
  <c r="AF262" i="8"/>
  <c r="H262" i="8"/>
  <c r="V262" i="8"/>
  <c r="AE179" i="8"/>
  <c r="G179" i="8"/>
  <c r="U179" i="8"/>
  <c r="AO179" i="8"/>
  <c r="Z179" i="8"/>
  <c r="Z278" i="8"/>
  <c r="AO278" i="8"/>
  <c r="U278" i="8"/>
  <c r="G278" i="8"/>
  <c r="AE278" i="8"/>
  <c r="AE219" i="8"/>
  <c r="G219" i="8"/>
  <c r="U219" i="8"/>
  <c r="Z219" i="8"/>
  <c r="AO219" i="8"/>
  <c r="AO210" i="8"/>
  <c r="AE210" i="8"/>
  <c r="G210" i="8"/>
  <c r="Z210" i="8"/>
  <c r="U210" i="8"/>
  <c r="U197" i="8"/>
  <c r="AO197" i="8"/>
  <c r="AE197" i="8"/>
  <c r="G197" i="8"/>
  <c r="Z197" i="8"/>
  <c r="Z216" i="8"/>
  <c r="AO216" i="8"/>
  <c r="AE216" i="8"/>
  <c r="G216" i="8"/>
  <c r="U216" i="8"/>
  <c r="AE211" i="8"/>
  <c r="G211" i="8"/>
  <c r="U211" i="8"/>
  <c r="Z211" i="8"/>
  <c r="AO211" i="8"/>
  <c r="Z152" i="8"/>
  <c r="AO152" i="8"/>
  <c r="G152" i="8"/>
  <c r="U152" i="8"/>
  <c r="AE152" i="8"/>
  <c r="U158" i="8"/>
  <c r="Z158" i="8"/>
  <c r="AO158" i="8"/>
  <c r="AE158" i="8"/>
  <c r="G158" i="8"/>
  <c r="U96" i="8"/>
  <c r="AE96" i="8"/>
  <c r="Z96" i="8"/>
  <c r="AO96" i="8"/>
  <c r="G96" i="8"/>
  <c r="Z35" i="8"/>
  <c r="U35" i="8"/>
  <c r="G35" i="8"/>
  <c r="AE35" i="8"/>
  <c r="AO35" i="8"/>
  <c r="AO106" i="8"/>
  <c r="AE106" i="8"/>
  <c r="G106" i="8"/>
  <c r="Z106" i="8"/>
  <c r="U106" i="8"/>
  <c r="Z60" i="8"/>
  <c r="AO60" i="8"/>
  <c r="AE60" i="8"/>
  <c r="G60" i="8"/>
  <c r="U60" i="8"/>
  <c r="AO37" i="8"/>
  <c r="G37" i="8"/>
  <c r="AE37" i="8"/>
  <c r="Z37" i="8"/>
  <c r="U37" i="8"/>
  <c r="AB58" i="8"/>
  <c r="AQ58" i="8"/>
  <c r="AG58" i="8"/>
  <c r="I58" i="8"/>
  <c r="W58" i="8"/>
  <c r="AE46" i="8"/>
  <c r="G46" i="8"/>
  <c r="U46" i="8"/>
  <c r="Z46" i="8"/>
  <c r="AO46" i="8"/>
  <c r="AE163" i="8"/>
  <c r="G163" i="8"/>
  <c r="U163" i="8"/>
  <c r="AO163" i="8"/>
  <c r="Z163" i="8"/>
  <c r="AO234" i="8"/>
  <c r="AE234" i="8"/>
  <c r="G234" i="8"/>
  <c r="Z234" i="8"/>
  <c r="U234" i="8"/>
  <c r="G35" i="4"/>
  <c r="G17" i="2"/>
  <c r="G18" i="2"/>
  <c r="G19" i="2" s="1"/>
  <c r="G25" i="2" s="1"/>
  <c r="AB65" i="8"/>
  <c r="AQ65" i="8"/>
  <c r="AG65" i="8"/>
  <c r="I65" i="8"/>
  <c r="W65" i="8"/>
  <c r="AF410" i="8"/>
  <c r="H410" i="8"/>
  <c r="V410" i="8"/>
  <c r="AA410" i="8"/>
  <c r="AP410" i="8"/>
  <c r="AE289" i="8"/>
  <c r="G289" i="8"/>
  <c r="U289" i="8"/>
  <c r="AO289" i="8"/>
  <c r="Z289" i="8"/>
  <c r="AE244" i="8"/>
  <c r="G244" i="8"/>
  <c r="U244" i="8"/>
  <c r="Z244" i="8"/>
  <c r="AO244" i="8"/>
  <c r="AO202" i="8"/>
  <c r="AE202" i="8"/>
  <c r="G202" i="8"/>
  <c r="U202" i="8"/>
  <c r="Z202" i="8"/>
  <c r="AE107" i="8"/>
  <c r="G107" i="8"/>
  <c r="U107" i="8"/>
  <c r="AO107" i="8"/>
  <c r="Z107" i="8"/>
  <c r="U72" i="8"/>
  <c r="G72" i="8"/>
  <c r="AE72" i="8"/>
  <c r="Z72" i="8"/>
  <c r="AO72" i="8"/>
  <c r="AQ83" i="8"/>
  <c r="AG83" i="8"/>
  <c r="I83" i="8"/>
  <c r="AB83" i="8"/>
  <c r="W83" i="8"/>
  <c r="U516" i="8"/>
  <c r="Z516" i="8"/>
  <c r="AE516" i="8"/>
  <c r="AO516" i="8"/>
  <c r="G516" i="8"/>
  <c r="U429" i="8"/>
  <c r="AO429" i="8"/>
  <c r="Z429" i="8"/>
  <c r="G429" i="8"/>
  <c r="AE429" i="8"/>
  <c r="AO304" i="8"/>
  <c r="AE304" i="8"/>
  <c r="G304" i="8"/>
  <c r="Z304" i="8"/>
  <c r="U304" i="8"/>
  <c r="Z192" i="8"/>
  <c r="AO192" i="8"/>
  <c r="U192" i="8"/>
  <c r="AE192" i="8"/>
  <c r="G192" i="8"/>
  <c r="U362" i="8"/>
  <c r="AO362" i="8"/>
  <c r="AE362" i="8"/>
  <c r="Z362" i="8"/>
  <c r="G362" i="8"/>
  <c r="Z408" i="8"/>
  <c r="AO408" i="8"/>
  <c r="G408" i="8"/>
  <c r="U408" i="8"/>
  <c r="AE408" i="8"/>
  <c r="U413" i="8"/>
  <c r="AO413" i="8"/>
  <c r="AE413" i="8"/>
  <c r="G413" i="8"/>
  <c r="Z413" i="8"/>
  <c r="U283" i="8"/>
  <c r="AE283" i="8"/>
  <c r="AO283" i="8"/>
  <c r="Z283" i="8"/>
  <c r="G283" i="8"/>
  <c r="AO341" i="8"/>
  <c r="U341" i="8"/>
  <c r="G341" i="8"/>
  <c r="AE341" i="8"/>
  <c r="Z341" i="8"/>
  <c r="Z295" i="8"/>
  <c r="AO295" i="8"/>
  <c r="AE295" i="8"/>
  <c r="U295" i="8"/>
  <c r="G295" i="8"/>
  <c r="AE220" i="8"/>
  <c r="G220" i="8"/>
  <c r="U220" i="8"/>
  <c r="Z220" i="8"/>
  <c r="AO220" i="8"/>
  <c r="U189" i="8"/>
  <c r="AO189" i="8"/>
  <c r="AE189" i="8"/>
  <c r="Z189" i="8"/>
  <c r="G189" i="8"/>
  <c r="U214" i="8"/>
  <c r="Z214" i="8"/>
  <c r="G214" i="8"/>
  <c r="AO214" i="8"/>
  <c r="AE214" i="8"/>
  <c r="AE124" i="8"/>
  <c r="G124" i="8"/>
  <c r="U124" i="8"/>
  <c r="AO124" i="8"/>
  <c r="Z124" i="8"/>
  <c r="AE55" i="8"/>
  <c r="G55" i="8"/>
  <c r="U55" i="8"/>
  <c r="AO55" i="8"/>
  <c r="Z55" i="8"/>
  <c r="N32" i="6"/>
  <c r="AO497" i="8"/>
  <c r="AE497" i="8"/>
  <c r="U497" i="8"/>
  <c r="G497" i="8"/>
  <c r="Z497" i="8"/>
  <c r="B29" i="10"/>
  <c r="Z488" i="8"/>
  <c r="AO488" i="8"/>
  <c r="U488" i="8"/>
  <c r="AE488" i="8"/>
  <c r="G488" i="8"/>
  <c r="AO498" i="8"/>
  <c r="AE498" i="8"/>
  <c r="U498" i="8"/>
  <c r="Z498" i="8"/>
  <c r="G498" i="8"/>
  <c r="AO507" i="8"/>
  <c r="U507" i="8"/>
  <c r="G507" i="8"/>
  <c r="AE507" i="8"/>
  <c r="Z507" i="8"/>
  <c r="U484" i="8"/>
  <c r="AO484" i="8"/>
  <c r="AE484" i="8"/>
  <c r="G484" i="8"/>
  <c r="Z484" i="8"/>
  <c r="AO460" i="8"/>
  <c r="AE460" i="8"/>
  <c r="U460" i="8"/>
  <c r="G460" i="8"/>
  <c r="Z460" i="8"/>
  <c r="AE459" i="8"/>
  <c r="G459" i="8"/>
  <c r="Z459" i="8"/>
  <c r="AO459" i="8"/>
  <c r="U459" i="8"/>
  <c r="AE483" i="8"/>
  <c r="G483" i="8"/>
  <c r="Z483" i="8"/>
  <c r="AO483" i="8"/>
  <c r="U483" i="8"/>
  <c r="U448" i="8"/>
  <c r="Z365" i="8"/>
  <c r="AO365" i="8"/>
  <c r="G365" i="8"/>
  <c r="U365" i="8"/>
  <c r="AE365" i="8"/>
  <c r="Z364" i="8"/>
  <c r="AE364" i="8"/>
  <c r="G364" i="8"/>
  <c r="U364" i="8"/>
  <c r="AO364" i="8"/>
  <c r="AE411" i="8"/>
  <c r="G411" i="8"/>
  <c r="Z411" i="8"/>
  <c r="AO411" i="8"/>
  <c r="U411" i="8"/>
  <c r="U389" i="8"/>
  <c r="AE389" i="8"/>
  <c r="AO389" i="8"/>
  <c r="Z389" i="8"/>
  <c r="G389" i="8"/>
  <c r="AO388" i="8"/>
  <c r="AE388" i="8"/>
  <c r="G388" i="8"/>
  <c r="Z388" i="8"/>
  <c r="U388" i="8"/>
  <c r="U443" i="8"/>
  <c r="G443" i="8"/>
  <c r="Z443" i="8"/>
  <c r="AO443" i="8"/>
  <c r="AE443" i="8"/>
  <c r="V382" i="8"/>
  <c r="AP382" i="8"/>
  <c r="AF382" i="8"/>
  <c r="AA382" i="8"/>
  <c r="H382" i="8"/>
  <c r="AE368" i="8"/>
  <c r="G368" i="8"/>
  <c r="Z368" i="8"/>
  <c r="AO368" i="8"/>
  <c r="U368" i="8"/>
  <c r="U279" i="8"/>
  <c r="AP451" i="8"/>
  <c r="AF451" i="8"/>
  <c r="V451" i="8"/>
  <c r="H451" i="8"/>
  <c r="AA451" i="8"/>
  <c r="U493" i="8"/>
  <c r="G493" i="8"/>
  <c r="AE493" i="8"/>
  <c r="AO493" i="8"/>
  <c r="Z493" i="8"/>
  <c r="AO426" i="8"/>
  <c r="AE426" i="8"/>
  <c r="G426" i="8"/>
  <c r="Z426" i="8"/>
  <c r="U426" i="8"/>
  <c r="U268" i="8"/>
  <c r="AE268" i="8"/>
  <c r="AO268" i="8"/>
  <c r="Z268" i="8"/>
  <c r="G268" i="8"/>
  <c r="AE298" i="8"/>
  <c r="G298" i="8"/>
  <c r="U298" i="8"/>
  <c r="Z298" i="8"/>
  <c r="AO298" i="8"/>
  <c r="Z201" i="8"/>
  <c r="AO201" i="8"/>
  <c r="AE201" i="8"/>
  <c r="G201" i="8"/>
  <c r="U201" i="8"/>
  <c r="Z251" i="8"/>
  <c r="G251" i="8"/>
  <c r="AE251" i="8"/>
  <c r="U251" i="8"/>
  <c r="AO251" i="8"/>
  <c r="U237" i="8"/>
  <c r="AO237" i="8"/>
  <c r="AE237" i="8"/>
  <c r="G237" i="8"/>
  <c r="Z237" i="8"/>
  <c r="Z184" i="8"/>
  <c r="AO184" i="8"/>
  <c r="U184" i="8"/>
  <c r="G184" i="8"/>
  <c r="AE184" i="8"/>
  <c r="U245" i="8"/>
  <c r="AO245" i="8"/>
  <c r="AE245" i="8"/>
  <c r="G245" i="8"/>
  <c r="Z245" i="8"/>
  <c r="U181" i="8"/>
  <c r="AO181" i="8"/>
  <c r="Z181" i="8"/>
  <c r="G181" i="8"/>
  <c r="AE181" i="8"/>
  <c r="Z231" i="8"/>
  <c r="AO231" i="8"/>
  <c r="AE231" i="8"/>
  <c r="G231" i="8"/>
  <c r="U231" i="8"/>
  <c r="Z151" i="8"/>
  <c r="AO151" i="8"/>
  <c r="AE151" i="8"/>
  <c r="G151" i="8"/>
  <c r="U151" i="8"/>
  <c r="AE140" i="8"/>
  <c r="G140" i="8"/>
  <c r="U140" i="8"/>
  <c r="Z140" i="8"/>
  <c r="AO140" i="8"/>
  <c r="Z129" i="8"/>
  <c r="AO129" i="8"/>
  <c r="AE129" i="8"/>
  <c r="G129" i="8"/>
  <c r="U129" i="8"/>
  <c r="U133" i="8"/>
  <c r="AO133" i="8"/>
  <c r="G133" i="8"/>
  <c r="AE133" i="8"/>
  <c r="Z133" i="8"/>
  <c r="AA247" i="8"/>
  <c r="AP247" i="8"/>
  <c r="AF247" i="8"/>
  <c r="V247" i="8"/>
  <c r="H247" i="8"/>
  <c r="U173" i="8"/>
  <c r="AO173" i="8"/>
  <c r="Z173" i="8"/>
  <c r="G173" i="8"/>
  <c r="AE173" i="8"/>
  <c r="U165" i="8"/>
  <c r="AO165" i="8"/>
  <c r="Z165" i="8"/>
  <c r="G165" i="8"/>
  <c r="AE165" i="8"/>
  <c r="U157" i="8"/>
  <c r="AO157" i="8"/>
  <c r="Z157" i="8"/>
  <c r="G157" i="8"/>
  <c r="AE157" i="8"/>
  <c r="U149" i="8"/>
  <c r="AO149" i="8"/>
  <c r="Z149" i="8"/>
  <c r="G149" i="8"/>
  <c r="AE149" i="8"/>
  <c r="U141" i="8"/>
  <c r="AO141" i="8"/>
  <c r="Z141" i="8"/>
  <c r="G141" i="8"/>
  <c r="AE141" i="8"/>
  <c r="Z249" i="8"/>
  <c r="AO249" i="8"/>
  <c r="AE249" i="8"/>
  <c r="G249" i="8"/>
  <c r="U249" i="8"/>
  <c r="U64" i="8"/>
  <c r="AE64" i="8"/>
  <c r="Z64" i="8"/>
  <c r="AO64" i="8"/>
  <c r="G64" i="8"/>
  <c r="AA198" i="8"/>
  <c r="AP198" i="8"/>
  <c r="AF198" i="8"/>
  <c r="H198" i="8"/>
  <c r="V198" i="8"/>
  <c r="AE115" i="8"/>
  <c r="G115" i="8"/>
  <c r="U115" i="8"/>
  <c r="AO115" i="8"/>
  <c r="Z115" i="8"/>
  <c r="U33" i="8"/>
  <c r="Z33" i="8"/>
  <c r="G33" i="8"/>
  <c r="AE33" i="8"/>
  <c r="AO33" i="8"/>
  <c r="Z43" i="8"/>
  <c r="AO43" i="8"/>
  <c r="G43" i="8"/>
  <c r="U43" i="8"/>
  <c r="AE43" i="8"/>
  <c r="AE171" i="8"/>
  <c r="G171" i="8"/>
  <c r="U171" i="8"/>
  <c r="AO171" i="8"/>
  <c r="Z171" i="8"/>
  <c r="Z100" i="8"/>
  <c r="AO100" i="8"/>
  <c r="AE100" i="8"/>
  <c r="G100" i="8"/>
  <c r="U100" i="8"/>
  <c r="Z50" i="8"/>
  <c r="AO50" i="8"/>
  <c r="G50" i="8"/>
  <c r="AE50" i="8"/>
  <c r="U50" i="8"/>
  <c r="Z254" i="8"/>
  <c r="G254" i="8"/>
  <c r="AO254" i="8"/>
  <c r="U254" i="8"/>
  <c r="AE254" i="8"/>
  <c r="G31" i="4"/>
  <c r="AP76" i="8"/>
  <c r="AF76" i="8"/>
  <c r="H76" i="8"/>
  <c r="AA76" i="8"/>
  <c r="V76" i="8"/>
  <c r="H19" i="3"/>
  <c r="H14" i="3"/>
  <c r="H12" i="3"/>
  <c r="H15" i="3" s="1"/>
  <c r="H20" i="3" l="1"/>
  <c r="H22" i="3" s="1"/>
  <c r="E18" i="2"/>
  <c r="E19" i="2"/>
  <c r="E17" i="2"/>
  <c r="F17" i="2"/>
  <c r="F18" i="2"/>
  <c r="F19" i="2" s="1"/>
  <c r="F25" i="2" s="1"/>
  <c r="AK325" i="8"/>
  <c r="AJ272" i="8"/>
  <c r="H27" i="8"/>
  <c r="AJ89" i="8"/>
  <c r="AP27" i="8"/>
  <c r="AF27" i="8"/>
  <c r="AF193" i="8"/>
  <c r="V27" i="8"/>
  <c r="AK27" i="8" s="1"/>
  <c r="V288" i="8"/>
  <c r="AJ340" i="8"/>
  <c r="AP471" i="8"/>
  <c r="AA471" i="8"/>
  <c r="AT27" i="8"/>
  <c r="H471" i="8"/>
  <c r="AB471" i="8" s="1"/>
  <c r="V471" i="8"/>
  <c r="AA175" i="8"/>
  <c r="AJ51" i="8"/>
  <c r="H377" i="8"/>
  <c r="AQ377" i="8" s="1"/>
  <c r="V246" i="8"/>
  <c r="AK58" i="8"/>
  <c r="AA246" i="8"/>
  <c r="H511" i="8"/>
  <c r="W511" i="8" s="1"/>
  <c r="AA377" i="8"/>
  <c r="AF511" i="8"/>
  <c r="V394" i="8"/>
  <c r="AJ438" i="8"/>
  <c r="V511" i="8"/>
  <c r="AK511" i="8" s="1"/>
  <c r="AT386" i="8"/>
  <c r="AP511" i="8"/>
  <c r="AJ238" i="8"/>
  <c r="AF473" i="8"/>
  <c r="AT423" i="8"/>
  <c r="AT479" i="8"/>
  <c r="V423" i="8"/>
  <c r="AJ423" i="8"/>
  <c r="H193" i="8"/>
  <c r="W193" i="8" s="1"/>
  <c r="V377" i="8"/>
  <c r="H423" i="8"/>
  <c r="AB423" i="8" s="1"/>
  <c r="H190" i="8"/>
  <c r="AB190" i="8" s="1"/>
  <c r="I134" i="8"/>
  <c r="J134" i="8" s="1"/>
  <c r="AP190" i="8"/>
  <c r="AF190" i="8"/>
  <c r="V190" i="8"/>
  <c r="AK190" i="8" s="1"/>
  <c r="AG446" i="8"/>
  <c r="I417" i="8"/>
  <c r="AR417" i="8" s="1"/>
  <c r="H238" i="8"/>
  <c r="AG238" i="8" s="1"/>
  <c r="H246" i="8"/>
  <c r="I246" i="8" s="1"/>
  <c r="AF246" i="8"/>
  <c r="AJ392" i="8"/>
  <c r="AJ225" i="8"/>
  <c r="AJ311" i="8"/>
  <c r="AA406" i="8"/>
  <c r="I453" i="8"/>
  <c r="AH453" i="8" s="1"/>
  <c r="AT334" i="8"/>
  <c r="I309" i="8"/>
  <c r="X309" i="8" s="1"/>
  <c r="AA509" i="8"/>
  <c r="W453" i="8"/>
  <c r="AP113" i="8"/>
  <c r="AF406" i="8"/>
  <c r="AG309" i="8"/>
  <c r="H509" i="8"/>
  <c r="AQ509" i="8" s="1"/>
  <c r="AG453" i="8"/>
  <c r="AF316" i="8"/>
  <c r="AH479" i="8"/>
  <c r="AU126" i="8"/>
  <c r="AJ277" i="8"/>
  <c r="AB453" i="8"/>
  <c r="AA193" i="8"/>
  <c r="AK193" i="8" s="1"/>
  <c r="AQ309" i="8"/>
  <c r="AP316" i="8"/>
  <c r="AT58" i="8"/>
  <c r="V292" i="8"/>
  <c r="AF199" i="8"/>
  <c r="H199" i="8"/>
  <c r="AB199" i="8" s="1"/>
  <c r="AP430" i="8"/>
  <c r="H430" i="8"/>
  <c r="I430" i="8" s="1"/>
  <c r="AJ302" i="8"/>
  <c r="AG417" i="8"/>
  <c r="AP394" i="8"/>
  <c r="V199" i="8"/>
  <c r="AK199" i="8" s="1"/>
  <c r="AF167" i="8"/>
  <c r="H462" i="8"/>
  <c r="AB462" i="8" s="1"/>
  <c r="I455" i="8"/>
  <c r="AC455" i="8" s="1"/>
  <c r="AF225" i="8"/>
  <c r="AP269" i="8"/>
  <c r="AA288" i="8"/>
  <c r="AF191" i="8"/>
  <c r="AT525" i="8"/>
  <c r="AF269" i="8"/>
  <c r="AP319" i="8"/>
  <c r="AP225" i="8"/>
  <c r="AA269" i="8"/>
  <c r="AT415" i="8"/>
  <c r="AF394" i="8"/>
  <c r="AF319" i="8"/>
  <c r="AQ126" i="8"/>
  <c r="AF462" i="8"/>
  <c r="AB302" i="8"/>
  <c r="H287" i="8"/>
  <c r="I287" i="8" s="1"/>
  <c r="AT294" i="8"/>
  <c r="AJ324" i="8"/>
  <c r="AT262" i="8"/>
  <c r="AJ121" i="8"/>
  <c r="AF430" i="8"/>
  <c r="W51" i="8"/>
  <c r="V462" i="8"/>
  <c r="V430" i="8"/>
  <c r="AF287" i="8"/>
  <c r="AB417" i="8"/>
  <c r="AL417" i="8" s="1"/>
  <c r="AJ337" i="8"/>
  <c r="AU453" i="8"/>
  <c r="AJ461" i="8"/>
  <c r="V393" i="8"/>
  <c r="AB126" i="8"/>
  <c r="AU127" i="8"/>
  <c r="AU51" i="8"/>
  <c r="H384" i="8"/>
  <c r="I384" i="8" s="1"/>
  <c r="AJ334" i="8"/>
  <c r="AT193" i="8"/>
  <c r="AA515" i="8"/>
  <c r="AP215" i="8"/>
  <c r="H334" i="8"/>
  <c r="W334" i="8" s="1"/>
  <c r="AA334" i="8"/>
  <c r="AF238" i="8"/>
  <c r="AA393" i="8"/>
  <c r="AA238" i="8"/>
  <c r="AK238" i="8" s="1"/>
  <c r="V334" i="8"/>
  <c r="W395" i="8"/>
  <c r="AU98" i="8"/>
  <c r="V167" i="8"/>
  <c r="AK167" i="8" s="1"/>
  <c r="AF494" i="8"/>
  <c r="AP334" i="8"/>
  <c r="I349" i="8"/>
  <c r="X349" i="8" s="1"/>
  <c r="AB395" i="8"/>
  <c r="W302" i="8"/>
  <c r="V515" i="8"/>
  <c r="V294" i="8"/>
  <c r="H258" i="8"/>
  <c r="AG258" i="8" s="1"/>
  <c r="AP199" i="8"/>
  <c r="AT247" i="8"/>
  <c r="AJ84" i="8"/>
  <c r="AL97" i="8"/>
  <c r="AJ190" i="8"/>
  <c r="AJ113" i="8"/>
  <c r="AJ58" i="8"/>
  <c r="W349" i="8"/>
  <c r="AT161" i="8"/>
  <c r="AP167" i="8"/>
  <c r="H494" i="8"/>
  <c r="I494" i="8" s="1"/>
  <c r="AG349" i="8"/>
  <c r="I395" i="8"/>
  <c r="AR395" i="8" s="1"/>
  <c r="I302" i="8"/>
  <c r="J302" i="8" s="1"/>
  <c r="V319" i="8"/>
  <c r="H515" i="8"/>
  <c r="AG515" i="8" s="1"/>
  <c r="AF258" i="8"/>
  <c r="W98" i="8"/>
  <c r="AL98" i="8" s="1"/>
  <c r="W126" i="8"/>
  <c r="AK51" i="8"/>
  <c r="AJ363" i="8"/>
  <c r="AU521" i="8"/>
  <c r="AT453" i="8"/>
  <c r="H167" i="8"/>
  <c r="I167" i="8" s="1"/>
  <c r="AB349" i="8"/>
  <c r="AA394" i="8"/>
  <c r="AT339" i="8"/>
  <c r="AG395" i="8"/>
  <c r="V269" i="8"/>
  <c r="AG302" i="8"/>
  <c r="AA319" i="8"/>
  <c r="AK453" i="8"/>
  <c r="V145" i="8"/>
  <c r="AP515" i="8"/>
  <c r="AA258" i="8"/>
  <c r="I98" i="8"/>
  <c r="AH98" i="8" s="1"/>
  <c r="AG126" i="8"/>
  <c r="AQ417" i="8"/>
  <c r="AU438" i="8"/>
  <c r="AJ166" i="8"/>
  <c r="AT277" i="8"/>
  <c r="AU91" i="8"/>
  <c r="AP393" i="8"/>
  <c r="AP238" i="8"/>
  <c r="AQ91" i="8"/>
  <c r="V258" i="8"/>
  <c r="AJ317" i="8"/>
  <c r="AA462" i="8"/>
  <c r="AA494" i="8"/>
  <c r="AK494" i="8" s="1"/>
  <c r="AG326" i="8"/>
  <c r="AF393" i="8"/>
  <c r="AA145" i="8"/>
  <c r="V425" i="8"/>
  <c r="H473" i="8"/>
  <c r="AG473" i="8" s="1"/>
  <c r="V105" i="8"/>
  <c r="AU446" i="8"/>
  <c r="AT325" i="8"/>
  <c r="AQ455" i="8"/>
  <c r="V509" i="8"/>
  <c r="AA105" i="8"/>
  <c r="AP287" i="8"/>
  <c r="AB309" i="8"/>
  <c r="H288" i="8"/>
  <c r="AG288" i="8" s="1"/>
  <c r="AJ446" i="8"/>
  <c r="AA44" i="8"/>
  <c r="W128" i="8"/>
  <c r="AG521" i="8"/>
  <c r="AU324" i="8"/>
  <c r="AJ198" i="8"/>
  <c r="AT209" i="8"/>
  <c r="AT473" i="8"/>
  <c r="AT357" i="8"/>
  <c r="AT232" i="8"/>
  <c r="AK326" i="8"/>
  <c r="AJ316" i="8"/>
  <c r="AT111" i="8"/>
  <c r="AK302" i="8"/>
  <c r="AP191" i="8"/>
  <c r="AB256" i="8"/>
  <c r="H183" i="8"/>
  <c r="AB183" i="8" s="1"/>
  <c r="AJ193" i="8"/>
  <c r="AB128" i="8"/>
  <c r="AG51" i="8"/>
  <c r="AQ256" i="8"/>
  <c r="AF34" i="8"/>
  <c r="AT318" i="8"/>
  <c r="AF509" i="8"/>
  <c r="V311" i="8"/>
  <c r="AP377" i="8"/>
  <c r="H105" i="8"/>
  <c r="W105" i="8" s="1"/>
  <c r="V183" i="8"/>
  <c r="AP34" i="8"/>
  <c r="AT30" i="8"/>
  <c r="AF288" i="8"/>
  <c r="AA311" i="8"/>
  <c r="AF105" i="8"/>
  <c r="AF337" i="8"/>
  <c r="H44" i="8"/>
  <c r="I44" i="8" s="1"/>
  <c r="AU318" i="8"/>
  <c r="AA423" i="8"/>
  <c r="I128" i="8"/>
  <c r="AR128" i="8" s="1"/>
  <c r="AF175" i="8"/>
  <c r="AA52" i="8"/>
  <c r="I521" i="8"/>
  <c r="J521" i="8" s="1"/>
  <c r="AJ453" i="8"/>
  <c r="AT393" i="8"/>
  <c r="AT319" i="8"/>
  <c r="AT169" i="8"/>
  <c r="AT215" i="8"/>
  <c r="AJ233" i="8"/>
  <c r="AJ34" i="8"/>
  <c r="AB51" i="8"/>
  <c r="AG455" i="8"/>
  <c r="V44" i="8"/>
  <c r="I90" i="8"/>
  <c r="AC90" i="8" s="1"/>
  <c r="AF183" i="8"/>
  <c r="AP473" i="8"/>
  <c r="AG90" i="8"/>
  <c r="AQ51" i="8"/>
  <c r="W256" i="8"/>
  <c r="AQ90" i="8"/>
  <c r="I256" i="8"/>
  <c r="AC256" i="8" s="1"/>
  <c r="AP183" i="8"/>
  <c r="AV479" i="8"/>
  <c r="H34" i="8"/>
  <c r="AG34" i="8" s="1"/>
  <c r="V225" i="8"/>
  <c r="H337" i="8"/>
  <c r="AG337" i="8" s="1"/>
  <c r="AF44" i="8"/>
  <c r="AP406" i="8"/>
  <c r="AG128" i="8"/>
  <c r="H175" i="8"/>
  <c r="AQ175" i="8" s="1"/>
  <c r="H52" i="8"/>
  <c r="AG52" i="8" s="1"/>
  <c r="AQ521" i="8"/>
  <c r="X479" i="8"/>
  <c r="AJ300" i="8"/>
  <c r="AU256" i="8"/>
  <c r="AJ521" i="8"/>
  <c r="AT44" i="8"/>
  <c r="AJ434" i="8"/>
  <c r="AJ394" i="8"/>
  <c r="AJ256" i="8"/>
  <c r="W90" i="8"/>
  <c r="V473" i="8"/>
  <c r="AK473" i="8" s="1"/>
  <c r="AP193" i="8"/>
  <c r="W455" i="8"/>
  <c r="V34" i="8"/>
  <c r="AK34" i="8" s="1"/>
  <c r="AT374" i="8"/>
  <c r="AA225" i="8"/>
  <c r="V191" i="8"/>
  <c r="V406" i="8"/>
  <c r="V175" i="8"/>
  <c r="AA287" i="8"/>
  <c r="W521" i="8"/>
  <c r="AC479" i="8"/>
  <c r="J479" i="8"/>
  <c r="Y479" i="8" s="1"/>
  <c r="BB479" i="8" s="1"/>
  <c r="BC479" i="8" s="1"/>
  <c r="AT121" i="8"/>
  <c r="AU417" i="8"/>
  <c r="AJ490" i="8"/>
  <c r="AA191" i="8"/>
  <c r="AT258" i="8"/>
  <c r="AT342" i="8"/>
  <c r="AJ126" i="8"/>
  <c r="H30" i="8"/>
  <c r="I30" i="8" s="1"/>
  <c r="AF387" i="8"/>
  <c r="AU326" i="8"/>
  <c r="AJ309" i="8"/>
  <c r="AF30" i="8"/>
  <c r="AP387" i="8"/>
  <c r="AJ357" i="8"/>
  <c r="AU59" i="8"/>
  <c r="AK300" i="8"/>
  <c r="AJ377" i="8"/>
  <c r="AJ292" i="8"/>
  <c r="AT51" i="8"/>
  <c r="AJ167" i="8"/>
  <c r="AT135" i="8"/>
  <c r="AT508" i="8"/>
  <c r="AJ518" i="8"/>
  <c r="AJ169" i="8"/>
  <c r="H121" i="8"/>
  <c r="I121" i="8" s="1"/>
  <c r="AV97" i="8"/>
  <c r="AF359" i="8"/>
  <c r="V111" i="8"/>
  <c r="AK111" i="8" s="1"/>
  <c r="AT288" i="8"/>
  <c r="AT521" i="8"/>
  <c r="AF111" i="8"/>
  <c r="AT499" i="8"/>
  <c r="AP111" i="8"/>
  <c r="AA294" i="8"/>
  <c r="AP481" i="8"/>
  <c r="AJ135" i="8"/>
  <c r="AP490" i="8"/>
  <c r="AT340" i="8"/>
  <c r="AT250" i="8"/>
  <c r="AJ83" i="8"/>
  <c r="AT105" i="8"/>
  <c r="AT467" i="8"/>
  <c r="AT293" i="8"/>
  <c r="AJ199" i="8"/>
  <c r="AT425" i="8"/>
  <c r="AJ90" i="8"/>
  <c r="AJ417" i="8"/>
  <c r="AU349" i="8"/>
  <c r="AT57" i="8"/>
  <c r="AU65" i="8"/>
  <c r="AQ326" i="8"/>
  <c r="AJ258" i="8"/>
  <c r="AA490" i="8"/>
  <c r="AK490" i="8" s="1"/>
  <c r="AT167" i="8"/>
  <c r="AT256" i="8"/>
  <c r="AJ261" i="8"/>
  <c r="AJ401" i="8"/>
  <c r="AJ430" i="8"/>
  <c r="AT175" i="8"/>
  <c r="AT505" i="8"/>
  <c r="AJ91" i="8"/>
  <c r="AJ97" i="8"/>
  <c r="AT522" i="8"/>
  <c r="AJ327" i="8"/>
  <c r="AT461" i="8"/>
  <c r="AT113" i="8"/>
  <c r="AT511" i="8"/>
  <c r="AT302" i="8"/>
  <c r="AA120" i="8"/>
  <c r="H294" i="8"/>
  <c r="AQ294" i="8" s="1"/>
  <c r="AF490" i="8"/>
  <c r="AT225" i="8"/>
  <c r="AJ303" i="8"/>
  <c r="AT253" i="8"/>
  <c r="AJ98" i="8"/>
  <c r="AK455" i="8"/>
  <c r="AT438" i="8"/>
  <c r="AJ329" i="8"/>
  <c r="AU479" i="8"/>
  <c r="AT190" i="8"/>
  <c r="AJ409" i="8"/>
  <c r="AU128" i="8"/>
  <c r="W127" i="8"/>
  <c r="AF384" i="8"/>
  <c r="AP294" i="8"/>
  <c r="W66" i="8"/>
  <c r="AL66" i="8" s="1"/>
  <c r="V481" i="8"/>
  <c r="AA316" i="8"/>
  <c r="AP423" i="8"/>
  <c r="H111" i="8"/>
  <c r="AQ111" i="8" s="1"/>
  <c r="AF113" i="8"/>
  <c r="H490" i="8"/>
  <c r="W490" i="8" s="1"/>
  <c r="AK98" i="8"/>
  <c r="AJ81" i="8"/>
  <c r="AU58" i="8"/>
  <c r="AU90" i="8"/>
  <c r="AU66" i="8"/>
  <c r="AJ49" i="8"/>
  <c r="AT126" i="8"/>
  <c r="V120" i="8"/>
  <c r="AA272" i="8"/>
  <c r="AA384" i="8"/>
  <c r="AK384" i="8" s="1"/>
  <c r="AP359" i="8"/>
  <c r="AJ508" i="8"/>
  <c r="AG66" i="8"/>
  <c r="H481" i="8"/>
  <c r="AG481" i="8" s="1"/>
  <c r="AB310" i="8"/>
  <c r="AF327" i="8"/>
  <c r="AJ161" i="8"/>
  <c r="AT272" i="8"/>
  <c r="AJ367" i="8"/>
  <c r="AA215" i="8"/>
  <c r="AK215" i="8" s="1"/>
  <c r="AG127" i="8"/>
  <c r="AQ127" i="8"/>
  <c r="H120" i="8"/>
  <c r="AG120" i="8" s="1"/>
  <c r="H486" i="8"/>
  <c r="AB486" i="8" s="1"/>
  <c r="W326" i="8"/>
  <c r="H215" i="8"/>
  <c r="AB215" i="8" s="1"/>
  <c r="V272" i="8"/>
  <c r="H367" i="8"/>
  <c r="AG367" i="8" s="1"/>
  <c r="V359" i="8"/>
  <c r="AQ66" i="8"/>
  <c r="I310" i="8"/>
  <c r="X310" i="8" s="1"/>
  <c r="AT394" i="8"/>
  <c r="AT337" i="8"/>
  <c r="AT500" i="8"/>
  <c r="AT292" i="8"/>
  <c r="AP384" i="8"/>
  <c r="I66" i="8"/>
  <c r="X66" i="8" s="1"/>
  <c r="AB127" i="8"/>
  <c r="AF120" i="8"/>
  <c r="V486" i="8"/>
  <c r="AK486" i="8" s="1"/>
  <c r="AB326" i="8"/>
  <c r="AF215" i="8"/>
  <c r="AT377" i="8"/>
  <c r="AA359" i="8"/>
  <c r="V316" i="8"/>
  <c r="AG310" i="8"/>
  <c r="AJ27" i="8"/>
  <c r="AT382" i="8"/>
  <c r="AU134" i="8"/>
  <c r="AJ111" i="8"/>
  <c r="AT406" i="8"/>
  <c r="AT470" i="8"/>
  <c r="AT301" i="8"/>
  <c r="W310" i="8"/>
  <c r="AK65" i="8"/>
  <c r="AT387" i="8"/>
  <c r="AJ284" i="8"/>
  <c r="AT434" i="8"/>
  <c r="AK256" i="8"/>
  <c r="AP121" i="8"/>
  <c r="AG134" i="8"/>
  <c r="AT430" i="8"/>
  <c r="AJ175" i="8"/>
  <c r="AJ66" i="8"/>
  <c r="H161" i="8"/>
  <c r="AG161" i="8" s="1"/>
  <c r="AP494" i="8"/>
  <c r="V500" i="8"/>
  <c r="H209" i="8"/>
  <c r="AG209" i="8" s="1"/>
  <c r="H272" i="8"/>
  <c r="I272" i="8" s="1"/>
  <c r="AQ317" i="8"/>
  <c r="V434" i="8"/>
  <c r="H386" i="8"/>
  <c r="AQ386" i="8" s="1"/>
  <c r="H311" i="8"/>
  <c r="AB311" i="8" s="1"/>
  <c r="AP409" i="8"/>
  <c r="AF481" i="8"/>
  <c r="AU300" i="8"/>
  <c r="AP505" i="8"/>
  <c r="V52" i="8"/>
  <c r="W134" i="8"/>
  <c r="AJ250" i="8"/>
  <c r="AT174" i="8"/>
  <c r="AK417" i="8"/>
  <c r="AT486" i="8"/>
  <c r="AT431" i="8"/>
  <c r="AT41" i="8"/>
  <c r="AP279" i="8"/>
  <c r="AA279" i="8"/>
  <c r="AF279" i="8"/>
  <c r="H279" i="8"/>
  <c r="AP272" i="8"/>
  <c r="AF161" i="8"/>
  <c r="AF500" i="8"/>
  <c r="AF209" i="8"/>
  <c r="AP434" i="8"/>
  <c r="V386" i="8"/>
  <c r="AF311" i="8"/>
  <c r="V250" i="8"/>
  <c r="AK250" i="8" s="1"/>
  <c r="V285" i="8"/>
  <c r="AQ134" i="8"/>
  <c r="AT183" i="8"/>
  <c r="AT329" i="8"/>
  <c r="AU455" i="8"/>
  <c r="AJ253" i="8"/>
  <c r="AT49" i="8"/>
  <c r="AJ76" i="8"/>
  <c r="AA522" i="8"/>
  <c r="AT509" i="8"/>
  <c r="AJ153" i="8"/>
  <c r="AK317" i="8"/>
  <c r="AJ481" i="8"/>
  <c r="V161" i="8"/>
  <c r="AT128" i="8"/>
  <c r="AA161" i="8"/>
  <c r="AP342" i="8"/>
  <c r="AF153" i="8"/>
  <c r="AP209" i="8"/>
  <c r="AF467" i="8"/>
  <c r="AA434" i="8"/>
  <c r="AF386" i="8"/>
  <c r="V113" i="8"/>
  <c r="AJ342" i="8"/>
  <c r="AU302" i="8"/>
  <c r="AT239" i="8"/>
  <c r="AU366" i="8"/>
  <c r="AT145" i="8"/>
  <c r="AJ285" i="8"/>
  <c r="AT65" i="8"/>
  <c r="AT392" i="8"/>
  <c r="V279" i="8"/>
  <c r="AT417" i="8"/>
  <c r="AF137" i="8"/>
  <c r="AP153" i="8"/>
  <c r="H434" i="8"/>
  <c r="AG434" i="8" s="1"/>
  <c r="AT191" i="8"/>
  <c r="AK479" i="8"/>
  <c r="V121" i="8"/>
  <c r="AK121" i="8" s="1"/>
  <c r="AA113" i="8"/>
  <c r="AT238" i="8"/>
  <c r="AU357" i="8"/>
  <c r="AT120" i="8"/>
  <c r="V209" i="8"/>
  <c r="AK209" i="8" s="1"/>
  <c r="AF121" i="8"/>
  <c r="AT326" i="8"/>
  <c r="I446" i="8"/>
  <c r="X446" i="8" s="1"/>
  <c r="AA407" i="8"/>
  <c r="I324" i="8"/>
  <c r="AC324" i="8" s="1"/>
  <c r="AT409" i="8"/>
  <c r="AG522" i="8"/>
  <c r="I522" i="8"/>
  <c r="AC522" i="8" s="1"/>
  <c r="W522" i="8"/>
  <c r="AQ522" i="8"/>
  <c r="AB522" i="8"/>
  <c r="AQ446" i="8"/>
  <c r="AT153" i="8"/>
  <c r="V467" i="8"/>
  <c r="AJ128" i="8"/>
  <c r="AT316" i="8"/>
  <c r="AU309" i="8"/>
  <c r="AJ294" i="8"/>
  <c r="AF486" i="8"/>
  <c r="AB446" i="8"/>
  <c r="AL446" i="8" s="1"/>
  <c r="AT233" i="8"/>
  <c r="AJ522" i="8"/>
  <c r="AA467" i="8"/>
  <c r="AT303" i="8"/>
  <c r="V303" i="8"/>
  <c r="H145" i="8"/>
  <c r="W145" i="8" s="1"/>
  <c r="AA386" i="8"/>
  <c r="AJ65" i="8"/>
  <c r="AF250" i="8"/>
  <c r="AA337" i="8"/>
  <c r="W324" i="8"/>
  <c r="AL324" i="8" s="1"/>
  <c r="W59" i="8"/>
  <c r="V301" i="8"/>
  <c r="AK301" i="8" s="1"/>
  <c r="AG98" i="8"/>
  <c r="AF52" i="8"/>
  <c r="AT91" i="8"/>
  <c r="AT462" i="8"/>
  <c r="AT363" i="8"/>
  <c r="AT166" i="8"/>
  <c r="AT367" i="8"/>
  <c r="AP327" i="8"/>
  <c r="AT66" i="8"/>
  <c r="AA285" i="8"/>
  <c r="AT52" i="8"/>
  <c r="AP486" i="8"/>
  <c r="AA303" i="8"/>
  <c r="H407" i="8"/>
  <c r="AB407" i="8" s="1"/>
  <c r="AF145" i="8"/>
  <c r="W91" i="8"/>
  <c r="AP250" i="8"/>
  <c r="V409" i="8"/>
  <c r="AG324" i="8"/>
  <c r="AB59" i="8"/>
  <c r="AT83" i="8"/>
  <c r="H301" i="8"/>
  <c r="AQ301" i="8" s="1"/>
  <c r="AJ500" i="8"/>
  <c r="AQ98" i="8"/>
  <c r="AT199" i="8"/>
  <c r="AT309" i="8"/>
  <c r="AT97" i="8"/>
  <c r="AT324" i="8"/>
  <c r="AU317" i="8"/>
  <c r="AT137" i="8"/>
  <c r="AP285" i="8"/>
  <c r="AF292" i="8"/>
  <c r="AT90" i="8"/>
  <c r="V522" i="8"/>
  <c r="AP500" i="8"/>
  <c r="AA292" i="8"/>
  <c r="AT198" i="8"/>
  <c r="V342" i="8"/>
  <c r="V30" i="8"/>
  <c r="AA342" i="8"/>
  <c r="V153" i="8"/>
  <c r="V137" i="8"/>
  <c r="H303" i="8"/>
  <c r="AQ303" i="8" s="1"/>
  <c r="V407" i="8"/>
  <c r="AB91" i="8"/>
  <c r="H250" i="8"/>
  <c r="AB250" i="8" s="1"/>
  <c r="AA409" i="8"/>
  <c r="AQ324" i="8"/>
  <c r="I59" i="8"/>
  <c r="X59" i="8" s="1"/>
  <c r="AF301" i="8"/>
  <c r="AF505" i="8"/>
  <c r="V327" i="8"/>
  <c r="AT34" i="8"/>
  <c r="AT407" i="8"/>
  <c r="AJ145" i="8"/>
  <c r="AJ127" i="8"/>
  <c r="AT112" i="8"/>
  <c r="AT317" i="8"/>
  <c r="AA425" i="8"/>
  <c r="AF425" i="8"/>
  <c r="H425" i="8"/>
  <c r="AA461" i="8"/>
  <c r="AK461" i="8" s="1"/>
  <c r="H461" i="8"/>
  <c r="AF461" i="8"/>
  <c r="AP461" i="8"/>
  <c r="AP467" i="8"/>
  <c r="AA505" i="8"/>
  <c r="V337" i="8"/>
  <c r="AT73" i="8"/>
  <c r="AA30" i="8"/>
  <c r="H342" i="8"/>
  <c r="W342" i="8" s="1"/>
  <c r="AA500" i="8"/>
  <c r="AA153" i="8"/>
  <c r="AJ525" i="8"/>
  <c r="AT494" i="8"/>
  <c r="AA137" i="8"/>
  <c r="AF303" i="8"/>
  <c r="AF407" i="8"/>
  <c r="I91" i="8"/>
  <c r="AH91" i="8" s="1"/>
  <c r="AF285" i="8"/>
  <c r="H409" i="8"/>
  <c r="AG409" i="8" s="1"/>
  <c r="AG59" i="8"/>
  <c r="AB300" i="8"/>
  <c r="AP301" i="8"/>
  <c r="H292" i="8"/>
  <c r="AB292" i="8" s="1"/>
  <c r="V505" i="8"/>
  <c r="AA327" i="8"/>
  <c r="AK309" i="8"/>
  <c r="AJ120" i="8"/>
  <c r="AT98" i="8"/>
  <c r="AT327" i="8"/>
  <c r="AT284" i="8"/>
  <c r="AT490" i="8"/>
  <c r="AJ387" i="8"/>
  <c r="AU83" i="8"/>
  <c r="AP137" i="8"/>
  <c r="AT76" i="8"/>
  <c r="AJ470" i="8"/>
  <c r="AT287" i="8"/>
  <c r="AJ224" i="8"/>
  <c r="AJ326" i="8"/>
  <c r="AT384" i="8"/>
  <c r="AT269" i="8"/>
  <c r="AK97" i="8"/>
  <c r="AU310" i="8"/>
  <c r="AJ59" i="8"/>
  <c r="AP166" i="8"/>
  <c r="AF166" i="8"/>
  <c r="AA166" i="8"/>
  <c r="H166" i="8"/>
  <c r="AF232" i="8"/>
  <c r="AA232" i="8"/>
  <c r="AJ386" i="8"/>
  <c r="V387" i="8"/>
  <c r="V470" i="8"/>
  <c r="AK470" i="8" s="1"/>
  <c r="AT59" i="8"/>
  <c r="AK90" i="8"/>
  <c r="AJ384" i="8"/>
  <c r="AJ366" i="8"/>
  <c r="AT308" i="8"/>
  <c r="AJ319" i="8"/>
  <c r="AT481" i="8"/>
  <c r="AT347" i="8"/>
  <c r="AT311" i="8"/>
  <c r="AU395" i="8"/>
  <c r="AP522" i="8"/>
  <c r="AF522" i="8"/>
  <c r="AA387" i="8"/>
  <c r="AP470" i="8"/>
  <c r="I300" i="8"/>
  <c r="AH300" i="8" s="1"/>
  <c r="AK83" i="8"/>
  <c r="AT285" i="8"/>
  <c r="AK438" i="8"/>
  <c r="AJ310" i="8"/>
  <c r="AP232" i="8"/>
  <c r="AA293" i="8"/>
  <c r="AP293" i="8"/>
  <c r="H293" i="8"/>
  <c r="AF293" i="8"/>
  <c r="AP367" i="8"/>
  <c r="H470" i="8"/>
  <c r="AB470" i="8" s="1"/>
  <c r="W300" i="8"/>
  <c r="AT451" i="8"/>
  <c r="H232" i="8"/>
  <c r="V232" i="8"/>
  <c r="AA367" i="8"/>
  <c r="AF470" i="8"/>
  <c r="AG300" i="8"/>
  <c r="AU97" i="8"/>
  <c r="AT246" i="8"/>
  <c r="AT261" i="8"/>
  <c r="V367" i="8"/>
  <c r="H277" i="8"/>
  <c r="AF277" i="8"/>
  <c r="AA277" i="8"/>
  <c r="AP277" i="8"/>
  <c r="AJ395" i="8"/>
  <c r="AT224" i="8"/>
  <c r="AT300" i="8"/>
  <c r="V277" i="8"/>
  <c r="AF81" i="8"/>
  <c r="AP81" i="8"/>
  <c r="H81" i="8"/>
  <c r="AA81" i="8"/>
  <c r="AF174" i="8"/>
  <c r="H174" i="8"/>
  <c r="AP174" i="8"/>
  <c r="AA174" i="8"/>
  <c r="AF401" i="8"/>
  <c r="H401" i="8"/>
  <c r="AA401" i="8"/>
  <c r="AP401" i="8"/>
  <c r="AB317" i="8"/>
  <c r="AA508" i="8"/>
  <c r="H508" i="8"/>
  <c r="AP508" i="8"/>
  <c r="V508" i="8"/>
  <c r="AF508" i="8"/>
  <c r="AF261" i="8"/>
  <c r="AA261" i="8"/>
  <c r="AP261" i="8"/>
  <c r="H261" i="8"/>
  <c r="AA340" i="8"/>
  <c r="AF340" i="8"/>
  <c r="AP340" i="8"/>
  <c r="H340" i="8"/>
  <c r="AF347" i="8"/>
  <c r="AP347" i="8"/>
  <c r="AA347" i="8"/>
  <c r="H347" i="8"/>
  <c r="V347" i="8"/>
  <c r="AT81" i="8"/>
  <c r="AT401" i="8"/>
  <c r="AT310" i="8"/>
  <c r="AT134" i="8"/>
  <c r="AA284" i="8"/>
  <c r="H284" i="8"/>
  <c r="AF284" i="8"/>
  <c r="AP284" i="8"/>
  <c r="V340" i="8"/>
  <c r="H363" i="8"/>
  <c r="AF363" i="8"/>
  <c r="AA363" i="8"/>
  <c r="AP363" i="8"/>
  <c r="AJ112" i="8"/>
  <c r="AK446" i="8"/>
  <c r="AF49" i="8"/>
  <c r="H49" i="8"/>
  <c r="AA49" i="8"/>
  <c r="AP49" i="8"/>
  <c r="V49" i="8"/>
  <c r="V81" i="8"/>
  <c r="W317" i="8"/>
  <c r="V174" i="8"/>
  <c r="AT395" i="8"/>
  <c r="AT127" i="8"/>
  <c r="H73" i="8"/>
  <c r="AF73" i="8"/>
  <c r="AP73" i="8"/>
  <c r="V73" i="8"/>
  <c r="AA73" i="8"/>
  <c r="AB357" i="8"/>
  <c r="AQ357" i="8"/>
  <c r="W357" i="8"/>
  <c r="AG357" i="8"/>
  <c r="I357" i="8"/>
  <c r="AF286" i="8"/>
  <c r="AP286" i="8"/>
  <c r="H286" i="8"/>
  <c r="AA286" i="8"/>
  <c r="AP224" i="8"/>
  <c r="AF224" i="8"/>
  <c r="H224" i="8"/>
  <c r="AA224" i="8"/>
  <c r="I317" i="8"/>
  <c r="X317" i="8" s="1"/>
  <c r="V401" i="8"/>
  <c r="H41" i="8"/>
  <c r="AA41" i="8"/>
  <c r="AP41" i="8"/>
  <c r="AF41" i="8"/>
  <c r="V284" i="8"/>
  <c r="V267" i="8"/>
  <c r="AF267" i="8"/>
  <c r="AA267" i="8"/>
  <c r="H267" i="8"/>
  <c r="AP267" i="8"/>
  <c r="AT343" i="8"/>
  <c r="AJ343" i="8"/>
  <c r="AF375" i="8"/>
  <c r="H375" i="8"/>
  <c r="AP375" i="8"/>
  <c r="V375" i="8"/>
  <c r="AA375" i="8"/>
  <c r="V307" i="8"/>
  <c r="AA307" i="8"/>
  <c r="AF307" i="8"/>
  <c r="AP307" i="8"/>
  <c r="H307" i="8"/>
  <c r="AT315" i="8"/>
  <c r="AJ315" i="8"/>
  <c r="AT312" i="8"/>
  <c r="AJ312" i="8"/>
  <c r="V370" i="8"/>
  <c r="AF370" i="8"/>
  <c r="AP370" i="8"/>
  <c r="AA370" i="8"/>
  <c r="H370" i="8"/>
  <c r="H390" i="8"/>
  <c r="AA390" i="8"/>
  <c r="V390" i="8"/>
  <c r="AP390" i="8"/>
  <c r="AF390" i="8"/>
  <c r="AT405" i="8"/>
  <c r="AJ405" i="8"/>
  <c r="AJ452" i="8"/>
  <c r="AT452" i="8"/>
  <c r="AT515" i="8"/>
  <c r="AJ515" i="8"/>
  <c r="AT75" i="8"/>
  <c r="AJ75" i="8"/>
  <c r="AT346" i="8"/>
  <c r="AJ346" i="8"/>
  <c r="V469" i="8"/>
  <c r="AA469" i="8"/>
  <c r="AP469" i="8"/>
  <c r="H469" i="8"/>
  <c r="AF469" i="8"/>
  <c r="AA416" i="8"/>
  <c r="AP416" i="8"/>
  <c r="V416" i="8"/>
  <c r="H416" i="8"/>
  <c r="AF416" i="8"/>
  <c r="AF419" i="8"/>
  <c r="H419" i="8"/>
  <c r="V419" i="8"/>
  <c r="AA419" i="8"/>
  <c r="AP419" i="8"/>
  <c r="AJ478" i="8"/>
  <c r="AT478" i="8"/>
  <c r="AF78" i="8"/>
  <c r="H78" i="8"/>
  <c r="V78" i="8"/>
  <c r="AA78" i="8"/>
  <c r="AP78" i="8"/>
  <c r="AT116" i="8"/>
  <c r="AJ116" i="8"/>
  <c r="AK57" i="8"/>
  <c r="AU57" i="8"/>
  <c r="V132" i="8"/>
  <c r="AP132" i="8"/>
  <c r="AF132" i="8"/>
  <c r="AA132" i="8"/>
  <c r="H132" i="8"/>
  <c r="AT147" i="8"/>
  <c r="AJ147" i="8"/>
  <c r="AU239" i="8"/>
  <c r="AK239" i="8"/>
  <c r="AB191" i="8"/>
  <c r="AQ191" i="8"/>
  <c r="AG191" i="8"/>
  <c r="I191" i="8"/>
  <c r="W191" i="8"/>
  <c r="AT274" i="8"/>
  <c r="AJ274" i="8"/>
  <c r="AJ270" i="8"/>
  <c r="AT270" i="8"/>
  <c r="AV318" i="8"/>
  <c r="AL318" i="8"/>
  <c r="AT369" i="8"/>
  <c r="AJ369" i="8"/>
  <c r="V468" i="8"/>
  <c r="AP468" i="8"/>
  <c r="H468" i="8"/>
  <c r="AA468" i="8"/>
  <c r="AF468" i="8"/>
  <c r="AB525" i="8"/>
  <c r="W525" i="8"/>
  <c r="I525" i="8"/>
  <c r="AG525" i="8"/>
  <c r="AQ525" i="8"/>
  <c r="AJ466" i="8"/>
  <c r="AT466" i="8"/>
  <c r="AU431" i="8"/>
  <c r="AK431" i="8"/>
  <c r="AF482" i="8"/>
  <c r="H482" i="8"/>
  <c r="AP482" i="8"/>
  <c r="V482" i="8"/>
  <c r="AA482" i="8"/>
  <c r="AJ506" i="8"/>
  <c r="AT506" i="8"/>
  <c r="AT524" i="8"/>
  <c r="AJ524" i="8"/>
  <c r="AT227" i="8"/>
  <c r="AJ227" i="8"/>
  <c r="AF501" i="8"/>
  <c r="H501" i="8"/>
  <c r="V501" i="8"/>
  <c r="AP501" i="8"/>
  <c r="AA501" i="8"/>
  <c r="AT87" i="8"/>
  <c r="AJ87" i="8"/>
  <c r="AJ74" i="8"/>
  <c r="AT74" i="8"/>
  <c r="AB89" i="8"/>
  <c r="AQ89" i="8"/>
  <c r="I89" i="8"/>
  <c r="W89" i="8"/>
  <c r="AG89" i="8"/>
  <c r="AT282" i="8"/>
  <c r="AJ282" i="8"/>
  <c r="AA136" i="8"/>
  <c r="AP136" i="8"/>
  <c r="AF136" i="8"/>
  <c r="H136" i="8"/>
  <c r="V136" i="8"/>
  <c r="AT314" i="8"/>
  <c r="AJ314" i="8"/>
  <c r="V221" i="8"/>
  <c r="AA221" i="8"/>
  <c r="AP221" i="8"/>
  <c r="AF221" i="8"/>
  <c r="H221" i="8"/>
  <c r="V330" i="8"/>
  <c r="AA330" i="8"/>
  <c r="AP330" i="8"/>
  <c r="AF330" i="8"/>
  <c r="H330" i="8"/>
  <c r="AP354" i="8"/>
  <c r="AF354" i="8"/>
  <c r="V354" i="8"/>
  <c r="H354" i="8"/>
  <c r="AA354" i="8"/>
  <c r="AP385" i="8"/>
  <c r="AA385" i="8"/>
  <c r="AF385" i="8"/>
  <c r="V385" i="8"/>
  <c r="H385" i="8"/>
  <c r="AT421" i="8"/>
  <c r="AJ421" i="8"/>
  <c r="V457" i="8"/>
  <c r="AF457" i="8"/>
  <c r="AP457" i="8"/>
  <c r="AA457" i="8"/>
  <c r="H457" i="8"/>
  <c r="B76" i="10"/>
  <c r="D76" i="10" s="1"/>
  <c r="G76" i="10" s="1"/>
  <c r="B63" i="10"/>
  <c r="AF53" i="8"/>
  <c r="H53" i="8"/>
  <c r="V53" i="8"/>
  <c r="AA53" i="8"/>
  <c r="AP53" i="8"/>
  <c r="AF305" i="8"/>
  <c r="H305" i="8"/>
  <c r="V305" i="8"/>
  <c r="AP305" i="8"/>
  <c r="AA305" i="8"/>
  <c r="AT187" i="8"/>
  <c r="AJ187" i="8"/>
  <c r="AT103" i="8"/>
  <c r="AJ103" i="8"/>
  <c r="AF418" i="8"/>
  <c r="H418" i="8"/>
  <c r="V418" i="8"/>
  <c r="AA418" i="8"/>
  <c r="AP418" i="8"/>
  <c r="AU448" i="8"/>
  <c r="AK448" i="8"/>
  <c r="AA43" i="8"/>
  <c r="AP43" i="8"/>
  <c r="AF43" i="8"/>
  <c r="H43" i="8"/>
  <c r="V43" i="8"/>
  <c r="V149" i="8"/>
  <c r="AA149" i="8"/>
  <c r="AP149" i="8"/>
  <c r="H149" i="8"/>
  <c r="AF149" i="8"/>
  <c r="AT37" i="8"/>
  <c r="AJ37" i="8"/>
  <c r="AA472" i="8"/>
  <c r="AP472" i="8"/>
  <c r="V472" i="8"/>
  <c r="AF472" i="8"/>
  <c r="H472" i="8"/>
  <c r="H485" i="8"/>
  <c r="AA485" i="8"/>
  <c r="AF485" i="8"/>
  <c r="AP485" i="8"/>
  <c r="V485" i="8"/>
  <c r="AA207" i="8"/>
  <c r="AP207" i="8"/>
  <c r="H207" i="8"/>
  <c r="V207" i="8"/>
  <c r="AF207" i="8"/>
  <c r="AJ110" i="8"/>
  <c r="AT110" i="8"/>
  <c r="AJ371" i="8"/>
  <c r="AT371" i="8"/>
  <c r="AT353" i="8"/>
  <c r="AJ353" i="8"/>
  <c r="AB135" i="8"/>
  <c r="AQ135" i="8"/>
  <c r="AG135" i="8"/>
  <c r="I135" i="8"/>
  <c r="W135" i="8"/>
  <c r="AV438" i="8"/>
  <c r="AL438" i="8"/>
  <c r="AT416" i="8"/>
  <c r="AJ416" i="8"/>
  <c r="AA150" i="8"/>
  <c r="AP150" i="8"/>
  <c r="AF150" i="8"/>
  <c r="H150" i="8"/>
  <c r="V150" i="8"/>
  <c r="AF170" i="8"/>
  <c r="H170" i="8"/>
  <c r="V170" i="8"/>
  <c r="AA170" i="8"/>
  <c r="AP170" i="8"/>
  <c r="AT228" i="8"/>
  <c r="AJ228" i="8"/>
  <c r="AA240" i="8"/>
  <c r="AP240" i="8"/>
  <c r="AF240" i="8"/>
  <c r="H240" i="8"/>
  <c r="V240" i="8"/>
  <c r="AF123" i="8"/>
  <c r="H123" i="8"/>
  <c r="V123" i="8"/>
  <c r="AA123" i="8"/>
  <c r="AP123" i="8"/>
  <c r="AF320" i="8"/>
  <c r="H320" i="8"/>
  <c r="V320" i="8"/>
  <c r="AP320" i="8"/>
  <c r="AA320" i="8"/>
  <c r="V63" i="8"/>
  <c r="AA63" i="8"/>
  <c r="AP63" i="8"/>
  <c r="H63" i="8"/>
  <c r="AF63" i="8"/>
  <c r="AK89" i="8"/>
  <c r="AU89" i="8"/>
  <c r="AP185" i="8"/>
  <c r="AF185" i="8"/>
  <c r="H185" i="8"/>
  <c r="AA185" i="8"/>
  <c r="V185" i="8"/>
  <c r="AF398" i="8"/>
  <c r="H398" i="8"/>
  <c r="V398" i="8"/>
  <c r="AP398" i="8"/>
  <c r="AA398" i="8"/>
  <c r="V421" i="8"/>
  <c r="AF421" i="8"/>
  <c r="H421" i="8"/>
  <c r="AP421" i="8"/>
  <c r="AA421" i="8"/>
  <c r="AT254" i="8"/>
  <c r="AJ254" i="8"/>
  <c r="AF368" i="8"/>
  <c r="H368" i="8"/>
  <c r="V368" i="8"/>
  <c r="AA368" i="8"/>
  <c r="AP368" i="8"/>
  <c r="AA365" i="8"/>
  <c r="AP365" i="8"/>
  <c r="V365" i="8"/>
  <c r="H365" i="8"/>
  <c r="AF365" i="8"/>
  <c r="AT483" i="8"/>
  <c r="AJ483" i="8"/>
  <c r="AF46" i="8"/>
  <c r="H46" i="8"/>
  <c r="V46" i="8"/>
  <c r="AA46" i="8"/>
  <c r="AP46" i="8"/>
  <c r="AB393" i="8"/>
  <c r="AQ393" i="8"/>
  <c r="AG393" i="8"/>
  <c r="I393" i="8"/>
  <c r="W393" i="8"/>
  <c r="AJ372" i="8"/>
  <c r="AT372" i="8"/>
  <c r="AF273" i="8"/>
  <c r="H273" i="8"/>
  <c r="V273" i="8"/>
  <c r="AA273" i="8"/>
  <c r="AP273" i="8"/>
  <c r="AJ345" i="8"/>
  <c r="AT345" i="8"/>
  <c r="V477" i="8"/>
  <c r="AP477" i="8"/>
  <c r="AF477" i="8"/>
  <c r="AA477" i="8"/>
  <c r="H477" i="8"/>
  <c r="AF122" i="8"/>
  <c r="H122" i="8"/>
  <c r="V122" i="8"/>
  <c r="AA122" i="8"/>
  <c r="AP122" i="8"/>
  <c r="AU135" i="8"/>
  <c r="AK135" i="8"/>
  <c r="AT78" i="8"/>
  <c r="AJ78" i="8"/>
  <c r="V212" i="8"/>
  <c r="AP212" i="8"/>
  <c r="AA212" i="8"/>
  <c r="H212" i="8"/>
  <c r="AF212" i="8"/>
  <c r="AT427" i="8"/>
  <c r="AJ427" i="8"/>
  <c r="AT350" i="8"/>
  <c r="AJ350" i="8"/>
  <c r="AF265" i="8"/>
  <c r="H265" i="8"/>
  <c r="V265" i="8"/>
  <c r="AA265" i="8"/>
  <c r="AP265" i="8"/>
  <c r="AA422" i="8"/>
  <c r="AF422" i="8"/>
  <c r="H422" i="8"/>
  <c r="AP422" i="8"/>
  <c r="V422" i="8"/>
  <c r="AT173" i="8"/>
  <c r="AJ173" i="8"/>
  <c r="V298" i="8"/>
  <c r="AF298" i="8"/>
  <c r="AA298" i="8"/>
  <c r="AP298" i="8"/>
  <c r="H298" i="8"/>
  <c r="B74" i="10"/>
  <c r="D74" i="10" s="1"/>
  <c r="G74" i="10" s="1"/>
  <c r="B61" i="10"/>
  <c r="AP295" i="8"/>
  <c r="AF295" i="8"/>
  <c r="H295" i="8"/>
  <c r="AA295" i="8"/>
  <c r="V295" i="8"/>
  <c r="V413" i="8"/>
  <c r="AF413" i="8"/>
  <c r="AA413" i="8"/>
  <c r="AP413" i="8"/>
  <c r="H413" i="8"/>
  <c r="AC65" i="8"/>
  <c r="AR65" i="8"/>
  <c r="AH65" i="8"/>
  <c r="J65" i="8"/>
  <c r="X65" i="8"/>
  <c r="AA158" i="8"/>
  <c r="AP158" i="8"/>
  <c r="AF158" i="8"/>
  <c r="H158" i="8"/>
  <c r="V158" i="8"/>
  <c r="AJ472" i="8"/>
  <c r="AT472" i="8"/>
  <c r="V236" i="8"/>
  <c r="AP236" i="8"/>
  <c r="AF236" i="8"/>
  <c r="H236" i="8"/>
  <c r="AA236" i="8"/>
  <c r="AK339" i="8"/>
  <c r="AU339" i="8"/>
  <c r="AJ380" i="8"/>
  <c r="AT380" i="8"/>
  <c r="V442" i="8"/>
  <c r="AP442" i="8"/>
  <c r="AF442" i="8"/>
  <c r="H442" i="8"/>
  <c r="AA442" i="8"/>
  <c r="AG225" i="8"/>
  <c r="I225" i="8"/>
  <c r="W225" i="8"/>
  <c r="AB225" i="8"/>
  <c r="AQ225" i="8"/>
  <c r="AP456" i="8"/>
  <c r="AF456" i="8"/>
  <c r="H456" i="8"/>
  <c r="V456" i="8"/>
  <c r="AA456" i="8"/>
  <c r="AJ67" i="8"/>
  <c r="AT67" i="8"/>
  <c r="AT62" i="8"/>
  <c r="AJ62" i="8"/>
  <c r="AJ159" i="8"/>
  <c r="AT159" i="8"/>
  <c r="AJ252" i="8"/>
  <c r="AT252" i="8"/>
  <c r="H345" i="8"/>
  <c r="AF345" i="8"/>
  <c r="AP345" i="8"/>
  <c r="AA345" i="8"/>
  <c r="V345" i="8"/>
  <c r="AA254" i="8"/>
  <c r="H254" i="8"/>
  <c r="AF254" i="8"/>
  <c r="AP254" i="8"/>
  <c r="V254" i="8"/>
  <c r="AH51" i="8"/>
  <c r="J51" i="8"/>
  <c r="X51" i="8"/>
  <c r="AC51" i="8"/>
  <c r="AR51" i="8"/>
  <c r="AJ33" i="8"/>
  <c r="AT33" i="8"/>
  <c r="V141" i="8"/>
  <c r="AA141" i="8"/>
  <c r="AP141" i="8"/>
  <c r="H141" i="8"/>
  <c r="AF141" i="8"/>
  <c r="AT149" i="8"/>
  <c r="AJ149" i="8"/>
  <c r="AB247" i="8"/>
  <c r="AQ247" i="8"/>
  <c r="AG247" i="8"/>
  <c r="I247" i="8"/>
  <c r="W247" i="8"/>
  <c r="AP129" i="8"/>
  <c r="AF129" i="8"/>
  <c r="H129" i="8"/>
  <c r="AA129" i="8"/>
  <c r="V129" i="8"/>
  <c r="AJ231" i="8"/>
  <c r="AT231" i="8"/>
  <c r="AA184" i="8"/>
  <c r="AP184" i="8"/>
  <c r="AF184" i="8"/>
  <c r="H184" i="8"/>
  <c r="V184" i="8"/>
  <c r="AT237" i="8"/>
  <c r="AJ237" i="8"/>
  <c r="W382" i="8"/>
  <c r="AQ382" i="8"/>
  <c r="AG382" i="8"/>
  <c r="I382" i="8"/>
  <c r="AB382" i="8"/>
  <c r="AA443" i="8"/>
  <c r="AP443" i="8"/>
  <c r="AF443" i="8"/>
  <c r="V443" i="8"/>
  <c r="H443" i="8"/>
  <c r="AJ448" i="8"/>
  <c r="AT448" i="8"/>
  <c r="AA507" i="8"/>
  <c r="V507" i="8"/>
  <c r="H507" i="8"/>
  <c r="AF507" i="8"/>
  <c r="AP507" i="8"/>
  <c r="AP497" i="8"/>
  <c r="AF497" i="8"/>
  <c r="H497" i="8"/>
  <c r="AA497" i="8"/>
  <c r="V497" i="8"/>
  <c r="AJ214" i="8"/>
  <c r="AT214" i="8"/>
  <c r="AT295" i="8"/>
  <c r="AJ295" i="8"/>
  <c r="V362" i="8"/>
  <c r="AF362" i="8"/>
  <c r="AA362" i="8"/>
  <c r="AP362" i="8"/>
  <c r="H362" i="8"/>
  <c r="AA192" i="8"/>
  <c r="AP192" i="8"/>
  <c r="AF192" i="8"/>
  <c r="H192" i="8"/>
  <c r="V192" i="8"/>
  <c r="AT429" i="8"/>
  <c r="AJ429" i="8"/>
  <c r="AV83" i="8"/>
  <c r="AL83" i="8"/>
  <c r="V72" i="8"/>
  <c r="AA72" i="8"/>
  <c r="AF72" i="8"/>
  <c r="AP72" i="8"/>
  <c r="H72" i="8"/>
  <c r="AT244" i="8"/>
  <c r="AJ244" i="8"/>
  <c r="AT163" i="8"/>
  <c r="AJ163" i="8"/>
  <c r="AV58" i="8"/>
  <c r="AL58" i="8"/>
  <c r="AF37" i="8"/>
  <c r="H37" i="8"/>
  <c r="V37" i="8"/>
  <c r="AP37" i="8"/>
  <c r="AA37" i="8"/>
  <c r="AA35" i="8"/>
  <c r="AP35" i="8"/>
  <c r="AF35" i="8"/>
  <c r="H35" i="8"/>
  <c r="V35" i="8"/>
  <c r="AT322" i="8"/>
  <c r="AJ322" i="8"/>
  <c r="AK308" i="8"/>
  <c r="AU308" i="8"/>
  <c r="AA372" i="8"/>
  <c r="AP372" i="8"/>
  <c r="H372" i="8"/>
  <c r="V372" i="8"/>
  <c r="AF372" i="8"/>
  <c r="W329" i="8"/>
  <c r="AB329" i="8"/>
  <c r="AQ329" i="8"/>
  <c r="AG329" i="8"/>
  <c r="I329" i="8"/>
  <c r="AT391" i="8"/>
  <c r="AJ391" i="8"/>
  <c r="AA463" i="8"/>
  <c r="AP463" i="8"/>
  <c r="AF463" i="8"/>
  <c r="H463" i="8"/>
  <c r="V463" i="8"/>
  <c r="AT188" i="8"/>
  <c r="AJ188" i="8"/>
  <c r="V335" i="8"/>
  <c r="AF335" i="8"/>
  <c r="AP335" i="8"/>
  <c r="H335" i="8"/>
  <c r="AA335" i="8"/>
  <c r="H380" i="8"/>
  <c r="AA380" i="8"/>
  <c r="V380" i="8"/>
  <c r="AP380" i="8"/>
  <c r="AF380" i="8"/>
  <c r="AT519" i="8"/>
  <c r="AJ519" i="8"/>
  <c r="AJ523" i="8"/>
  <c r="AT523" i="8"/>
  <c r="AA67" i="8"/>
  <c r="AP67" i="8"/>
  <c r="AF67" i="8"/>
  <c r="H67" i="8"/>
  <c r="V67" i="8"/>
  <c r="V56" i="8"/>
  <c r="AA56" i="8"/>
  <c r="AP56" i="8"/>
  <c r="H56" i="8"/>
  <c r="AF56" i="8"/>
  <c r="AF62" i="8"/>
  <c r="H62" i="8"/>
  <c r="V62" i="8"/>
  <c r="AP62" i="8"/>
  <c r="AA62" i="8"/>
  <c r="AF29" i="8"/>
  <c r="H29" i="8"/>
  <c r="V29" i="8"/>
  <c r="AA29" i="8"/>
  <c r="AP29" i="8"/>
  <c r="AT131" i="8"/>
  <c r="AJ131" i="8"/>
  <c r="AT108" i="8"/>
  <c r="AJ108" i="8"/>
  <c r="AA159" i="8"/>
  <c r="AP159" i="8"/>
  <c r="V159" i="8"/>
  <c r="H159" i="8"/>
  <c r="AF159" i="8"/>
  <c r="AA182" i="8"/>
  <c r="AP182" i="8"/>
  <c r="AF182" i="8"/>
  <c r="H182" i="8"/>
  <c r="V182" i="8"/>
  <c r="AJ263" i="8"/>
  <c r="AT263" i="8"/>
  <c r="AJ355" i="8"/>
  <c r="AT355" i="8"/>
  <c r="AT267" i="8"/>
  <c r="AJ267" i="8"/>
  <c r="V343" i="8"/>
  <c r="H343" i="8"/>
  <c r="AF343" i="8"/>
  <c r="AA343" i="8"/>
  <c r="AP343" i="8"/>
  <c r="V323" i="8"/>
  <c r="AA323" i="8"/>
  <c r="AF323" i="8"/>
  <c r="AP323" i="8"/>
  <c r="H323" i="8"/>
  <c r="AP331" i="8"/>
  <c r="AA331" i="8"/>
  <c r="AF331" i="8"/>
  <c r="H331" i="8"/>
  <c r="V331" i="8"/>
  <c r="AF381" i="8"/>
  <c r="H381" i="8"/>
  <c r="V381" i="8"/>
  <c r="AP381" i="8"/>
  <c r="AA381" i="8"/>
  <c r="AT402" i="8"/>
  <c r="AJ402" i="8"/>
  <c r="AT517" i="8"/>
  <c r="AJ517" i="8"/>
  <c r="AT526" i="8"/>
  <c r="AJ526" i="8"/>
  <c r="AA75" i="8"/>
  <c r="AP75" i="8"/>
  <c r="AF75" i="8"/>
  <c r="H75" i="8"/>
  <c r="V75" i="8"/>
  <c r="I16" i="2"/>
  <c r="H18" i="2"/>
  <c r="H19" i="2" s="1"/>
  <c r="H17" i="2"/>
  <c r="AT28" i="8"/>
  <c r="AJ28" i="8"/>
  <c r="AT144" i="8"/>
  <c r="AJ144" i="8"/>
  <c r="AT213" i="8"/>
  <c r="AJ213" i="8"/>
  <c r="AG359" i="8"/>
  <c r="I359" i="8"/>
  <c r="W359" i="8"/>
  <c r="AB359" i="8"/>
  <c r="AQ359" i="8"/>
  <c r="AA447" i="8"/>
  <c r="AP447" i="8"/>
  <c r="AF447" i="8"/>
  <c r="H447" i="8"/>
  <c r="V447" i="8"/>
  <c r="V492" i="8"/>
  <c r="AP492" i="8"/>
  <c r="AA492" i="8"/>
  <c r="AF492" i="8"/>
  <c r="H492" i="8"/>
  <c r="V116" i="8"/>
  <c r="H116" i="8"/>
  <c r="AP116" i="8"/>
  <c r="AF116" i="8"/>
  <c r="AA116" i="8"/>
  <c r="AF147" i="8"/>
  <c r="H147" i="8"/>
  <c r="V147" i="8"/>
  <c r="AA147" i="8"/>
  <c r="AP147" i="8"/>
  <c r="AB239" i="8"/>
  <c r="AQ239" i="8"/>
  <c r="AG239" i="8"/>
  <c r="I239" i="8"/>
  <c r="W239" i="8"/>
  <c r="V274" i="8"/>
  <c r="H274" i="8"/>
  <c r="AP274" i="8"/>
  <c r="AF274" i="8"/>
  <c r="AA274" i="8"/>
  <c r="V205" i="8"/>
  <c r="AA205" i="8"/>
  <c r="AP205" i="8"/>
  <c r="H205" i="8"/>
  <c r="AF205" i="8"/>
  <c r="AJ206" i="8"/>
  <c r="AT206" i="8"/>
  <c r="AH318" i="8"/>
  <c r="J318" i="8"/>
  <c r="X318" i="8"/>
  <c r="AC318" i="8"/>
  <c r="AR318" i="8"/>
  <c r="AF376" i="8"/>
  <c r="H376" i="8"/>
  <c r="V376" i="8"/>
  <c r="AA376" i="8"/>
  <c r="AP376" i="8"/>
  <c r="V369" i="8"/>
  <c r="AP369" i="8"/>
  <c r="AF369" i="8"/>
  <c r="AA369" i="8"/>
  <c r="H369" i="8"/>
  <c r="AJ440" i="8"/>
  <c r="AT440" i="8"/>
  <c r="AF449" i="8"/>
  <c r="H449" i="8"/>
  <c r="V449" i="8"/>
  <c r="AA449" i="8"/>
  <c r="AP449" i="8"/>
  <c r="AA424" i="8"/>
  <c r="AP424" i="8"/>
  <c r="V424" i="8"/>
  <c r="AF424" i="8"/>
  <c r="H424" i="8"/>
  <c r="AF427" i="8"/>
  <c r="H427" i="8"/>
  <c r="V427" i="8"/>
  <c r="AA427" i="8"/>
  <c r="AP427" i="8"/>
  <c r="AK499" i="8"/>
  <c r="AU499" i="8"/>
  <c r="AT491" i="8"/>
  <c r="AJ491" i="8"/>
  <c r="V104" i="8"/>
  <c r="AA104" i="8"/>
  <c r="AF104" i="8"/>
  <c r="H104" i="8"/>
  <c r="AP104" i="8"/>
  <c r="AT156" i="8"/>
  <c r="AJ156" i="8"/>
  <c r="AT383" i="8"/>
  <c r="AJ383" i="8"/>
  <c r="AJ520" i="8"/>
  <c r="AT520" i="8"/>
  <c r="V513" i="8"/>
  <c r="AA513" i="8"/>
  <c r="H513" i="8"/>
  <c r="AP513" i="8"/>
  <c r="AF513" i="8"/>
  <c r="AT259" i="8"/>
  <c r="AJ259" i="8"/>
  <c r="AA378" i="8"/>
  <c r="AP378" i="8"/>
  <c r="AF378" i="8"/>
  <c r="H378" i="8"/>
  <c r="V378" i="8"/>
  <c r="AF465" i="8"/>
  <c r="V465" i="8"/>
  <c r="AP465" i="8"/>
  <c r="H465" i="8"/>
  <c r="AA465" i="8"/>
  <c r="AJ99" i="8"/>
  <c r="AT99" i="8"/>
  <c r="AF227" i="8"/>
  <c r="H227" i="8"/>
  <c r="V227" i="8"/>
  <c r="AA227" i="8"/>
  <c r="AP227" i="8"/>
  <c r="AP350" i="8"/>
  <c r="AF350" i="8"/>
  <c r="H350" i="8"/>
  <c r="V350" i="8"/>
  <c r="AA350" i="8"/>
  <c r="AF178" i="8"/>
  <c r="H178" i="8"/>
  <c r="V178" i="8"/>
  <c r="AP178" i="8"/>
  <c r="AA178" i="8"/>
  <c r="AT138" i="8"/>
  <c r="AJ138" i="8"/>
  <c r="V87" i="8"/>
  <c r="H87" i="8"/>
  <c r="AP87" i="8"/>
  <c r="AF87" i="8"/>
  <c r="AA87" i="8"/>
  <c r="AA74" i="8"/>
  <c r="AP74" i="8"/>
  <c r="H74" i="8"/>
  <c r="V74" i="8"/>
  <c r="AF74" i="8"/>
  <c r="AF61" i="8"/>
  <c r="H61" i="8"/>
  <c r="V61" i="8"/>
  <c r="AA61" i="8"/>
  <c r="AP61" i="8"/>
  <c r="AT194" i="8"/>
  <c r="AJ194" i="8"/>
  <c r="V282" i="8"/>
  <c r="AF282" i="8"/>
  <c r="AA282" i="8"/>
  <c r="AP282" i="8"/>
  <c r="H282" i="8"/>
  <c r="AJ142" i="8"/>
  <c r="AT142" i="8"/>
  <c r="AT136" i="8"/>
  <c r="AJ136" i="8"/>
  <c r="AT208" i="8"/>
  <c r="AJ208" i="8"/>
  <c r="V314" i="8"/>
  <c r="AF314" i="8"/>
  <c r="AA314" i="8"/>
  <c r="AP314" i="8"/>
  <c r="H314" i="8"/>
  <c r="AJ354" i="8"/>
  <c r="AT354" i="8"/>
  <c r="AJ476" i="8"/>
  <c r="AT476" i="8"/>
  <c r="AW97" i="8"/>
  <c r="AM97" i="8"/>
  <c r="AU112" i="8"/>
  <c r="AK112" i="8"/>
  <c r="AT186" i="8"/>
  <c r="AJ186" i="8"/>
  <c r="AF187" i="8"/>
  <c r="H187" i="8"/>
  <c r="V187" i="8"/>
  <c r="AA187" i="8"/>
  <c r="AP187" i="8"/>
  <c r="AG113" i="8"/>
  <c r="I113" i="8"/>
  <c r="W113" i="8"/>
  <c r="AQ113" i="8"/>
  <c r="AB113" i="8"/>
  <c r="AT93" i="8"/>
  <c r="AJ93" i="8"/>
  <c r="V103" i="8"/>
  <c r="AF103" i="8"/>
  <c r="AA103" i="8"/>
  <c r="AP103" i="8"/>
  <c r="H103" i="8"/>
  <c r="AT503" i="8"/>
  <c r="AJ503" i="8"/>
  <c r="AT389" i="8"/>
  <c r="AJ389" i="8"/>
  <c r="AA498" i="8"/>
  <c r="AP498" i="8"/>
  <c r="V498" i="8"/>
  <c r="H498" i="8"/>
  <c r="AF498" i="8"/>
  <c r="AG500" i="8"/>
  <c r="I500" i="8"/>
  <c r="W500" i="8"/>
  <c r="AQ500" i="8"/>
  <c r="AB500" i="8"/>
  <c r="AF107" i="8"/>
  <c r="H107" i="8"/>
  <c r="V107" i="8"/>
  <c r="AA107" i="8"/>
  <c r="AP107" i="8"/>
  <c r="AT46" i="8"/>
  <c r="AJ46" i="8"/>
  <c r="AT210" i="8"/>
  <c r="AJ210" i="8"/>
  <c r="AT101" i="8"/>
  <c r="AJ101" i="8"/>
  <c r="V79" i="8"/>
  <c r="AF79" i="8"/>
  <c r="AA79" i="8"/>
  <c r="AP79" i="8"/>
  <c r="H79" i="8"/>
  <c r="AT291" i="8"/>
  <c r="AJ291" i="8"/>
  <c r="AT299" i="8"/>
  <c r="AJ299" i="8"/>
  <c r="AG374" i="8"/>
  <c r="I374" i="8"/>
  <c r="AB374" i="8"/>
  <c r="W374" i="8"/>
  <c r="AQ374" i="8"/>
  <c r="AJ471" i="8"/>
  <c r="AT471" i="8"/>
  <c r="G62" i="10"/>
  <c r="AT212" i="8"/>
  <c r="AJ212" i="8"/>
  <c r="AT338" i="8"/>
  <c r="AJ338" i="8"/>
  <c r="AT403" i="8"/>
  <c r="AJ403" i="8"/>
  <c r="AA223" i="8"/>
  <c r="AP223" i="8"/>
  <c r="V223" i="8"/>
  <c r="H223" i="8"/>
  <c r="AF223" i="8"/>
  <c r="AT344" i="8"/>
  <c r="AJ344" i="8"/>
  <c r="H520" i="8"/>
  <c r="AP520" i="8"/>
  <c r="AF520" i="8"/>
  <c r="V520" i="8"/>
  <c r="AA520" i="8"/>
  <c r="AJ482" i="8"/>
  <c r="AT482" i="8"/>
  <c r="AP255" i="8"/>
  <c r="AF255" i="8"/>
  <c r="V255" i="8"/>
  <c r="AA255" i="8"/>
  <c r="H255" i="8"/>
  <c r="AT71" i="8"/>
  <c r="AJ71" i="8"/>
  <c r="AT457" i="8"/>
  <c r="AJ457" i="8"/>
  <c r="AT53" i="8"/>
  <c r="AJ53" i="8"/>
  <c r="V474" i="8"/>
  <c r="AF474" i="8"/>
  <c r="H474" i="8"/>
  <c r="AA474" i="8"/>
  <c r="AP474" i="8"/>
  <c r="AK198" i="8"/>
  <c r="AU198" i="8"/>
  <c r="AT298" i="8"/>
  <c r="AJ298" i="8"/>
  <c r="AF234" i="8"/>
  <c r="H234" i="8"/>
  <c r="V234" i="8"/>
  <c r="AA234" i="8"/>
  <c r="AP234" i="8"/>
  <c r="AA152" i="8"/>
  <c r="AP152" i="8"/>
  <c r="AF152" i="8"/>
  <c r="H152" i="8"/>
  <c r="V152" i="8"/>
  <c r="AT236" i="8"/>
  <c r="AJ236" i="8"/>
  <c r="AF101" i="8"/>
  <c r="H101" i="8"/>
  <c r="V101" i="8"/>
  <c r="AP101" i="8"/>
  <c r="AA101" i="8"/>
  <c r="AJ456" i="8"/>
  <c r="AT456" i="8"/>
  <c r="V32" i="8"/>
  <c r="AA32" i="8"/>
  <c r="AF32" i="8"/>
  <c r="AP32" i="8"/>
  <c r="H32" i="8"/>
  <c r="D26" i="4"/>
  <c r="V228" i="8"/>
  <c r="AP228" i="8"/>
  <c r="AF228" i="8"/>
  <c r="H228" i="8"/>
  <c r="AA228" i="8"/>
  <c r="AA270" i="8"/>
  <c r="AP270" i="8"/>
  <c r="AF270" i="8"/>
  <c r="H270" i="8"/>
  <c r="V270" i="8"/>
  <c r="AT468" i="8"/>
  <c r="AJ468" i="8"/>
  <c r="AT61" i="8"/>
  <c r="AJ61" i="8"/>
  <c r="V400" i="8"/>
  <c r="AA400" i="8"/>
  <c r="AF400" i="8"/>
  <c r="AP400" i="8"/>
  <c r="H400" i="8"/>
  <c r="AB505" i="8"/>
  <c r="AQ505" i="8"/>
  <c r="W505" i="8"/>
  <c r="AG505" i="8"/>
  <c r="I505" i="8"/>
  <c r="AT305" i="8"/>
  <c r="AJ305" i="8"/>
  <c r="AJ418" i="8"/>
  <c r="AT418" i="8"/>
  <c r="V140" i="8"/>
  <c r="AP140" i="8"/>
  <c r="AF140" i="8"/>
  <c r="AA140" i="8"/>
  <c r="H140" i="8"/>
  <c r="AJ341" i="8"/>
  <c r="AT341" i="8"/>
  <c r="AT304" i="8"/>
  <c r="AJ304" i="8"/>
  <c r="AF210" i="8"/>
  <c r="H210" i="8"/>
  <c r="V210" i="8"/>
  <c r="AP210" i="8"/>
  <c r="AA210" i="8"/>
  <c r="AV366" i="8"/>
  <c r="AL366" i="8"/>
  <c r="V391" i="8"/>
  <c r="H391" i="8"/>
  <c r="AP391" i="8"/>
  <c r="AF391" i="8"/>
  <c r="AA391" i="8"/>
  <c r="AJ463" i="8"/>
  <c r="AT463" i="8"/>
  <c r="AT88" i="8"/>
  <c r="AJ88" i="8"/>
  <c r="AT32" i="8"/>
  <c r="AJ32" i="8"/>
  <c r="AF69" i="8"/>
  <c r="H69" i="8"/>
  <c r="V69" i="8"/>
  <c r="AA69" i="8"/>
  <c r="AP69" i="8"/>
  <c r="AG169" i="8"/>
  <c r="I169" i="8"/>
  <c r="W169" i="8"/>
  <c r="AB169" i="8"/>
  <c r="AQ169" i="8"/>
  <c r="AF235" i="8"/>
  <c r="H235" i="8"/>
  <c r="V235" i="8"/>
  <c r="AA235" i="8"/>
  <c r="AP235" i="8"/>
  <c r="AF242" i="8"/>
  <c r="H242" i="8"/>
  <c r="V242" i="8"/>
  <c r="AP242" i="8"/>
  <c r="AA242" i="8"/>
  <c r="AR127" i="8"/>
  <c r="AH127" i="8"/>
  <c r="J127" i="8"/>
  <c r="AC127" i="8"/>
  <c r="X127" i="8"/>
  <c r="AA50" i="8"/>
  <c r="AP50" i="8"/>
  <c r="H50" i="8"/>
  <c r="V50" i="8"/>
  <c r="AF50" i="8"/>
  <c r="AT64" i="8"/>
  <c r="AJ64" i="8"/>
  <c r="AU247" i="8"/>
  <c r="AK247" i="8"/>
  <c r="AT133" i="8"/>
  <c r="AJ133" i="8"/>
  <c r="AJ151" i="8"/>
  <c r="AT151" i="8"/>
  <c r="AA231" i="8"/>
  <c r="AP231" i="8"/>
  <c r="V231" i="8"/>
  <c r="H231" i="8"/>
  <c r="AF231" i="8"/>
  <c r="AT181" i="8"/>
  <c r="AJ181" i="8"/>
  <c r="AT184" i="8"/>
  <c r="AJ184" i="8"/>
  <c r="AJ443" i="8"/>
  <c r="AT443" i="8"/>
  <c r="AF389" i="8"/>
  <c r="H389" i="8"/>
  <c r="V389" i="8"/>
  <c r="AP389" i="8"/>
  <c r="AA389" i="8"/>
  <c r="AF411" i="8"/>
  <c r="H411" i="8"/>
  <c r="V411" i="8"/>
  <c r="AA411" i="8"/>
  <c r="AP411" i="8"/>
  <c r="V483" i="8"/>
  <c r="AA483" i="8"/>
  <c r="AF483" i="8"/>
  <c r="H483" i="8"/>
  <c r="AP483" i="8"/>
  <c r="AJ507" i="8"/>
  <c r="AT507" i="8"/>
  <c r="AJ497" i="8"/>
  <c r="AT497" i="8"/>
  <c r="AT124" i="8"/>
  <c r="AJ124" i="8"/>
  <c r="V189" i="8"/>
  <c r="AA189" i="8"/>
  <c r="AP189" i="8"/>
  <c r="AF189" i="8"/>
  <c r="H189" i="8"/>
  <c r="V283" i="8"/>
  <c r="AP283" i="8"/>
  <c r="AA283" i="8"/>
  <c r="H283" i="8"/>
  <c r="AF283" i="8"/>
  <c r="AF304" i="8"/>
  <c r="H304" i="8"/>
  <c r="V304" i="8"/>
  <c r="AP304" i="8"/>
  <c r="AA304" i="8"/>
  <c r="AF516" i="8"/>
  <c r="H516" i="8"/>
  <c r="V516" i="8"/>
  <c r="AP516" i="8"/>
  <c r="AA516" i="8"/>
  <c r="AT72" i="8"/>
  <c r="AJ72" i="8"/>
  <c r="V244" i="8"/>
  <c r="AP244" i="8"/>
  <c r="AF244" i="8"/>
  <c r="H244" i="8"/>
  <c r="AA244" i="8"/>
  <c r="I387" i="8"/>
  <c r="AB387" i="8"/>
  <c r="W387" i="8"/>
  <c r="AG387" i="8"/>
  <c r="AQ387" i="8"/>
  <c r="AF163" i="8"/>
  <c r="H163" i="8"/>
  <c r="V163" i="8"/>
  <c r="AA163" i="8"/>
  <c r="AP163" i="8"/>
  <c r="AR58" i="8"/>
  <c r="AH58" i="8"/>
  <c r="J58" i="8"/>
  <c r="AC58" i="8"/>
  <c r="X58" i="8"/>
  <c r="AT106" i="8"/>
  <c r="AJ106" i="8"/>
  <c r="AT35" i="8"/>
  <c r="AJ35" i="8"/>
  <c r="AT96" i="8"/>
  <c r="AJ96" i="8"/>
  <c r="V197" i="8"/>
  <c r="AA197" i="8"/>
  <c r="AP197" i="8"/>
  <c r="H197" i="8"/>
  <c r="AF197" i="8"/>
  <c r="AT297" i="8"/>
  <c r="AJ297" i="8"/>
  <c r="V322" i="8"/>
  <c r="AF322" i="8"/>
  <c r="AA322" i="8"/>
  <c r="AP322" i="8"/>
  <c r="H322" i="8"/>
  <c r="AB308" i="8"/>
  <c r="AQ308" i="8"/>
  <c r="AG308" i="8"/>
  <c r="I308" i="8"/>
  <c r="W308" i="8"/>
  <c r="AT281" i="8"/>
  <c r="AJ281" i="8"/>
  <c r="AU329" i="8"/>
  <c r="AK329" i="8"/>
  <c r="AT85" i="8"/>
  <c r="AJ85" i="8"/>
  <c r="V188" i="8"/>
  <c r="AP188" i="8"/>
  <c r="AF188" i="8"/>
  <c r="H188" i="8"/>
  <c r="AA188" i="8"/>
  <c r="AJ143" i="8"/>
  <c r="AT143" i="8"/>
  <c r="V519" i="8"/>
  <c r="H519" i="8"/>
  <c r="AA519" i="8"/>
  <c r="AP519" i="8"/>
  <c r="AF519" i="8"/>
  <c r="AT29" i="8"/>
  <c r="AJ29" i="8"/>
  <c r="AF131" i="8"/>
  <c r="H131" i="8"/>
  <c r="V131" i="8"/>
  <c r="AA131" i="8"/>
  <c r="AP131" i="8"/>
  <c r="V108" i="8"/>
  <c r="H108" i="8"/>
  <c r="AF108" i="8"/>
  <c r="AA108" i="8"/>
  <c r="AP108" i="8"/>
  <c r="AP263" i="8"/>
  <c r="AF263" i="8"/>
  <c r="H263" i="8"/>
  <c r="AA263" i="8"/>
  <c r="V263" i="8"/>
  <c r="AG319" i="8"/>
  <c r="I319" i="8"/>
  <c r="W319" i="8"/>
  <c r="AB319" i="8"/>
  <c r="AQ319" i="8"/>
  <c r="AF312" i="8"/>
  <c r="H312" i="8"/>
  <c r="V312" i="8"/>
  <c r="AP312" i="8"/>
  <c r="AA312" i="8"/>
  <c r="AT360" i="8"/>
  <c r="AJ360" i="8"/>
  <c r="AT370" i="8"/>
  <c r="AJ370" i="8"/>
  <c r="AT381" i="8"/>
  <c r="AJ381" i="8"/>
  <c r="AT373" i="8"/>
  <c r="AJ373" i="8"/>
  <c r="AP433" i="8"/>
  <c r="AF433" i="8"/>
  <c r="H433" i="8"/>
  <c r="AA433" i="8"/>
  <c r="V433" i="8"/>
  <c r="AT420" i="8"/>
  <c r="AJ420" i="8"/>
  <c r="AP514" i="8"/>
  <c r="AF514" i="8"/>
  <c r="H514" i="8"/>
  <c r="AA514" i="8"/>
  <c r="V514" i="8"/>
  <c r="AF517" i="8"/>
  <c r="AP517" i="8"/>
  <c r="AA517" i="8"/>
  <c r="V517" i="8"/>
  <c r="H517" i="8"/>
  <c r="AT31" i="8"/>
  <c r="AJ31" i="8"/>
  <c r="AT86" i="8"/>
  <c r="AJ86" i="8"/>
  <c r="AT502" i="8"/>
  <c r="AJ502" i="8"/>
  <c r="AP28" i="8"/>
  <c r="H28" i="8"/>
  <c r="AA28" i="8"/>
  <c r="AF28" i="8"/>
  <c r="V28" i="8"/>
  <c r="AJ150" i="8"/>
  <c r="AT150" i="8"/>
  <c r="AA144" i="8"/>
  <c r="AP144" i="8"/>
  <c r="AF144" i="8"/>
  <c r="H144" i="8"/>
  <c r="V144" i="8"/>
  <c r="AA200" i="8"/>
  <c r="AP200" i="8"/>
  <c r="AF200" i="8"/>
  <c r="H200" i="8"/>
  <c r="V200" i="8"/>
  <c r="AT447" i="8"/>
  <c r="AJ447" i="8"/>
  <c r="AA432" i="8"/>
  <c r="AP432" i="8"/>
  <c r="V432" i="8"/>
  <c r="AF432" i="8"/>
  <c r="H432" i="8"/>
  <c r="AA414" i="8"/>
  <c r="AF414" i="8"/>
  <c r="H414" i="8"/>
  <c r="V414" i="8"/>
  <c r="AP414" i="8"/>
  <c r="AT70" i="8"/>
  <c r="AJ70" i="8"/>
  <c r="AT117" i="8"/>
  <c r="AJ117" i="8"/>
  <c r="AB57" i="8"/>
  <c r="AQ57" i="8"/>
  <c r="I57" i="8"/>
  <c r="W57" i="8"/>
  <c r="AG57" i="8"/>
  <c r="AJ82" i="8"/>
  <c r="AT82" i="8"/>
  <c r="AU233" i="8"/>
  <c r="AK233" i="8"/>
  <c r="AT424" i="8"/>
  <c r="AJ424" i="8"/>
  <c r="AT441" i="8"/>
  <c r="AJ441" i="8"/>
  <c r="AQ499" i="8"/>
  <c r="W499" i="8"/>
  <c r="I499" i="8"/>
  <c r="AG499" i="8"/>
  <c r="AB499" i="8"/>
  <c r="AT104" i="8"/>
  <c r="AJ104" i="8"/>
  <c r="V156" i="8"/>
  <c r="AP156" i="8"/>
  <c r="AF156" i="8"/>
  <c r="H156" i="8"/>
  <c r="AA156" i="8"/>
  <c r="AF344" i="8"/>
  <c r="H344" i="8"/>
  <c r="V344" i="8"/>
  <c r="AP344" i="8"/>
  <c r="AA344" i="8"/>
  <c r="AF439" i="8"/>
  <c r="H439" i="8"/>
  <c r="V439" i="8"/>
  <c r="AP439" i="8"/>
  <c r="AA439" i="8"/>
  <c r="AT321" i="8"/>
  <c r="AJ321" i="8"/>
  <c r="AT248" i="8"/>
  <c r="AJ248" i="8"/>
  <c r="AT378" i="8"/>
  <c r="AJ378" i="8"/>
  <c r="AK392" i="8"/>
  <c r="AU392" i="8"/>
  <c r="AA99" i="8"/>
  <c r="AP99" i="8"/>
  <c r="AF99" i="8"/>
  <c r="H99" i="8"/>
  <c r="V99" i="8"/>
  <c r="AA230" i="8"/>
  <c r="AP230" i="8"/>
  <c r="AF230" i="8"/>
  <c r="H230" i="8"/>
  <c r="V230" i="8"/>
  <c r="AU84" i="8"/>
  <c r="AK84" i="8"/>
  <c r="AB406" i="8"/>
  <c r="AQ406" i="8"/>
  <c r="AG406" i="8"/>
  <c r="I406" i="8"/>
  <c r="W406" i="8"/>
  <c r="AT68" i="8"/>
  <c r="AJ68" i="8"/>
  <c r="AT226" i="8"/>
  <c r="AJ226" i="8"/>
  <c r="V80" i="8"/>
  <c r="AA80" i="8"/>
  <c r="H80" i="8"/>
  <c r="AP80" i="8"/>
  <c r="AF80" i="8"/>
  <c r="V109" i="8"/>
  <c r="AA109" i="8"/>
  <c r="H109" i="8"/>
  <c r="AF109" i="8"/>
  <c r="AP109" i="8"/>
  <c r="AT177" i="8"/>
  <c r="AJ177" i="8"/>
  <c r="AA208" i="8"/>
  <c r="AP208" i="8"/>
  <c r="AF208" i="8"/>
  <c r="H208" i="8"/>
  <c r="V208" i="8"/>
  <c r="AT180" i="8"/>
  <c r="AJ180" i="8"/>
  <c r="AT306" i="8"/>
  <c r="AJ306" i="8"/>
  <c r="AT400" i="8"/>
  <c r="AJ400" i="8"/>
  <c r="AT352" i="8"/>
  <c r="AJ352" i="8"/>
  <c r="AJ422" i="8"/>
  <c r="AT422" i="8"/>
  <c r="AT458" i="8"/>
  <c r="AJ458" i="8"/>
  <c r="AT396" i="8"/>
  <c r="AJ396" i="8"/>
  <c r="AJ480" i="8"/>
  <c r="AT480" i="8"/>
  <c r="AA476" i="8"/>
  <c r="AP476" i="8"/>
  <c r="AF476" i="8"/>
  <c r="V476" i="8"/>
  <c r="H476" i="8"/>
  <c r="AS97" i="8"/>
  <c r="AI97" i="8"/>
  <c r="AD97" i="8"/>
  <c r="Y97" i="8"/>
  <c r="AQ112" i="8"/>
  <c r="AG112" i="8"/>
  <c r="I112" i="8"/>
  <c r="AB112" i="8"/>
  <c r="W112" i="8"/>
  <c r="AF186" i="8"/>
  <c r="H186" i="8"/>
  <c r="V186" i="8"/>
  <c r="AA186" i="8"/>
  <c r="AP186" i="8"/>
  <c r="AG448" i="8"/>
  <c r="I448" i="8"/>
  <c r="W448" i="8"/>
  <c r="AQ448" i="8"/>
  <c r="AB448" i="8"/>
  <c r="V503" i="8"/>
  <c r="AP503" i="8"/>
  <c r="H503" i="8"/>
  <c r="AF503" i="8"/>
  <c r="AA503" i="8"/>
  <c r="AP100" i="8"/>
  <c r="AF100" i="8"/>
  <c r="H100" i="8"/>
  <c r="AA100" i="8"/>
  <c r="V100" i="8"/>
  <c r="V64" i="8"/>
  <c r="AA64" i="8"/>
  <c r="AF64" i="8"/>
  <c r="AP64" i="8"/>
  <c r="H64" i="8"/>
  <c r="V237" i="8"/>
  <c r="AA237" i="8"/>
  <c r="AP237" i="8"/>
  <c r="AF237" i="8"/>
  <c r="H237" i="8"/>
  <c r="AF426" i="8"/>
  <c r="H426" i="8"/>
  <c r="AA426" i="8"/>
  <c r="AP426" i="8"/>
  <c r="V426" i="8"/>
  <c r="AA364" i="8"/>
  <c r="AP364" i="8"/>
  <c r="H364" i="8"/>
  <c r="V364" i="8"/>
  <c r="AF364" i="8"/>
  <c r="AT189" i="8"/>
  <c r="AJ189" i="8"/>
  <c r="V429" i="8"/>
  <c r="AP429" i="8"/>
  <c r="H429" i="8"/>
  <c r="AA429" i="8"/>
  <c r="AF429" i="8"/>
  <c r="V96" i="8"/>
  <c r="AA96" i="8"/>
  <c r="AF96" i="8"/>
  <c r="AP96" i="8"/>
  <c r="H96" i="8"/>
  <c r="AA278" i="8"/>
  <c r="AP278" i="8"/>
  <c r="V278" i="8"/>
  <c r="H278" i="8"/>
  <c r="AF278" i="8"/>
  <c r="AU518" i="8"/>
  <c r="AK518" i="8"/>
  <c r="AJ222" i="8"/>
  <c r="AT222" i="8"/>
  <c r="V148" i="8"/>
  <c r="AP148" i="8"/>
  <c r="AF148" i="8"/>
  <c r="H148" i="8"/>
  <c r="AA148" i="8"/>
  <c r="AJ375" i="8"/>
  <c r="AT375" i="8"/>
  <c r="AF203" i="8"/>
  <c r="H203" i="8"/>
  <c r="V203" i="8"/>
  <c r="AA203" i="8"/>
  <c r="AP203" i="8"/>
  <c r="AF130" i="8"/>
  <c r="H130" i="8"/>
  <c r="V130" i="8"/>
  <c r="AA130" i="8"/>
  <c r="AP130" i="8"/>
  <c r="AA168" i="8"/>
  <c r="AP168" i="8"/>
  <c r="AF168" i="8"/>
  <c r="H168" i="8"/>
  <c r="V168" i="8"/>
  <c r="AR325" i="8"/>
  <c r="AH325" i="8"/>
  <c r="J325" i="8"/>
  <c r="AC325" i="8"/>
  <c r="X325" i="8"/>
  <c r="AC126" i="8"/>
  <c r="AR126" i="8"/>
  <c r="AH126" i="8"/>
  <c r="J126" i="8"/>
  <c r="X126" i="8"/>
  <c r="AT245" i="8"/>
  <c r="AJ245" i="8"/>
  <c r="AA268" i="8"/>
  <c r="V268" i="8"/>
  <c r="H268" i="8"/>
  <c r="AP268" i="8"/>
  <c r="AF268" i="8"/>
  <c r="AA388" i="8"/>
  <c r="AP388" i="8"/>
  <c r="AF388" i="8"/>
  <c r="H388" i="8"/>
  <c r="V388" i="8"/>
  <c r="H459" i="8"/>
  <c r="AP459" i="8"/>
  <c r="AF459" i="8"/>
  <c r="V459" i="8"/>
  <c r="AA459" i="8"/>
  <c r="AA341" i="8"/>
  <c r="AF341" i="8"/>
  <c r="H341" i="8"/>
  <c r="V341" i="8"/>
  <c r="AP341" i="8"/>
  <c r="AV65" i="8"/>
  <c r="AL65" i="8"/>
  <c r="AF264" i="8"/>
  <c r="H264" i="8"/>
  <c r="AA264" i="8"/>
  <c r="AP264" i="8"/>
  <c r="V264" i="8"/>
  <c r="AT69" i="8"/>
  <c r="AJ69" i="8"/>
  <c r="V355" i="8"/>
  <c r="AA355" i="8"/>
  <c r="H355" i="8"/>
  <c r="AP355" i="8"/>
  <c r="AF355" i="8"/>
  <c r="AF328" i="8"/>
  <c r="AP328" i="8"/>
  <c r="H328" i="8"/>
  <c r="V328" i="8"/>
  <c r="AA328" i="8"/>
  <c r="AT450" i="8"/>
  <c r="AJ450" i="8"/>
  <c r="AC438" i="8"/>
  <c r="X438" i="8"/>
  <c r="AH438" i="8"/>
  <c r="AR438" i="8"/>
  <c r="J438" i="8"/>
  <c r="AF77" i="8"/>
  <c r="H77" i="8"/>
  <c r="V77" i="8"/>
  <c r="AA77" i="8"/>
  <c r="AP77" i="8"/>
  <c r="AT178" i="8"/>
  <c r="AJ178" i="8"/>
  <c r="AT275" i="8"/>
  <c r="AJ275" i="8"/>
  <c r="V437" i="8"/>
  <c r="AA437" i="8"/>
  <c r="AP437" i="8"/>
  <c r="H437" i="8"/>
  <c r="AF437" i="8"/>
  <c r="AG76" i="8"/>
  <c r="I76" i="8"/>
  <c r="W76" i="8"/>
  <c r="AB76" i="8"/>
  <c r="AQ76" i="8"/>
  <c r="AJ50" i="8"/>
  <c r="AT50" i="8"/>
  <c r="V165" i="8"/>
  <c r="AA165" i="8"/>
  <c r="AP165" i="8"/>
  <c r="AF165" i="8"/>
  <c r="H165" i="8"/>
  <c r="AJ498" i="8"/>
  <c r="AT498" i="8"/>
  <c r="AT249" i="8"/>
  <c r="AJ249" i="8"/>
  <c r="AT220" i="8"/>
  <c r="AJ220" i="8"/>
  <c r="AT413" i="8"/>
  <c r="AJ413" i="8"/>
  <c r="AT192" i="8"/>
  <c r="AJ192" i="8"/>
  <c r="AH83" i="8"/>
  <c r="J83" i="8"/>
  <c r="X83" i="8"/>
  <c r="AC83" i="8"/>
  <c r="AR83" i="8"/>
  <c r="AT202" i="8"/>
  <c r="AJ202" i="8"/>
  <c r="AU410" i="8"/>
  <c r="AK410" i="8"/>
  <c r="AJ60" i="8"/>
  <c r="AT60" i="8"/>
  <c r="AU262" i="8"/>
  <c r="AK262" i="8"/>
  <c r="AF297" i="8"/>
  <c r="H297" i="8"/>
  <c r="V297" i="8"/>
  <c r="AP297" i="8"/>
  <c r="AA297" i="8"/>
  <c r="AA276" i="8"/>
  <c r="AP276" i="8"/>
  <c r="H276" i="8"/>
  <c r="AF276" i="8"/>
  <c r="V276" i="8"/>
  <c r="AH366" i="8"/>
  <c r="J366" i="8"/>
  <c r="X366" i="8"/>
  <c r="AC366" i="8"/>
  <c r="AR366" i="8"/>
  <c r="AJ356" i="8"/>
  <c r="AT356" i="8"/>
  <c r="AP379" i="8"/>
  <c r="AF379" i="8"/>
  <c r="H379" i="8"/>
  <c r="V379" i="8"/>
  <c r="AA379" i="8"/>
  <c r="AF489" i="8"/>
  <c r="H489" i="8"/>
  <c r="V489" i="8"/>
  <c r="AA489" i="8"/>
  <c r="AP489" i="8"/>
  <c r="AA143" i="8"/>
  <c r="AP143" i="8"/>
  <c r="V143" i="8"/>
  <c r="H143" i="8"/>
  <c r="AF143" i="8"/>
  <c r="AF332" i="8"/>
  <c r="V332" i="8"/>
  <c r="AP332" i="8"/>
  <c r="H332" i="8"/>
  <c r="AA332" i="8"/>
  <c r="AT335" i="8"/>
  <c r="AJ335" i="8"/>
  <c r="AP523" i="8"/>
  <c r="AA523" i="8"/>
  <c r="H523" i="8"/>
  <c r="AF523" i="8"/>
  <c r="V523" i="8"/>
  <c r="AB269" i="8"/>
  <c r="AQ269" i="8"/>
  <c r="W269" i="8"/>
  <c r="I269" i="8"/>
  <c r="AG269" i="8"/>
  <c r="AT114" i="8"/>
  <c r="AJ114" i="8"/>
  <c r="AA222" i="8"/>
  <c r="AP222" i="8"/>
  <c r="AF222" i="8"/>
  <c r="H222" i="8"/>
  <c r="V222" i="8"/>
  <c r="AA110" i="8"/>
  <c r="AP110" i="8"/>
  <c r="H110" i="8"/>
  <c r="V110" i="8"/>
  <c r="AF110" i="8"/>
  <c r="AG137" i="8"/>
  <c r="I137" i="8"/>
  <c r="W137" i="8"/>
  <c r="AB137" i="8"/>
  <c r="AQ137" i="8"/>
  <c r="AJ182" i="8"/>
  <c r="AT182" i="8"/>
  <c r="AB253" i="8"/>
  <c r="I253" i="8"/>
  <c r="AQ253" i="8"/>
  <c r="W253" i="8"/>
  <c r="AG253" i="8"/>
  <c r="AF336" i="8"/>
  <c r="H336" i="8"/>
  <c r="V336" i="8"/>
  <c r="AP336" i="8"/>
  <c r="AA336" i="8"/>
  <c r="V299" i="8"/>
  <c r="AA299" i="8"/>
  <c r="AF299" i="8"/>
  <c r="AP299" i="8"/>
  <c r="H299" i="8"/>
  <c r="AT307" i="8"/>
  <c r="AJ307" i="8"/>
  <c r="AT296" i="8"/>
  <c r="AJ296" i="8"/>
  <c r="AJ331" i="8"/>
  <c r="AT331" i="8"/>
  <c r="AA373" i="8"/>
  <c r="AP373" i="8"/>
  <c r="V373" i="8"/>
  <c r="H373" i="8"/>
  <c r="AF373" i="8"/>
  <c r="AJ433" i="8"/>
  <c r="AT433" i="8"/>
  <c r="V420" i="8"/>
  <c r="AP420" i="8"/>
  <c r="AF420" i="8"/>
  <c r="AA420" i="8"/>
  <c r="H420" i="8"/>
  <c r="AA452" i="8"/>
  <c r="AP452" i="8"/>
  <c r="V452" i="8"/>
  <c r="AF452" i="8"/>
  <c r="H452" i="8"/>
  <c r="AT477" i="8"/>
  <c r="AJ477" i="8"/>
  <c r="AT512" i="8"/>
  <c r="AJ512" i="8"/>
  <c r="V31" i="8"/>
  <c r="H31" i="8"/>
  <c r="AF31" i="8"/>
  <c r="AA31" i="8"/>
  <c r="AP31" i="8"/>
  <c r="AJ42" i="8"/>
  <c r="AT42" i="8"/>
  <c r="AJ36" i="8"/>
  <c r="AT36" i="8"/>
  <c r="AF86" i="8"/>
  <c r="H86" i="8"/>
  <c r="V86" i="8"/>
  <c r="AA86" i="8"/>
  <c r="AP86" i="8"/>
  <c r="AT399" i="8"/>
  <c r="AJ399" i="8"/>
  <c r="AP358" i="8"/>
  <c r="AF358" i="8"/>
  <c r="H358" i="8"/>
  <c r="AA358" i="8"/>
  <c r="V358" i="8"/>
  <c r="AT469" i="8"/>
  <c r="AJ469" i="8"/>
  <c r="AT454" i="8"/>
  <c r="AJ454" i="8"/>
  <c r="AF502" i="8"/>
  <c r="H502" i="8"/>
  <c r="V502" i="8"/>
  <c r="AA502" i="8"/>
  <c r="AP502" i="8"/>
  <c r="AJ414" i="8"/>
  <c r="AT414" i="8"/>
  <c r="AF70" i="8"/>
  <c r="H70" i="8"/>
  <c r="V70" i="8"/>
  <c r="AA70" i="8"/>
  <c r="AP70" i="8"/>
  <c r="AT45" i="8"/>
  <c r="AJ45" i="8"/>
  <c r="V48" i="8"/>
  <c r="AA48" i="8"/>
  <c r="H48" i="8"/>
  <c r="AF48" i="8"/>
  <c r="AP48" i="8"/>
  <c r="V125" i="8"/>
  <c r="AA125" i="8"/>
  <c r="AP125" i="8"/>
  <c r="H125" i="8"/>
  <c r="AF125" i="8"/>
  <c r="AT172" i="8"/>
  <c r="AJ172" i="8"/>
  <c r="AG233" i="8"/>
  <c r="I233" i="8"/>
  <c r="W233" i="8"/>
  <c r="AB233" i="8"/>
  <c r="AQ233" i="8"/>
  <c r="AF440" i="8"/>
  <c r="H440" i="8"/>
  <c r="AA440" i="8"/>
  <c r="V440" i="8"/>
  <c r="AP440" i="8"/>
  <c r="V491" i="8"/>
  <c r="AP491" i="8"/>
  <c r="H491" i="8"/>
  <c r="AF491" i="8"/>
  <c r="AA491" i="8"/>
  <c r="V383" i="8"/>
  <c r="AA383" i="8"/>
  <c r="AP383" i="8"/>
  <c r="AF383" i="8"/>
  <c r="H383" i="8"/>
  <c r="AJ439" i="8"/>
  <c r="AT439" i="8"/>
  <c r="AP464" i="8"/>
  <c r="V464" i="8"/>
  <c r="AA464" i="8"/>
  <c r="AF464" i="8"/>
  <c r="H464" i="8"/>
  <c r="AT513" i="8"/>
  <c r="AJ513" i="8"/>
  <c r="AF321" i="8"/>
  <c r="H321" i="8"/>
  <c r="V321" i="8"/>
  <c r="AP321" i="8"/>
  <c r="AA321" i="8"/>
  <c r="AA248" i="8"/>
  <c r="AP248" i="8"/>
  <c r="AF248" i="8"/>
  <c r="H248" i="8"/>
  <c r="V248" i="8"/>
  <c r="AJ465" i="8"/>
  <c r="AT465" i="8"/>
  <c r="AJ487" i="8"/>
  <c r="AT487" i="8"/>
  <c r="AG84" i="8"/>
  <c r="I84" i="8"/>
  <c r="W84" i="8"/>
  <c r="AQ84" i="8"/>
  <c r="AB84" i="8"/>
  <c r="AT255" i="8"/>
  <c r="AJ255" i="8"/>
  <c r="AF138" i="8"/>
  <c r="H138" i="8"/>
  <c r="V138" i="8"/>
  <c r="AA138" i="8"/>
  <c r="AP138" i="8"/>
  <c r="AP68" i="8"/>
  <c r="AF68" i="8"/>
  <c r="H68" i="8"/>
  <c r="AA68" i="8"/>
  <c r="V68" i="8"/>
  <c r="AF226" i="8"/>
  <c r="H226" i="8"/>
  <c r="V226" i="8"/>
  <c r="AP226" i="8"/>
  <c r="AA226" i="8"/>
  <c r="AP177" i="8"/>
  <c r="AF177" i="8"/>
  <c r="H177" i="8"/>
  <c r="AA177" i="8"/>
  <c r="V177" i="8"/>
  <c r="AF194" i="8"/>
  <c r="H194" i="8"/>
  <c r="V194" i="8"/>
  <c r="AA194" i="8"/>
  <c r="AP194" i="8"/>
  <c r="AJ280" i="8"/>
  <c r="AT280" i="8"/>
  <c r="AT218" i="8"/>
  <c r="AJ218" i="8"/>
  <c r="V180" i="8"/>
  <c r="AP180" i="8"/>
  <c r="H180" i="8"/>
  <c r="AF180" i="8"/>
  <c r="AA180" i="8"/>
  <c r="AT221" i="8"/>
  <c r="AJ221" i="8"/>
  <c r="V306" i="8"/>
  <c r="AF306" i="8"/>
  <c r="AA306" i="8"/>
  <c r="AP306" i="8"/>
  <c r="H306" i="8"/>
  <c r="AT330" i="8"/>
  <c r="AJ330" i="8"/>
  <c r="AT351" i="8"/>
  <c r="AJ351" i="8"/>
  <c r="AF352" i="8"/>
  <c r="H352" i="8"/>
  <c r="V352" i="8"/>
  <c r="AP352" i="8"/>
  <c r="AA352" i="8"/>
  <c r="AF458" i="8"/>
  <c r="H458" i="8"/>
  <c r="V458" i="8"/>
  <c r="AA458" i="8"/>
  <c r="AP458" i="8"/>
  <c r="AP396" i="8"/>
  <c r="AF396" i="8"/>
  <c r="H396" i="8"/>
  <c r="AA396" i="8"/>
  <c r="V396" i="8"/>
  <c r="AT437" i="8"/>
  <c r="AJ437" i="8"/>
  <c r="AA445" i="8"/>
  <c r="AP445" i="8"/>
  <c r="H445" i="8"/>
  <c r="V445" i="8"/>
  <c r="AF445" i="8"/>
  <c r="AF93" i="8"/>
  <c r="H93" i="8"/>
  <c r="V93" i="8"/>
  <c r="AA93" i="8"/>
  <c r="AP93" i="8"/>
  <c r="AT162" i="8"/>
  <c r="AJ162" i="8"/>
  <c r="AG327" i="8"/>
  <c r="I327" i="8"/>
  <c r="W327" i="8"/>
  <c r="AB327" i="8"/>
  <c r="AQ327" i="8"/>
  <c r="AJ359" i="8"/>
  <c r="AT359" i="8"/>
  <c r="AT510" i="8"/>
  <c r="AJ510" i="8"/>
  <c r="L12" i="2"/>
  <c r="L22" i="2"/>
  <c r="L15" i="2"/>
  <c r="L21" i="2" s="1"/>
  <c r="L8" i="2"/>
  <c r="J8" i="3"/>
  <c r="L9" i="2"/>
  <c r="M7" i="2"/>
  <c r="AT333" i="8"/>
  <c r="AJ333" i="8"/>
  <c r="AU76" i="8"/>
  <c r="AK76" i="8"/>
  <c r="AT157" i="8"/>
  <c r="AJ157" i="8"/>
  <c r="AT365" i="8"/>
  <c r="AJ365" i="8"/>
  <c r="V55" i="8"/>
  <c r="H55" i="8"/>
  <c r="AF55" i="8"/>
  <c r="AA55" i="8"/>
  <c r="AP55" i="8"/>
  <c r="AA408" i="8"/>
  <c r="AP408" i="8"/>
  <c r="V408" i="8"/>
  <c r="H408" i="8"/>
  <c r="AF408" i="8"/>
  <c r="AT516" i="8"/>
  <c r="AJ516" i="8"/>
  <c r="AT289" i="8"/>
  <c r="AJ289" i="8"/>
  <c r="V290" i="8"/>
  <c r="AF290" i="8"/>
  <c r="AP290" i="8"/>
  <c r="AA290" i="8"/>
  <c r="H290" i="8"/>
  <c r="AJ348" i="8"/>
  <c r="AT348" i="8"/>
  <c r="AU169" i="8"/>
  <c r="AK169" i="8"/>
  <c r="AT242" i="8"/>
  <c r="AJ242" i="8"/>
  <c r="V512" i="8"/>
  <c r="AP512" i="8"/>
  <c r="AF512" i="8"/>
  <c r="AA512" i="8"/>
  <c r="H512" i="8"/>
  <c r="AF243" i="8"/>
  <c r="H243" i="8"/>
  <c r="V243" i="8"/>
  <c r="AA243" i="8"/>
  <c r="AP243" i="8"/>
  <c r="AT39" i="8"/>
  <c r="AJ39" i="8"/>
  <c r="AJ286" i="8"/>
  <c r="AT286" i="8"/>
  <c r="AF435" i="8"/>
  <c r="H435" i="8"/>
  <c r="V435" i="8"/>
  <c r="AA435" i="8"/>
  <c r="AP435" i="8"/>
  <c r="V259" i="8"/>
  <c r="H259" i="8"/>
  <c r="AF259" i="8"/>
  <c r="AP259" i="8"/>
  <c r="AA259" i="8"/>
  <c r="V436" i="8"/>
  <c r="AP436" i="8"/>
  <c r="AA436" i="8"/>
  <c r="H436" i="8"/>
  <c r="AF436" i="8"/>
  <c r="AJ119" i="8"/>
  <c r="AT119" i="8"/>
  <c r="AF38" i="8"/>
  <c r="H38" i="8"/>
  <c r="V38" i="8"/>
  <c r="AA38" i="8"/>
  <c r="AP38" i="8"/>
  <c r="AJ385" i="8"/>
  <c r="AT385" i="8"/>
  <c r="AF139" i="8"/>
  <c r="H139" i="8"/>
  <c r="V139" i="8"/>
  <c r="AA139" i="8"/>
  <c r="AP139" i="8"/>
  <c r="V266" i="8"/>
  <c r="AA266" i="8"/>
  <c r="AP266" i="8"/>
  <c r="H266" i="8"/>
  <c r="AF266" i="8"/>
  <c r="AP33" i="8"/>
  <c r="V33" i="8"/>
  <c r="H33" i="8"/>
  <c r="AF33" i="8"/>
  <c r="AA33" i="8"/>
  <c r="AA214" i="8"/>
  <c r="AP214" i="8"/>
  <c r="AF214" i="8"/>
  <c r="H214" i="8"/>
  <c r="V214" i="8"/>
  <c r="AJ276" i="8"/>
  <c r="AT276" i="8"/>
  <c r="AJ485" i="8"/>
  <c r="AT485" i="8"/>
  <c r="AT235" i="8"/>
  <c r="AJ235" i="8"/>
  <c r="AT229" i="8"/>
  <c r="AJ229" i="8"/>
  <c r="V353" i="8"/>
  <c r="AP353" i="8"/>
  <c r="H353" i="8"/>
  <c r="AF353" i="8"/>
  <c r="AA353" i="8"/>
  <c r="AF402" i="8"/>
  <c r="V402" i="8"/>
  <c r="H402" i="8"/>
  <c r="AP402" i="8"/>
  <c r="AA402" i="8"/>
  <c r="V39" i="8"/>
  <c r="AF39" i="8"/>
  <c r="AA39" i="8"/>
  <c r="AP39" i="8"/>
  <c r="H39" i="8"/>
  <c r="AJ118" i="8"/>
  <c r="AT118" i="8"/>
  <c r="AT132" i="8"/>
  <c r="AJ132" i="8"/>
  <c r="AT125" i="8"/>
  <c r="AJ125" i="8"/>
  <c r="AB285" i="8"/>
  <c r="AQ285" i="8"/>
  <c r="W285" i="8"/>
  <c r="I285" i="8"/>
  <c r="AG285" i="8"/>
  <c r="AT449" i="8"/>
  <c r="AJ449" i="8"/>
  <c r="AB431" i="8"/>
  <c r="AQ431" i="8"/>
  <c r="W431" i="8"/>
  <c r="I431" i="8"/>
  <c r="AG431" i="8"/>
  <c r="AP506" i="8"/>
  <c r="AF506" i="8"/>
  <c r="V506" i="8"/>
  <c r="AA506" i="8"/>
  <c r="H506" i="8"/>
  <c r="AA119" i="8"/>
  <c r="AP119" i="8"/>
  <c r="H119" i="8"/>
  <c r="V119" i="8"/>
  <c r="AF119" i="8"/>
  <c r="V71" i="8"/>
  <c r="AF71" i="8"/>
  <c r="AA71" i="8"/>
  <c r="AP71" i="8"/>
  <c r="H71" i="8"/>
  <c r="I13" i="3"/>
  <c r="I18" i="3"/>
  <c r="L32" i="4"/>
  <c r="V133" i="8"/>
  <c r="AA133" i="8"/>
  <c r="AP133" i="8"/>
  <c r="H133" i="8"/>
  <c r="AF133" i="8"/>
  <c r="AP201" i="8"/>
  <c r="AF201" i="8"/>
  <c r="H201" i="8"/>
  <c r="AA201" i="8"/>
  <c r="V201" i="8"/>
  <c r="AT165" i="8"/>
  <c r="AJ165" i="8"/>
  <c r="AA151" i="8"/>
  <c r="AP151" i="8"/>
  <c r="V151" i="8"/>
  <c r="H151" i="8"/>
  <c r="AF151" i="8"/>
  <c r="AP488" i="8"/>
  <c r="AA488" i="8"/>
  <c r="AF488" i="8"/>
  <c r="H488" i="8"/>
  <c r="V488" i="8"/>
  <c r="AT115" i="8"/>
  <c r="AJ115" i="8"/>
  <c r="AT141" i="8"/>
  <c r="AJ141" i="8"/>
  <c r="V245" i="8"/>
  <c r="AA245" i="8"/>
  <c r="AF245" i="8"/>
  <c r="H245" i="8"/>
  <c r="AP245" i="8"/>
  <c r="AJ426" i="8"/>
  <c r="AT426" i="8"/>
  <c r="AT368" i="8"/>
  <c r="AJ368" i="8"/>
  <c r="V460" i="8"/>
  <c r="AP460" i="8"/>
  <c r="AF460" i="8"/>
  <c r="H460" i="8"/>
  <c r="AA460" i="8"/>
  <c r="K34" i="4"/>
  <c r="AF106" i="8"/>
  <c r="H106" i="8"/>
  <c r="V106" i="8"/>
  <c r="AA106" i="8"/>
  <c r="AP106" i="8"/>
  <c r="AJ158" i="8"/>
  <c r="AT158" i="8"/>
  <c r="AT211" i="8"/>
  <c r="AJ211" i="8"/>
  <c r="AT179" i="8"/>
  <c r="AJ179" i="8"/>
  <c r="AQ262" i="8"/>
  <c r="AG262" i="8"/>
  <c r="I262" i="8"/>
  <c r="AB262" i="8"/>
  <c r="W262" i="8"/>
  <c r="AF257" i="8"/>
  <c r="V257" i="8"/>
  <c r="H257" i="8"/>
  <c r="AP257" i="8"/>
  <c r="AA257" i="8"/>
  <c r="AT412" i="8"/>
  <c r="AJ412" i="8"/>
  <c r="AF281" i="8"/>
  <c r="H281" i="8"/>
  <c r="V281" i="8"/>
  <c r="AP281" i="8"/>
  <c r="AA281" i="8"/>
  <c r="V504" i="8"/>
  <c r="AA504" i="8"/>
  <c r="H504" i="8"/>
  <c r="AF504" i="8"/>
  <c r="AP504" i="8"/>
  <c r="AT475" i="8"/>
  <c r="AJ475" i="8"/>
  <c r="AF85" i="8"/>
  <c r="H85" i="8"/>
  <c r="V85" i="8"/>
  <c r="AA85" i="8"/>
  <c r="AP85" i="8"/>
  <c r="AT361" i="8"/>
  <c r="AJ361" i="8"/>
  <c r="AJ489" i="8"/>
  <c r="AT489" i="8"/>
  <c r="W518" i="8"/>
  <c r="AB518" i="8"/>
  <c r="I518" i="8"/>
  <c r="AG518" i="8"/>
  <c r="AQ518" i="8"/>
  <c r="AT442" i="8"/>
  <c r="AJ442" i="8"/>
  <c r="AA495" i="8"/>
  <c r="AP495" i="8"/>
  <c r="V495" i="8"/>
  <c r="H495" i="8"/>
  <c r="AF495" i="8"/>
  <c r="AT95" i="8"/>
  <c r="AJ95" i="8"/>
  <c r="V88" i="8"/>
  <c r="AA88" i="8"/>
  <c r="AP88" i="8"/>
  <c r="H88" i="8"/>
  <c r="AF88" i="8"/>
  <c r="V40" i="8"/>
  <c r="AA40" i="8"/>
  <c r="AF40" i="8"/>
  <c r="H40" i="8"/>
  <c r="AP40" i="8"/>
  <c r="V229" i="8"/>
  <c r="AA229" i="8"/>
  <c r="AP229" i="8"/>
  <c r="AF229" i="8"/>
  <c r="H229" i="8"/>
  <c r="AT336" i="8"/>
  <c r="AJ336" i="8"/>
  <c r="AA371" i="8"/>
  <c r="AF371" i="8"/>
  <c r="H371" i="8"/>
  <c r="V371" i="8"/>
  <c r="AP371" i="8"/>
  <c r="V315" i="8"/>
  <c r="AA315" i="8"/>
  <c r="AF315" i="8"/>
  <c r="AP315" i="8"/>
  <c r="H315" i="8"/>
  <c r="AK374" i="8"/>
  <c r="AU374" i="8"/>
  <c r="AF360" i="8"/>
  <c r="H360" i="8"/>
  <c r="V360" i="8"/>
  <c r="AA360" i="8"/>
  <c r="AP360" i="8"/>
  <c r="V405" i="8"/>
  <c r="AA405" i="8"/>
  <c r="AP405" i="8"/>
  <c r="H405" i="8"/>
  <c r="AF405" i="8"/>
  <c r="AU415" i="8"/>
  <c r="AK415" i="8"/>
  <c r="AT444" i="8"/>
  <c r="AJ444" i="8"/>
  <c r="AA526" i="8"/>
  <c r="H526" i="8"/>
  <c r="AP526" i="8"/>
  <c r="V526" i="8"/>
  <c r="AF526" i="8"/>
  <c r="AA42" i="8"/>
  <c r="AP42" i="8"/>
  <c r="H42" i="8"/>
  <c r="V42" i="8"/>
  <c r="AF42" i="8"/>
  <c r="AJ92" i="8"/>
  <c r="AT92" i="8"/>
  <c r="AP36" i="8"/>
  <c r="AA36" i="8"/>
  <c r="V36" i="8"/>
  <c r="H36" i="8"/>
  <c r="AF36" i="8"/>
  <c r="AT204" i="8"/>
  <c r="AJ204" i="8"/>
  <c r="V346" i="8"/>
  <c r="AA346" i="8"/>
  <c r="H346" i="8"/>
  <c r="AF346" i="8"/>
  <c r="AP346" i="8"/>
  <c r="V399" i="8"/>
  <c r="AP399" i="8"/>
  <c r="H399" i="8"/>
  <c r="AF399" i="8"/>
  <c r="AA399" i="8"/>
  <c r="AT358" i="8"/>
  <c r="AJ358" i="8"/>
  <c r="AT196" i="8"/>
  <c r="AJ196" i="8"/>
  <c r="AT200" i="8"/>
  <c r="AJ200" i="8"/>
  <c r="AT432" i="8"/>
  <c r="AJ432" i="8"/>
  <c r="AA118" i="8"/>
  <c r="AP118" i="8"/>
  <c r="H118" i="8"/>
  <c r="V118" i="8"/>
  <c r="AF118" i="8"/>
  <c r="AT155" i="8"/>
  <c r="AJ155" i="8"/>
  <c r="AA82" i="8"/>
  <c r="AP82" i="8"/>
  <c r="H82" i="8"/>
  <c r="V82" i="8"/>
  <c r="AF82" i="8"/>
  <c r="V172" i="8"/>
  <c r="AP172" i="8"/>
  <c r="AF172" i="8"/>
  <c r="H172" i="8"/>
  <c r="AA172" i="8"/>
  <c r="AT160" i="8"/>
  <c r="AJ160" i="8"/>
  <c r="AT205" i="8"/>
  <c r="AJ205" i="8"/>
  <c r="AT397" i="8"/>
  <c r="AJ397" i="8"/>
  <c r="AT404" i="8"/>
  <c r="AJ404" i="8"/>
  <c r="AT455" i="8"/>
  <c r="AJ455" i="8"/>
  <c r="AT102" i="8"/>
  <c r="AJ102" i="8"/>
  <c r="AT195" i="8"/>
  <c r="AJ195" i="8"/>
  <c r="AB394" i="8"/>
  <c r="AQ394" i="8"/>
  <c r="AG394" i="8"/>
  <c r="I394" i="8"/>
  <c r="W394" i="8"/>
  <c r="AF466" i="8"/>
  <c r="H466" i="8"/>
  <c r="AA466" i="8"/>
  <c r="AP466" i="8"/>
  <c r="V466" i="8"/>
  <c r="AT464" i="8"/>
  <c r="AJ464" i="8"/>
  <c r="AT217" i="8"/>
  <c r="AJ217" i="8"/>
  <c r="AT320" i="8"/>
  <c r="AJ320" i="8"/>
  <c r="AP496" i="8"/>
  <c r="AA496" i="8"/>
  <c r="V496" i="8"/>
  <c r="H496" i="8"/>
  <c r="AF496" i="8"/>
  <c r="AT154" i="8"/>
  <c r="AJ154" i="8"/>
  <c r="AT130" i="8"/>
  <c r="AJ130" i="8"/>
  <c r="AT80" i="8"/>
  <c r="AJ80" i="8"/>
  <c r="AT47" i="8"/>
  <c r="AJ47" i="8"/>
  <c r="AT109" i="8"/>
  <c r="AJ109" i="8"/>
  <c r="AF218" i="8"/>
  <c r="H218" i="8"/>
  <c r="V218" i="8"/>
  <c r="AA218" i="8"/>
  <c r="AP218" i="8"/>
  <c r="AT176" i="8"/>
  <c r="AJ176" i="8"/>
  <c r="AA260" i="8"/>
  <c r="AF260" i="8"/>
  <c r="H260" i="8"/>
  <c r="V260" i="8"/>
  <c r="AP260" i="8"/>
  <c r="V275" i="8"/>
  <c r="H275" i="8"/>
  <c r="AP275" i="8"/>
  <c r="AF275" i="8"/>
  <c r="AA275" i="8"/>
  <c r="AT313" i="8"/>
  <c r="AJ313" i="8"/>
  <c r="AT265" i="8"/>
  <c r="AJ265" i="8"/>
  <c r="AA480" i="8"/>
  <c r="AP480" i="8"/>
  <c r="V480" i="8"/>
  <c r="H480" i="8"/>
  <c r="AF480" i="8"/>
  <c r="AT146" i="8"/>
  <c r="AJ146" i="8"/>
  <c r="AT94" i="8"/>
  <c r="AJ94" i="8"/>
  <c r="AF162" i="8"/>
  <c r="H162" i="8"/>
  <c r="V162" i="8"/>
  <c r="AA162" i="8"/>
  <c r="AP162" i="8"/>
  <c r="AJ241" i="8"/>
  <c r="AT241" i="8"/>
  <c r="AF510" i="8"/>
  <c r="H510" i="8"/>
  <c r="V510" i="8"/>
  <c r="AP510" i="8"/>
  <c r="AA510" i="8"/>
  <c r="K10" i="2"/>
  <c r="H25" i="3"/>
  <c r="J23" i="2" s="1"/>
  <c r="H23" i="3"/>
  <c r="J41" i="2" s="1"/>
  <c r="AT484" i="8"/>
  <c r="AJ484" i="8"/>
  <c r="AT283" i="8"/>
  <c r="AJ283" i="8"/>
  <c r="AG153" i="8"/>
  <c r="I153" i="8"/>
  <c r="W153" i="8"/>
  <c r="AB153" i="8"/>
  <c r="AQ153" i="8"/>
  <c r="AT152" i="8"/>
  <c r="AJ152" i="8"/>
  <c r="AF219" i="8"/>
  <c r="H219" i="8"/>
  <c r="V219" i="8"/>
  <c r="AA219" i="8"/>
  <c r="AP219" i="8"/>
  <c r="V213" i="8"/>
  <c r="AA213" i="8"/>
  <c r="H213" i="8"/>
  <c r="AF213" i="8"/>
  <c r="AP213" i="8"/>
  <c r="V164" i="8"/>
  <c r="AP164" i="8"/>
  <c r="AF164" i="8"/>
  <c r="H164" i="8"/>
  <c r="AA164" i="8"/>
  <c r="AJ230" i="8"/>
  <c r="AT230" i="8"/>
  <c r="AT501" i="8"/>
  <c r="AJ501" i="8"/>
  <c r="AT54" i="8"/>
  <c r="AJ54" i="8"/>
  <c r="AT271" i="8"/>
  <c r="AJ271" i="8"/>
  <c r="V428" i="8"/>
  <c r="AP428" i="8"/>
  <c r="H428" i="8"/>
  <c r="AF428" i="8"/>
  <c r="AA428" i="8"/>
  <c r="I19" i="3"/>
  <c r="I14" i="3"/>
  <c r="I12" i="3"/>
  <c r="I15" i="3" s="1"/>
  <c r="AT140" i="8"/>
  <c r="AJ140" i="8"/>
  <c r="V181" i="8"/>
  <c r="AA181" i="8"/>
  <c r="AP181" i="8"/>
  <c r="H181" i="8"/>
  <c r="AF181" i="8"/>
  <c r="AT201" i="8"/>
  <c r="AJ201" i="8"/>
  <c r="AB451" i="8"/>
  <c r="AQ451" i="8"/>
  <c r="AG451" i="8"/>
  <c r="W451" i="8"/>
  <c r="I451" i="8"/>
  <c r="AT411" i="8"/>
  <c r="AJ411" i="8"/>
  <c r="AF289" i="8"/>
  <c r="H289" i="8"/>
  <c r="V289" i="8"/>
  <c r="AP289" i="8"/>
  <c r="AA289" i="8"/>
  <c r="AJ278" i="8"/>
  <c r="AT278" i="8"/>
  <c r="AQ339" i="8"/>
  <c r="W339" i="8"/>
  <c r="I339" i="8"/>
  <c r="AG339" i="8"/>
  <c r="AB339" i="8"/>
  <c r="AP252" i="8"/>
  <c r="AF252" i="8"/>
  <c r="V252" i="8"/>
  <c r="H252" i="8"/>
  <c r="AA252" i="8"/>
  <c r="AT390" i="8"/>
  <c r="AJ390" i="8"/>
  <c r="V444" i="8"/>
  <c r="AA444" i="8"/>
  <c r="AF444" i="8"/>
  <c r="H444" i="8"/>
  <c r="AP444" i="8"/>
  <c r="V117" i="8"/>
  <c r="AA117" i="8"/>
  <c r="AP117" i="8"/>
  <c r="H117" i="8"/>
  <c r="AF117" i="8"/>
  <c r="AA206" i="8"/>
  <c r="AP206" i="8"/>
  <c r="AF206" i="8"/>
  <c r="H206" i="8"/>
  <c r="V206" i="8"/>
  <c r="AT240" i="8"/>
  <c r="AJ240" i="8"/>
  <c r="AT376" i="8"/>
  <c r="AJ376" i="8"/>
  <c r="AF403" i="8"/>
  <c r="H403" i="8"/>
  <c r="V403" i="8"/>
  <c r="AA403" i="8"/>
  <c r="AP403" i="8"/>
  <c r="AU525" i="8"/>
  <c r="AK525" i="8"/>
  <c r="AB392" i="8"/>
  <c r="AQ392" i="8"/>
  <c r="AG392" i="8"/>
  <c r="I392" i="8"/>
  <c r="W392" i="8"/>
  <c r="AP524" i="8"/>
  <c r="AF524" i="8"/>
  <c r="V524" i="8"/>
  <c r="H524" i="8"/>
  <c r="AA524" i="8"/>
  <c r="AF54" i="8"/>
  <c r="H54" i="8"/>
  <c r="V54" i="8"/>
  <c r="AP54" i="8"/>
  <c r="AA54" i="8"/>
  <c r="AB198" i="8"/>
  <c r="AQ198" i="8"/>
  <c r="AG198" i="8"/>
  <c r="W198" i="8"/>
  <c r="I198" i="8"/>
  <c r="AT129" i="8"/>
  <c r="AJ129" i="8"/>
  <c r="AK451" i="8"/>
  <c r="AU451" i="8"/>
  <c r="J31" i="4"/>
  <c r="L31" i="4"/>
  <c r="K31" i="4"/>
  <c r="I31" i="4"/>
  <c r="H31" i="4"/>
  <c r="V157" i="8"/>
  <c r="AA157" i="8"/>
  <c r="AP157" i="8"/>
  <c r="H157" i="8"/>
  <c r="AF157" i="8"/>
  <c r="AT251" i="8"/>
  <c r="AJ251" i="8"/>
  <c r="AJ268" i="8"/>
  <c r="AT268" i="8"/>
  <c r="AJ279" i="8"/>
  <c r="AT279" i="8"/>
  <c r="V484" i="8"/>
  <c r="AP484" i="8"/>
  <c r="AF484" i="8"/>
  <c r="H484" i="8"/>
  <c r="AA484" i="8"/>
  <c r="V124" i="8"/>
  <c r="H124" i="8"/>
  <c r="AF124" i="8"/>
  <c r="AA124" i="8"/>
  <c r="AP124" i="8"/>
  <c r="K32" i="4"/>
  <c r="AT171" i="8"/>
  <c r="AJ171" i="8"/>
  <c r="AP249" i="8"/>
  <c r="AF249" i="8"/>
  <c r="H249" i="8"/>
  <c r="V249" i="8"/>
  <c r="AA249" i="8"/>
  <c r="AF493" i="8"/>
  <c r="H493" i="8"/>
  <c r="V493" i="8"/>
  <c r="AP493" i="8"/>
  <c r="AA493" i="8"/>
  <c r="AJ459" i="8"/>
  <c r="AT459" i="8"/>
  <c r="V220" i="8"/>
  <c r="AP220" i="8"/>
  <c r="AF220" i="8"/>
  <c r="H220" i="8"/>
  <c r="AA220" i="8"/>
  <c r="AF202" i="8"/>
  <c r="H202" i="8"/>
  <c r="V202" i="8"/>
  <c r="AA202" i="8"/>
  <c r="AP202" i="8"/>
  <c r="AG410" i="8"/>
  <c r="I410" i="8"/>
  <c r="W410" i="8"/>
  <c r="AB410" i="8"/>
  <c r="AQ410" i="8"/>
  <c r="AP60" i="8"/>
  <c r="AF60" i="8"/>
  <c r="H60" i="8"/>
  <c r="AA60" i="8"/>
  <c r="V60" i="8"/>
  <c r="AT216" i="8"/>
  <c r="AJ216" i="8"/>
  <c r="H32" i="4"/>
  <c r="AQ27" i="8"/>
  <c r="W27" i="8"/>
  <c r="AG27" i="8"/>
  <c r="I27" i="8"/>
  <c r="AB27" i="8"/>
  <c r="AT100" i="8"/>
  <c r="AJ100" i="8"/>
  <c r="AF171" i="8"/>
  <c r="H171" i="8"/>
  <c r="V171" i="8"/>
  <c r="AA171" i="8"/>
  <c r="AP171" i="8"/>
  <c r="AT43" i="8"/>
  <c r="AJ43" i="8"/>
  <c r="AF115" i="8"/>
  <c r="H115" i="8"/>
  <c r="V115" i="8"/>
  <c r="AP115" i="8"/>
  <c r="AA115" i="8"/>
  <c r="V173" i="8"/>
  <c r="AA173" i="8"/>
  <c r="AP173" i="8"/>
  <c r="AF173" i="8"/>
  <c r="H173" i="8"/>
  <c r="V251" i="8"/>
  <c r="AA251" i="8"/>
  <c r="H251" i="8"/>
  <c r="AP251" i="8"/>
  <c r="AF251" i="8"/>
  <c r="AJ493" i="8"/>
  <c r="AT493" i="8"/>
  <c r="AU382" i="8"/>
  <c r="AK382" i="8"/>
  <c r="AT388" i="8"/>
  <c r="AJ388" i="8"/>
  <c r="AJ364" i="8"/>
  <c r="AT364" i="8"/>
  <c r="AT460" i="8"/>
  <c r="AJ460" i="8"/>
  <c r="AJ488" i="8"/>
  <c r="AT488" i="8"/>
  <c r="AT55" i="8"/>
  <c r="AJ55" i="8"/>
  <c r="AT408" i="8"/>
  <c r="AJ408" i="8"/>
  <c r="AT362" i="8"/>
  <c r="AJ362" i="8"/>
  <c r="AT107" i="8"/>
  <c r="AJ107" i="8"/>
  <c r="AT234" i="8"/>
  <c r="AJ234" i="8"/>
  <c r="AH326" i="8"/>
  <c r="J326" i="8"/>
  <c r="X326" i="8"/>
  <c r="AC326" i="8"/>
  <c r="AR326" i="8"/>
  <c r="AF211" i="8"/>
  <c r="H211" i="8"/>
  <c r="V211" i="8"/>
  <c r="AA211" i="8"/>
  <c r="AP211" i="8"/>
  <c r="AA216" i="8"/>
  <c r="AP216" i="8"/>
  <c r="AF216" i="8"/>
  <c r="H216" i="8"/>
  <c r="V216" i="8"/>
  <c r="AT197" i="8"/>
  <c r="AJ197" i="8"/>
  <c r="AT219" i="8"/>
  <c r="AJ219" i="8"/>
  <c r="AF179" i="8"/>
  <c r="H179" i="8"/>
  <c r="V179" i="8"/>
  <c r="AA179" i="8"/>
  <c r="AP179" i="8"/>
  <c r="AT257" i="8"/>
  <c r="AJ257" i="8"/>
  <c r="AT290" i="8"/>
  <c r="AJ290" i="8"/>
  <c r="V412" i="8"/>
  <c r="AP412" i="8"/>
  <c r="AF412" i="8"/>
  <c r="AA412" i="8"/>
  <c r="H412" i="8"/>
  <c r="AP348" i="8"/>
  <c r="AF348" i="8"/>
  <c r="H348" i="8"/>
  <c r="AA348" i="8"/>
  <c r="V348" i="8"/>
  <c r="AA356" i="8"/>
  <c r="AP356" i="8"/>
  <c r="H356" i="8"/>
  <c r="V356" i="8"/>
  <c r="AF356" i="8"/>
  <c r="AT504" i="8"/>
  <c r="AJ504" i="8"/>
  <c r="AF475" i="8"/>
  <c r="H475" i="8"/>
  <c r="V475" i="8"/>
  <c r="AP475" i="8"/>
  <c r="AA475" i="8"/>
  <c r="AT273" i="8"/>
  <c r="AJ273" i="8"/>
  <c r="AJ379" i="8"/>
  <c r="AT379" i="8"/>
  <c r="V361" i="8"/>
  <c r="AP361" i="8"/>
  <c r="AA361" i="8"/>
  <c r="H361" i="8"/>
  <c r="AF361" i="8"/>
  <c r="AJ332" i="8"/>
  <c r="AT332" i="8"/>
  <c r="W467" i="8"/>
  <c r="AQ467" i="8"/>
  <c r="AG467" i="8"/>
  <c r="I467" i="8"/>
  <c r="AB467" i="8"/>
  <c r="AT495" i="8"/>
  <c r="AJ495" i="8"/>
  <c r="AJ264" i="8"/>
  <c r="AT264" i="8"/>
  <c r="V95" i="8"/>
  <c r="AA95" i="8"/>
  <c r="AP95" i="8"/>
  <c r="H95" i="8"/>
  <c r="AF95" i="8"/>
  <c r="AT56" i="8"/>
  <c r="AJ56" i="8"/>
  <c r="AF114" i="8"/>
  <c r="H114" i="8"/>
  <c r="V114" i="8"/>
  <c r="AA114" i="8"/>
  <c r="AP114" i="8"/>
  <c r="AJ207" i="8"/>
  <c r="AT207" i="8"/>
  <c r="AT40" i="8"/>
  <c r="AJ40" i="8"/>
  <c r="AT79" i="8"/>
  <c r="AJ79" i="8"/>
  <c r="AT148" i="8"/>
  <c r="AJ148" i="8"/>
  <c r="AU253" i="8"/>
  <c r="AK253" i="8"/>
  <c r="V291" i="8"/>
  <c r="H291" i="8"/>
  <c r="AF291" i="8"/>
  <c r="AP291" i="8"/>
  <c r="AA291" i="8"/>
  <c r="AT323" i="8"/>
  <c r="AJ323" i="8"/>
  <c r="AF296" i="8"/>
  <c r="H296" i="8"/>
  <c r="V296" i="8"/>
  <c r="AP296" i="8"/>
  <c r="AA296" i="8"/>
  <c r="AJ328" i="8"/>
  <c r="AT328" i="8"/>
  <c r="V450" i="8"/>
  <c r="AA450" i="8"/>
  <c r="H450" i="8"/>
  <c r="AF450" i="8"/>
  <c r="AP450" i="8"/>
  <c r="AB415" i="8"/>
  <c r="AQ415" i="8"/>
  <c r="W415" i="8"/>
  <c r="AG415" i="8"/>
  <c r="I415" i="8"/>
  <c r="AJ514" i="8"/>
  <c r="AT514" i="8"/>
  <c r="AT122" i="8"/>
  <c r="AJ122" i="8"/>
  <c r="AP92" i="8"/>
  <c r="AF92" i="8"/>
  <c r="H92" i="8"/>
  <c r="AA92" i="8"/>
  <c r="V92" i="8"/>
  <c r="AT243" i="8"/>
  <c r="AJ243" i="8"/>
  <c r="V204" i="8"/>
  <c r="AP204" i="8"/>
  <c r="AF204" i="8"/>
  <c r="AA204" i="8"/>
  <c r="H204" i="8"/>
  <c r="AP454" i="8"/>
  <c r="AA454" i="8"/>
  <c r="H454" i="8"/>
  <c r="V454" i="8"/>
  <c r="AF454" i="8"/>
  <c r="V196" i="8"/>
  <c r="AP196" i="8"/>
  <c r="AA196" i="8"/>
  <c r="H196" i="8"/>
  <c r="AF196" i="8"/>
  <c r="AT203" i="8"/>
  <c r="AJ203" i="8"/>
  <c r="AT419" i="8"/>
  <c r="AJ419" i="8"/>
  <c r="AA478" i="8"/>
  <c r="AP478" i="8"/>
  <c r="H478" i="8"/>
  <c r="V478" i="8"/>
  <c r="AF478" i="8"/>
  <c r="AT492" i="8"/>
  <c r="AJ492" i="8"/>
  <c r="J13" i="2"/>
  <c r="J11" i="2"/>
  <c r="AF155" i="8"/>
  <c r="H155" i="8"/>
  <c r="V155" i="8"/>
  <c r="AA155" i="8"/>
  <c r="AP155" i="8"/>
  <c r="AF45" i="8"/>
  <c r="H45" i="8"/>
  <c r="V45" i="8"/>
  <c r="AA45" i="8"/>
  <c r="AP45" i="8"/>
  <c r="AT170" i="8"/>
  <c r="AJ170" i="8"/>
  <c r="AT48" i="8"/>
  <c r="AJ48" i="8"/>
  <c r="AA160" i="8"/>
  <c r="AP160" i="8"/>
  <c r="AF160" i="8"/>
  <c r="H160" i="8"/>
  <c r="V160" i="8"/>
  <c r="V338" i="8"/>
  <c r="AA338" i="8"/>
  <c r="H338" i="8"/>
  <c r="AF338" i="8"/>
  <c r="AP338" i="8"/>
  <c r="AJ349" i="8"/>
  <c r="AT349" i="8"/>
  <c r="AF397" i="8"/>
  <c r="H397" i="8"/>
  <c r="V397" i="8"/>
  <c r="AP397" i="8"/>
  <c r="AA397" i="8"/>
  <c r="V404" i="8"/>
  <c r="AP404" i="8"/>
  <c r="AA404" i="8"/>
  <c r="H404" i="8"/>
  <c r="AF404" i="8"/>
  <c r="V441" i="8"/>
  <c r="AP441" i="8"/>
  <c r="AF441" i="8"/>
  <c r="AA441" i="8"/>
  <c r="H441" i="8"/>
  <c r="AF102" i="8"/>
  <c r="H102" i="8"/>
  <c r="V102" i="8"/>
  <c r="AA102" i="8"/>
  <c r="AP102" i="8"/>
  <c r="AT123" i="8"/>
  <c r="AJ123" i="8"/>
  <c r="AJ223" i="8"/>
  <c r="AT223" i="8"/>
  <c r="AF195" i="8"/>
  <c r="H195" i="8"/>
  <c r="V195" i="8"/>
  <c r="AA195" i="8"/>
  <c r="AP195" i="8"/>
  <c r="AB316" i="8"/>
  <c r="AQ316" i="8"/>
  <c r="AG316" i="8"/>
  <c r="I316" i="8"/>
  <c r="W316" i="8"/>
  <c r="AT435" i="8"/>
  <c r="AJ435" i="8"/>
  <c r="AP217" i="8"/>
  <c r="AF217" i="8"/>
  <c r="H217" i="8"/>
  <c r="V217" i="8"/>
  <c r="AA217" i="8"/>
  <c r="AT164" i="8"/>
  <c r="AJ164" i="8"/>
  <c r="AT436" i="8"/>
  <c r="AJ436" i="8"/>
  <c r="AA487" i="8"/>
  <c r="AP487" i="8"/>
  <c r="H487" i="8"/>
  <c r="AF487" i="8"/>
  <c r="V487" i="8"/>
  <c r="AT63" i="8"/>
  <c r="AJ63" i="8"/>
  <c r="AT77" i="8"/>
  <c r="AJ77" i="8"/>
  <c r="AJ496" i="8"/>
  <c r="AT496" i="8"/>
  <c r="AF154" i="8"/>
  <c r="H154" i="8"/>
  <c r="V154" i="8"/>
  <c r="AA154" i="8"/>
  <c r="AP154" i="8"/>
  <c r="AT38" i="8"/>
  <c r="AJ38" i="8"/>
  <c r="V47" i="8"/>
  <c r="AF47" i="8"/>
  <c r="AA47" i="8"/>
  <c r="AP47" i="8"/>
  <c r="H47" i="8"/>
  <c r="AF280" i="8"/>
  <c r="H280" i="8"/>
  <c r="V280" i="8"/>
  <c r="AA280" i="8"/>
  <c r="AP280" i="8"/>
  <c r="AA142" i="8"/>
  <c r="AP142" i="8"/>
  <c r="AF142" i="8"/>
  <c r="H142" i="8"/>
  <c r="V142" i="8"/>
  <c r="AT168" i="8"/>
  <c r="AJ168" i="8"/>
  <c r="AA176" i="8"/>
  <c r="AP176" i="8"/>
  <c r="AF176" i="8"/>
  <c r="H176" i="8"/>
  <c r="V176" i="8"/>
  <c r="AT185" i="8"/>
  <c r="AJ185" i="8"/>
  <c r="AP271" i="8"/>
  <c r="AF271" i="8"/>
  <c r="H271" i="8"/>
  <c r="V271" i="8"/>
  <c r="AA271" i="8"/>
  <c r="AJ260" i="8"/>
  <c r="AT260" i="8"/>
  <c r="AV325" i="8"/>
  <c r="AL325" i="8"/>
  <c r="AF313" i="8"/>
  <c r="H313" i="8"/>
  <c r="V313" i="8"/>
  <c r="AP313" i="8"/>
  <c r="AA313" i="8"/>
  <c r="AF351" i="8"/>
  <c r="H351" i="8"/>
  <c r="V351" i="8"/>
  <c r="AA351" i="8"/>
  <c r="AP351" i="8"/>
  <c r="AT398" i="8"/>
  <c r="AJ398" i="8"/>
  <c r="AJ445" i="8"/>
  <c r="AT445" i="8"/>
  <c r="AF146" i="8"/>
  <c r="H146" i="8"/>
  <c r="V146" i="8"/>
  <c r="AA146" i="8"/>
  <c r="AP146" i="8"/>
  <c r="AF94" i="8"/>
  <c r="H94" i="8"/>
  <c r="V94" i="8"/>
  <c r="AP94" i="8"/>
  <c r="AA94" i="8"/>
  <c r="AT139" i="8"/>
  <c r="AJ139" i="8"/>
  <c r="AP241" i="8"/>
  <c r="AF241" i="8"/>
  <c r="H241" i="8"/>
  <c r="V241" i="8"/>
  <c r="AA241" i="8"/>
  <c r="AT428" i="8"/>
  <c r="AJ428" i="8"/>
  <c r="AJ474" i="8"/>
  <c r="AT474" i="8"/>
  <c r="AT266" i="8"/>
  <c r="AJ266" i="8"/>
  <c r="AA333" i="8"/>
  <c r="AF333" i="8"/>
  <c r="H333" i="8"/>
  <c r="V333" i="8"/>
  <c r="AP333" i="8"/>
  <c r="J9" i="3" l="1"/>
  <c r="L10" i="2"/>
  <c r="I33" i="4"/>
  <c r="L35" i="4"/>
  <c r="K35" i="4"/>
  <c r="L34" i="4"/>
  <c r="L33" i="4"/>
  <c r="J33" i="4"/>
  <c r="K33" i="4"/>
  <c r="I471" i="8"/>
  <c r="AR471" i="8" s="1"/>
  <c r="AU27" i="8"/>
  <c r="AG471" i="8"/>
  <c r="AG511" i="8"/>
  <c r="I377" i="8"/>
  <c r="AR377" i="8" s="1"/>
  <c r="W377" i="8"/>
  <c r="AU471" i="8"/>
  <c r="AK471" i="8"/>
  <c r="AK288" i="8"/>
  <c r="AK246" i="8"/>
  <c r="AB246" i="8"/>
  <c r="AQ471" i="8"/>
  <c r="W471" i="8"/>
  <c r="W34" i="8"/>
  <c r="I34" i="8"/>
  <c r="AR34" i="8" s="1"/>
  <c r="AC309" i="8"/>
  <c r="AM309" i="8" s="1"/>
  <c r="J309" i="8"/>
  <c r="AS309" i="8" s="1"/>
  <c r="AQ246" i="8"/>
  <c r="X128" i="8"/>
  <c r="AK377" i="8"/>
  <c r="J128" i="8"/>
  <c r="AD128" i="8" s="1"/>
  <c r="AH128" i="8"/>
  <c r="AK292" i="8"/>
  <c r="AH134" i="8"/>
  <c r="AK175" i="8"/>
  <c r="AB377" i="8"/>
  <c r="AC453" i="8"/>
  <c r="I193" i="8"/>
  <c r="AR193" i="8" s="1"/>
  <c r="AQ30" i="8"/>
  <c r="AB509" i="8"/>
  <c r="AU246" i="8"/>
  <c r="AB30" i="8"/>
  <c r="AC417" i="8"/>
  <c r="X417" i="8"/>
  <c r="AG377" i="8"/>
  <c r="AK423" i="8"/>
  <c r="AL310" i="8"/>
  <c r="I511" i="8"/>
  <c r="J511" i="8" s="1"/>
  <c r="AU511" i="8"/>
  <c r="AB511" i="8"/>
  <c r="AL511" i="8" s="1"/>
  <c r="AK394" i="8"/>
  <c r="AQ511" i="8"/>
  <c r="AU190" i="8"/>
  <c r="AG30" i="8"/>
  <c r="J417" i="8"/>
  <c r="AD417" i="8" s="1"/>
  <c r="AH417" i="8"/>
  <c r="AU377" i="8"/>
  <c r="AG193" i="8"/>
  <c r="W199" i="8"/>
  <c r="AL199" i="8" s="1"/>
  <c r="AB52" i="8"/>
  <c r="AG199" i="8"/>
  <c r="AQ52" i="8"/>
  <c r="AQ238" i="8"/>
  <c r="AK406" i="8"/>
  <c r="I423" i="8"/>
  <c r="J423" i="8" s="1"/>
  <c r="I462" i="8"/>
  <c r="X462" i="8" s="1"/>
  <c r="W52" i="8"/>
  <c r="AB238" i="8"/>
  <c r="AH309" i="8"/>
  <c r="AG190" i="8"/>
  <c r="AR309" i="8"/>
  <c r="AG423" i="8"/>
  <c r="I190" i="8"/>
  <c r="AC190" i="8" s="1"/>
  <c r="AC134" i="8"/>
  <c r="AQ193" i="8"/>
  <c r="W238" i="8"/>
  <c r="W423" i="8"/>
  <c r="AQ190" i="8"/>
  <c r="X134" i="8"/>
  <c r="AG246" i="8"/>
  <c r="AB193" i="8"/>
  <c r="AL193" i="8" s="1"/>
  <c r="I238" i="8"/>
  <c r="AC238" i="8" s="1"/>
  <c r="AQ423" i="8"/>
  <c r="AR134" i="8"/>
  <c r="W246" i="8"/>
  <c r="AL246" i="8" s="1"/>
  <c r="W190" i="8"/>
  <c r="AL190" i="8" s="1"/>
  <c r="AL453" i="8"/>
  <c r="J349" i="8"/>
  <c r="AS349" i="8" s="1"/>
  <c r="AG509" i="8"/>
  <c r="J453" i="8"/>
  <c r="AI453" i="8" s="1"/>
  <c r="W509" i="8"/>
  <c r="AG494" i="8"/>
  <c r="X453" i="8"/>
  <c r="AM453" i="8" s="1"/>
  <c r="AR453" i="8"/>
  <c r="AB384" i="8"/>
  <c r="I490" i="8"/>
  <c r="AR490" i="8" s="1"/>
  <c r="I509" i="8"/>
  <c r="AR509" i="8" s="1"/>
  <c r="AQ430" i="8"/>
  <c r="AB430" i="8"/>
  <c r="AU193" i="8"/>
  <c r="AB337" i="8"/>
  <c r="AG430" i="8"/>
  <c r="AK509" i="8"/>
  <c r="W430" i="8"/>
  <c r="AK359" i="8"/>
  <c r="AV309" i="8"/>
  <c r="AQ287" i="8"/>
  <c r="I199" i="8"/>
  <c r="X199" i="8" s="1"/>
  <c r="W287" i="8"/>
  <c r="AV453" i="8"/>
  <c r="AB287" i="8"/>
  <c r="AK515" i="8"/>
  <c r="AG462" i="8"/>
  <c r="AQ199" i="8"/>
  <c r="X455" i="8"/>
  <c r="AM455" i="8" s="1"/>
  <c r="AQ473" i="8"/>
  <c r="AR455" i="8"/>
  <c r="AG334" i="8"/>
  <c r="AQ462" i="8"/>
  <c r="AB175" i="8"/>
  <c r="AK393" i="8"/>
  <c r="AL51" i="8"/>
  <c r="AC98" i="8"/>
  <c r="J395" i="8"/>
  <c r="AD395" i="8" s="1"/>
  <c r="AR98" i="8"/>
  <c r="J90" i="8"/>
  <c r="AI90" i="8" s="1"/>
  <c r="X256" i="8"/>
  <c r="AM256" i="8" s="1"/>
  <c r="AG44" i="8"/>
  <c r="AU316" i="8"/>
  <c r="AU288" i="8"/>
  <c r="X395" i="8"/>
  <c r="AH395" i="8"/>
  <c r="AR302" i="8"/>
  <c r="AK258" i="8"/>
  <c r="AV126" i="8"/>
  <c r="AC302" i="8"/>
  <c r="AU515" i="8"/>
  <c r="AK269" i="8"/>
  <c r="AH302" i="8"/>
  <c r="AK327" i="8"/>
  <c r="AU294" i="8"/>
  <c r="AW479" i="8"/>
  <c r="AK145" i="8"/>
  <c r="AV349" i="8"/>
  <c r="AU199" i="8"/>
  <c r="AK334" i="8"/>
  <c r="AU430" i="8"/>
  <c r="AC395" i="8"/>
  <c r="AU423" i="8"/>
  <c r="AL302" i="8"/>
  <c r="AL127" i="8"/>
  <c r="AQ494" i="8"/>
  <c r="AG384" i="8"/>
  <c r="AU269" i="8"/>
  <c r="AU462" i="8"/>
  <c r="AL349" i="8"/>
  <c r="AL126" i="8"/>
  <c r="AQ120" i="8"/>
  <c r="W258" i="8"/>
  <c r="W462" i="8"/>
  <c r="AL462" i="8" s="1"/>
  <c r="AU334" i="8"/>
  <c r="W515" i="8"/>
  <c r="AK430" i="8"/>
  <c r="AG287" i="8"/>
  <c r="AB121" i="8"/>
  <c r="W384" i="8"/>
  <c r="AB490" i="8"/>
  <c r="AL490" i="8" s="1"/>
  <c r="AV417" i="8"/>
  <c r="AU191" i="8"/>
  <c r="J310" i="8"/>
  <c r="AI310" i="8" s="1"/>
  <c r="AH455" i="8"/>
  <c r="AC349" i="8"/>
  <c r="AM349" i="8" s="1"/>
  <c r="AH522" i="8"/>
  <c r="AV302" i="8"/>
  <c r="W494" i="8"/>
  <c r="AQ384" i="8"/>
  <c r="X521" i="8"/>
  <c r="I334" i="8"/>
  <c r="AH334" i="8" s="1"/>
  <c r="AQ105" i="8"/>
  <c r="AH310" i="8"/>
  <c r="J455" i="8"/>
  <c r="AS455" i="8" s="1"/>
  <c r="AH349" i="8"/>
  <c r="AC91" i="8"/>
  <c r="AU393" i="8"/>
  <c r="AR522" i="8"/>
  <c r="AV90" i="8"/>
  <c r="W120" i="8"/>
  <c r="AB494" i="8"/>
  <c r="AQ334" i="8"/>
  <c r="AG105" i="8"/>
  <c r="AR349" i="8"/>
  <c r="W337" i="8"/>
  <c r="I337" i="8"/>
  <c r="AH337" i="8" s="1"/>
  <c r="I342" i="8"/>
  <c r="X342" i="8" s="1"/>
  <c r="AV310" i="8"/>
  <c r="AU406" i="8"/>
  <c r="AB334" i="8"/>
  <c r="AQ337" i="8"/>
  <c r="AH256" i="8"/>
  <c r="AQ342" i="8"/>
  <c r="AU434" i="8"/>
  <c r="AK52" i="8"/>
  <c r="AK311" i="8"/>
  <c r="AH521" i="8"/>
  <c r="AV127" i="8"/>
  <c r="X522" i="8"/>
  <c r="AM522" i="8" s="1"/>
  <c r="AU225" i="8"/>
  <c r="AL256" i="8"/>
  <c r="AC521" i="8"/>
  <c r="AU394" i="8"/>
  <c r="X98" i="8"/>
  <c r="AG111" i="8"/>
  <c r="X91" i="8"/>
  <c r="J522" i="8"/>
  <c r="Y522" i="8" s="1"/>
  <c r="AQ121" i="8"/>
  <c r="AV317" i="8"/>
  <c r="AU473" i="8"/>
  <c r="AU319" i="8"/>
  <c r="AK294" i="8"/>
  <c r="AR91" i="8"/>
  <c r="AR521" i="8"/>
  <c r="J98" i="8"/>
  <c r="AD98" i="8" s="1"/>
  <c r="J91" i="8"/>
  <c r="Y91" i="8" s="1"/>
  <c r="AU238" i="8"/>
  <c r="AU258" i="8"/>
  <c r="AV395" i="8"/>
  <c r="AU209" i="8"/>
  <c r="AB258" i="8"/>
  <c r="W167" i="8"/>
  <c r="AG342" i="8"/>
  <c r="AB111" i="8"/>
  <c r="W121" i="8"/>
  <c r="I52" i="8"/>
  <c r="AH52" i="8" s="1"/>
  <c r="AB301" i="8"/>
  <c r="AU167" i="8"/>
  <c r="AQ250" i="8"/>
  <c r="AQ434" i="8"/>
  <c r="AQ34" i="8"/>
  <c r="W183" i="8"/>
  <c r="AL183" i="8" s="1"/>
  <c r="AU215" i="8"/>
  <c r="X302" i="8"/>
  <c r="AQ515" i="8"/>
  <c r="AK462" i="8"/>
  <c r="AQ167" i="8"/>
  <c r="AG175" i="8"/>
  <c r="AK225" i="8"/>
  <c r="AQ288" i="8"/>
  <c r="I473" i="8"/>
  <c r="AH473" i="8" s="1"/>
  <c r="AG121" i="8"/>
  <c r="AU387" i="8"/>
  <c r="AU52" i="8"/>
  <c r="AK386" i="8"/>
  <c r="AL522" i="8"/>
  <c r="AV521" i="8"/>
  <c r="AV455" i="8"/>
  <c r="AU34" i="8"/>
  <c r="AV256" i="8"/>
  <c r="AU105" i="8"/>
  <c r="AL90" i="8"/>
  <c r="I515" i="8"/>
  <c r="AR515" i="8" s="1"/>
  <c r="AG167" i="8"/>
  <c r="AB288" i="8"/>
  <c r="AU494" i="8"/>
  <c r="AG250" i="8"/>
  <c r="AB434" i="8"/>
  <c r="AB34" i="8"/>
  <c r="AG183" i="8"/>
  <c r="AQ258" i="8"/>
  <c r="AQ367" i="8"/>
  <c r="AB515" i="8"/>
  <c r="AB167" i="8"/>
  <c r="I175" i="8"/>
  <c r="AH175" i="8" s="1"/>
  <c r="J66" i="8"/>
  <c r="AI66" i="8" s="1"/>
  <c r="W288" i="8"/>
  <c r="AC317" i="8"/>
  <c r="AM317" i="8" s="1"/>
  <c r="W473" i="8"/>
  <c r="AK319" i="8"/>
  <c r="AM479" i="8"/>
  <c r="AU311" i="8"/>
  <c r="AK120" i="8"/>
  <c r="AU287" i="8"/>
  <c r="AU44" i="8"/>
  <c r="AU183" i="8"/>
  <c r="AV51" i="8"/>
  <c r="AU509" i="8"/>
  <c r="I250" i="8"/>
  <c r="AC250" i="8" s="1"/>
  <c r="W481" i="8"/>
  <c r="AH66" i="8"/>
  <c r="I288" i="8"/>
  <c r="X288" i="8" s="1"/>
  <c r="AG272" i="8"/>
  <c r="W111" i="8"/>
  <c r="AG292" i="8"/>
  <c r="AC128" i="8"/>
  <c r="AB473" i="8"/>
  <c r="AL395" i="8"/>
  <c r="AV134" i="8"/>
  <c r="AU120" i="8"/>
  <c r="AK191" i="8"/>
  <c r="AU175" i="8"/>
  <c r="AV128" i="8"/>
  <c r="W407" i="8"/>
  <c r="AL407" i="8" s="1"/>
  <c r="AK316" i="8"/>
  <c r="W30" i="8"/>
  <c r="I434" i="8"/>
  <c r="X434" i="8" s="1"/>
  <c r="I258" i="8"/>
  <c r="AC258" i="8" s="1"/>
  <c r="W175" i="8"/>
  <c r="AL309" i="8"/>
  <c r="W250" i="8"/>
  <c r="AQ481" i="8"/>
  <c r="AR66" i="8"/>
  <c r="I111" i="8"/>
  <c r="AH111" i="8" s="1"/>
  <c r="AU145" i="8"/>
  <c r="AH90" i="8"/>
  <c r="AR90" i="8"/>
  <c r="AK287" i="8"/>
  <c r="W434" i="8"/>
  <c r="AG486" i="8"/>
  <c r="I183" i="8"/>
  <c r="AH183" i="8" s="1"/>
  <c r="AL317" i="8"/>
  <c r="AR256" i="8"/>
  <c r="AG490" i="8"/>
  <c r="AB481" i="8"/>
  <c r="W294" i="8"/>
  <c r="AL521" i="8"/>
  <c r="I301" i="8"/>
  <c r="AC301" i="8" s="1"/>
  <c r="AQ44" i="8"/>
  <c r="AK183" i="8"/>
  <c r="AL128" i="8"/>
  <c r="AB120" i="8"/>
  <c r="AQ183" i="8"/>
  <c r="AB105" i="8"/>
  <c r="AR310" i="8"/>
  <c r="AQ490" i="8"/>
  <c r="I481" i="8"/>
  <c r="J481" i="8" s="1"/>
  <c r="AK105" i="8"/>
  <c r="I294" i="8"/>
  <c r="AC294" i="8" s="1"/>
  <c r="AK434" i="8"/>
  <c r="AB44" i="8"/>
  <c r="AU359" i="8"/>
  <c r="I486" i="8"/>
  <c r="AR486" i="8" s="1"/>
  <c r="J256" i="8"/>
  <c r="Y256" i="8" s="1"/>
  <c r="AQ486" i="8"/>
  <c r="AB294" i="8"/>
  <c r="I120" i="8"/>
  <c r="AH120" i="8" s="1"/>
  <c r="I105" i="8"/>
  <c r="AC105" i="8" s="1"/>
  <c r="AL134" i="8"/>
  <c r="AC310" i="8"/>
  <c r="AM310" i="8" s="1"/>
  <c r="AC66" i="8"/>
  <c r="AM66" i="8" s="1"/>
  <c r="AG294" i="8"/>
  <c r="X90" i="8"/>
  <c r="AM90" i="8" s="1"/>
  <c r="W44" i="8"/>
  <c r="AL455" i="8"/>
  <c r="AK44" i="8"/>
  <c r="AK272" i="8"/>
  <c r="AD479" i="8"/>
  <c r="AN479" i="8" s="1"/>
  <c r="AI479" i="8"/>
  <c r="AS479" i="8"/>
  <c r="I407" i="8"/>
  <c r="AC407" i="8" s="1"/>
  <c r="AB272" i="8"/>
  <c r="AV324" i="8"/>
  <c r="AU490" i="8"/>
  <c r="AU111" i="8"/>
  <c r="AL300" i="8"/>
  <c r="AK505" i="8"/>
  <c r="AU461" i="8"/>
  <c r="AV98" i="8"/>
  <c r="AU481" i="8"/>
  <c r="AK409" i="8"/>
  <c r="J317" i="8"/>
  <c r="AI317" i="8" s="1"/>
  <c r="AU337" i="8"/>
  <c r="AH317" i="8"/>
  <c r="W215" i="8"/>
  <c r="AL215" i="8" s="1"/>
  <c r="AB367" i="8"/>
  <c r="AG470" i="8"/>
  <c r="AB209" i="8"/>
  <c r="I292" i="8"/>
  <c r="AC292" i="8" s="1"/>
  <c r="AR317" i="8"/>
  <c r="AK481" i="8"/>
  <c r="AU467" i="8"/>
  <c r="AU137" i="8"/>
  <c r="AU486" i="8"/>
  <c r="AU161" i="8"/>
  <c r="AV326" i="8"/>
  <c r="AU384" i="8"/>
  <c r="AV66" i="8"/>
  <c r="I215" i="8"/>
  <c r="J215" i="8" s="1"/>
  <c r="W367" i="8"/>
  <c r="W470" i="8"/>
  <c r="AL470" i="8" s="1"/>
  <c r="AQ209" i="8"/>
  <c r="W292" i="8"/>
  <c r="AL292" i="8" s="1"/>
  <c r="AK113" i="8"/>
  <c r="I367" i="8"/>
  <c r="AR367" i="8" s="1"/>
  <c r="I470" i="8"/>
  <c r="AC470" i="8" s="1"/>
  <c r="W209" i="8"/>
  <c r="AQ292" i="8"/>
  <c r="AL91" i="8"/>
  <c r="AU303" i="8"/>
  <c r="AG215" i="8"/>
  <c r="AB303" i="8"/>
  <c r="AQ215" i="8"/>
  <c r="AQ470" i="8"/>
  <c r="I209" i="8"/>
  <c r="J209" i="8" s="1"/>
  <c r="AK467" i="8"/>
  <c r="AL326" i="8"/>
  <c r="W486" i="8"/>
  <c r="AQ311" i="8"/>
  <c r="AU500" i="8"/>
  <c r="AU407" i="8"/>
  <c r="AU113" i="8"/>
  <c r="AU272" i="8"/>
  <c r="AK161" i="8"/>
  <c r="AH446" i="8"/>
  <c r="AK337" i="8"/>
  <c r="AR300" i="8"/>
  <c r="J324" i="8"/>
  <c r="AI324" i="8" s="1"/>
  <c r="AK500" i="8"/>
  <c r="AU292" i="8"/>
  <c r="AU327" i="8"/>
  <c r="AU121" i="8"/>
  <c r="AH324" i="8"/>
  <c r="J446" i="8"/>
  <c r="AI446" i="8" s="1"/>
  <c r="AB386" i="8"/>
  <c r="AR324" i="8"/>
  <c r="AU30" i="8"/>
  <c r="X324" i="8"/>
  <c r="AM324" i="8" s="1"/>
  <c r="W311" i="8"/>
  <c r="AU342" i="8"/>
  <c r="AB161" i="8"/>
  <c r="I386" i="8"/>
  <c r="X386" i="8" s="1"/>
  <c r="I311" i="8"/>
  <c r="AR311" i="8" s="1"/>
  <c r="AG407" i="8"/>
  <c r="W301" i="8"/>
  <c r="AQ272" i="8"/>
  <c r="AV59" i="8"/>
  <c r="AK522" i="8"/>
  <c r="AK285" i="8"/>
  <c r="AU279" i="8"/>
  <c r="AK279" i="8"/>
  <c r="AB279" i="8"/>
  <c r="W279" i="8"/>
  <c r="AQ279" i="8"/>
  <c r="AG279" i="8"/>
  <c r="I279" i="8"/>
  <c r="AR446" i="8"/>
  <c r="AK407" i="8"/>
  <c r="AC300" i="8"/>
  <c r="AU153" i="8"/>
  <c r="AU250" i="8"/>
  <c r="W386" i="8"/>
  <c r="W161" i="8"/>
  <c r="AG386" i="8"/>
  <c r="AG311" i="8"/>
  <c r="J59" i="8"/>
  <c r="AI59" i="8" s="1"/>
  <c r="I161" i="8"/>
  <c r="X161" i="8" s="1"/>
  <c r="AC446" i="8"/>
  <c r="AQ407" i="8"/>
  <c r="AK303" i="8"/>
  <c r="AH59" i="8"/>
  <c r="AG301" i="8"/>
  <c r="W272" i="8"/>
  <c r="AK30" i="8"/>
  <c r="AU367" i="8"/>
  <c r="AQ161" i="8"/>
  <c r="AQ145" i="8"/>
  <c r="AV91" i="8"/>
  <c r="AK425" i="8"/>
  <c r="AU425" i="8"/>
  <c r="AU386" i="8"/>
  <c r="AU409" i="8"/>
  <c r="AV446" i="8"/>
  <c r="AK387" i="8"/>
  <c r="AU285" i="8"/>
  <c r="AQ461" i="8"/>
  <c r="AG461" i="8"/>
  <c r="AB461" i="8"/>
  <c r="W461" i="8"/>
  <c r="I461" i="8"/>
  <c r="I145" i="8"/>
  <c r="J145" i="8" s="1"/>
  <c r="AV522" i="8"/>
  <c r="AK342" i="8"/>
  <c r="AU301" i="8"/>
  <c r="AB409" i="8"/>
  <c r="AK367" i="8"/>
  <c r="AR59" i="8"/>
  <c r="AB342" i="8"/>
  <c r="X300" i="8"/>
  <c r="AL59" i="8"/>
  <c r="AV300" i="8"/>
  <c r="AB166" i="8"/>
  <c r="AQ166" i="8"/>
  <c r="W166" i="8"/>
  <c r="AG166" i="8"/>
  <c r="I166" i="8"/>
  <c r="W303" i="8"/>
  <c r="I303" i="8"/>
  <c r="AR303" i="8" s="1"/>
  <c r="AB145" i="8"/>
  <c r="W409" i="8"/>
  <c r="AG145" i="8"/>
  <c r="AK153" i="8"/>
  <c r="I409" i="8"/>
  <c r="J409" i="8" s="1"/>
  <c r="AC59" i="8"/>
  <c r="AM59" i="8" s="1"/>
  <c r="AU470" i="8"/>
  <c r="AK137" i="8"/>
  <c r="AU505" i="8"/>
  <c r="J300" i="8"/>
  <c r="AS300" i="8" s="1"/>
  <c r="AK166" i="8"/>
  <c r="AU166" i="8"/>
  <c r="AB425" i="8"/>
  <c r="W425" i="8"/>
  <c r="I425" i="8"/>
  <c r="AG425" i="8"/>
  <c r="AQ425" i="8"/>
  <c r="AG303" i="8"/>
  <c r="AQ409" i="8"/>
  <c r="AG277" i="8"/>
  <c r="AB277" i="8"/>
  <c r="AQ277" i="8"/>
  <c r="I277" i="8"/>
  <c r="W277" i="8"/>
  <c r="AQ293" i="8"/>
  <c r="AG293" i="8"/>
  <c r="I293" i="8"/>
  <c r="W293" i="8"/>
  <c r="AB293" i="8"/>
  <c r="AU277" i="8"/>
  <c r="AK277" i="8"/>
  <c r="AK232" i="8"/>
  <c r="AU232" i="8"/>
  <c r="AB232" i="8"/>
  <c r="AQ232" i="8"/>
  <c r="AG232" i="8"/>
  <c r="I232" i="8"/>
  <c r="W232" i="8"/>
  <c r="AK293" i="8"/>
  <c r="AU293" i="8"/>
  <c r="AU522" i="8"/>
  <c r="W49" i="8"/>
  <c r="AG49" i="8"/>
  <c r="I49" i="8"/>
  <c r="AB49" i="8"/>
  <c r="AQ49" i="8"/>
  <c r="AK340" i="8"/>
  <c r="AU340" i="8"/>
  <c r="AK41" i="8"/>
  <c r="AU41" i="8"/>
  <c r="AU286" i="8"/>
  <c r="AK286" i="8"/>
  <c r="AK347" i="8"/>
  <c r="AU347" i="8"/>
  <c r="I508" i="8"/>
  <c r="AG508" i="8"/>
  <c r="AQ508" i="8"/>
  <c r="AB508" i="8"/>
  <c r="W508" i="8"/>
  <c r="W261" i="8"/>
  <c r="I261" i="8"/>
  <c r="AB261" i="8"/>
  <c r="AG261" i="8"/>
  <c r="AQ261" i="8"/>
  <c r="AK401" i="8"/>
  <c r="AU401" i="8"/>
  <c r="AK73" i="8"/>
  <c r="AU73" i="8"/>
  <c r="AB284" i="8"/>
  <c r="AQ284" i="8"/>
  <c r="W284" i="8"/>
  <c r="I284" i="8"/>
  <c r="AG284" i="8"/>
  <c r="AQ41" i="8"/>
  <c r="W41" i="8"/>
  <c r="AG41" i="8"/>
  <c r="AB41" i="8"/>
  <c r="I41" i="8"/>
  <c r="AG286" i="8"/>
  <c r="I286" i="8"/>
  <c r="AQ286" i="8"/>
  <c r="AB286" i="8"/>
  <c r="W286" i="8"/>
  <c r="AK174" i="8"/>
  <c r="AU174" i="8"/>
  <c r="AB347" i="8"/>
  <c r="AQ347" i="8"/>
  <c r="W347" i="8"/>
  <c r="I347" i="8"/>
  <c r="AG347" i="8"/>
  <c r="AG174" i="8"/>
  <c r="I174" i="8"/>
  <c r="W174" i="8"/>
  <c r="AB174" i="8"/>
  <c r="AQ174" i="8"/>
  <c r="AK81" i="8"/>
  <c r="AU81" i="8"/>
  <c r="AU261" i="8"/>
  <c r="AK261" i="8"/>
  <c r="AK224" i="8"/>
  <c r="AU224" i="8"/>
  <c r="AH357" i="8"/>
  <c r="J357" i="8"/>
  <c r="AR357" i="8"/>
  <c r="AC357" i="8"/>
  <c r="X357" i="8"/>
  <c r="AK49" i="8"/>
  <c r="AU49" i="8"/>
  <c r="AK363" i="8"/>
  <c r="AU363" i="8"/>
  <c r="AB81" i="8"/>
  <c r="AQ81" i="8"/>
  <c r="I81" i="8"/>
  <c r="W81" i="8"/>
  <c r="AG81" i="8"/>
  <c r="AK284" i="8"/>
  <c r="AU284" i="8"/>
  <c r="AQ224" i="8"/>
  <c r="AG224" i="8"/>
  <c r="I224" i="8"/>
  <c r="AB224" i="8"/>
  <c r="W224" i="8"/>
  <c r="I73" i="8"/>
  <c r="AG73" i="8"/>
  <c r="AQ73" i="8"/>
  <c r="AB73" i="8"/>
  <c r="W73" i="8"/>
  <c r="I340" i="8"/>
  <c r="W340" i="8"/>
  <c r="AQ340" i="8"/>
  <c r="AG340" i="8"/>
  <c r="AB340" i="8"/>
  <c r="AG401" i="8"/>
  <c r="W401" i="8"/>
  <c r="I401" i="8"/>
  <c r="AB401" i="8"/>
  <c r="AQ401" i="8"/>
  <c r="AL357" i="8"/>
  <c r="AV357" i="8"/>
  <c r="AB363" i="8"/>
  <c r="AQ363" i="8"/>
  <c r="AG363" i="8"/>
  <c r="I363" i="8"/>
  <c r="W363" i="8"/>
  <c r="AU508" i="8"/>
  <c r="AK508" i="8"/>
  <c r="AG146" i="8"/>
  <c r="I146" i="8"/>
  <c r="W146" i="8"/>
  <c r="AB146" i="8"/>
  <c r="AQ146" i="8"/>
  <c r="AU176" i="8"/>
  <c r="AK176" i="8"/>
  <c r="W179" i="8"/>
  <c r="AQ179" i="8"/>
  <c r="AG179" i="8"/>
  <c r="AB179" i="8"/>
  <c r="I179" i="8"/>
  <c r="AG60" i="8"/>
  <c r="I60" i="8"/>
  <c r="W60" i="8"/>
  <c r="AB60" i="8"/>
  <c r="AQ60" i="8"/>
  <c r="AH153" i="8"/>
  <c r="J153" i="8"/>
  <c r="X153" i="8"/>
  <c r="AC153" i="8"/>
  <c r="AR153" i="8"/>
  <c r="AU321" i="8"/>
  <c r="AK321" i="8"/>
  <c r="W441" i="8"/>
  <c r="I441" i="8"/>
  <c r="AG441" i="8"/>
  <c r="AQ441" i="8"/>
  <c r="AB441" i="8"/>
  <c r="AU45" i="8"/>
  <c r="AK45" i="8"/>
  <c r="AK450" i="8"/>
  <c r="AU450" i="8"/>
  <c r="AU54" i="8"/>
  <c r="AK54" i="8"/>
  <c r="AQ480" i="8"/>
  <c r="AG480" i="8"/>
  <c r="I480" i="8"/>
  <c r="W480" i="8"/>
  <c r="AB480" i="8"/>
  <c r="AG218" i="8"/>
  <c r="I218" i="8"/>
  <c r="W218" i="8"/>
  <c r="AB218" i="8"/>
  <c r="AQ218" i="8"/>
  <c r="AR285" i="8"/>
  <c r="AH285" i="8"/>
  <c r="J285" i="8"/>
  <c r="X285" i="8"/>
  <c r="AC285" i="8"/>
  <c r="AB33" i="8"/>
  <c r="W33" i="8"/>
  <c r="I33" i="8"/>
  <c r="AG33" i="8"/>
  <c r="AQ33" i="8"/>
  <c r="AV233" i="8"/>
  <c r="AL233" i="8"/>
  <c r="W86" i="8"/>
  <c r="AG86" i="8"/>
  <c r="AB86" i="8"/>
  <c r="AQ86" i="8"/>
  <c r="I86" i="8"/>
  <c r="AB143" i="8"/>
  <c r="AQ143" i="8"/>
  <c r="AG143" i="8"/>
  <c r="I143" i="8"/>
  <c r="W143" i="8"/>
  <c r="AQ333" i="8"/>
  <c r="I333" i="8"/>
  <c r="AB333" i="8"/>
  <c r="W333" i="8"/>
  <c r="AG333" i="8"/>
  <c r="AU313" i="8"/>
  <c r="AK313" i="8"/>
  <c r="AK271" i="8"/>
  <c r="AU271" i="8"/>
  <c r="AU154" i="8"/>
  <c r="AK154" i="8"/>
  <c r="AG45" i="8"/>
  <c r="I45" i="8"/>
  <c r="W45" i="8"/>
  <c r="AQ45" i="8"/>
  <c r="AB45" i="8"/>
  <c r="J16" i="2"/>
  <c r="J14" i="2"/>
  <c r="AU196" i="8"/>
  <c r="AK196" i="8"/>
  <c r="AU204" i="8"/>
  <c r="AK204" i="8"/>
  <c r="AU92" i="8"/>
  <c r="AK92" i="8"/>
  <c r="AL415" i="8"/>
  <c r="AV415" i="8"/>
  <c r="W361" i="8"/>
  <c r="AB361" i="8"/>
  <c r="AQ361" i="8"/>
  <c r="I361" i="8"/>
  <c r="AG361" i="8"/>
  <c r="AU348" i="8"/>
  <c r="AK348" i="8"/>
  <c r="AW326" i="8"/>
  <c r="AM326" i="8"/>
  <c r="AK173" i="8"/>
  <c r="AU173" i="8"/>
  <c r="AU115" i="8"/>
  <c r="AK115" i="8"/>
  <c r="W171" i="8"/>
  <c r="AQ171" i="8"/>
  <c r="AB171" i="8"/>
  <c r="I171" i="8"/>
  <c r="AG171" i="8"/>
  <c r="AV410" i="8"/>
  <c r="AL410" i="8"/>
  <c r="AG249" i="8"/>
  <c r="I249" i="8"/>
  <c r="W249" i="8"/>
  <c r="AQ249" i="8"/>
  <c r="AB249" i="8"/>
  <c r="W54" i="8"/>
  <c r="AG54" i="8"/>
  <c r="AB54" i="8"/>
  <c r="AQ54" i="8"/>
  <c r="I54" i="8"/>
  <c r="AC392" i="8"/>
  <c r="AR392" i="8"/>
  <c r="X392" i="8"/>
  <c r="AH392" i="8"/>
  <c r="J392" i="8"/>
  <c r="AU403" i="8"/>
  <c r="AK403" i="8"/>
  <c r="AB206" i="8"/>
  <c r="AQ206" i="8"/>
  <c r="W206" i="8"/>
  <c r="AG206" i="8"/>
  <c r="I206" i="8"/>
  <c r="AK117" i="8"/>
  <c r="AU117" i="8"/>
  <c r="AC451" i="8"/>
  <c r="AR451" i="8"/>
  <c r="J451" i="8"/>
  <c r="X451" i="8"/>
  <c r="AH451" i="8"/>
  <c r="AB181" i="8"/>
  <c r="AQ181" i="8"/>
  <c r="AG181" i="8"/>
  <c r="I181" i="8"/>
  <c r="W181" i="8"/>
  <c r="AU428" i="8"/>
  <c r="AK428" i="8"/>
  <c r="AB151" i="8"/>
  <c r="AQ151" i="8"/>
  <c r="AG151" i="8"/>
  <c r="I151" i="8"/>
  <c r="W151" i="8"/>
  <c r="AG201" i="8"/>
  <c r="I201" i="8"/>
  <c r="W201" i="8"/>
  <c r="AB201" i="8"/>
  <c r="AQ201" i="8"/>
  <c r="AU458" i="8"/>
  <c r="AK458" i="8"/>
  <c r="AU177" i="8"/>
  <c r="AK177" i="8"/>
  <c r="AG226" i="8"/>
  <c r="I226" i="8"/>
  <c r="W226" i="8"/>
  <c r="AB226" i="8"/>
  <c r="AQ226" i="8"/>
  <c r="AV84" i="8"/>
  <c r="AL84" i="8"/>
  <c r="AQ248" i="8"/>
  <c r="AG248" i="8"/>
  <c r="I248" i="8"/>
  <c r="AB248" i="8"/>
  <c r="W248" i="8"/>
  <c r="AU491" i="8"/>
  <c r="AK491" i="8"/>
  <c r="AH233" i="8"/>
  <c r="J233" i="8"/>
  <c r="X233" i="8"/>
  <c r="AC233" i="8"/>
  <c r="AR233" i="8"/>
  <c r="AK125" i="8"/>
  <c r="AU125" i="8"/>
  <c r="W31" i="8"/>
  <c r="AB31" i="8"/>
  <c r="I31" i="8"/>
  <c r="AG31" i="8"/>
  <c r="AQ31" i="8"/>
  <c r="W420" i="8"/>
  <c r="AG420" i="8"/>
  <c r="AB420" i="8"/>
  <c r="I420" i="8"/>
  <c r="AQ420" i="8"/>
  <c r="AQ373" i="8"/>
  <c r="AG373" i="8"/>
  <c r="I373" i="8"/>
  <c r="AB373" i="8"/>
  <c r="W373" i="8"/>
  <c r="AB110" i="8"/>
  <c r="AQ110" i="8"/>
  <c r="I110" i="8"/>
  <c r="W110" i="8"/>
  <c r="AG110" i="8"/>
  <c r="AU523" i="8"/>
  <c r="AK523" i="8"/>
  <c r="AU143" i="8"/>
  <c r="AK143" i="8"/>
  <c r="AU297" i="8"/>
  <c r="AK297" i="8"/>
  <c r="AB514" i="8"/>
  <c r="AQ514" i="8"/>
  <c r="I514" i="8"/>
  <c r="W514" i="8"/>
  <c r="AG514" i="8"/>
  <c r="AG263" i="8"/>
  <c r="I263" i="8"/>
  <c r="AQ263" i="8"/>
  <c r="W263" i="8"/>
  <c r="AB263" i="8"/>
  <c r="AV308" i="8"/>
  <c r="AL308" i="8"/>
  <c r="AK197" i="8"/>
  <c r="AU197" i="8"/>
  <c r="AV387" i="8"/>
  <c r="AL387" i="8"/>
  <c r="W389" i="8"/>
  <c r="AQ389" i="8"/>
  <c r="AG389" i="8"/>
  <c r="AB389" i="8"/>
  <c r="I389" i="8"/>
  <c r="AU235" i="8"/>
  <c r="AK235" i="8"/>
  <c r="AV505" i="8"/>
  <c r="AL505" i="8"/>
  <c r="AQ32" i="8"/>
  <c r="AB32" i="8"/>
  <c r="AG32" i="8"/>
  <c r="I32" i="8"/>
  <c r="W32" i="8"/>
  <c r="AU107" i="8"/>
  <c r="AK107" i="8"/>
  <c r="W187" i="8"/>
  <c r="AQ187" i="8"/>
  <c r="AB187" i="8"/>
  <c r="I187" i="8"/>
  <c r="AG187" i="8"/>
  <c r="AG465" i="8"/>
  <c r="I465" i="8"/>
  <c r="W465" i="8"/>
  <c r="AQ465" i="8"/>
  <c r="AB465" i="8"/>
  <c r="AU376" i="8"/>
  <c r="AK376" i="8"/>
  <c r="W274" i="8"/>
  <c r="AG274" i="8"/>
  <c r="AB274" i="8"/>
  <c r="I274" i="8"/>
  <c r="AQ274" i="8"/>
  <c r="AG492" i="8"/>
  <c r="I492" i="8"/>
  <c r="AQ492" i="8"/>
  <c r="AB492" i="8"/>
  <c r="W492" i="8"/>
  <c r="I19" i="2"/>
  <c r="H25" i="2"/>
  <c r="AB159" i="8"/>
  <c r="AQ159" i="8"/>
  <c r="AG159" i="8"/>
  <c r="I159" i="8"/>
  <c r="W159" i="8"/>
  <c r="AK56" i="8"/>
  <c r="AU56" i="8"/>
  <c r="AG335" i="8"/>
  <c r="I335" i="8"/>
  <c r="AQ335" i="8"/>
  <c r="AB335" i="8"/>
  <c r="W335" i="8"/>
  <c r="AB362" i="8"/>
  <c r="AG362" i="8"/>
  <c r="I362" i="8"/>
  <c r="AQ362" i="8"/>
  <c r="W362" i="8"/>
  <c r="AG295" i="8"/>
  <c r="I295" i="8"/>
  <c r="AB295" i="8"/>
  <c r="AQ295" i="8"/>
  <c r="W295" i="8"/>
  <c r="H104" i="10"/>
  <c r="G103" i="10"/>
  <c r="F102" i="10"/>
  <c r="E101" i="10"/>
  <c r="D100" i="10"/>
  <c r="C99" i="10"/>
  <c r="B98" i="10"/>
  <c r="G61" i="10"/>
  <c r="G104" i="10"/>
  <c r="F103" i="10"/>
  <c r="E102" i="10"/>
  <c r="D101" i="10"/>
  <c r="C100" i="10"/>
  <c r="B99" i="10"/>
  <c r="H97" i="10"/>
  <c r="B86" i="10"/>
  <c r="C86" i="10" s="1"/>
  <c r="F104" i="10"/>
  <c r="C103" i="10"/>
  <c r="G101" i="10"/>
  <c r="B100" i="10"/>
  <c r="F98" i="10"/>
  <c r="C97" i="10"/>
  <c r="E104" i="10"/>
  <c r="B103" i="10"/>
  <c r="F101" i="10"/>
  <c r="H99" i="10"/>
  <c r="E98" i="10"/>
  <c r="B97" i="10"/>
  <c r="D104" i="10"/>
  <c r="H102" i="10"/>
  <c r="C101" i="10"/>
  <c r="G99" i="10"/>
  <c r="D98" i="10"/>
  <c r="C104" i="10"/>
  <c r="G102" i="10"/>
  <c r="B101" i="10"/>
  <c r="F99" i="10"/>
  <c r="C98" i="10"/>
  <c r="H103" i="10"/>
  <c r="C102" i="10"/>
  <c r="G100" i="10"/>
  <c r="D99" i="10"/>
  <c r="F97" i="10"/>
  <c r="B88" i="10"/>
  <c r="C88" i="10" s="1"/>
  <c r="B104" i="10"/>
  <c r="E100" i="10"/>
  <c r="E103" i="10"/>
  <c r="E99" i="10"/>
  <c r="B87" i="10"/>
  <c r="C87" i="10" s="1"/>
  <c r="D103" i="10"/>
  <c r="D102" i="10"/>
  <c r="G98" i="10"/>
  <c r="H101" i="10"/>
  <c r="E97" i="10"/>
  <c r="B102" i="10"/>
  <c r="H100" i="10"/>
  <c r="F100" i="10"/>
  <c r="H98" i="10"/>
  <c r="G97" i="10"/>
  <c r="D97" i="10"/>
  <c r="AU43" i="8"/>
  <c r="AK43" i="8"/>
  <c r="AB370" i="8"/>
  <c r="AG370" i="8"/>
  <c r="I370" i="8"/>
  <c r="W370" i="8"/>
  <c r="AQ370" i="8"/>
  <c r="AB142" i="8"/>
  <c r="AQ142" i="8"/>
  <c r="W142" i="8"/>
  <c r="AG142" i="8"/>
  <c r="I142" i="8"/>
  <c r="AG397" i="8"/>
  <c r="I397" i="8"/>
  <c r="W397" i="8"/>
  <c r="AB397" i="8"/>
  <c r="AQ397" i="8"/>
  <c r="AB291" i="8"/>
  <c r="W291" i="8"/>
  <c r="I291" i="8"/>
  <c r="AG291" i="8"/>
  <c r="AQ291" i="8"/>
  <c r="AL467" i="8"/>
  <c r="AV467" i="8"/>
  <c r="AQ484" i="8"/>
  <c r="AG484" i="8"/>
  <c r="W484" i="8"/>
  <c r="I484" i="8"/>
  <c r="AB484" i="8"/>
  <c r="W428" i="8"/>
  <c r="AG428" i="8"/>
  <c r="AB428" i="8"/>
  <c r="AQ428" i="8"/>
  <c r="I428" i="8"/>
  <c r="AU164" i="8"/>
  <c r="AK164" i="8"/>
  <c r="AK260" i="8"/>
  <c r="AU260" i="8"/>
  <c r="AK496" i="8"/>
  <c r="AU496" i="8"/>
  <c r="W399" i="8"/>
  <c r="AB399" i="8"/>
  <c r="I399" i="8"/>
  <c r="AG399" i="8"/>
  <c r="AQ399" i="8"/>
  <c r="AB371" i="8"/>
  <c r="AQ371" i="8"/>
  <c r="I371" i="8"/>
  <c r="W371" i="8"/>
  <c r="AG371" i="8"/>
  <c r="AK40" i="8"/>
  <c r="AU40" i="8"/>
  <c r="J14" i="3"/>
  <c r="J19" i="3"/>
  <c r="J12" i="3"/>
  <c r="AV327" i="8"/>
  <c r="AL327" i="8"/>
  <c r="AK383" i="8"/>
  <c r="AU383" i="8"/>
  <c r="AU86" i="8"/>
  <c r="AK86" i="8"/>
  <c r="AK299" i="8"/>
  <c r="AU299" i="8"/>
  <c r="AK237" i="8"/>
  <c r="AU237" i="8"/>
  <c r="AC57" i="8"/>
  <c r="AR57" i="8"/>
  <c r="AH57" i="8"/>
  <c r="J57" i="8"/>
  <c r="X57" i="8"/>
  <c r="AQ255" i="8"/>
  <c r="AG255" i="8"/>
  <c r="W255" i="8"/>
  <c r="AB255" i="8"/>
  <c r="I255" i="8"/>
  <c r="AU223" i="8"/>
  <c r="AK223" i="8"/>
  <c r="AQ176" i="8"/>
  <c r="AG176" i="8"/>
  <c r="I176" i="8"/>
  <c r="AB176" i="8"/>
  <c r="W176" i="8"/>
  <c r="W404" i="8"/>
  <c r="AQ404" i="8"/>
  <c r="I404" i="8"/>
  <c r="AG404" i="8"/>
  <c r="AB404" i="8"/>
  <c r="AK291" i="8"/>
  <c r="AU291" i="8"/>
  <c r="AU249" i="8"/>
  <c r="AK249" i="8"/>
  <c r="W172" i="8"/>
  <c r="AB172" i="8"/>
  <c r="AQ172" i="8"/>
  <c r="I172" i="8"/>
  <c r="AG172" i="8"/>
  <c r="W526" i="8"/>
  <c r="AB526" i="8"/>
  <c r="I526" i="8"/>
  <c r="AG526" i="8"/>
  <c r="AQ526" i="8"/>
  <c r="AH327" i="8"/>
  <c r="J327" i="8"/>
  <c r="X327" i="8"/>
  <c r="AR327" i="8"/>
  <c r="AC327" i="8"/>
  <c r="AU226" i="8"/>
  <c r="AK226" i="8"/>
  <c r="AU248" i="8"/>
  <c r="AK248" i="8"/>
  <c r="AK110" i="8"/>
  <c r="AU110" i="8"/>
  <c r="AU341" i="8"/>
  <c r="AK341" i="8"/>
  <c r="AB268" i="8"/>
  <c r="AQ268" i="8"/>
  <c r="AG268" i="8"/>
  <c r="W268" i="8"/>
  <c r="I268" i="8"/>
  <c r="AU244" i="8"/>
  <c r="AK244" i="8"/>
  <c r="I62" i="10"/>
  <c r="H62" i="10"/>
  <c r="J62" i="10" s="1"/>
  <c r="W313" i="8"/>
  <c r="I313" i="8"/>
  <c r="AG313" i="8"/>
  <c r="AQ313" i="8"/>
  <c r="AB313" i="8"/>
  <c r="X410" i="8"/>
  <c r="AR410" i="8"/>
  <c r="AH410" i="8"/>
  <c r="AC410" i="8"/>
  <c r="J410" i="8"/>
  <c r="AK484" i="8"/>
  <c r="AU484" i="8"/>
  <c r="W403" i="8"/>
  <c r="AQ403" i="8"/>
  <c r="AG403" i="8"/>
  <c r="AB403" i="8"/>
  <c r="I403" i="8"/>
  <c r="AK82" i="8"/>
  <c r="AU82" i="8"/>
  <c r="AQ495" i="8"/>
  <c r="AG495" i="8"/>
  <c r="W495" i="8"/>
  <c r="I495" i="8"/>
  <c r="AB495" i="8"/>
  <c r="AB259" i="8"/>
  <c r="I259" i="8"/>
  <c r="W259" i="8"/>
  <c r="AQ259" i="8"/>
  <c r="AG259" i="8"/>
  <c r="AH76" i="8"/>
  <c r="J76" i="8"/>
  <c r="X76" i="8"/>
  <c r="AC76" i="8"/>
  <c r="AR76" i="8"/>
  <c r="AG77" i="8"/>
  <c r="I77" i="8"/>
  <c r="W77" i="8"/>
  <c r="AQ77" i="8"/>
  <c r="AB77" i="8"/>
  <c r="AG388" i="8"/>
  <c r="I388" i="8"/>
  <c r="W388" i="8"/>
  <c r="AQ388" i="8"/>
  <c r="AB388" i="8"/>
  <c r="W203" i="8"/>
  <c r="AQ203" i="8"/>
  <c r="AB203" i="8"/>
  <c r="I203" i="8"/>
  <c r="AG203" i="8"/>
  <c r="W503" i="8"/>
  <c r="AB503" i="8"/>
  <c r="AG503" i="8"/>
  <c r="I503" i="8"/>
  <c r="AQ503" i="8"/>
  <c r="AB344" i="8"/>
  <c r="W344" i="8"/>
  <c r="I344" i="8"/>
  <c r="AG344" i="8"/>
  <c r="AQ344" i="8"/>
  <c r="AQ432" i="8"/>
  <c r="AG432" i="8"/>
  <c r="I432" i="8"/>
  <c r="AB432" i="8"/>
  <c r="W432" i="8"/>
  <c r="AU28" i="8"/>
  <c r="AK28" i="8"/>
  <c r="AG517" i="8"/>
  <c r="W517" i="8"/>
  <c r="AQ517" i="8"/>
  <c r="AB517" i="8"/>
  <c r="I517" i="8"/>
  <c r="AC308" i="8"/>
  <c r="AR308" i="8"/>
  <c r="AH308" i="8"/>
  <c r="J308" i="8"/>
  <c r="X308" i="8"/>
  <c r="AU304" i="8"/>
  <c r="AK304" i="8"/>
  <c r="W235" i="8"/>
  <c r="AQ235" i="8"/>
  <c r="AG235" i="8"/>
  <c r="I235" i="8"/>
  <c r="AB235" i="8"/>
  <c r="AK270" i="8"/>
  <c r="AU270" i="8"/>
  <c r="AU101" i="8"/>
  <c r="AK101" i="8"/>
  <c r="X272" i="8"/>
  <c r="AR272" i="8"/>
  <c r="AH272" i="8"/>
  <c r="AC272" i="8"/>
  <c r="J272" i="8"/>
  <c r="AG520" i="8"/>
  <c r="W520" i="8"/>
  <c r="AQ520" i="8"/>
  <c r="I520" i="8"/>
  <c r="AB520" i="8"/>
  <c r="AU35" i="8"/>
  <c r="AK35" i="8"/>
  <c r="AG37" i="8"/>
  <c r="I37" i="8"/>
  <c r="AQ37" i="8"/>
  <c r="AB37" i="8"/>
  <c r="W37" i="8"/>
  <c r="AR135" i="8"/>
  <c r="AH135" i="8"/>
  <c r="J135" i="8"/>
  <c r="X135" i="8"/>
  <c r="AC135" i="8"/>
  <c r="AQ472" i="8"/>
  <c r="AG472" i="8"/>
  <c r="I472" i="8"/>
  <c r="W472" i="8"/>
  <c r="AB472" i="8"/>
  <c r="AG53" i="8"/>
  <c r="I53" i="8"/>
  <c r="W53" i="8"/>
  <c r="AB53" i="8"/>
  <c r="AQ53" i="8"/>
  <c r="G63" i="10"/>
  <c r="AL89" i="8"/>
  <c r="AV89" i="8"/>
  <c r="W482" i="8"/>
  <c r="I482" i="8"/>
  <c r="AB482" i="8"/>
  <c r="AQ482" i="8"/>
  <c r="AG482" i="8"/>
  <c r="AU195" i="8"/>
  <c r="AK195" i="8"/>
  <c r="AU404" i="8"/>
  <c r="AK404" i="8"/>
  <c r="AG92" i="8"/>
  <c r="I92" i="8"/>
  <c r="W92" i="8"/>
  <c r="AB92" i="8"/>
  <c r="AQ92" i="8"/>
  <c r="AG296" i="8"/>
  <c r="I296" i="8"/>
  <c r="W296" i="8"/>
  <c r="AB296" i="8"/>
  <c r="AQ296" i="8"/>
  <c r="W95" i="8"/>
  <c r="AB95" i="8"/>
  <c r="AQ95" i="8"/>
  <c r="I95" i="8"/>
  <c r="AG95" i="8"/>
  <c r="AK475" i="8"/>
  <c r="AU475" i="8"/>
  <c r="AK356" i="8"/>
  <c r="AU356" i="8"/>
  <c r="AB348" i="8"/>
  <c r="AG348" i="8"/>
  <c r="I348" i="8"/>
  <c r="AQ348" i="8"/>
  <c r="W348" i="8"/>
  <c r="AB157" i="8"/>
  <c r="AQ157" i="8"/>
  <c r="AG157" i="8"/>
  <c r="I157" i="8"/>
  <c r="W157" i="8"/>
  <c r="AV198" i="8"/>
  <c r="AL198" i="8"/>
  <c r="AQ252" i="8"/>
  <c r="AG252" i="8"/>
  <c r="W252" i="8"/>
  <c r="AB252" i="8"/>
  <c r="I252" i="8"/>
  <c r="AC339" i="8"/>
  <c r="AH339" i="8"/>
  <c r="J339" i="8"/>
  <c r="X339" i="8"/>
  <c r="AR339" i="8"/>
  <c r="AU289" i="8"/>
  <c r="AK289" i="8"/>
  <c r="I20" i="3"/>
  <c r="I22" i="3" s="1"/>
  <c r="W436" i="8"/>
  <c r="AQ436" i="8"/>
  <c r="I436" i="8"/>
  <c r="AG436" i="8"/>
  <c r="AB436" i="8"/>
  <c r="AK259" i="8"/>
  <c r="AU259" i="8"/>
  <c r="AQ408" i="8"/>
  <c r="AG408" i="8"/>
  <c r="I408" i="8"/>
  <c r="W408" i="8"/>
  <c r="AB408" i="8"/>
  <c r="AU55" i="8"/>
  <c r="AK55" i="8"/>
  <c r="AU306" i="8"/>
  <c r="AK306" i="8"/>
  <c r="AG177" i="8"/>
  <c r="I177" i="8"/>
  <c r="W177" i="8"/>
  <c r="AB177" i="8"/>
  <c r="AQ177" i="8"/>
  <c r="AU68" i="8"/>
  <c r="AK68" i="8"/>
  <c r="AG138" i="8"/>
  <c r="I138" i="8"/>
  <c r="W138" i="8"/>
  <c r="AB138" i="8"/>
  <c r="AQ138" i="8"/>
  <c r="AB383" i="8"/>
  <c r="AQ383" i="8"/>
  <c r="W383" i="8"/>
  <c r="AG383" i="8"/>
  <c r="I383" i="8"/>
  <c r="AU440" i="8"/>
  <c r="AK440" i="8"/>
  <c r="AU70" i="8"/>
  <c r="AK70" i="8"/>
  <c r="AK358" i="8"/>
  <c r="AU358" i="8"/>
  <c r="AB299" i="8"/>
  <c r="AQ299" i="8"/>
  <c r="AG299" i="8"/>
  <c r="W299" i="8"/>
  <c r="I299" i="8"/>
  <c r="AQ523" i="8"/>
  <c r="AG523" i="8"/>
  <c r="W523" i="8"/>
  <c r="I523" i="8"/>
  <c r="AB523" i="8"/>
  <c r="AB332" i="8"/>
  <c r="AG332" i="8"/>
  <c r="I332" i="8"/>
  <c r="W332" i="8"/>
  <c r="AQ332" i="8"/>
  <c r="AG379" i="8"/>
  <c r="AQ379" i="8"/>
  <c r="I379" i="8"/>
  <c r="AB379" i="8"/>
  <c r="W379" i="8"/>
  <c r="Y366" i="8"/>
  <c r="AS366" i="8"/>
  <c r="AD366" i="8"/>
  <c r="AI366" i="8"/>
  <c r="AU186" i="8"/>
  <c r="AK186" i="8"/>
  <c r="AB80" i="8"/>
  <c r="AQ80" i="8"/>
  <c r="I80" i="8"/>
  <c r="W80" i="8"/>
  <c r="AG80" i="8"/>
  <c r="AU144" i="8"/>
  <c r="AK144" i="8"/>
  <c r="AU517" i="8"/>
  <c r="AK517" i="8"/>
  <c r="AU131" i="8"/>
  <c r="AK131" i="8"/>
  <c r="W322" i="8"/>
  <c r="AB322" i="8"/>
  <c r="AQ322" i="8"/>
  <c r="I322" i="8"/>
  <c r="AG322" i="8"/>
  <c r="AH387" i="8"/>
  <c r="J387" i="8"/>
  <c r="X387" i="8"/>
  <c r="AC387" i="8"/>
  <c r="AR387" i="8"/>
  <c r="AG304" i="8"/>
  <c r="I304" i="8"/>
  <c r="W304" i="8"/>
  <c r="AB304" i="8"/>
  <c r="AQ304" i="8"/>
  <c r="AB283" i="8"/>
  <c r="W283" i="8"/>
  <c r="I283" i="8"/>
  <c r="AG283" i="8"/>
  <c r="AQ283" i="8"/>
  <c r="AK189" i="8"/>
  <c r="AU189" i="8"/>
  <c r="W483" i="8"/>
  <c r="AG483" i="8"/>
  <c r="AB483" i="8"/>
  <c r="I483" i="8"/>
  <c r="AQ483" i="8"/>
  <c r="AU411" i="8"/>
  <c r="AK411" i="8"/>
  <c r="AU69" i="8"/>
  <c r="AK69" i="8"/>
  <c r="AQ270" i="8"/>
  <c r="AG270" i="8"/>
  <c r="I270" i="8"/>
  <c r="W270" i="8"/>
  <c r="AB270" i="8"/>
  <c r="AU228" i="8"/>
  <c r="AK228" i="8"/>
  <c r="AV113" i="8"/>
  <c r="AL113" i="8"/>
  <c r="W282" i="8"/>
  <c r="I282" i="8"/>
  <c r="AQ282" i="8"/>
  <c r="AB282" i="8"/>
  <c r="AG282" i="8"/>
  <c r="AG178" i="8"/>
  <c r="I178" i="8"/>
  <c r="W178" i="8"/>
  <c r="AB178" i="8"/>
  <c r="AQ178" i="8"/>
  <c r="AU350" i="8"/>
  <c r="AK350" i="8"/>
  <c r="AU227" i="8"/>
  <c r="AK227" i="8"/>
  <c r="AK465" i="8"/>
  <c r="AU465" i="8"/>
  <c r="AH44" i="8"/>
  <c r="J44" i="8"/>
  <c r="X44" i="8"/>
  <c r="AC44" i="8"/>
  <c r="AR44" i="8"/>
  <c r="AU427" i="8"/>
  <c r="AK427" i="8"/>
  <c r="AI318" i="8"/>
  <c r="Y318" i="8"/>
  <c r="AS318" i="8"/>
  <c r="AD318" i="8"/>
  <c r="AL239" i="8"/>
  <c r="AV239" i="8"/>
  <c r="W147" i="8"/>
  <c r="AQ147" i="8"/>
  <c r="AB147" i="8"/>
  <c r="I147" i="8"/>
  <c r="AG147" i="8"/>
  <c r="AU381" i="8"/>
  <c r="AK381" i="8"/>
  <c r="AB323" i="8"/>
  <c r="AQ323" i="8"/>
  <c r="AG323" i="8"/>
  <c r="W323" i="8"/>
  <c r="I323" i="8"/>
  <c r="AG343" i="8"/>
  <c r="I343" i="8"/>
  <c r="W343" i="8"/>
  <c r="AQ343" i="8"/>
  <c r="AB343" i="8"/>
  <c r="AK182" i="8"/>
  <c r="AU182" i="8"/>
  <c r="W62" i="8"/>
  <c r="I62" i="8"/>
  <c r="AG62" i="8"/>
  <c r="AB62" i="8"/>
  <c r="AQ62" i="8"/>
  <c r="AQ67" i="8"/>
  <c r="AG67" i="8"/>
  <c r="I67" i="8"/>
  <c r="AB67" i="8"/>
  <c r="W67" i="8"/>
  <c r="AW65" i="8"/>
  <c r="AM65" i="8"/>
  <c r="W298" i="8"/>
  <c r="AB298" i="8"/>
  <c r="AQ298" i="8"/>
  <c r="I298" i="8"/>
  <c r="AG298" i="8"/>
  <c r="AR191" i="8"/>
  <c r="AH191" i="8"/>
  <c r="J191" i="8"/>
  <c r="AC191" i="8"/>
  <c r="X191" i="8"/>
  <c r="W132" i="8"/>
  <c r="AB132" i="8"/>
  <c r="AG132" i="8"/>
  <c r="I132" i="8"/>
  <c r="AQ132" i="8"/>
  <c r="W419" i="8"/>
  <c r="AQ419" i="8"/>
  <c r="AB419" i="8"/>
  <c r="I419" i="8"/>
  <c r="AG419" i="8"/>
  <c r="AB469" i="8"/>
  <c r="AG469" i="8"/>
  <c r="I469" i="8"/>
  <c r="AQ469" i="8"/>
  <c r="W469" i="8"/>
  <c r="AB267" i="8"/>
  <c r="AQ267" i="8"/>
  <c r="AG267" i="8"/>
  <c r="W267" i="8"/>
  <c r="I267" i="8"/>
  <c r="AU338" i="8"/>
  <c r="AK338" i="8"/>
  <c r="AG202" i="8"/>
  <c r="I202" i="8"/>
  <c r="W202" i="8"/>
  <c r="AB202" i="8"/>
  <c r="AQ202" i="8"/>
  <c r="AK493" i="8"/>
  <c r="AU493" i="8"/>
  <c r="AB213" i="8"/>
  <c r="AQ213" i="8"/>
  <c r="AG213" i="8"/>
  <c r="I213" i="8"/>
  <c r="W213" i="8"/>
  <c r="AU219" i="8"/>
  <c r="AK219" i="8"/>
  <c r="AU218" i="8"/>
  <c r="AK218" i="8"/>
  <c r="AB405" i="8"/>
  <c r="AG405" i="8"/>
  <c r="I405" i="8"/>
  <c r="AQ405" i="8"/>
  <c r="W405" i="8"/>
  <c r="AU201" i="8"/>
  <c r="AK201" i="8"/>
  <c r="W306" i="8"/>
  <c r="AB306" i="8"/>
  <c r="AQ306" i="8"/>
  <c r="I306" i="8"/>
  <c r="AG306" i="8"/>
  <c r="AG194" i="8"/>
  <c r="I194" i="8"/>
  <c r="W194" i="8"/>
  <c r="AB194" i="8"/>
  <c r="AQ194" i="8"/>
  <c r="W491" i="8"/>
  <c r="I491" i="8"/>
  <c r="AG491" i="8"/>
  <c r="AB491" i="8"/>
  <c r="AQ491" i="8"/>
  <c r="AB414" i="8"/>
  <c r="AQ414" i="8"/>
  <c r="W414" i="8"/>
  <c r="AG414" i="8"/>
  <c r="I414" i="8"/>
  <c r="AU474" i="8"/>
  <c r="AK474" i="8"/>
  <c r="AK520" i="8"/>
  <c r="AU520" i="8"/>
  <c r="AU282" i="8"/>
  <c r="AK282" i="8"/>
  <c r="AK72" i="8"/>
  <c r="AU72" i="8"/>
  <c r="AU333" i="8"/>
  <c r="AK333" i="8"/>
  <c r="AU412" i="8"/>
  <c r="AK412" i="8"/>
  <c r="AU171" i="8"/>
  <c r="AK171" i="8"/>
  <c r="AB493" i="8"/>
  <c r="W493" i="8"/>
  <c r="I493" i="8"/>
  <c r="AG493" i="8"/>
  <c r="AQ493" i="8"/>
  <c r="AK206" i="8"/>
  <c r="AU206" i="8"/>
  <c r="AL262" i="8"/>
  <c r="AV262" i="8"/>
  <c r="AQ506" i="8"/>
  <c r="AB506" i="8"/>
  <c r="I506" i="8"/>
  <c r="AG506" i="8"/>
  <c r="W506" i="8"/>
  <c r="AL471" i="8"/>
  <c r="W321" i="8"/>
  <c r="I321" i="8"/>
  <c r="AG321" i="8"/>
  <c r="AQ321" i="8"/>
  <c r="AB321" i="8"/>
  <c r="AU264" i="8"/>
  <c r="AK264" i="8"/>
  <c r="W459" i="8"/>
  <c r="AQ459" i="8"/>
  <c r="AG459" i="8"/>
  <c r="I459" i="8"/>
  <c r="AB459" i="8"/>
  <c r="AU231" i="8"/>
  <c r="AK231" i="8"/>
  <c r="AG210" i="8"/>
  <c r="I210" i="8"/>
  <c r="W210" i="8"/>
  <c r="AB210" i="8"/>
  <c r="AQ210" i="8"/>
  <c r="W228" i="8"/>
  <c r="AB228" i="8"/>
  <c r="AQ228" i="8"/>
  <c r="AG228" i="8"/>
  <c r="I228" i="8"/>
  <c r="AG271" i="8"/>
  <c r="I271" i="8"/>
  <c r="W271" i="8"/>
  <c r="AB271" i="8"/>
  <c r="AQ271" i="8"/>
  <c r="AG154" i="8"/>
  <c r="I154" i="8"/>
  <c r="W154" i="8"/>
  <c r="AB154" i="8"/>
  <c r="AQ154" i="8"/>
  <c r="AC430" i="8"/>
  <c r="AR430" i="8"/>
  <c r="X430" i="8"/>
  <c r="J430" i="8"/>
  <c r="AH430" i="8"/>
  <c r="AI326" i="8"/>
  <c r="Y326" i="8"/>
  <c r="AS326" i="8"/>
  <c r="AD326" i="8"/>
  <c r="AL451" i="8"/>
  <c r="AV451" i="8"/>
  <c r="AB118" i="8"/>
  <c r="AQ118" i="8"/>
  <c r="I118" i="8"/>
  <c r="W118" i="8"/>
  <c r="AG118" i="8"/>
  <c r="AG36" i="8"/>
  <c r="I36" i="8"/>
  <c r="W36" i="8"/>
  <c r="AQ36" i="8"/>
  <c r="AB36" i="8"/>
  <c r="AK405" i="8"/>
  <c r="AU405" i="8"/>
  <c r="AH262" i="8"/>
  <c r="J262" i="8"/>
  <c r="AR262" i="8"/>
  <c r="AC262" i="8"/>
  <c r="X262" i="8"/>
  <c r="W55" i="8"/>
  <c r="AB55" i="8"/>
  <c r="I55" i="8"/>
  <c r="AG55" i="8"/>
  <c r="AQ55" i="8"/>
  <c r="AK437" i="8"/>
  <c r="AU437" i="8"/>
  <c r="AU130" i="8"/>
  <c r="AK130" i="8"/>
  <c r="AU148" i="8"/>
  <c r="AK148" i="8"/>
  <c r="AK278" i="8"/>
  <c r="AU278" i="8"/>
  <c r="AU364" i="8"/>
  <c r="AK364" i="8"/>
  <c r="AC406" i="8"/>
  <c r="AR406" i="8"/>
  <c r="X406" i="8"/>
  <c r="AH406" i="8"/>
  <c r="J406" i="8"/>
  <c r="AU188" i="8"/>
  <c r="AK188" i="8"/>
  <c r="AD521" i="8"/>
  <c r="AS521" i="8"/>
  <c r="AI521" i="8"/>
  <c r="Y521" i="8"/>
  <c r="AU351" i="8"/>
  <c r="AK351" i="8"/>
  <c r="AU47" i="8"/>
  <c r="AK47" i="8"/>
  <c r="AQ487" i="8"/>
  <c r="AB487" i="8"/>
  <c r="AG487" i="8"/>
  <c r="W487" i="8"/>
  <c r="I487" i="8"/>
  <c r="AU217" i="8"/>
  <c r="AK217" i="8"/>
  <c r="AV316" i="8"/>
  <c r="AL316" i="8"/>
  <c r="W195" i="8"/>
  <c r="AQ195" i="8"/>
  <c r="AG195" i="8"/>
  <c r="AB195" i="8"/>
  <c r="I195" i="8"/>
  <c r="AU102" i="8"/>
  <c r="AK102" i="8"/>
  <c r="AU441" i="8"/>
  <c r="AK441" i="8"/>
  <c r="AH467" i="8"/>
  <c r="X467" i="8"/>
  <c r="AR467" i="8"/>
  <c r="J467" i="8"/>
  <c r="AC467" i="8"/>
  <c r="AU361" i="8"/>
  <c r="AK361" i="8"/>
  <c r="I475" i="8"/>
  <c r="AB475" i="8"/>
  <c r="AQ475" i="8"/>
  <c r="AG475" i="8"/>
  <c r="W475" i="8"/>
  <c r="AQ356" i="8"/>
  <c r="AB356" i="8"/>
  <c r="I356" i="8"/>
  <c r="W356" i="8"/>
  <c r="AG356" i="8"/>
  <c r="W412" i="8"/>
  <c r="AB412" i="8"/>
  <c r="AQ412" i="8"/>
  <c r="I412" i="8"/>
  <c r="AG412" i="8"/>
  <c r="AU211" i="8"/>
  <c r="AK211" i="8"/>
  <c r="W124" i="8"/>
  <c r="AB124" i="8"/>
  <c r="I124" i="8"/>
  <c r="AG124" i="8"/>
  <c r="AQ124" i="8"/>
  <c r="AG524" i="8"/>
  <c r="I524" i="8"/>
  <c r="AQ524" i="8"/>
  <c r="W524" i="8"/>
  <c r="AB524" i="8"/>
  <c r="AK252" i="8"/>
  <c r="AU252" i="8"/>
  <c r="AL339" i="8"/>
  <c r="AV339" i="8"/>
  <c r="W289" i="8"/>
  <c r="I289" i="8"/>
  <c r="AG289" i="8"/>
  <c r="AB289" i="8"/>
  <c r="AQ289" i="8"/>
  <c r="AK181" i="8"/>
  <c r="AU181" i="8"/>
  <c r="W164" i="8"/>
  <c r="AB164" i="8"/>
  <c r="AQ164" i="8"/>
  <c r="I164" i="8"/>
  <c r="AG164" i="8"/>
  <c r="AK510" i="8"/>
  <c r="AU510" i="8"/>
  <c r="AU162" i="8"/>
  <c r="AK162" i="8"/>
  <c r="AB275" i="8"/>
  <c r="AG275" i="8"/>
  <c r="AQ275" i="8"/>
  <c r="I275" i="8"/>
  <c r="W275" i="8"/>
  <c r="AB466" i="8"/>
  <c r="AG466" i="8"/>
  <c r="W466" i="8"/>
  <c r="I466" i="8"/>
  <c r="AQ466" i="8"/>
  <c r="AB346" i="8"/>
  <c r="AQ346" i="8"/>
  <c r="W346" i="8"/>
  <c r="I346" i="8"/>
  <c r="AG346" i="8"/>
  <c r="AB229" i="8"/>
  <c r="AQ229" i="8"/>
  <c r="AG229" i="8"/>
  <c r="I229" i="8"/>
  <c r="W229" i="8"/>
  <c r="AI302" i="8"/>
  <c r="Y302" i="8"/>
  <c r="AS302" i="8"/>
  <c r="AD302" i="8"/>
  <c r="AB40" i="8"/>
  <c r="AQ40" i="8"/>
  <c r="W40" i="8"/>
  <c r="AG40" i="8"/>
  <c r="I40" i="8"/>
  <c r="AK88" i="8"/>
  <c r="AU88" i="8"/>
  <c r="AU85" i="8"/>
  <c r="AK85" i="8"/>
  <c r="AK460" i="8"/>
  <c r="AU460" i="8"/>
  <c r="AU119" i="8"/>
  <c r="AK119" i="8"/>
  <c r="AU39" i="8"/>
  <c r="AK39" i="8"/>
  <c r="W353" i="8"/>
  <c r="AB353" i="8"/>
  <c r="I353" i="8"/>
  <c r="AQ353" i="8"/>
  <c r="AG353" i="8"/>
  <c r="AK214" i="8"/>
  <c r="AU214" i="8"/>
  <c r="AU139" i="8"/>
  <c r="AK139" i="8"/>
  <c r="AK408" i="8"/>
  <c r="AU408" i="8"/>
  <c r="M22" i="2"/>
  <c r="M9" i="2"/>
  <c r="K9" i="3" s="1"/>
  <c r="K8" i="3"/>
  <c r="M15" i="2"/>
  <c r="M21" i="2" s="1"/>
  <c r="M8" i="2"/>
  <c r="M12" i="2"/>
  <c r="N7" i="2"/>
  <c r="AR167" i="8"/>
  <c r="AH167" i="8"/>
  <c r="J167" i="8"/>
  <c r="AC167" i="8"/>
  <c r="X167" i="8"/>
  <c r="AK165" i="8"/>
  <c r="AU165" i="8"/>
  <c r="AS126" i="8"/>
  <c r="AI126" i="8"/>
  <c r="AD126" i="8"/>
  <c r="Y126" i="8"/>
  <c r="AU503" i="8"/>
  <c r="AK503" i="8"/>
  <c r="AG186" i="8"/>
  <c r="I186" i="8"/>
  <c r="W186" i="8"/>
  <c r="AB186" i="8"/>
  <c r="AQ186" i="8"/>
  <c r="W476" i="8"/>
  <c r="AQ476" i="8"/>
  <c r="AB476" i="8"/>
  <c r="I476" i="8"/>
  <c r="AG476" i="8"/>
  <c r="AU439" i="8"/>
  <c r="AK439" i="8"/>
  <c r="AK432" i="8"/>
  <c r="AU432" i="8"/>
  <c r="AQ144" i="8"/>
  <c r="AG144" i="8"/>
  <c r="I144" i="8"/>
  <c r="AB144" i="8"/>
  <c r="W144" i="8"/>
  <c r="AV319" i="8"/>
  <c r="AL319" i="8"/>
  <c r="W131" i="8"/>
  <c r="AQ131" i="8"/>
  <c r="AG131" i="8"/>
  <c r="I131" i="8"/>
  <c r="AB131" i="8"/>
  <c r="AU163" i="8"/>
  <c r="AK163" i="8"/>
  <c r="AU152" i="8"/>
  <c r="AK152" i="8"/>
  <c r="AG234" i="8"/>
  <c r="I234" i="8"/>
  <c r="W234" i="8"/>
  <c r="AB234" i="8"/>
  <c r="AQ234" i="8"/>
  <c r="AV374" i="8"/>
  <c r="AL374" i="8"/>
  <c r="W79" i="8"/>
  <c r="AB79" i="8"/>
  <c r="AG79" i="8"/>
  <c r="AQ79" i="8"/>
  <c r="I79" i="8"/>
  <c r="AK158" i="8"/>
  <c r="AU158" i="8"/>
  <c r="AU368" i="8"/>
  <c r="AK368" i="8"/>
  <c r="AU398" i="8"/>
  <c r="AK398" i="8"/>
  <c r="AU63" i="8"/>
  <c r="AK63" i="8"/>
  <c r="AU123" i="8"/>
  <c r="AK123" i="8"/>
  <c r="AU472" i="8"/>
  <c r="AK472" i="8"/>
  <c r="AG418" i="8"/>
  <c r="I418" i="8"/>
  <c r="W418" i="8"/>
  <c r="AB418" i="8"/>
  <c r="AQ418" i="8"/>
  <c r="AU305" i="8"/>
  <c r="AK305" i="8"/>
  <c r="AG457" i="8"/>
  <c r="I457" i="8"/>
  <c r="W457" i="8"/>
  <c r="AQ457" i="8"/>
  <c r="AB457" i="8"/>
  <c r="AU385" i="8"/>
  <c r="AK385" i="8"/>
  <c r="AK354" i="8"/>
  <c r="AU354" i="8"/>
  <c r="AB221" i="8"/>
  <c r="AQ221" i="8"/>
  <c r="AG221" i="8"/>
  <c r="I221" i="8"/>
  <c r="W221" i="8"/>
  <c r="AQ136" i="8"/>
  <c r="AG136" i="8"/>
  <c r="I136" i="8"/>
  <c r="AB136" i="8"/>
  <c r="W136" i="8"/>
  <c r="X525" i="8"/>
  <c r="AC525" i="8"/>
  <c r="J525" i="8"/>
  <c r="AR525" i="8"/>
  <c r="AH525" i="8"/>
  <c r="AK524" i="8"/>
  <c r="AU524" i="8"/>
  <c r="AK444" i="8"/>
  <c r="AU444" i="8"/>
  <c r="AG510" i="8"/>
  <c r="I510" i="8"/>
  <c r="AB510" i="8"/>
  <c r="W510" i="8"/>
  <c r="AQ510" i="8"/>
  <c r="AG162" i="8"/>
  <c r="I162" i="8"/>
  <c r="W162" i="8"/>
  <c r="AB162" i="8"/>
  <c r="AQ162" i="8"/>
  <c r="AK275" i="8"/>
  <c r="AU275" i="8"/>
  <c r="AU360" i="8"/>
  <c r="AK360" i="8"/>
  <c r="AV518" i="8"/>
  <c r="AL518" i="8"/>
  <c r="AG85" i="8"/>
  <c r="I85" i="8"/>
  <c r="W85" i="8"/>
  <c r="AB85" i="8"/>
  <c r="AQ85" i="8"/>
  <c r="AK504" i="8"/>
  <c r="AU504" i="8"/>
  <c r="AU281" i="8"/>
  <c r="AK281" i="8"/>
  <c r="AB257" i="8"/>
  <c r="W257" i="8"/>
  <c r="AG257" i="8"/>
  <c r="I257" i="8"/>
  <c r="AQ257" i="8"/>
  <c r="AU106" i="8"/>
  <c r="AK106" i="8"/>
  <c r="X30" i="8"/>
  <c r="AC30" i="8"/>
  <c r="AR30" i="8"/>
  <c r="AH30" i="8"/>
  <c r="J30" i="8"/>
  <c r="AB133" i="8"/>
  <c r="AQ133" i="8"/>
  <c r="AG133" i="8"/>
  <c r="I133" i="8"/>
  <c r="W133" i="8"/>
  <c r="AU71" i="8"/>
  <c r="AK71" i="8"/>
  <c r="AB119" i="8"/>
  <c r="AQ119" i="8"/>
  <c r="AG119" i="8"/>
  <c r="I119" i="8"/>
  <c r="W119" i="8"/>
  <c r="AB214" i="8"/>
  <c r="AQ214" i="8"/>
  <c r="AG214" i="8"/>
  <c r="W214" i="8"/>
  <c r="I214" i="8"/>
  <c r="W139" i="8"/>
  <c r="AQ139" i="8"/>
  <c r="I139" i="8"/>
  <c r="AG139" i="8"/>
  <c r="AB139" i="8"/>
  <c r="AU38" i="8"/>
  <c r="AK38" i="8"/>
  <c r="AU512" i="8"/>
  <c r="AK512" i="8"/>
  <c r="AU290" i="8"/>
  <c r="AK290" i="8"/>
  <c r="AB445" i="8"/>
  <c r="AQ445" i="8"/>
  <c r="W445" i="8"/>
  <c r="AG445" i="8"/>
  <c r="I445" i="8"/>
  <c r="W180" i="8"/>
  <c r="AB180" i="8"/>
  <c r="AQ180" i="8"/>
  <c r="AG180" i="8"/>
  <c r="I180" i="8"/>
  <c r="AG68" i="8"/>
  <c r="I68" i="8"/>
  <c r="W68" i="8"/>
  <c r="AB68" i="8"/>
  <c r="AQ68" i="8"/>
  <c r="W440" i="8"/>
  <c r="I440" i="8"/>
  <c r="AB440" i="8"/>
  <c r="AQ440" i="8"/>
  <c r="AG440" i="8"/>
  <c r="W502" i="8"/>
  <c r="AG502" i="8"/>
  <c r="AB502" i="8"/>
  <c r="I502" i="8"/>
  <c r="AQ502" i="8"/>
  <c r="AG358" i="8"/>
  <c r="I358" i="8"/>
  <c r="AB358" i="8"/>
  <c r="AQ358" i="8"/>
  <c r="W358" i="8"/>
  <c r="AU420" i="8"/>
  <c r="AK420" i="8"/>
  <c r="AH137" i="8"/>
  <c r="J137" i="8"/>
  <c r="X137" i="8"/>
  <c r="AC137" i="8"/>
  <c r="AR137" i="8"/>
  <c r="AB222" i="8"/>
  <c r="AQ222" i="8"/>
  <c r="AG222" i="8"/>
  <c r="I222" i="8"/>
  <c r="W222" i="8"/>
  <c r="AV269" i="8"/>
  <c r="AL269" i="8"/>
  <c r="AK332" i="8"/>
  <c r="AU332" i="8"/>
  <c r="AK276" i="8"/>
  <c r="AU276" i="8"/>
  <c r="AS438" i="8"/>
  <c r="AI438" i="8"/>
  <c r="AD438" i="8"/>
  <c r="Y438" i="8"/>
  <c r="AU328" i="8"/>
  <c r="AK328" i="8"/>
  <c r="AU355" i="8"/>
  <c r="AK355" i="8"/>
  <c r="AU459" i="8"/>
  <c r="AK459" i="8"/>
  <c r="AB96" i="8"/>
  <c r="AQ96" i="8"/>
  <c r="AG96" i="8"/>
  <c r="I96" i="8"/>
  <c r="W96" i="8"/>
  <c r="AU100" i="8"/>
  <c r="AK100" i="8"/>
  <c r="AU476" i="8"/>
  <c r="AK476" i="8"/>
  <c r="AU208" i="8"/>
  <c r="AK208" i="8"/>
  <c r="AK80" i="8"/>
  <c r="AU80" i="8"/>
  <c r="AK99" i="8"/>
  <c r="AU99" i="8"/>
  <c r="AG439" i="8"/>
  <c r="I439" i="8"/>
  <c r="AQ439" i="8"/>
  <c r="AB439" i="8"/>
  <c r="W439" i="8"/>
  <c r="W156" i="8"/>
  <c r="AB156" i="8"/>
  <c r="AQ156" i="8"/>
  <c r="I156" i="8"/>
  <c r="AG156" i="8"/>
  <c r="AH499" i="8"/>
  <c r="J499" i="8"/>
  <c r="X499" i="8"/>
  <c r="AC499" i="8"/>
  <c r="AR499" i="8"/>
  <c r="AG28" i="8"/>
  <c r="W28" i="8"/>
  <c r="AQ28" i="8"/>
  <c r="AB28" i="8"/>
  <c r="I28" i="8"/>
  <c r="W244" i="8"/>
  <c r="AB244" i="8"/>
  <c r="I244" i="8"/>
  <c r="AQ244" i="8"/>
  <c r="AG244" i="8"/>
  <c r="AK516" i="8"/>
  <c r="AU516" i="8"/>
  <c r="AB50" i="8"/>
  <c r="AQ50" i="8"/>
  <c r="AG50" i="8"/>
  <c r="I50" i="8"/>
  <c r="W50" i="8"/>
  <c r="AW127" i="8"/>
  <c r="AM127" i="8"/>
  <c r="AG242" i="8"/>
  <c r="I242" i="8"/>
  <c r="W242" i="8"/>
  <c r="AB242" i="8"/>
  <c r="AQ242" i="8"/>
  <c r="AG474" i="8"/>
  <c r="I474" i="8"/>
  <c r="W474" i="8"/>
  <c r="AQ474" i="8"/>
  <c r="AB474" i="8"/>
  <c r="AR415" i="8"/>
  <c r="AH415" i="8"/>
  <c r="J415" i="8"/>
  <c r="X415" i="8"/>
  <c r="AC415" i="8"/>
  <c r="AK251" i="8"/>
  <c r="AU251" i="8"/>
  <c r="AR394" i="8"/>
  <c r="AH394" i="8"/>
  <c r="J394" i="8"/>
  <c r="X394" i="8"/>
  <c r="AC394" i="8"/>
  <c r="AB245" i="8"/>
  <c r="AQ245" i="8"/>
  <c r="AG245" i="8"/>
  <c r="I245" i="8"/>
  <c r="W245" i="8"/>
  <c r="AG488" i="8"/>
  <c r="I488" i="8"/>
  <c r="AQ488" i="8"/>
  <c r="AB488" i="8"/>
  <c r="W488" i="8"/>
  <c r="AU93" i="8"/>
  <c r="AK93" i="8"/>
  <c r="W352" i="8"/>
  <c r="I352" i="8"/>
  <c r="AQ352" i="8"/>
  <c r="AB352" i="8"/>
  <c r="AG352" i="8"/>
  <c r="AU180" i="8"/>
  <c r="AK180" i="8"/>
  <c r="AK464" i="8"/>
  <c r="AU464" i="8"/>
  <c r="W336" i="8"/>
  <c r="I336" i="8"/>
  <c r="AG336" i="8"/>
  <c r="AQ336" i="8"/>
  <c r="AB336" i="8"/>
  <c r="AG489" i="8"/>
  <c r="I489" i="8"/>
  <c r="AB489" i="8"/>
  <c r="W489" i="8"/>
  <c r="AQ489" i="8"/>
  <c r="AB276" i="8"/>
  <c r="AQ276" i="8"/>
  <c r="W276" i="8"/>
  <c r="I276" i="8"/>
  <c r="AG276" i="8"/>
  <c r="AB437" i="8"/>
  <c r="AG437" i="8"/>
  <c r="I437" i="8"/>
  <c r="AQ437" i="8"/>
  <c r="W437" i="8"/>
  <c r="AQ168" i="8"/>
  <c r="AG168" i="8"/>
  <c r="I168" i="8"/>
  <c r="AB168" i="8"/>
  <c r="W168" i="8"/>
  <c r="W148" i="8"/>
  <c r="AB148" i="8"/>
  <c r="AQ148" i="8"/>
  <c r="I148" i="8"/>
  <c r="AG148" i="8"/>
  <c r="AG100" i="8"/>
  <c r="I100" i="8"/>
  <c r="W100" i="8"/>
  <c r="AB100" i="8"/>
  <c r="AQ100" i="8"/>
  <c r="AH448" i="8"/>
  <c r="J448" i="8"/>
  <c r="X448" i="8"/>
  <c r="AR448" i="8"/>
  <c r="AC448" i="8"/>
  <c r="AQ200" i="8"/>
  <c r="AG200" i="8"/>
  <c r="I200" i="8"/>
  <c r="AB200" i="8"/>
  <c r="W200" i="8"/>
  <c r="AH500" i="8"/>
  <c r="J500" i="8"/>
  <c r="X500" i="8"/>
  <c r="AR500" i="8"/>
  <c r="AC500" i="8"/>
  <c r="AK104" i="8"/>
  <c r="AU104" i="8"/>
  <c r="AQ447" i="8"/>
  <c r="AG447" i="8"/>
  <c r="I447" i="8"/>
  <c r="AB447" i="8"/>
  <c r="W447" i="8"/>
  <c r="W47" i="8"/>
  <c r="AB47" i="8"/>
  <c r="AG47" i="8"/>
  <c r="AQ47" i="8"/>
  <c r="I47" i="8"/>
  <c r="AV27" i="8"/>
  <c r="AL27" i="8"/>
  <c r="AL392" i="8"/>
  <c r="AV392" i="8"/>
  <c r="W219" i="8"/>
  <c r="AQ219" i="8"/>
  <c r="AB219" i="8"/>
  <c r="AG219" i="8"/>
  <c r="I219" i="8"/>
  <c r="AB260" i="8"/>
  <c r="AQ260" i="8"/>
  <c r="I260" i="8"/>
  <c r="W260" i="8"/>
  <c r="AG260" i="8"/>
  <c r="AK229" i="8"/>
  <c r="AU229" i="8"/>
  <c r="W39" i="8"/>
  <c r="AB39" i="8"/>
  <c r="AG39" i="8"/>
  <c r="AQ39" i="8"/>
  <c r="I39" i="8"/>
  <c r="AU402" i="8"/>
  <c r="AK402" i="8"/>
  <c r="AG93" i="8"/>
  <c r="I93" i="8"/>
  <c r="W93" i="8"/>
  <c r="AB93" i="8"/>
  <c r="AQ93" i="8"/>
  <c r="AW83" i="8"/>
  <c r="AM83" i="8"/>
  <c r="AB165" i="8"/>
  <c r="AQ165" i="8"/>
  <c r="AG165" i="8"/>
  <c r="I165" i="8"/>
  <c r="W165" i="8"/>
  <c r="AW438" i="8"/>
  <c r="AM438" i="8"/>
  <c r="AB64" i="8"/>
  <c r="AQ64" i="8"/>
  <c r="AG64" i="8"/>
  <c r="I64" i="8"/>
  <c r="W64" i="8"/>
  <c r="AK389" i="8"/>
  <c r="AU389" i="8"/>
  <c r="AK391" i="8"/>
  <c r="AU391" i="8"/>
  <c r="AU140" i="8"/>
  <c r="AK140" i="8"/>
  <c r="AK400" i="8"/>
  <c r="AU400" i="8"/>
  <c r="AU187" i="8"/>
  <c r="AK187" i="8"/>
  <c r="AB443" i="8"/>
  <c r="AQ443" i="8"/>
  <c r="W443" i="8"/>
  <c r="AG443" i="8"/>
  <c r="I443" i="8"/>
  <c r="AH225" i="8"/>
  <c r="J225" i="8"/>
  <c r="X225" i="8"/>
  <c r="AC225" i="8"/>
  <c r="AR225" i="8"/>
  <c r="AS134" i="8"/>
  <c r="AI134" i="8"/>
  <c r="AD134" i="8"/>
  <c r="Y134" i="8"/>
  <c r="AU487" i="8"/>
  <c r="AK487" i="8"/>
  <c r="AU296" i="8"/>
  <c r="AK296" i="8"/>
  <c r="W115" i="8"/>
  <c r="AG115" i="8"/>
  <c r="AB115" i="8"/>
  <c r="AQ115" i="8"/>
  <c r="I115" i="8"/>
  <c r="W220" i="8"/>
  <c r="AB220" i="8"/>
  <c r="AQ220" i="8"/>
  <c r="AG220" i="8"/>
  <c r="I220" i="8"/>
  <c r="AC198" i="8"/>
  <c r="AR198" i="8"/>
  <c r="AH198" i="8"/>
  <c r="J198" i="8"/>
  <c r="X198" i="8"/>
  <c r="AB444" i="8"/>
  <c r="AQ444" i="8"/>
  <c r="AG444" i="8"/>
  <c r="W444" i="8"/>
  <c r="I444" i="8"/>
  <c r="AB42" i="8"/>
  <c r="AQ42" i="8"/>
  <c r="AG42" i="8"/>
  <c r="I42" i="8"/>
  <c r="W42" i="8"/>
  <c r="AB315" i="8"/>
  <c r="AQ315" i="8"/>
  <c r="AG315" i="8"/>
  <c r="I315" i="8"/>
  <c r="W315" i="8"/>
  <c r="AK245" i="8"/>
  <c r="AU245" i="8"/>
  <c r="AK506" i="8"/>
  <c r="AU506" i="8"/>
  <c r="AU241" i="8"/>
  <c r="AK241" i="8"/>
  <c r="AU94" i="8"/>
  <c r="AK94" i="8"/>
  <c r="AG351" i="8"/>
  <c r="I351" i="8"/>
  <c r="W351" i="8"/>
  <c r="AB351" i="8"/>
  <c r="AQ351" i="8"/>
  <c r="AU280" i="8"/>
  <c r="AK280" i="8"/>
  <c r="AG217" i="8"/>
  <c r="I217" i="8"/>
  <c r="W217" i="8"/>
  <c r="AQ217" i="8"/>
  <c r="AB217" i="8"/>
  <c r="AC316" i="8"/>
  <c r="AR316" i="8"/>
  <c r="AH316" i="8"/>
  <c r="J316" i="8"/>
  <c r="X316" i="8"/>
  <c r="W102" i="8"/>
  <c r="AB102" i="8"/>
  <c r="AQ102" i="8"/>
  <c r="I102" i="8"/>
  <c r="AG102" i="8"/>
  <c r="AB338" i="8"/>
  <c r="AQ338" i="8"/>
  <c r="AG338" i="8"/>
  <c r="I338" i="8"/>
  <c r="W338" i="8"/>
  <c r="AU160" i="8"/>
  <c r="AK160" i="8"/>
  <c r="AU155" i="8"/>
  <c r="AK155" i="8"/>
  <c r="AK478" i="8"/>
  <c r="AU478" i="8"/>
  <c r="AU454" i="8"/>
  <c r="AK454" i="8"/>
  <c r="W204" i="8"/>
  <c r="AB204" i="8"/>
  <c r="AQ204" i="8"/>
  <c r="I204" i="8"/>
  <c r="AG204" i="8"/>
  <c r="AU114" i="8"/>
  <c r="AK114" i="8"/>
  <c r="AU216" i="8"/>
  <c r="AK216" i="8"/>
  <c r="W211" i="8"/>
  <c r="AQ211" i="8"/>
  <c r="AG211" i="8"/>
  <c r="I211" i="8"/>
  <c r="AB211" i="8"/>
  <c r="I251" i="8"/>
  <c r="AQ251" i="8"/>
  <c r="AG251" i="8"/>
  <c r="AB251" i="8"/>
  <c r="W251" i="8"/>
  <c r="AB173" i="8"/>
  <c r="AQ173" i="8"/>
  <c r="AG173" i="8"/>
  <c r="I173" i="8"/>
  <c r="W173" i="8"/>
  <c r="AU60" i="8"/>
  <c r="AK60" i="8"/>
  <c r="AU220" i="8"/>
  <c r="AK220" i="8"/>
  <c r="AU124" i="8"/>
  <c r="AK124" i="8"/>
  <c r="AG241" i="8"/>
  <c r="I241" i="8"/>
  <c r="W241" i="8"/>
  <c r="AQ241" i="8"/>
  <c r="AB241" i="8"/>
  <c r="W94" i="8"/>
  <c r="I94" i="8"/>
  <c r="AQ94" i="8"/>
  <c r="AG94" i="8"/>
  <c r="AB94" i="8"/>
  <c r="AU146" i="8"/>
  <c r="AK146" i="8"/>
  <c r="AK142" i="8"/>
  <c r="AU142" i="8"/>
  <c r="AG280" i="8"/>
  <c r="I280" i="8"/>
  <c r="W280" i="8"/>
  <c r="AQ280" i="8"/>
  <c r="AB280" i="8"/>
  <c r="AU397" i="8"/>
  <c r="AK397" i="8"/>
  <c r="AQ160" i="8"/>
  <c r="AG160" i="8"/>
  <c r="I160" i="8"/>
  <c r="AB160" i="8"/>
  <c r="W160" i="8"/>
  <c r="W155" i="8"/>
  <c r="AQ155" i="8"/>
  <c r="AB155" i="8"/>
  <c r="I155" i="8"/>
  <c r="AG155" i="8"/>
  <c r="AB478" i="8"/>
  <c r="AQ478" i="8"/>
  <c r="W478" i="8"/>
  <c r="I478" i="8"/>
  <c r="AG478" i="8"/>
  <c r="W196" i="8"/>
  <c r="AB196" i="8"/>
  <c r="AG196" i="8"/>
  <c r="AQ196" i="8"/>
  <c r="I196" i="8"/>
  <c r="AG454" i="8"/>
  <c r="I454" i="8"/>
  <c r="AB454" i="8"/>
  <c r="W454" i="8"/>
  <c r="AQ454" i="8"/>
  <c r="AG450" i="8"/>
  <c r="AB450" i="8"/>
  <c r="I450" i="8"/>
  <c r="AQ450" i="8"/>
  <c r="W450" i="8"/>
  <c r="AG114" i="8"/>
  <c r="I114" i="8"/>
  <c r="W114" i="8"/>
  <c r="AB114" i="8"/>
  <c r="AQ114" i="8"/>
  <c r="AU95" i="8"/>
  <c r="AK95" i="8"/>
  <c r="AU179" i="8"/>
  <c r="AK179" i="8"/>
  <c r="AQ216" i="8"/>
  <c r="AG216" i="8"/>
  <c r="I216" i="8"/>
  <c r="AB216" i="8"/>
  <c r="W216" i="8"/>
  <c r="X27" i="8"/>
  <c r="AH27" i="8"/>
  <c r="AR27" i="8"/>
  <c r="J27" i="8"/>
  <c r="AC27" i="8"/>
  <c r="AU202" i="8"/>
  <c r="AK202" i="8"/>
  <c r="AK157" i="8"/>
  <c r="AU157" i="8"/>
  <c r="AB117" i="8"/>
  <c r="AQ117" i="8"/>
  <c r="I117" i="8"/>
  <c r="W117" i="8"/>
  <c r="AG117" i="8"/>
  <c r="AC246" i="8"/>
  <c r="AR246" i="8"/>
  <c r="AH246" i="8"/>
  <c r="J246" i="8"/>
  <c r="X246" i="8"/>
  <c r="AV153" i="8"/>
  <c r="AL153" i="8"/>
  <c r="AG496" i="8"/>
  <c r="I496" i="8"/>
  <c r="W496" i="8"/>
  <c r="AB496" i="8"/>
  <c r="AQ496" i="8"/>
  <c r="AV394" i="8"/>
  <c r="AL394" i="8"/>
  <c r="AK346" i="8"/>
  <c r="AU346" i="8"/>
  <c r="AU526" i="8"/>
  <c r="AK526" i="8"/>
  <c r="W360" i="8"/>
  <c r="AQ360" i="8"/>
  <c r="I360" i="8"/>
  <c r="AB360" i="8"/>
  <c r="AG360" i="8"/>
  <c r="AK315" i="8"/>
  <c r="AU315" i="8"/>
  <c r="AK371" i="8"/>
  <c r="AU371" i="8"/>
  <c r="AC384" i="8"/>
  <c r="AH384" i="8"/>
  <c r="X384" i="8"/>
  <c r="AR384" i="8"/>
  <c r="J384" i="8"/>
  <c r="W281" i="8"/>
  <c r="AG281" i="8"/>
  <c r="AQ281" i="8"/>
  <c r="AB281" i="8"/>
  <c r="I281" i="8"/>
  <c r="AU257" i="8"/>
  <c r="AK257" i="8"/>
  <c r="AG106" i="8"/>
  <c r="I106" i="8"/>
  <c r="W106" i="8"/>
  <c r="AQ106" i="8"/>
  <c r="AB106" i="8"/>
  <c r="AK488" i="8"/>
  <c r="AU488" i="8"/>
  <c r="AC193" i="8"/>
  <c r="AR431" i="8"/>
  <c r="AH431" i="8"/>
  <c r="J431" i="8"/>
  <c r="AC431" i="8"/>
  <c r="X431" i="8"/>
  <c r="AU353" i="8"/>
  <c r="AK353" i="8"/>
  <c r="W266" i="8"/>
  <c r="I266" i="8"/>
  <c r="AB266" i="8"/>
  <c r="AQ266" i="8"/>
  <c r="AG266" i="8"/>
  <c r="W38" i="8"/>
  <c r="AB38" i="8"/>
  <c r="AQ38" i="8"/>
  <c r="I38" i="8"/>
  <c r="AG38" i="8"/>
  <c r="AU436" i="8"/>
  <c r="AK436" i="8"/>
  <c r="AU435" i="8"/>
  <c r="AK435" i="8"/>
  <c r="AU243" i="8"/>
  <c r="AK243" i="8"/>
  <c r="L11" i="2"/>
  <c r="L13" i="2"/>
  <c r="AU352" i="8"/>
  <c r="AK352" i="8"/>
  <c r="AU194" i="8"/>
  <c r="AK194" i="8"/>
  <c r="AB125" i="8"/>
  <c r="AQ125" i="8"/>
  <c r="I125" i="8"/>
  <c r="AG125" i="8"/>
  <c r="W125" i="8"/>
  <c r="AK48" i="8"/>
  <c r="AU48" i="8"/>
  <c r="AU452" i="8"/>
  <c r="AK452" i="8"/>
  <c r="AK336" i="8"/>
  <c r="AU336" i="8"/>
  <c r="AK489" i="8"/>
  <c r="AU489" i="8"/>
  <c r="AQ328" i="8"/>
  <c r="I328" i="8"/>
  <c r="AG328" i="8"/>
  <c r="W328" i="8"/>
  <c r="AB328" i="8"/>
  <c r="AU168" i="8"/>
  <c r="AK168" i="8"/>
  <c r="AK429" i="8"/>
  <c r="AU429" i="8"/>
  <c r="AU426" i="8"/>
  <c r="AK426" i="8"/>
  <c r="AK433" i="8"/>
  <c r="AU433" i="8"/>
  <c r="AU519" i="8"/>
  <c r="AK519" i="8"/>
  <c r="AB197" i="8"/>
  <c r="AQ197" i="8"/>
  <c r="AG197" i="8"/>
  <c r="I197" i="8"/>
  <c r="W197" i="8"/>
  <c r="AB223" i="8"/>
  <c r="AQ223" i="8"/>
  <c r="AG223" i="8"/>
  <c r="I223" i="8"/>
  <c r="W223" i="8"/>
  <c r="AH374" i="8"/>
  <c r="J374" i="8"/>
  <c r="X374" i="8"/>
  <c r="AC374" i="8"/>
  <c r="AR374" i="8"/>
  <c r="AV500" i="8"/>
  <c r="AL500" i="8"/>
  <c r="AU103" i="8"/>
  <c r="AK103" i="8"/>
  <c r="W314" i="8"/>
  <c r="AB314" i="8"/>
  <c r="AQ314" i="8"/>
  <c r="I314" i="8"/>
  <c r="AG314" i="8"/>
  <c r="AB74" i="8"/>
  <c r="AQ74" i="8"/>
  <c r="AG74" i="8"/>
  <c r="I74" i="8"/>
  <c r="W74" i="8"/>
  <c r="AQ378" i="8"/>
  <c r="AG378" i="8"/>
  <c r="I378" i="8"/>
  <c r="AB378" i="8"/>
  <c r="W378" i="8"/>
  <c r="AQ513" i="8"/>
  <c r="AG513" i="8"/>
  <c r="I513" i="8"/>
  <c r="W513" i="8"/>
  <c r="AB513" i="8"/>
  <c r="AQ424" i="8"/>
  <c r="AG424" i="8"/>
  <c r="I424" i="8"/>
  <c r="AB424" i="8"/>
  <c r="W424" i="8"/>
  <c r="AG449" i="8"/>
  <c r="I449" i="8"/>
  <c r="W449" i="8"/>
  <c r="AQ449" i="8"/>
  <c r="AB449" i="8"/>
  <c r="AU369" i="8"/>
  <c r="AK369" i="8"/>
  <c r="AU116" i="8"/>
  <c r="AK116" i="8"/>
  <c r="AK447" i="8"/>
  <c r="AU447" i="8"/>
  <c r="X359" i="8"/>
  <c r="AR359" i="8"/>
  <c r="AH359" i="8"/>
  <c r="AC359" i="8"/>
  <c r="J359" i="8"/>
  <c r="AK331" i="8"/>
  <c r="AU331" i="8"/>
  <c r="AC382" i="8"/>
  <c r="J382" i="8"/>
  <c r="AR382" i="8"/>
  <c r="X382" i="8"/>
  <c r="AH382" i="8"/>
  <c r="AU184" i="8"/>
  <c r="AK184" i="8"/>
  <c r="AK442" i="8"/>
  <c r="AU442" i="8"/>
  <c r="AK477" i="8"/>
  <c r="AU477" i="8"/>
  <c r="W273" i="8"/>
  <c r="AG273" i="8"/>
  <c r="AB273" i="8"/>
  <c r="I273" i="8"/>
  <c r="AQ273" i="8"/>
  <c r="AQ365" i="8"/>
  <c r="AG365" i="8"/>
  <c r="I365" i="8"/>
  <c r="AB365" i="8"/>
  <c r="W365" i="8"/>
  <c r="AK213" i="8"/>
  <c r="AU213" i="8"/>
  <c r="K11" i="2"/>
  <c r="K13" i="2"/>
  <c r="AK480" i="8"/>
  <c r="AU480" i="8"/>
  <c r="AU466" i="8"/>
  <c r="AK466" i="8"/>
  <c r="AK118" i="8"/>
  <c r="AU118" i="8"/>
  <c r="AU399" i="8"/>
  <c r="AK399" i="8"/>
  <c r="AK42" i="8"/>
  <c r="AU42" i="8"/>
  <c r="AB88" i="8"/>
  <c r="AQ88" i="8"/>
  <c r="I88" i="8"/>
  <c r="W88" i="8"/>
  <c r="AG88" i="8"/>
  <c r="AG460" i="8"/>
  <c r="W460" i="8"/>
  <c r="AQ460" i="8"/>
  <c r="I460" i="8"/>
  <c r="AB460" i="8"/>
  <c r="AK133" i="8"/>
  <c r="AU133" i="8"/>
  <c r="AV431" i="8"/>
  <c r="AL431" i="8"/>
  <c r="AG402" i="8"/>
  <c r="AQ402" i="8"/>
  <c r="I402" i="8"/>
  <c r="W402" i="8"/>
  <c r="AB402" i="8"/>
  <c r="W435" i="8"/>
  <c r="AQ435" i="8"/>
  <c r="AG435" i="8"/>
  <c r="AB435" i="8"/>
  <c r="I435" i="8"/>
  <c r="W243" i="8"/>
  <c r="AQ243" i="8"/>
  <c r="AG243" i="8"/>
  <c r="I243" i="8"/>
  <c r="AB243" i="8"/>
  <c r="AU396" i="8"/>
  <c r="AK396" i="8"/>
  <c r="W458" i="8"/>
  <c r="AG458" i="8"/>
  <c r="AB458" i="8"/>
  <c r="AQ458" i="8"/>
  <c r="I458" i="8"/>
  <c r="AU138" i="8"/>
  <c r="AK138" i="8"/>
  <c r="AH84" i="8"/>
  <c r="J84" i="8"/>
  <c r="X84" i="8"/>
  <c r="AC84" i="8"/>
  <c r="AR84" i="8"/>
  <c r="AU31" i="8"/>
  <c r="AK31" i="8"/>
  <c r="AU373" i="8"/>
  <c r="AK373" i="8"/>
  <c r="AV253" i="8"/>
  <c r="AL253" i="8"/>
  <c r="AU379" i="8"/>
  <c r="AK379" i="8"/>
  <c r="AW366" i="8"/>
  <c r="AM366" i="8"/>
  <c r="W297" i="8"/>
  <c r="I297" i="8"/>
  <c r="AG297" i="8"/>
  <c r="AB297" i="8"/>
  <c r="AQ297" i="8"/>
  <c r="H34" i="4"/>
  <c r="AI83" i="8"/>
  <c r="Y83" i="8"/>
  <c r="AD83" i="8"/>
  <c r="AS83" i="8"/>
  <c r="AV76" i="8"/>
  <c r="AL76" i="8"/>
  <c r="AU77" i="8"/>
  <c r="AK77" i="8"/>
  <c r="AQ341" i="8"/>
  <c r="AG341" i="8"/>
  <c r="I341" i="8"/>
  <c r="AB341" i="8"/>
  <c r="W341" i="8"/>
  <c r="AU388" i="8"/>
  <c r="AK388" i="8"/>
  <c r="AK268" i="8"/>
  <c r="AU268" i="8"/>
  <c r="AW325" i="8"/>
  <c r="AM325" i="8"/>
  <c r="AU203" i="8"/>
  <c r="AK203" i="8"/>
  <c r="AQ278" i="8"/>
  <c r="AG278" i="8"/>
  <c r="I278" i="8"/>
  <c r="W278" i="8"/>
  <c r="AB278" i="8"/>
  <c r="AK96" i="8"/>
  <c r="AU96" i="8"/>
  <c r="AG426" i="8"/>
  <c r="I426" i="8"/>
  <c r="W426" i="8"/>
  <c r="AB426" i="8"/>
  <c r="AQ426" i="8"/>
  <c r="AV448" i="8"/>
  <c r="AL448" i="8"/>
  <c r="AV112" i="8"/>
  <c r="AL112" i="8"/>
  <c r="AQ208" i="8"/>
  <c r="AG208" i="8"/>
  <c r="I208" i="8"/>
  <c r="AB208" i="8"/>
  <c r="W208" i="8"/>
  <c r="AB109" i="8"/>
  <c r="AQ109" i="8"/>
  <c r="I109" i="8"/>
  <c r="W109" i="8"/>
  <c r="AG109" i="8"/>
  <c r="AQ99" i="8"/>
  <c r="AG99" i="8"/>
  <c r="I99" i="8"/>
  <c r="AB99" i="8"/>
  <c r="W99" i="8"/>
  <c r="AV499" i="8"/>
  <c r="AL499" i="8"/>
  <c r="AL57" i="8"/>
  <c r="AV57" i="8"/>
  <c r="AK414" i="8"/>
  <c r="AU414" i="8"/>
  <c r="AU200" i="8"/>
  <c r="AK200" i="8"/>
  <c r="AH319" i="8"/>
  <c r="J319" i="8"/>
  <c r="X319" i="8"/>
  <c r="AR319" i="8"/>
  <c r="AC319" i="8"/>
  <c r="AB519" i="8"/>
  <c r="AQ519" i="8"/>
  <c r="AG519" i="8"/>
  <c r="W519" i="8"/>
  <c r="I519" i="8"/>
  <c r="AW58" i="8"/>
  <c r="AM58" i="8"/>
  <c r="W163" i="8"/>
  <c r="AQ163" i="8"/>
  <c r="AB163" i="8"/>
  <c r="I163" i="8"/>
  <c r="AG163" i="8"/>
  <c r="W411" i="8"/>
  <c r="AQ411" i="8"/>
  <c r="I411" i="8"/>
  <c r="AG411" i="8"/>
  <c r="AB411" i="8"/>
  <c r="AK50" i="8"/>
  <c r="AU50" i="8"/>
  <c r="AU242" i="8"/>
  <c r="AK242" i="8"/>
  <c r="AG69" i="8"/>
  <c r="I69" i="8"/>
  <c r="W69" i="8"/>
  <c r="AQ69" i="8"/>
  <c r="AB69" i="8"/>
  <c r="W140" i="8"/>
  <c r="AB140" i="8"/>
  <c r="AQ140" i="8"/>
  <c r="I140" i="8"/>
  <c r="AG140" i="8"/>
  <c r="AB400" i="8"/>
  <c r="AQ400" i="8"/>
  <c r="W400" i="8"/>
  <c r="I400" i="8"/>
  <c r="AG400" i="8"/>
  <c r="AG101" i="8"/>
  <c r="I101" i="8"/>
  <c r="W101" i="8"/>
  <c r="AQ101" i="8"/>
  <c r="AB101" i="8"/>
  <c r="AU234" i="8"/>
  <c r="AK234" i="8"/>
  <c r="AU255" i="8"/>
  <c r="AK255" i="8"/>
  <c r="AU79" i="8"/>
  <c r="AK79" i="8"/>
  <c r="W103" i="8"/>
  <c r="AB103" i="8"/>
  <c r="AG103" i="8"/>
  <c r="AQ103" i="8"/>
  <c r="I103" i="8"/>
  <c r="AU314" i="8"/>
  <c r="AK314" i="8"/>
  <c r="AU178" i="8"/>
  <c r="AK178" i="8"/>
  <c r="W369" i="8"/>
  <c r="AG369" i="8"/>
  <c r="AB369" i="8"/>
  <c r="AQ369" i="8"/>
  <c r="I369" i="8"/>
  <c r="W376" i="8"/>
  <c r="AQ376" i="8"/>
  <c r="AG376" i="8"/>
  <c r="AB376" i="8"/>
  <c r="I376" i="8"/>
  <c r="AW318" i="8"/>
  <c r="AM318" i="8"/>
  <c r="AB205" i="8"/>
  <c r="AQ205" i="8"/>
  <c r="AG205" i="8"/>
  <c r="I205" i="8"/>
  <c r="W205" i="8"/>
  <c r="AU274" i="8"/>
  <c r="AK274" i="8"/>
  <c r="AU147" i="8"/>
  <c r="AK147" i="8"/>
  <c r="AU159" i="8"/>
  <c r="AK159" i="8"/>
  <c r="AU62" i="8"/>
  <c r="AK62" i="8"/>
  <c r="AK67" i="8"/>
  <c r="AU67" i="8"/>
  <c r="AV329" i="8"/>
  <c r="AL329" i="8"/>
  <c r="AK37" i="8"/>
  <c r="AU37" i="8"/>
  <c r="AQ184" i="8"/>
  <c r="AG184" i="8"/>
  <c r="I184" i="8"/>
  <c r="AB184" i="8"/>
  <c r="W184" i="8"/>
  <c r="AU129" i="8"/>
  <c r="AK129" i="8"/>
  <c r="AK141" i="8"/>
  <c r="AU141" i="8"/>
  <c r="AQ254" i="8"/>
  <c r="AB254" i="8"/>
  <c r="I254" i="8"/>
  <c r="W254" i="8"/>
  <c r="AG254" i="8"/>
  <c r="AV225" i="8"/>
  <c r="AL225" i="8"/>
  <c r="AU236" i="8"/>
  <c r="AK236" i="8"/>
  <c r="AB158" i="8"/>
  <c r="AQ158" i="8"/>
  <c r="W158" i="8"/>
  <c r="AG158" i="8"/>
  <c r="I158" i="8"/>
  <c r="J35" i="4"/>
  <c r="AB413" i="8"/>
  <c r="AG413" i="8"/>
  <c r="I413" i="8"/>
  <c r="AQ413" i="8"/>
  <c r="W413" i="8"/>
  <c r="AU212" i="8"/>
  <c r="AK212" i="8"/>
  <c r="AU273" i="8"/>
  <c r="AK273" i="8"/>
  <c r="W368" i="8"/>
  <c r="AQ368" i="8"/>
  <c r="AB368" i="8"/>
  <c r="I368" i="8"/>
  <c r="AG368" i="8"/>
  <c r="AK485" i="8"/>
  <c r="AU485" i="8"/>
  <c r="AQ43" i="8"/>
  <c r="AG43" i="8"/>
  <c r="I43" i="8"/>
  <c r="AB43" i="8"/>
  <c r="W43" i="8"/>
  <c r="AU418" i="8"/>
  <c r="AK418" i="8"/>
  <c r="AB385" i="8"/>
  <c r="AQ385" i="8"/>
  <c r="W385" i="8"/>
  <c r="AG385" i="8"/>
  <c r="I385" i="8"/>
  <c r="AQ354" i="8"/>
  <c r="AG354" i="8"/>
  <c r="W354" i="8"/>
  <c r="AB354" i="8"/>
  <c r="I354" i="8"/>
  <c r="AK330" i="8"/>
  <c r="AU330" i="8"/>
  <c r="AU136" i="8"/>
  <c r="AK136" i="8"/>
  <c r="AC89" i="8"/>
  <c r="AR89" i="8"/>
  <c r="AH89" i="8"/>
  <c r="J89" i="8"/>
  <c r="X89" i="8"/>
  <c r="AK468" i="8"/>
  <c r="AU468" i="8"/>
  <c r="AL191" i="8"/>
  <c r="AV191" i="8"/>
  <c r="AU419" i="8"/>
  <c r="AK419" i="8"/>
  <c r="AR494" i="8"/>
  <c r="AC494" i="8"/>
  <c r="X494" i="8"/>
  <c r="J494" i="8"/>
  <c r="AH494" i="8"/>
  <c r="AU172" i="8"/>
  <c r="AK172" i="8"/>
  <c r="AB82" i="8"/>
  <c r="AQ82" i="8"/>
  <c r="AG82" i="8"/>
  <c r="I82" i="8"/>
  <c r="W82" i="8"/>
  <c r="AU36" i="8"/>
  <c r="AK36" i="8"/>
  <c r="AU495" i="8"/>
  <c r="AK495" i="8"/>
  <c r="J518" i="8"/>
  <c r="AH518" i="8"/>
  <c r="AC518" i="8"/>
  <c r="X518" i="8"/>
  <c r="AR518" i="8"/>
  <c r="AB504" i="8"/>
  <c r="AQ504" i="8"/>
  <c r="W504" i="8"/>
  <c r="AG504" i="8"/>
  <c r="I504" i="8"/>
  <c r="AU151" i="8"/>
  <c r="AK151" i="8"/>
  <c r="W71" i="8"/>
  <c r="AB71" i="8"/>
  <c r="AG71" i="8"/>
  <c r="AQ71" i="8"/>
  <c r="I71" i="8"/>
  <c r="AL285" i="8"/>
  <c r="AV285" i="8"/>
  <c r="AK33" i="8"/>
  <c r="AU33" i="8"/>
  <c r="AU266" i="8"/>
  <c r="AK266" i="8"/>
  <c r="W512" i="8"/>
  <c r="AB512" i="8"/>
  <c r="AG512" i="8"/>
  <c r="AQ512" i="8"/>
  <c r="I512" i="8"/>
  <c r="W290" i="8"/>
  <c r="AQ290" i="8"/>
  <c r="AB290" i="8"/>
  <c r="I290" i="8"/>
  <c r="AG290" i="8"/>
  <c r="J18" i="3"/>
  <c r="J13" i="3"/>
  <c r="AK445" i="8"/>
  <c r="AU445" i="8"/>
  <c r="AG396" i="8"/>
  <c r="I396" i="8"/>
  <c r="W396" i="8"/>
  <c r="AQ396" i="8"/>
  <c r="AB396" i="8"/>
  <c r="AG464" i="8"/>
  <c r="W464" i="8"/>
  <c r="AB464" i="8"/>
  <c r="I464" i="8"/>
  <c r="AQ464" i="8"/>
  <c r="AB48" i="8"/>
  <c r="AQ48" i="8"/>
  <c r="I48" i="8"/>
  <c r="W48" i="8"/>
  <c r="AG48" i="8"/>
  <c r="W70" i="8"/>
  <c r="AB70" i="8"/>
  <c r="AQ70" i="8"/>
  <c r="I70" i="8"/>
  <c r="AG70" i="8"/>
  <c r="AU502" i="8"/>
  <c r="AK502" i="8"/>
  <c r="AB452" i="8"/>
  <c r="AQ452" i="8"/>
  <c r="I452" i="8"/>
  <c r="AG452" i="8"/>
  <c r="W452" i="8"/>
  <c r="AR253" i="8"/>
  <c r="AC253" i="8"/>
  <c r="J253" i="8"/>
  <c r="AH253" i="8"/>
  <c r="X253" i="8"/>
  <c r="AV137" i="8"/>
  <c r="AL137" i="8"/>
  <c r="AK222" i="8"/>
  <c r="AU222" i="8"/>
  <c r="AR269" i="8"/>
  <c r="AH269" i="8"/>
  <c r="J269" i="8"/>
  <c r="X269" i="8"/>
  <c r="AC269" i="8"/>
  <c r="AB355" i="8"/>
  <c r="I355" i="8"/>
  <c r="AQ355" i="8"/>
  <c r="W355" i="8"/>
  <c r="AG355" i="8"/>
  <c r="AG264" i="8"/>
  <c r="I264" i="8"/>
  <c r="W264" i="8"/>
  <c r="AB264" i="8"/>
  <c r="AQ264" i="8"/>
  <c r="AW126" i="8"/>
  <c r="AM126" i="8"/>
  <c r="AI325" i="8"/>
  <c r="Y325" i="8"/>
  <c r="AD325" i="8"/>
  <c r="AS325" i="8"/>
  <c r="AG130" i="8"/>
  <c r="I130" i="8"/>
  <c r="W130" i="8"/>
  <c r="AB130" i="8"/>
  <c r="AQ130" i="8"/>
  <c r="AB364" i="8"/>
  <c r="AQ364" i="8"/>
  <c r="W364" i="8"/>
  <c r="AG364" i="8"/>
  <c r="I364" i="8"/>
  <c r="AB237" i="8"/>
  <c r="AQ237" i="8"/>
  <c r="AG237" i="8"/>
  <c r="I237" i="8"/>
  <c r="W237" i="8"/>
  <c r="AH112" i="8"/>
  <c r="J112" i="8"/>
  <c r="X112" i="8"/>
  <c r="AC112" i="8"/>
  <c r="AR112" i="8"/>
  <c r="AX97" i="8"/>
  <c r="BA97" i="8" s="1"/>
  <c r="AN97" i="8"/>
  <c r="BB97" i="8"/>
  <c r="BC97" i="8" s="1"/>
  <c r="AK109" i="8"/>
  <c r="AU109" i="8"/>
  <c r="AK230" i="8"/>
  <c r="AU230" i="8"/>
  <c r="AU156" i="8"/>
  <c r="AK156" i="8"/>
  <c r="AK514" i="8"/>
  <c r="AU514" i="8"/>
  <c r="AU312" i="8"/>
  <c r="AK312" i="8"/>
  <c r="AU263" i="8"/>
  <c r="AK263" i="8"/>
  <c r="W108" i="8"/>
  <c r="AB108" i="8"/>
  <c r="AG108" i="8"/>
  <c r="AQ108" i="8"/>
  <c r="I108" i="8"/>
  <c r="W188" i="8"/>
  <c r="AB188" i="8"/>
  <c r="AQ188" i="8"/>
  <c r="I188" i="8"/>
  <c r="AG188" i="8"/>
  <c r="AU322" i="8"/>
  <c r="AK322" i="8"/>
  <c r="AI58" i="8"/>
  <c r="Y58" i="8"/>
  <c r="AD58" i="8"/>
  <c r="AS58" i="8"/>
  <c r="I34" i="4"/>
  <c r="I516" i="8"/>
  <c r="AQ516" i="8"/>
  <c r="AG516" i="8"/>
  <c r="W516" i="8"/>
  <c r="AB516" i="8"/>
  <c r="AK283" i="8"/>
  <c r="AU283" i="8"/>
  <c r="AU483" i="8"/>
  <c r="AK483" i="8"/>
  <c r="AV169" i="8"/>
  <c r="AL169" i="8"/>
  <c r="Y349" i="8"/>
  <c r="AK32" i="8"/>
  <c r="AU32" i="8"/>
  <c r="AQ152" i="8"/>
  <c r="AG152" i="8"/>
  <c r="I152" i="8"/>
  <c r="AB152" i="8"/>
  <c r="W152" i="8"/>
  <c r="W107" i="8"/>
  <c r="AG107" i="8"/>
  <c r="AB107" i="8"/>
  <c r="AQ107" i="8"/>
  <c r="I107" i="8"/>
  <c r="AB498" i="8"/>
  <c r="AQ498" i="8"/>
  <c r="AG498" i="8"/>
  <c r="I498" i="8"/>
  <c r="W498" i="8"/>
  <c r="AH113" i="8"/>
  <c r="J113" i="8"/>
  <c r="X113" i="8"/>
  <c r="AC113" i="8"/>
  <c r="AR113" i="8"/>
  <c r="AU61" i="8"/>
  <c r="AK61" i="8"/>
  <c r="W87" i="8"/>
  <c r="AB87" i="8"/>
  <c r="I87" i="8"/>
  <c r="AG87" i="8"/>
  <c r="AQ87" i="8"/>
  <c r="W350" i="8"/>
  <c r="AG350" i="8"/>
  <c r="AQ350" i="8"/>
  <c r="AB350" i="8"/>
  <c r="I350" i="8"/>
  <c r="W227" i="8"/>
  <c r="AQ227" i="8"/>
  <c r="AG227" i="8"/>
  <c r="I227" i="8"/>
  <c r="AB227" i="8"/>
  <c r="AB104" i="8"/>
  <c r="AQ104" i="8"/>
  <c r="W104" i="8"/>
  <c r="AG104" i="8"/>
  <c r="I104" i="8"/>
  <c r="W427" i="8"/>
  <c r="AQ427" i="8"/>
  <c r="AG427" i="8"/>
  <c r="AB427" i="8"/>
  <c r="I427" i="8"/>
  <c r="AR239" i="8"/>
  <c r="AH239" i="8"/>
  <c r="J239" i="8"/>
  <c r="AC239" i="8"/>
  <c r="X239" i="8"/>
  <c r="AU75" i="8"/>
  <c r="AK75" i="8"/>
  <c r="W381" i="8"/>
  <c r="I381" i="8"/>
  <c r="AG381" i="8"/>
  <c r="AB381" i="8"/>
  <c r="AQ381" i="8"/>
  <c r="AU343" i="8"/>
  <c r="AK343" i="8"/>
  <c r="AB182" i="8"/>
  <c r="AQ182" i="8"/>
  <c r="W182" i="8"/>
  <c r="AG182" i="8"/>
  <c r="I182" i="8"/>
  <c r="AU335" i="8"/>
  <c r="AK335" i="8"/>
  <c r="AU372" i="8"/>
  <c r="AK372" i="8"/>
  <c r="AQ35" i="8"/>
  <c r="AG35" i="8"/>
  <c r="AB35" i="8"/>
  <c r="W35" i="8"/>
  <c r="I35" i="8"/>
  <c r="AU497" i="8"/>
  <c r="AK497" i="8"/>
  <c r="AK443" i="8"/>
  <c r="AU443" i="8"/>
  <c r="AV382" i="8"/>
  <c r="AL382" i="8"/>
  <c r="AG129" i="8"/>
  <c r="I129" i="8"/>
  <c r="W129" i="8"/>
  <c r="AB129" i="8"/>
  <c r="AQ129" i="8"/>
  <c r="AW51" i="8"/>
  <c r="AM51" i="8"/>
  <c r="W345" i="8"/>
  <c r="AB345" i="8"/>
  <c r="AG345" i="8"/>
  <c r="AQ345" i="8"/>
  <c r="I345" i="8"/>
  <c r="AS65" i="8"/>
  <c r="AI65" i="8"/>
  <c r="AD65" i="8"/>
  <c r="Y65" i="8"/>
  <c r="AU122" i="8"/>
  <c r="AK122" i="8"/>
  <c r="AK365" i="8"/>
  <c r="AU365" i="8"/>
  <c r="W398" i="8"/>
  <c r="I398" i="8"/>
  <c r="AB398" i="8"/>
  <c r="AQ398" i="8"/>
  <c r="AG398" i="8"/>
  <c r="W123" i="8"/>
  <c r="AG123" i="8"/>
  <c r="AB123" i="8"/>
  <c r="AQ123" i="8"/>
  <c r="I123" i="8"/>
  <c r="W305" i="8"/>
  <c r="I305" i="8"/>
  <c r="AG305" i="8"/>
  <c r="AQ305" i="8"/>
  <c r="AB305" i="8"/>
  <c r="AV525" i="8"/>
  <c r="AL525" i="8"/>
  <c r="AB307" i="8"/>
  <c r="AQ307" i="8"/>
  <c r="AG307" i="8"/>
  <c r="W307" i="8"/>
  <c r="I307" i="8"/>
  <c r="AU375" i="8"/>
  <c r="AK375" i="8"/>
  <c r="AB429" i="8"/>
  <c r="AG429" i="8"/>
  <c r="I429" i="8"/>
  <c r="W429" i="8"/>
  <c r="AQ429" i="8"/>
  <c r="AK64" i="8"/>
  <c r="AU64" i="8"/>
  <c r="AV406" i="8"/>
  <c r="AL406" i="8"/>
  <c r="AB230" i="8"/>
  <c r="AQ230" i="8"/>
  <c r="AG230" i="8"/>
  <c r="I230" i="8"/>
  <c r="W230" i="8"/>
  <c r="AK344" i="8"/>
  <c r="AU344" i="8"/>
  <c r="AG433" i="8"/>
  <c r="I433" i="8"/>
  <c r="AQ433" i="8"/>
  <c r="W433" i="8"/>
  <c r="AB433" i="8"/>
  <c r="AG312" i="8"/>
  <c r="I312" i="8"/>
  <c r="W312" i="8"/>
  <c r="AB312" i="8"/>
  <c r="AQ312" i="8"/>
  <c r="AU108" i="8"/>
  <c r="AK108" i="8"/>
  <c r="AB189" i="8"/>
  <c r="AQ189" i="8"/>
  <c r="AG189" i="8"/>
  <c r="I189" i="8"/>
  <c r="W189" i="8"/>
  <c r="AB231" i="8"/>
  <c r="AQ231" i="8"/>
  <c r="AG231" i="8"/>
  <c r="I231" i="8"/>
  <c r="W231" i="8"/>
  <c r="AI127" i="8"/>
  <c r="Y127" i="8"/>
  <c r="AD127" i="8"/>
  <c r="AS127" i="8"/>
  <c r="AH169" i="8"/>
  <c r="J169" i="8"/>
  <c r="X169" i="8"/>
  <c r="AC169" i="8"/>
  <c r="AR169" i="8"/>
  <c r="AB391" i="8"/>
  <c r="AG391" i="8"/>
  <c r="W391" i="8"/>
  <c r="AQ391" i="8"/>
  <c r="I391" i="8"/>
  <c r="AU210" i="8"/>
  <c r="AK210" i="8"/>
  <c r="AC505" i="8"/>
  <c r="AR505" i="8"/>
  <c r="AH505" i="8"/>
  <c r="J505" i="8"/>
  <c r="X505" i="8"/>
  <c r="G30" i="4"/>
  <c r="E26" i="2"/>
  <c r="J32" i="4"/>
  <c r="J34" i="4"/>
  <c r="I32" i="4"/>
  <c r="AK498" i="8"/>
  <c r="AU498" i="8"/>
  <c r="AH287" i="8"/>
  <c r="J287" i="8"/>
  <c r="X287" i="8"/>
  <c r="AR287" i="8"/>
  <c r="AC287" i="8"/>
  <c r="AG61" i="8"/>
  <c r="I61" i="8"/>
  <c r="W61" i="8"/>
  <c r="AB61" i="8"/>
  <c r="AQ61" i="8"/>
  <c r="AK74" i="8"/>
  <c r="AU74" i="8"/>
  <c r="AU87" i="8"/>
  <c r="AK87" i="8"/>
  <c r="AU378" i="8"/>
  <c r="AK378" i="8"/>
  <c r="AU449" i="8"/>
  <c r="AK449" i="8"/>
  <c r="AK205" i="8"/>
  <c r="AU205" i="8"/>
  <c r="W116" i="8"/>
  <c r="AB116" i="8"/>
  <c r="I116" i="8"/>
  <c r="AQ116" i="8"/>
  <c r="AG116" i="8"/>
  <c r="AK492" i="8"/>
  <c r="AU492" i="8"/>
  <c r="AV359" i="8"/>
  <c r="AL359" i="8"/>
  <c r="AQ75" i="8"/>
  <c r="AG75" i="8"/>
  <c r="I75" i="8"/>
  <c r="AB75" i="8"/>
  <c r="W75" i="8"/>
  <c r="AK29" i="8"/>
  <c r="AU29" i="8"/>
  <c r="AU380" i="8"/>
  <c r="AK380" i="8"/>
  <c r="AB372" i="8"/>
  <c r="AQ372" i="8"/>
  <c r="W372" i="8"/>
  <c r="I372" i="8"/>
  <c r="AG372" i="8"/>
  <c r="AB72" i="8"/>
  <c r="AQ72" i="8"/>
  <c r="W72" i="8"/>
  <c r="AG72" i="8"/>
  <c r="I72" i="8"/>
  <c r="AB507" i="8"/>
  <c r="AQ507" i="8"/>
  <c r="AG507" i="8"/>
  <c r="I507" i="8"/>
  <c r="W507" i="8"/>
  <c r="AI51" i="8"/>
  <c r="Y51" i="8"/>
  <c r="AD51" i="8"/>
  <c r="AS51" i="8"/>
  <c r="AU265" i="8"/>
  <c r="AK265" i="8"/>
  <c r="AG122" i="8"/>
  <c r="I122" i="8"/>
  <c r="W122" i="8"/>
  <c r="AB122" i="8"/>
  <c r="AQ122" i="8"/>
  <c r="AC377" i="8"/>
  <c r="AB149" i="8"/>
  <c r="AQ149" i="8"/>
  <c r="AG149" i="8"/>
  <c r="I149" i="8"/>
  <c r="W149" i="8"/>
  <c r="AU501" i="8"/>
  <c r="AK501" i="8"/>
  <c r="AK370" i="8"/>
  <c r="AU370" i="8"/>
  <c r="AG29" i="8"/>
  <c r="I29" i="8"/>
  <c r="W29" i="8"/>
  <c r="AQ29" i="8"/>
  <c r="AB29" i="8"/>
  <c r="AB56" i="8"/>
  <c r="AQ56" i="8"/>
  <c r="I56" i="8"/>
  <c r="W56" i="8"/>
  <c r="AG56" i="8"/>
  <c r="AR329" i="8"/>
  <c r="AH329" i="8"/>
  <c r="X329" i="8"/>
  <c r="AC329" i="8"/>
  <c r="J329" i="8"/>
  <c r="AK192" i="8"/>
  <c r="AU192" i="8"/>
  <c r="AG497" i="8"/>
  <c r="I497" i="8"/>
  <c r="AB497" i="8"/>
  <c r="AQ497" i="8"/>
  <c r="W497" i="8"/>
  <c r="AU507" i="8"/>
  <c r="AK507" i="8"/>
  <c r="AQ442" i="8"/>
  <c r="AG442" i="8"/>
  <c r="W442" i="8"/>
  <c r="I442" i="8"/>
  <c r="AB442" i="8"/>
  <c r="H35" i="4"/>
  <c r="AK413" i="8"/>
  <c r="AU413" i="8"/>
  <c r="AK422" i="8"/>
  <c r="AU422" i="8"/>
  <c r="W265" i="8"/>
  <c r="I265" i="8"/>
  <c r="AG265" i="8"/>
  <c r="AQ265" i="8"/>
  <c r="AB265" i="8"/>
  <c r="AU46" i="8"/>
  <c r="AK46" i="8"/>
  <c r="AB421" i="8"/>
  <c r="AG421" i="8"/>
  <c r="I421" i="8"/>
  <c r="W421" i="8"/>
  <c r="AQ421" i="8"/>
  <c r="AU185" i="8"/>
  <c r="AK185" i="8"/>
  <c r="AU320" i="8"/>
  <c r="AK320" i="8"/>
  <c r="AK240" i="8"/>
  <c r="AU240" i="8"/>
  <c r="AU207" i="8"/>
  <c r="AK207" i="8"/>
  <c r="AB485" i="8"/>
  <c r="AG485" i="8"/>
  <c r="I485" i="8"/>
  <c r="AQ485" i="8"/>
  <c r="W485" i="8"/>
  <c r="AQ330" i="8"/>
  <c r="AG330" i="8"/>
  <c r="W330" i="8"/>
  <c r="I330" i="8"/>
  <c r="AB330" i="8"/>
  <c r="AG501" i="8"/>
  <c r="I501" i="8"/>
  <c r="W501" i="8"/>
  <c r="AQ501" i="8"/>
  <c r="AB501" i="8"/>
  <c r="AU78" i="8"/>
  <c r="AK78" i="8"/>
  <c r="AQ416" i="8"/>
  <c r="AG416" i="8"/>
  <c r="I416" i="8"/>
  <c r="AB416" i="8"/>
  <c r="W416" i="8"/>
  <c r="AK469" i="8"/>
  <c r="AU469" i="8"/>
  <c r="AU390" i="8"/>
  <c r="AK390" i="8"/>
  <c r="AG375" i="8"/>
  <c r="I375" i="8"/>
  <c r="W375" i="8"/>
  <c r="AB375" i="8"/>
  <c r="AQ375" i="8"/>
  <c r="AK267" i="8"/>
  <c r="AU267" i="8"/>
  <c r="AB331" i="8"/>
  <c r="AG331" i="8"/>
  <c r="I331" i="8"/>
  <c r="W331" i="8"/>
  <c r="AQ331" i="8"/>
  <c r="AK323" i="8"/>
  <c r="AU323" i="8"/>
  <c r="AG380" i="8"/>
  <c r="I380" i="8"/>
  <c r="W380" i="8"/>
  <c r="AB380" i="8"/>
  <c r="AQ380" i="8"/>
  <c r="AU463" i="8"/>
  <c r="AK463" i="8"/>
  <c r="AQ192" i="8"/>
  <c r="AG192" i="8"/>
  <c r="I192" i="8"/>
  <c r="W192" i="8"/>
  <c r="AB192" i="8"/>
  <c r="AK362" i="8"/>
  <c r="AU362" i="8"/>
  <c r="AV247" i="8"/>
  <c r="AL247" i="8"/>
  <c r="AB141" i="8"/>
  <c r="AQ141" i="8"/>
  <c r="AG141" i="8"/>
  <c r="I141" i="8"/>
  <c r="W141" i="8"/>
  <c r="AU254" i="8"/>
  <c r="AK254" i="8"/>
  <c r="AU456" i="8"/>
  <c r="AK456" i="8"/>
  <c r="W236" i="8"/>
  <c r="AB236" i="8"/>
  <c r="AG236" i="8"/>
  <c r="I236" i="8"/>
  <c r="AQ236" i="8"/>
  <c r="I35" i="4"/>
  <c r="AU295" i="8"/>
  <c r="AK295" i="8"/>
  <c r="AU298" i="8"/>
  <c r="AK298" i="8"/>
  <c r="W212" i="8"/>
  <c r="AB212" i="8"/>
  <c r="AQ212" i="8"/>
  <c r="AG212" i="8"/>
  <c r="I212" i="8"/>
  <c r="AB477" i="8"/>
  <c r="AQ477" i="8"/>
  <c r="AG477" i="8"/>
  <c r="W477" i="8"/>
  <c r="I477" i="8"/>
  <c r="AL393" i="8"/>
  <c r="AV393" i="8"/>
  <c r="W46" i="8"/>
  <c r="AG46" i="8"/>
  <c r="AB46" i="8"/>
  <c r="AQ46" i="8"/>
  <c r="I46" i="8"/>
  <c r="AG320" i="8"/>
  <c r="I320" i="8"/>
  <c r="W320" i="8"/>
  <c r="AB320" i="8"/>
  <c r="AQ320" i="8"/>
  <c r="AQ240" i="8"/>
  <c r="AG240" i="8"/>
  <c r="I240" i="8"/>
  <c r="AB240" i="8"/>
  <c r="W240" i="8"/>
  <c r="AU170" i="8"/>
  <c r="AK170" i="8"/>
  <c r="AK150" i="8"/>
  <c r="AU150" i="8"/>
  <c r="AB207" i="8"/>
  <c r="AQ207" i="8"/>
  <c r="AG207" i="8"/>
  <c r="I207" i="8"/>
  <c r="W207" i="8"/>
  <c r="AH121" i="8"/>
  <c r="J121" i="8"/>
  <c r="X121" i="8"/>
  <c r="AR121" i="8"/>
  <c r="AC121" i="8"/>
  <c r="AU457" i="8"/>
  <c r="AK457" i="8"/>
  <c r="AK221" i="8"/>
  <c r="AU221" i="8"/>
  <c r="AU482" i="8"/>
  <c r="AK482" i="8"/>
  <c r="AU132" i="8"/>
  <c r="AK132" i="8"/>
  <c r="W78" i="8"/>
  <c r="AG78" i="8"/>
  <c r="AB78" i="8"/>
  <c r="AQ78" i="8"/>
  <c r="I78" i="8"/>
  <c r="AK416" i="8"/>
  <c r="AU416" i="8"/>
  <c r="AK513" i="8"/>
  <c r="AU513" i="8"/>
  <c r="AU424" i="8"/>
  <c r="AK424" i="8"/>
  <c r="AQ463" i="8"/>
  <c r="W463" i="8"/>
  <c r="I463" i="8"/>
  <c r="AB463" i="8"/>
  <c r="AG463" i="8"/>
  <c r="AR247" i="8"/>
  <c r="AH247" i="8"/>
  <c r="J247" i="8"/>
  <c r="X247" i="8"/>
  <c r="AC247" i="8"/>
  <c r="AU345" i="8"/>
  <c r="AK345" i="8"/>
  <c r="W456" i="8"/>
  <c r="I456" i="8"/>
  <c r="AG456" i="8"/>
  <c r="AQ456" i="8"/>
  <c r="AB456" i="8"/>
  <c r="AB422" i="8"/>
  <c r="AQ422" i="8"/>
  <c r="I422" i="8"/>
  <c r="W422" i="8"/>
  <c r="AG422" i="8"/>
  <c r="AC393" i="8"/>
  <c r="AR393" i="8"/>
  <c r="AH393" i="8"/>
  <c r="J393" i="8"/>
  <c r="X393" i="8"/>
  <c r="AK421" i="8"/>
  <c r="AU421" i="8"/>
  <c r="AG185" i="8"/>
  <c r="I185" i="8"/>
  <c r="W185" i="8"/>
  <c r="AB185" i="8"/>
  <c r="AQ185" i="8"/>
  <c r="W63" i="8"/>
  <c r="AB63" i="8"/>
  <c r="AQ63" i="8"/>
  <c r="I63" i="8"/>
  <c r="AG63" i="8"/>
  <c r="AG170" i="8"/>
  <c r="I170" i="8"/>
  <c r="W170" i="8"/>
  <c r="AB170" i="8"/>
  <c r="AQ170" i="8"/>
  <c r="AB150" i="8"/>
  <c r="AQ150" i="8"/>
  <c r="W150" i="8"/>
  <c r="AG150" i="8"/>
  <c r="I150" i="8"/>
  <c r="AL135" i="8"/>
  <c r="AV135" i="8"/>
  <c r="AK149" i="8"/>
  <c r="AU149" i="8"/>
  <c r="AU53" i="8"/>
  <c r="AK53" i="8"/>
  <c r="I468" i="8"/>
  <c r="AB468" i="8"/>
  <c r="W468" i="8"/>
  <c r="AQ468" i="8"/>
  <c r="AG468" i="8"/>
  <c r="W390" i="8"/>
  <c r="I390" i="8"/>
  <c r="AB390" i="8"/>
  <c r="AQ390" i="8"/>
  <c r="AG390" i="8"/>
  <c r="AK307" i="8"/>
  <c r="AU307" i="8"/>
  <c r="H33" i="4"/>
  <c r="D89" i="10" l="1"/>
  <c r="AC471" i="8"/>
  <c r="J471" i="8"/>
  <c r="X471" i="8"/>
  <c r="AH471" i="8"/>
  <c r="X377" i="8"/>
  <c r="J377" i="8"/>
  <c r="AH377" i="8"/>
  <c r="AR511" i="8"/>
  <c r="AC511" i="8"/>
  <c r="J509" i="8"/>
  <c r="AV471" i="8"/>
  <c r="AH193" i="8"/>
  <c r="J193" i="8"/>
  <c r="Y193" i="8" s="1"/>
  <c r="Y98" i="8"/>
  <c r="AN98" i="8" s="1"/>
  <c r="AS417" i="8"/>
  <c r="AI417" i="8"/>
  <c r="AS128" i="8"/>
  <c r="AR423" i="8"/>
  <c r="Y417" i="8"/>
  <c r="X193" i="8"/>
  <c r="AM193" i="8" s="1"/>
  <c r="Y128" i="8"/>
  <c r="BB128" i="8" s="1"/>
  <c r="BC128" i="8" s="1"/>
  <c r="AI128" i="8"/>
  <c r="AH34" i="8"/>
  <c r="AV377" i="8"/>
  <c r="AL34" i="8"/>
  <c r="AM134" i="8"/>
  <c r="AD309" i="8"/>
  <c r="J34" i="8"/>
  <c r="AS34" i="8" s="1"/>
  <c r="X190" i="8"/>
  <c r="AM190" i="8" s="1"/>
  <c r="Y309" i="8"/>
  <c r="BB309" i="8" s="1"/>
  <c r="BC309" i="8" s="1"/>
  <c r="X34" i="8"/>
  <c r="AI309" i="8"/>
  <c r="AC34" i="8"/>
  <c r="AC509" i="8"/>
  <c r="AW128" i="8"/>
  <c r="AL377" i="8"/>
  <c r="X511" i="8"/>
  <c r="AI349" i="8"/>
  <c r="AC462" i="8"/>
  <c r="AM462" i="8" s="1"/>
  <c r="J490" i="8"/>
  <c r="AI490" i="8" s="1"/>
  <c r="X490" i="8"/>
  <c r="AH511" i="8"/>
  <c r="AW309" i="8"/>
  <c r="AH407" i="8"/>
  <c r="AM98" i="8"/>
  <c r="J190" i="8"/>
  <c r="AI190" i="8" s="1"/>
  <c r="AV52" i="8"/>
  <c r="AV511" i="8"/>
  <c r="AM417" i="8"/>
  <c r="AW417" i="8"/>
  <c r="AL30" i="8"/>
  <c r="AH462" i="8"/>
  <c r="AS324" i="8"/>
  <c r="X423" i="8"/>
  <c r="AC423" i="8"/>
  <c r="AH238" i="8"/>
  <c r="AV238" i="8"/>
  <c r="AH423" i="8"/>
  <c r="AL238" i="8"/>
  <c r="AW455" i="8"/>
  <c r="AV423" i="8"/>
  <c r="AL52" i="8"/>
  <c r="AV190" i="8"/>
  <c r="Y453" i="8"/>
  <c r="AW134" i="8"/>
  <c r="X238" i="8"/>
  <c r="AM238" i="8" s="1"/>
  <c r="J462" i="8"/>
  <c r="AD462" i="8" s="1"/>
  <c r="AH509" i="8"/>
  <c r="AC199" i="8"/>
  <c r="AM199" i="8" s="1"/>
  <c r="AS453" i="8"/>
  <c r="AW395" i="8"/>
  <c r="AV509" i="8"/>
  <c r="AV193" i="8"/>
  <c r="AR462" i="8"/>
  <c r="AL423" i="8"/>
  <c r="AL430" i="8"/>
  <c r="AV246" i="8"/>
  <c r="AW453" i="8"/>
  <c r="X509" i="8"/>
  <c r="AS395" i="8"/>
  <c r="AH190" i="8"/>
  <c r="AV199" i="8"/>
  <c r="AR190" i="8"/>
  <c r="AW98" i="8"/>
  <c r="Y395" i="8"/>
  <c r="BB395" i="8" s="1"/>
  <c r="BC395" i="8" s="1"/>
  <c r="AH199" i="8"/>
  <c r="J238" i="8"/>
  <c r="AS238" i="8" s="1"/>
  <c r="AR288" i="8"/>
  <c r="AI395" i="8"/>
  <c r="AR199" i="8"/>
  <c r="AD453" i="8"/>
  <c r="AR238" i="8"/>
  <c r="AH490" i="8"/>
  <c r="J199" i="8"/>
  <c r="Y199" i="8" s="1"/>
  <c r="AM395" i="8"/>
  <c r="AD349" i="8"/>
  <c r="AN349" i="8" s="1"/>
  <c r="AC490" i="8"/>
  <c r="AL509" i="8"/>
  <c r="AL294" i="8"/>
  <c r="AV430" i="8"/>
  <c r="Y324" i="8"/>
  <c r="BB324" i="8" s="1"/>
  <c r="BC324" i="8" s="1"/>
  <c r="AL337" i="8"/>
  <c r="AL287" i="8"/>
  <c r="AW349" i="8"/>
  <c r="AV334" i="8"/>
  <c r="AS522" i="8"/>
  <c r="Y455" i="8"/>
  <c r="BB455" i="8" s="1"/>
  <c r="BC455" i="8" s="1"/>
  <c r="AS90" i="8"/>
  <c r="AI98" i="8"/>
  <c r="AD522" i="8"/>
  <c r="AN522" i="8" s="1"/>
  <c r="AD90" i="8"/>
  <c r="Y90" i="8"/>
  <c r="BB90" i="8" s="1"/>
  <c r="BC90" i="8" s="1"/>
  <c r="AH250" i="8"/>
  <c r="AL121" i="8"/>
  <c r="AV462" i="8"/>
  <c r="AI91" i="8"/>
  <c r="X183" i="8"/>
  <c r="AW302" i="8"/>
  <c r="AM521" i="8"/>
  <c r="AI256" i="8"/>
  <c r="AR175" i="8"/>
  <c r="X473" i="8"/>
  <c r="AL258" i="8"/>
  <c r="AL175" i="8"/>
  <c r="AV287" i="8"/>
  <c r="AV30" i="8"/>
  <c r="AR473" i="8"/>
  <c r="X337" i="8"/>
  <c r="AC334" i="8"/>
  <c r="AS59" i="8"/>
  <c r="AS66" i="8"/>
  <c r="AC481" i="8"/>
  <c r="AS256" i="8"/>
  <c r="AC473" i="8"/>
  <c r="AC409" i="8"/>
  <c r="AD446" i="8"/>
  <c r="AC111" i="8"/>
  <c r="J473" i="8"/>
  <c r="AD473" i="8" s="1"/>
  <c r="X175" i="8"/>
  <c r="X409" i="8"/>
  <c r="AS446" i="8"/>
  <c r="J111" i="8"/>
  <c r="AI111" i="8" s="1"/>
  <c r="J337" i="8"/>
  <c r="AS337" i="8" s="1"/>
  <c r="AC175" i="8"/>
  <c r="AH409" i="8"/>
  <c r="AR111" i="8"/>
  <c r="J175" i="8"/>
  <c r="AS175" i="8" s="1"/>
  <c r="AC52" i="8"/>
  <c r="AH434" i="8"/>
  <c r="AH288" i="8"/>
  <c r="AR52" i="8"/>
  <c r="AR337" i="8"/>
  <c r="Y446" i="8"/>
  <c r="BB446" i="8" s="1"/>
  <c r="BC446" i="8" s="1"/>
  <c r="AR334" i="8"/>
  <c r="AD66" i="8"/>
  <c r="J434" i="8"/>
  <c r="Y434" i="8" s="1"/>
  <c r="X481" i="8"/>
  <c r="AC386" i="8"/>
  <c r="X52" i="8"/>
  <c r="AC337" i="8"/>
  <c r="X334" i="8"/>
  <c r="AM334" i="8" s="1"/>
  <c r="AH258" i="8"/>
  <c r="Y66" i="8"/>
  <c r="AX66" i="8" s="1"/>
  <c r="AC434" i="8"/>
  <c r="AM434" i="8" s="1"/>
  <c r="AH481" i="8"/>
  <c r="AD310" i="8"/>
  <c r="AL367" i="8"/>
  <c r="J342" i="8"/>
  <c r="AS342" i="8" s="1"/>
  <c r="J52" i="8"/>
  <c r="AI52" i="8" s="1"/>
  <c r="J334" i="8"/>
  <c r="Y334" i="8" s="1"/>
  <c r="AR258" i="8"/>
  <c r="AR434" i="8"/>
  <c r="AR481" i="8"/>
  <c r="AS310" i="8"/>
  <c r="AL161" i="8"/>
  <c r="AH342" i="8"/>
  <c r="J258" i="8"/>
  <c r="AS258" i="8" s="1"/>
  <c r="Y310" i="8"/>
  <c r="AV44" i="8"/>
  <c r="AV105" i="8"/>
  <c r="AV294" i="8"/>
  <c r="AV434" i="8"/>
  <c r="AV250" i="8"/>
  <c r="AV175" i="8"/>
  <c r="AW91" i="8"/>
  <c r="AV384" i="8"/>
  <c r="AR407" i="8"/>
  <c r="AM302" i="8"/>
  <c r="X407" i="8"/>
  <c r="AM407" i="8" s="1"/>
  <c r="AL301" i="8"/>
  <c r="AL481" i="8"/>
  <c r="AW521" i="8"/>
  <c r="AV494" i="8"/>
  <c r="J407" i="8"/>
  <c r="AI407" i="8" s="1"/>
  <c r="AV490" i="8"/>
  <c r="AV167" i="8"/>
  <c r="AI455" i="8"/>
  <c r="AS317" i="8"/>
  <c r="AL494" i="8"/>
  <c r="AV258" i="8"/>
  <c r="X105" i="8"/>
  <c r="AM105" i="8" s="1"/>
  <c r="X258" i="8"/>
  <c r="AM258" i="8" s="1"/>
  <c r="J288" i="8"/>
  <c r="AI288" i="8" s="1"/>
  <c r="J294" i="8"/>
  <c r="AI294" i="8" s="1"/>
  <c r="AL334" i="8"/>
  <c r="AL384" i="8"/>
  <c r="AC342" i="8"/>
  <c r="AM342" i="8" s="1"/>
  <c r="J292" i="8"/>
  <c r="AS292" i="8" s="1"/>
  <c r="J105" i="8"/>
  <c r="AS105" i="8" s="1"/>
  <c r="AC288" i="8"/>
  <c r="AR342" i="8"/>
  <c r="AD455" i="8"/>
  <c r="X311" i="8"/>
  <c r="AH105" i="8"/>
  <c r="AC120" i="8"/>
  <c r="AW66" i="8"/>
  <c r="AL473" i="8"/>
  <c r="AV121" i="8"/>
  <c r="AW256" i="8"/>
  <c r="AV120" i="8"/>
  <c r="AV209" i="8"/>
  <c r="AV481" i="8"/>
  <c r="AV515" i="8"/>
  <c r="AL288" i="8"/>
  <c r="AV34" i="8"/>
  <c r="AV337" i="8"/>
  <c r="AI522" i="8"/>
  <c r="AR250" i="8"/>
  <c r="AV386" i="8"/>
  <c r="J250" i="8"/>
  <c r="AS250" i="8" s="1"/>
  <c r="AH209" i="8"/>
  <c r="J301" i="8"/>
  <c r="AS301" i="8" s="1"/>
  <c r="AC486" i="8"/>
  <c r="AL111" i="8"/>
  <c r="X250" i="8"/>
  <c r="AR183" i="8"/>
  <c r="AH301" i="8"/>
  <c r="AS91" i="8"/>
  <c r="AV473" i="8"/>
  <c r="AL167" i="8"/>
  <c r="AM91" i="8"/>
  <c r="AV183" i="8"/>
  <c r="AD91" i="8"/>
  <c r="AN91" i="8" s="1"/>
  <c r="AS98" i="8"/>
  <c r="AV342" i="8"/>
  <c r="AW522" i="8"/>
  <c r="AR294" i="8"/>
  <c r="AL272" i="8"/>
  <c r="AH215" i="8"/>
  <c r="X515" i="8"/>
  <c r="AV111" i="8"/>
  <c r="AL250" i="8"/>
  <c r="AV288" i="8"/>
  <c r="AD256" i="8"/>
  <c r="AW324" i="8"/>
  <c r="AL44" i="8"/>
  <c r="AD317" i="8"/>
  <c r="AR215" i="8"/>
  <c r="Y317" i="8"/>
  <c r="BB317" i="8" s="1"/>
  <c r="BC317" i="8" s="1"/>
  <c r="AR409" i="8"/>
  <c r="AH515" i="8"/>
  <c r="X111" i="8"/>
  <c r="AL105" i="8"/>
  <c r="AL515" i="8"/>
  <c r="X367" i="8"/>
  <c r="AM128" i="8"/>
  <c r="AH470" i="8"/>
  <c r="AW90" i="8"/>
  <c r="Y300" i="8"/>
  <c r="BB300" i="8" s="1"/>
  <c r="BC300" i="8" s="1"/>
  <c r="AH292" i="8"/>
  <c r="J515" i="8"/>
  <c r="AI515" i="8" s="1"/>
  <c r="AL434" i="8"/>
  <c r="J470" i="8"/>
  <c r="AD470" i="8" s="1"/>
  <c r="AV486" i="8"/>
  <c r="AC515" i="8"/>
  <c r="X470" i="8"/>
  <c r="AM470" i="8" s="1"/>
  <c r="AR105" i="8"/>
  <c r="AR292" i="8"/>
  <c r="AR209" i="8"/>
  <c r="AR470" i="8"/>
  <c r="AV367" i="8"/>
  <c r="AW317" i="8"/>
  <c r="AD324" i="8"/>
  <c r="AW310" i="8"/>
  <c r="AH294" i="8"/>
  <c r="AR301" i="8"/>
  <c r="X486" i="8"/>
  <c r="J486" i="8"/>
  <c r="AI486" i="8" s="1"/>
  <c r="AH145" i="8"/>
  <c r="AR120" i="8"/>
  <c r="AH486" i="8"/>
  <c r="J311" i="8"/>
  <c r="Y311" i="8" s="1"/>
  <c r="X120" i="8"/>
  <c r="AC209" i="8"/>
  <c r="AC183" i="8"/>
  <c r="AL120" i="8"/>
  <c r="X215" i="8"/>
  <c r="AX479" i="8"/>
  <c r="BA479" i="8" s="1"/>
  <c r="BD479" i="8" s="1"/>
  <c r="BE479" i="8" s="1"/>
  <c r="BF479" i="8" s="1"/>
  <c r="AH311" i="8"/>
  <c r="J120" i="8"/>
  <c r="Y120" i="8" s="1"/>
  <c r="X209" i="8"/>
  <c r="X294" i="8"/>
  <c r="J183" i="8"/>
  <c r="AS183" i="8" s="1"/>
  <c r="J161" i="8"/>
  <c r="AS161" i="8" s="1"/>
  <c r="X301" i="8"/>
  <c r="AM301" i="8" s="1"/>
  <c r="AL209" i="8"/>
  <c r="AC215" i="8"/>
  <c r="AH161" i="8"/>
  <c r="AL386" i="8"/>
  <c r="AV215" i="8"/>
  <c r="AV470" i="8"/>
  <c r="AL486" i="8"/>
  <c r="X292" i="8"/>
  <c r="AM292" i="8" s="1"/>
  <c r="J386" i="8"/>
  <c r="AI386" i="8" s="1"/>
  <c r="AR386" i="8"/>
  <c r="J367" i="8"/>
  <c r="Y367" i="8" s="1"/>
  <c r="AH386" i="8"/>
  <c r="X303" i="8"/>
  <c r="AC367" i="8"/>
  <c r="AW59" i="8"/>
  <c r="J303" i="8"/>
  <c r="AI303" i="8" s="1"/>
  <c r="AV292" i="8"/>
  <c r="AH367" i="8"/>
  <c r="AV272" i="8"/>
  <c r="AV311" i="8"/>
  <c r="AV301" i="8"/>
  <c r="AV145" i="8"/>
  <c r="AV161" i="8"/>
  <c r="AW446" i="8"/>
  <c r="AV407" i="8"/>
  <c r="AV303" i="8"/>
  <c r="AL311" i="8"/>
  <c r="AM446" i="8"/>
  <c r="AD59" i="8"/>
  <c r="AH303" i="8"/>
  <c r="Y59" i="8"/>
  <c r="BB59" i="8" s="1"/>
  <c r="BC59" i="8" s="1"/>
  <c r="AR161" i="8"/>
  <c r="J279" i="8"/>
  <c r="X279" i="8"/>
  <c r="AR279" i="8"/>
  <c r="AH279" i="8"/>
  <c r="AC279" i="8"/>
  <c r="AW300" i="8"/>
  <c r="AM300" i="8"/>
  <c r="AC311" i="8"/>
  <c r="AC303" i="8"/>
  <c r="AC161" i="8"/>
  <c r="AM161" i="8" s="1"/>
  <c r="AL342" i="8"/>
  <c r="AV279" i="8"/>
  <c r="AL279" i="8"/>
  <c r="AC145" i="8"/>
  <c r="AV409" i="8"/>
  <c r="AD300" i="8"/>
  <c r="AI300" i="8"/>
  <c r="AR145" i="8"/>
  <c r="AL409" i="8"/>
  <c r="AH425" i="8"/>
  <c r="AR425" i="8"/>
  <c r="J425" i="8"/>
  <c r="X425" i="8"/>
  <c r="AC425" i="8"/>
  <c r="X145" i="8"/>
  <c r="AL145" i="8"/>
  <c r="AL425" i="8"/>
  <c r="AV425" i="8"/>
  <c r="AC166" i="8"/>
  <c r="AR166" i="8"/>
  <c r="AH166" i="8"/>
  <c r="J166" i="8"/>
  <c r="X166" i="8"/>
  <c r="AH461" i="8"/>
  <c r="AC461" i="8"/>
  <c r="J461" i="8"/>
  <c r="AR461" i="8"/>
  <c r="X461" i="8"/>
  <c r="AL303" i="8"/>
  <c r="AV461" i="8"/>
  <c r="AL461" i="8"/>
  <c r="AV166" i="8"/>
  <c r="AL166" i="8"/>
  <c r="AH293" i="8"/>
  <c r="J293" i="8"/>
  <c r="AC293" i="8"/>
  <c r="AR293" i="8"/>
  <c r="X293" i="8"/>
  <c r="AL277" i="8"/>
  <c r="AV277" i="8"/>
  <c r="J277" i="8"/>
  <c r="X277" i="8"/>
  <c r="AR277" i="8"/>
  <c r="AH277" i="8"/>
  <c r="AC277" i="8"/>
  <c r="AV232" i="8"/>
  <c r="AL232" i="8"/>
  <c r="AH232" i="8"/>
  <c r="J232" i="8"/>
  <c r="X232" i="8"/>
  <c r="AR232" i="8"/>
  <c r="AC232" i="8"/>
  <c r="AL293" i="8"/>
  <c r="AV293" i="8"/>
  <c r="J347" i="8"/>
  <c r="X347" i="8"/>
  <c r="AR347" i="8"/>
  <c r="AC347" i="8"/>
  <c r="AH347" i="8"/>
  <c r="AV347" i="8"/>
  <c r="AL347" i="8"/>
  <c r="AH363" i="8"/>
  <c r="J363" i="8"/>
  <c r="AC363" i="8"/>
  <c r="AR363" i="8"/>
  <c r="X363" i="8"/>
  <c r="X401" i="8"/>
  <c r="J401" i="8"/>
  <c r="AC401" i="8"/>
  <c r="AR401" i="8"/>
  <c r="AH401" i="8"/>
  <c r="AL73" i="8"/>
  <c r="AV73" i="8"/>
  <c r="Y357" i="8"/>
  <c r="AS357" i="8"/>
  <c r="AI357" i="8"/>
  <c r="AD357" i="8"/>
  <c r="AL284" i="8"/>
  <c r="AV284" i="8"/>
  <c r="X508" i="8"/>
  <c r="AC508" i="8"/>
  <c r="AR508" i="8"/>
  <c r="AH508" i="8"/>
  <c r="J508" i="8"/>
  <c r="X81" i="8"/>
  <c r="AR81" i="8"/>
  <c r="AC81" i="8"/>
  <c r="AH81" i="8"/>
  <c r="J81" i="8"/>
  <c r="AV363" i="8"/>
  <c r="AL363" i="8"/>
  <c r="J224" i="8"/>
  <c r="X224" i="8"/>
  <c r="AR224" i="8"/>
  <c r="AC224" i="8"/>
  <c r="AH224" i="8"/>
  <c r="AV401" i="8"/>
  <c r="AL401" i="8"/>
  <c r="AC41" i="8"/>
  <c r="AR41" i="8"/>
  <c r="AH41" i="8"/>
  <c r="J41" i="8"/>
  <c r="X41" i="8"/>
  <c r="AR340" i="8"/>
  <c r="AH340" i="8"/>
  <c r="J340" i="8"/>
  <c r="AC340" i="8"/>
  <c r="X340" i="8"/>
  <c r="AV174" i="8"/>
  <c r="AL174" i="8"/>
  <c r="X261" i="8"/>
  <c r="AC261" i="8"/>
  <c r="AR261" i="8"/>
  <c r="AH261" i="8"/>
  <c r="J261" i="8"/>
  <c r="AC286" i="8"/>
  <c r="X286" i="8"/>
  <c r="AH286" i="8"/>
  <c r="J286" i="8"/>
  <c r="AR286" i="8"/>
  <c r="AC174" i="8"/>
  <c r="AH174" i="8"/>
  <c r="AR174" i="8"/>
  <c r="J174" i="8"/>
  <c r="X174" i="8"/>
  <c r="AV261" i="8"/>
  <c r="AL261" i="8"/>
  <c r="AH49" i="8"/>
  <c r="AC49" i="8"/>
  <c r="AR49" i="8"/>
  <c r="J49" i="8"/>
  <c r="X49" i="8"/>
  <c r="AV340" i="8"/>
  <c r="AL340" i="8"/>
  <c r="AC73" i="8"/>
  <c r="AR73" i="8"/>
  <c r="AH73" i="8"/>
  <c r="J73" i="8"/>
  <c r="X73" i="8"/>
  <c r="AV286" i="8"/>
  <c r="AL286" i="8"/>
  <c r="AL41" i="8"/>
  <c r="AV41" i="8"/>
  <c r="AV508" i="8"/>
  <c r="AL508" i="8"/>
  <c r="AC284" i="8"/>
  <c r="AR284" i="8"/>
  <c r="J284" i="8"/>
  <c r="AH284" i="8"/>
  <c r="X284" i="8"/>
  <c r="AL224" i="8"/>
  <c r="AV224" i="8"/>
  <c r="AV81" i="8"/>
  <c r="AL81" i="8"/>
  <c r="AW357" i="8"/>
  <c r="AM357" i="8"/>
  <c r="AV49" i="8"/>
  <c r="AL49" i="8"/>
  <c r="I23" i="3"/>
  <c r="K41" i="2" s="1"/>
  <c r="I25" i="3"/>
  <c r="K23" i="2" s="1"/>
  <c r="AV456" i="8"/>
  <c r="AL456" i="8"/>
  <c r="AV78" i="8"/>
  <c r="AL78" i="8"/>
  <c r="AV46" i="8"/>
  <c r="AL46" i="8"/>
  <c r="AL429" i="8"/>
  <c r="AV429" i="8"/>
  <c r="X130" i="8"/>
  <c r="AR130" i="8"/>
  <c r="AH130" i="8"/>
  <c r="AC130" i="8"/>
  <c r="J130" i="8"/>
  <c r="AM494" i="8"/>
  <c r="AW494" i="8"/>
  <c r="AV297" i="8"/>
  <c r="AL297" i="8"/>
  <c r="AS246" i="8"/>
  <c r="AI246" i="8"/>
  <c r="AD246" i="8"/>
  <c r="Y246" i="8"/>
  <c r="AL275" i="8"/>
  <c r="AV275" i="8"/>
  <c r="AH487" i="8"/>
  <c r="J487" i="8"/>
  <c r="AC487" i="8"/>
  <c r="X487" i="8"/>
  <c r="AR487" i="8"/>
  <c r="AL55" i="8"/>
  <c r="AV55" i="8"/>
  <c r="AL228" i="8"/>
  <c r="AV228" i="8"/>
  <c r="AV296" i="8"/>
  <c r="AL296" i="8"/>
  <c r="AV207" i="8"/>
  <c r="AL207" i="8"/>
  <c r="X501" i="8"/>
  <c r="J501" i="8"/>
  <c r="AC501" i="8"/>
  <c r="AR501" i="8"/>
  <c r="AH501" i="8"/>
  <c r="AI329" i="8"/>
  <c r="Y329" i="8"/>
  <c r="AS329" i="8"/>
  <c r="AD329" i="8"/>
  <c r="AC188" i="8"/>
  <c r="AR188" i="8"/>
  <c r="AH188" i="8"/>
  <c r="J188" i="8"/>
  <c r="X188" i="8"/>
  <c r="AC237" i="8"/>
  <c r="AR237" i="8"/>
  <c r="X237" i="8"/>
  <c r="AH237" i="8"/>
  <c r="J237" i="8"/>
  <c r="AM518" i="8"/>
  <c r="AW518" i="8"/>
  <c r="AC354" i="8"/>
  <c r="AH354" i="8"/>
  <c r="X354" i="8"/>
  <c r="J354" i="8"/>
  <c r="AR354" i="8"/>
  <c r="AC369" i="8"/>
  <c r="AH369" i="8"/>
  <c r="J369" i="8"/>
  <c r="AR369" i="8"/>
  <c r="X369" i="8"/>
  <c r="AL88" i="8"/>
  <c r="AV88" i="8"/>
  <c r="AH454" i="8"/>
  <c r="J454" i="8"/>
  <c r="AC454" i="8"/>
  <c r="X454" i="8"/>
  <c r="AR454" i="8"/>
  <c r="X336" i="8"/>
  <c r="AC336" i="8"/>
  <c r="J336" i="8"/>
  <c r="AH336" i="8"/>
  <c r="AR336" i="8"/>
  <c r="AL79" i="8"/>
  <c r="AV79" i="8"/>
  <c r="AC412" i="8"/>
  <c r="AH412" i="8"/>
  <c r="J412" i="8"/>
  <c r="AR412" i="8"/>
  <c r="X412" i="8"/>
  <c r="Y209" i="8"/>
  <c r="AS209" i="8"/>
  <c r="AI209" i="8"/>
  <c r="AD209" i="8"/>
  <c r="AH408" i="8"/>
  <c r="J408" i="8"/>
  <c r="X408" i="8"/>
  <c r="AR408" i="8"/>
  <c r="AC408" i="8"/>
  <c r="AL157" i="8"/>
  <c r="AV157" i="8"/>
  <c r="X296" i="8"/>
  <c r="AH296" i="8"/>
  <c r="AC296" i="8"/>
  <c r="AR296" i="8"/>
  <c r="J296" i="8"/>
  <c r="X235" i="8"/>
  <c r="AC235" i="8"/>
  <c r="AH235" i="8"/>
  <c r="J235" i="8"/>
  <c r="AR235" i="8"/>
  <c r="Y76" i="8"/>
  <c r="AI76" i="8"/>
  <c r="AD76" i="8"/>
  <c r="AS76" i="8"/>
  <c r="AC404" i="8"/>
  <c r="AH404" i="8"/>
  <c r="J404" i="8"/>
  <c r="X404" i="8"/>
  <c r="AR404" i="8"/>
  <c r="AL428" i="8"/>
  <c r="AV428" i="8"/>
  <c r="AV142" i="8"/>
  <c r="AL142" i="8"/>
  <c r="AH295" i="8"/>
  <c r="J295" i="8"/>
  <c r="X295" i="8"/>
  <c r="AR295" i="8"/>
  <c r="AC295" i="8"/>
  <c r="AL274" i="8"/>
  <c r="AV274" i="8"/>
  <c r="AV187" i="8"/>
  <c r="AL187" i="8"/>
  <c r="AC32" i="8"/>
  <c r="AR32" i="8"/>
  <c r="AH32" i="8"/>
  <c r="X32" i="8"/>
  <c r="J32" i="8"/>
  <c r="AH263" i="8"/>
  <c r="J263" i="8"/>
  <c r="X263" i="8"/>
  <c r="AC263" i="8"/>
  <c r="AR263" i="8"/>
  <c r="AL110" i="8"/>
  <c r="AV110" i="8"/>
  <c r="AL31" i="8"/>
  <c r="AV31" i="8"/>
  <c r="AH201" i="8"/>
  <c r="J201" i="8"/>
  <c r="X201" i="8"/>
  <c r="AC201" i="8"/>
  <c r="AR201" i="8"/>
  <c r="AS451" i="8"/>
  <c r="AD451" i="8"/>
  <c r="Y451" i="8"/>
  <c r="AI451" i="8"/>
  <c r="AV206" i="8"/>
  <c r="AL206" i="8"/>
  <c r="AC361" i="8"/>
  <c r="AH361" i="8"/>
  <c r="J361" i="8"/>
  <c r="AR361" i="8"/>
  <c r="X361" i="8"/>
  <c r="AV143" i="8"/>
  <c r="AL143" i="8"/>
  <c r="BD97" i="8"/>
  <c r="BE97" i="8" s="1"/>
  <c r="BF97" i="8" s="1"/>
  <c r="AC390" i="8"/>
  <c r="AR390" i="8"/>
  <c r="AH390" i="8"/>
  <c r="X390" i="8"/>
  <c r="J390" i="8"/>
  <c r="AC63" i="8"/>
  <c r="AR63" i="8"/>
  <c r="J63" i="8"/>
  <c r="X63" i="8"/>
  <c r="AH63" i="8"/>
  <c r="AR207" i="8"/>
  <c r="AH207" i="8"/>
  <c r="J207" i="8"/>
  <c r="AC207" i="8"/>
  <c r="X207" i="8"/>
  <c r="AV240" i="8"/>
  <c r="AL240" i="8"/>
  <c r="X320" i="8"/>
  <c r="AH320" i="8"/>
  <c r="AC320" i="8"/>
  <c r="AR320" i="8"/>
  <c r="J320" i="8"/>
  <c r="AC421" i="8"/>
  <c r="AR421" i="8"/>
  <c r="AH421" i="8"/>
  <c r="X421" i="8"/>
  <c r="J421" i="8"/>
  <c r="AV265" i="8"/>
  <c r="AL265" i="8"/>
  <c r="AV497" i="8"/>
  <c r="AL497" i="8"/>
  <c r="Y287" i="8"/>
  <c r="AI287" i="8"/>
  <c r="AS287" i="8"/>
  <c r="AD287" i="8"/>
  <c r="J73" i="2"/>
  <c r="J64" i="2"/>
  <c r="E53" i="2"/>
  <c r="J28" i="2"/>
  <c r="C64" i="2"/>
  <c r="M28" i="2"/>
  <c r="O48" i="2"/>
  <c r="C73" i="2"/>
  <c r="L28" i="2"/>
  <c r="K28" i="2"/>
  <c r="N28" i="2"/>
  <c r="Y169" i="8"/>
  <c r="AS169" i="8"/>
  <c r="AD169" i="8"/>
  <c r="AI169" i="8"/>
  <c r="X312" i="8"/>
  <c r="AH312" i="8"/>
  <c r="AC312" i="8"/>
  <c r="AR312" i="8"/>
  <c r="J312" i="8"/>
  <c r="AV230" i="8"/>
  <c r="AL230" i="8"/>
  <c r="X305" i="8"/>
  <c r="AC305" i="8"/>
  <c r="J305" i="8"/>
  <c r="AH305" i="8"/>
  <c r="AR305" i="8"/>
  <c r="AL345" i="8"/>
  <c r="AV345" i="8"/>
  <c r="AW239" i="8"/>
  <c r="AM239" i="8"/>
  <c r="AV264" i="8"/>
  <c r="AL264" i="8"/>
  <c r="AM269" i="8"/>
  <c r="AW269" i="8"/>
  <c r="AW253" i="8"/>
  <c r="AM253" i="8"/>
  <c r="J20" i="3"/>
  <c r="AC71" i="8"/>
  <c r="AR71" i="8"/>
  <c r="J71" i="8"/>
  <c r="AH71" i="8"/>
  <c r="X71" i="8"/>
  <c r="AV69" i="8"/>
  <c r="AL69" i="8"/>
  <c r="AV163" i="8"/>
  <c r="AL163" i="8"/>
  <c r="AV99" i="8"/>
  <c r="AL99" i="8"/>
  <c r="X426" i="8"/>
  <c r="AR426" i="8"/>
  <c r="J426" i="8"/>
  <c r="AH426" i="8"/>
  <c r="AC426" i="8"/>
  <c r="X458" i="8"/>
  <c r="AC458" i="8"/>
  <c r="AR458" i="8"/>
  <c r="J458" i="8"/>
  <c r="AH458" i="8"/>
  <c r="X460" i="8"/>
  <c r="AC460" i="8"/>
  <c r="AR460" i="8"/>
  <c r="AH460" i="8"/>
  <c r="J460" i="8"/>
  <c r="AC88" i="8"/>
  <c r="AR88" i="8"/>
  <c r="J88" i="8"/>
  <c r="X88" i="8"/>
  <c r="AH88" i="8"/>
  <c r="AS382" i="8"/>
  <c r="AD382" i="8"/>
  <c r="Y382" i="8"/>
  <c r="AI382" i="8"/>
  <c r="AW359" i="8"/>
  <c r="AM359" i="8"/>
  <c r="AW374" i="8"/>
  <c r="AM374" i="8"/>
  <c r="AL197" i="8"/>
  <c r="AV197" i="8"/>
  <c r="AC125" i="8"/>
  <c r="AR125" i="8"/>
  <c r="J125" i="8"/>
  <c r="X125" i="8"/>
  <c r="AH125" i="8"/>
  <c r="AI431" i="8"/>
  <c r="AD431" i="8"/>
  <c r="AS431" i="8"/>
  <c r="Y431" i="8"/>
  <c r="AV106" i="8"/>
  <c r="AL106" i="8"/>
  <c r="AV478" i="8"/>
  <c r="AL478" i="8"/>
  <c r="AV160" i="8"/>
  <c r="AL160" i="8"/>
  <c r="AV94" i="8"/>
  <c r="AL94" i="8"/>
  <c r="AL251" i="8"/>
  <c r="AV251" i="8"/>
  <c r="Y145" i="8"/>
  <c r="AS145" i="8"/>
  <c r="AD145" i="8"/>
  <c r="AI145" i="8"/>
  <c r="AL338" i="8"/>
  <c r="AV338" i="8"/>
  <c r="AC220" i="8"/>
  <c r="AR220" i="8"/>
  <c r="AH220" i="8"/>
  <c r="J220" i="8"/>
  <c r="X220" i="8"/>
  <c r="AW225" i="8"/>
  <c r="AM225" i="8"/>
  <c r="AL39" i="8"/>
  <c r="AV39" i="8"/>
  <c r="AL260" i="8"/>
  <c r="AV260" i="8"/>
  <c r="AV219" i="8"/>
  <c r="AL219" i="8"/>
  <c r="AH168" i="8"/>
  <c r="J168" i="8"/>
  <c r="X168" i="8"/>
  <c r="AR168" i="8"/>
  <c r="AC168" i="8"/>
  <c r="AV489" i="8"/>
  <c r="AL489" i="8"/>
  <c r="AV336" i="8"/>
  <c r="AL336" i="8"/>
  <c r="X352" i="8"/>
  <c r="AC352" i="8"/>
  <c r="AH352" i="8"/>
  <c r="AR352" i="8"/>
  <c r="J352" i="8"/>
  <c r="AI394" i="8"/>
  <c r="Y394" i="8"/>
  <c r="AD394" i="8"/>
  <c r="AS394" i="8"/>
  <c r="X242" i="8"/>
  <c r="AR242" i="8"/>
  <c r="AH242" i="8"/>
  <c r="J242" i="8"/>
  <c r="AC242" i="8"/>
  <c r="AL156" i="8"/>
  <c r="AV156" i="8"/>
  <c r="AW137" i="8"/>
  <c r="AM137" i="8"/>
  <c r="AH68" i="8"/>
  <c r="J68" i="8"/>
  <c r="X68" i="8"/>
  <c r="AC68" i="8"/>
  <c r="AR68" i="8"/>
  <c r="AC445" i="8"/>
  <c r="AR445" i="8"/>
  <c r="AH445" i="8"/>
  <c r="J445" i="8"/>
  <c r="X445" i="8"/>
  <c r="X139" i="8"/>
  <c r="AC139" i="8"/>
  <c r="AH139" i="8"/>
  <c r="J139" i="8"/>
  <c r="AR139" i="8"/>
  <c r="AV162" i="8"/>
  <c r="AL162" i="8"/>
  <c r="AW525" i="8"/>
  <c r="AM525" i="8"/>
  <c r="AC221" i="8"/>
  <c r="AR221" i="8"/>
  <c r="X221" i="8"/>
  <c r="AH221" i="8"/>
  <c r="J221" i="8"/>
  <c r="AV131" i="8"/>
  <c r="AL131" i="8"/>
  <c r="AL476" i="8"/>
  <c r="AV476" i="8"/>
  <c r="L8" i="3"/>
  <c r="N9" i="2"/>
  <c r="L9" i="3" s="1"/>
  <c r="N8" i="2"/>
  <c r="N10" i="2"/>
  <c r="N12" i="2"/>
  <c r="N15" i="2"/>
  <c r="N21" i="2" s="1"/>
  <c r="N22" i="2"/>
  <c r="O7" i="2"/>
  <c r="AC40" i="8"/>
  <c r="AR40" i="8"/>
  <c r="AH40" i="8"/>
  <c r="J40" i="8"/>
  <c r="X40" i="8"/>
  <c r="AL346" i="8"/>
  <c r="AV346" i="8"/>
  <c r="AV466" i="8"/>
  <c r="AL466" i="8"/>
  <c r="AV475" i="8"/>
  <c r="AL475" i="8"/>
  <c r="AI467" i="8"/>
  <c r="Y467" i="8"/>
  <c r="AS467" i="8"/>
  <c r="AD467" i="8"/>
  <c r="AX521" i="8"/>
  <c r="AN521" i="8"/>
  <c r="BB521" i="8"/>
  <c r="BC521" i="8" s="1"/>
  <c r="X321" i="8"/>
  <c r="AC321" i="8"/>
  <c r="J321" i="8"/>
  <c r="AH321" i="8"/>
  <c r="AR321" i="8"/>
  <c r="AC493" i="8"/>
  <c r="AR493" i="8"/>
  <c r="X493" i="8"/>
  <c r="J493" i="8"/>
  <c r="AH493" i="8"/>
  <c r="X194" i="8"/>
  <c r="AR194" i="8"/>
  <c r="AH194" i="8"/>
  <c r="AC194" i="8"/>
  <c r="J194" i="8"/>
  <c r="AC405" i="8"/>
  <c r="AR405" i="8"/>
  <c r="J405" i="8"/>
  <c r="X405" i="8"/>
  <c r="AH405" i="8"/>
  <c r="AL213" i="8"/>
  <c r="AV213" i="8"/>
  <c r="AC132" i="8"/>
  <c r="AR132" i="8"/>
  <c r="AH132" i="8"/>
  <c r="J132" i="8"/>
  <c r="X132" i="8"/>
  <c r="AV67" i="8"/>
  <c r="AL67" i="8"/>
  <c r="X62" i="8"/>
  <c r="AC62" i="8"/>
  <c r="J62" i="8"/>
  <c r="AH62" i="8"/>
  <c r="AR62" i="8"/>
  <c r="AW44" i="8"/>
  <c r="AM44" i="8"/>
  <c r="AH270" i="8"/>
  <c r="J270" i="8"/>
  <c r="AC270" i="8"/>
  <c r="X270" i="8"/>
  <c r="AR270" i="8"/>
  <c r="AL283" i="8"/>
  <c r="AV283" i="8"/>
  <c r="AX366" i="8"/>
  <c r="BA366" i="8" s="1"/>
  <c r="AN366" i="8"/>
  <c r="BB366" i="8"/>
  <c r="BC366" i="8" s="1"/>
  <c r="AR332" i="8"/>
  <c r="AH332" i="8"/>
  <c r="J332" i="8"/>
  <c r="AC332" i="8"/>
  <c r="X332" i="8"/>
  <c r="AC299" i="8"/>
  <c r="AR299" i="8"/>
  <c r="J299" i="8"/>
  <c r="X299" i="8"/>
  <c r="AH299" i="8"/>
  <c r="X138" i="8"/>
  <c r="AR138" i="8"/>
  <c r="AH138" i="8"/>
  <c r="AC138" i="8"/>
  <c r="J138" i="8"/>
  <c r="AC436" i="8"/>
  <c r="AH436" i="8"/>
  <c r="J436" i="8"/>
  <c r="X436" i="8"/>
  <c r="AR436" i="8"/>
  <c r="AC252" i="8"/>
  <c r="AH252" i="8"/>
  <c r="X252" i="8"/>
  <c r="J252" i="8"/>
  <c r="AR252" i="8"/>
  <c r="AC157" i="8"/>
  <c r="AR157" i="8"/>
  <c r="X157" i="8"/>
  <c r="AH157" i="8"/>
  <c r="J157" i="8"/>
  <c r="AR348" i="8"/>
  <c r="AH348" i="8"/>
  <c r="J348" i="8"/>
  <c r="AC348" i="8"/>
  <c r="X348" i="8"/>
  <c r="AC95" i="8"/>
  <c r="AR95" i="8"/>
  <c r="J95" i="8"/>
  <c r="X95" i="8"/>
  <c r="AH95" i="8"/>
  <c r="X53" i="8"/>
  <c r="AC53" i="8"/>
  <c r="AR53" i="8"/>
  <c r="J53" i="8"/>
  <c r="AH53" i="8"/>
  <c r="AV517" i="8"/>
  <c r="AL517" i="8"/>
  <c r="X313" i="8"/>
  <c r="AC313" i="8"/>
  <c r="J313" i="8"/>
  <c r="AR313" i="8"/>
  <c r="AH313" i="8"/>
  <c r="B68" i="10"/>
  <c r="E75" i="10" s="1"/>
  <c r="F75" i="10" s="1"/>
  <c r="AL172" i="8"/>
  <c r="AV172" i="8"/>
  <c r="AM57" i="8"/>
  <c r="AW57" i="8"/>
  <c r="AC110" i="8"/>
  <c r="AR110" i="8"/>
  <c r="AH110" i="8"/>
  <c r="J110" i="8"/>
  <c r="X110" i="8"/>
  <c r="AL181" i="8"/>
  <c r="AV181" i="8"/>
  <c r="J18" i="2"/>
  <c r="J17" i="2"/>
  <c r="J19" i="2"/>
  <c r="J25" i="2" s="1"/>
  <c r="AR143" i="8"/>
  <c r="AH143" i="8"/>
  <c r="J143" i="8"/>
  <c r="AC143" i="8"/>
  <c r="X143" i="8"/>
  <c r="AV86" i="8"/>
  <c r="AL86" i="8"/>
  <c r="AW153" i="8"/>
  <c r="AM153" i="8"/>
  <c r="X179" i="8"/>
  <c r="AC179" i="8"/>
  <c r="AR179" i="8"/>
  <c r="J179" i="8"/>
  <c r="AH179" i="8"/>
  <c r="AV185" i="8"/>
  <c r="AL185" i="8"/>
  <c r="AH433" i="8"/>
  <c r="J433" i="8"/>
  <c r="X433" i="8"/>
  <c r="AC433" i="8"/>
  <c r="AR433" i="8"/>
  <c r="AH129" i="8"/>
  <c r="J129" i="8"/>
  <c r="X129" i="8"/>
  <c r="AC129" i="8"/>
  <c r="AR129" i="8"/>
  <c r="AR355" i="8"/>
  <c r="AC355" i="8"/>
  <c r="J355" i="8"/>
  <c r="X355" i="8"/>
  <c r="AH355" i="8"/>
  <c r="AM89" i="8"/>
  <c r="AW89" i="8"/>
  <c r="AH278" i="8"/>
  <c r="J278" i="8"/>
  <c r="X278" i="8"/>
  <c r="AR278" i="8"/>
  <c r="AC278" i="8"/>
  <c r="X243" i="8"/>
  <c r="AC243" i="8"/>
  <c r="J243" i="8"/>
  <c r="AH243" i="8"/>
  <c r="AR243" i="8"/>
  <c r="X281" i="8"/>
  <c r="AR281" i="8"/>
  <c r="AC281" i="8"/>
  <c r="J281" i="8"/>
  <c r="AH281" i="8"/>
  <c r="AC47" i="8"/>
  <c r="AR47" i="8"/>
  <c r="AH47" i="8"/>
  <c r="J47" i="8"/>
  <c r="X47" i="8"/>
  <c r="AL96" i="8"/>
  <c r="AV96" i="8"/>
  <c r="X186" i="8"/>
  <c r="AR186" i="8"/>
  <c r="AH186" i="8"/>
  <c r="AC186" i="8"/>
  <c r="J186" i="8"/>
  <c r="AL118" i="8"/>
  <c r="AV118" i="8"/>
  <c r="AL80" i="8"/>
  <c r="AV80" i="8"/>
  <c r="AV447" i="8"/>
  <c r="AL447" i="8"/>
  <c r="AH488" i="8"/>
  <c r="J488" i="8"/>
  <c r="AC488" i="8"/>
  <c r="AR488" i="8"/>
  <c r="X488" i="8"/>
  <c r="AV242" i="8"/>
  <c r="AL242" i="8"/>
  <c r="AR346" i="8"/>
  <c r="X346" i="8"/>
  <c r="J346" i="8"/>
  <c r="AH346" i="8"/>
  <c r="AC346" i="8"/>
  <c r="AL164" i="8"/>
  <c r="AV164" i="8"/>
  <c r="AV487" i="8"/>
  <c r="AL487" i="8"/>
  <c r="AC118" i="8"/>
  <c r="AR118" i="8"/>
  <c r="AH118" i="8"/>
  <c r="J118" i="8"/>
  <c r="X118" i="8"/>
  <c r="AC80" i="8"/>
  <c r="AR80" i="8"/>
  <c r="X80" i="8"/>
  <c r="AH80" i="8"/>
  <c r="J80" i="8"/>
  <c r="AV53" i="8"/>
  <c r="AL53" i="8"/>
  <c r="Y272" i="8"/>
  <c r="AD272" i="8"/>
  <c r="AS272" i="8"/>
  <c r="AI272" i="8"/>
  <c r="AL390" i="8"/>
  <c r="AV390" i="8"/>
  <c r="AM329" i="8"/>
  <c r="AW329" i="8"/>
  <c r="AW377" i="8"/>
  <c r="AM377" i="8"/>
  <c r="AV507" i="8"/>
  <c r="AL507" i="8"/>
  <c r="AH75" i="8"/>
  <c r="J75" i="8"/>
  <c r="X75" i="8"/>
  <c r="AC75" i="8"/>
  <c r="AR75" i="8"/>
  <c r="X123" i="8"/>
  <c r="AC123" i="8"/>
  <c r="AH123" i="8"/>
  <c r="AR123" i="8"/>
  <c r="J123" i="8"/>
  <c r="AV427" i="8"/>
  <c r="AL427" i="8"/>
  <c r="AV101" i="8"/>
  <c r="AL101" i="8"/>
  <c r="AW84" i="8"/>
  <c r="AM84" i="8"/>
  <c r="AL496" i="8"/>
  <c r="AV496" i="8"/>
  <c r="AX134" i="8"/>
  <c r="AN134" i="8"/>
  <c r="BB134" i="8"/>
  <c r="BC134" i="8" s="1"/>
  <c r="AH447" i="8"/>
  <c r="J447" i="8"/>
  <c r="X447" i="8"/>
  <c r="AC447" i="8"/>
  <c r="AR447" i="8"/>
  <c r="AL245" i="8"/>
  <c r="AV245" i="8"/>
  <c r="AL244" i="8"/>
  <c r="AV244" i="8"/>
  <c r="AW499" i="8"/>
  <c r="AM499" i="8"/>
  <c r="AV439" i="8"/>
  <c r="AL439" i="8"/>
  <c r="AV222" i="8"/>
  <c r="AL222" i="8"/>
  <c r="Y137" i="8"/>
  <c r="AS137" i="8"/>
  <c r="AD137" i="8"/>
  <c r="AI137" i="8"/>
  <c r="AH358" i="8"/>
  <c r="J358" i="8"/>
  <c r="X358" i="8"/>
  <c r="AC358" i="8"/>
  <c r="AR358" i="8"/>
  <c r="AS30" i="8"/>
  <c r="AD30" i="8"/>
  <c r="AI30" i="8"/>
  <c r="Y30" i="8"/>
  <c r="X257" i="8"/>
  <c r="AH257" i="8"/>
  <c r="J257" i="8"/>
  <c r="AR257" i="8"/>
  <c r="AC257" i="8"/>
  <c r="X162" i="8"/>
  <c r="AR162" i="8"/>
  <c r="AH162" i="8"/>
  <c r="AC162" i="8"/>
  <c r="J162" i="8"/>
  <c r="AV418" i="8"/>
  <c r="AL418" i="8"/>
  <c r="AV144" i="8"/>
  <c r="AL144" i="8"/>
  <c r="AC353" i="8"/>
  <c r="AR353" i="8"/>
  <c r="J353" i="8"/>
  <c r="X353" i="8"/>
  <c r="AH353" i="8"/>
  <c r="AL229" i="8"/>
  <c r="AV229" i="8"/>
  <c r="AH524" i="8"/>
  <c r="X524" i="8"/>
  <c r="J524" i="8"/>
  <c r="AR524" i="8"/>
  <c r="AC524" i="8"/>
  <c r="AL124" i="8"/>
  <c r="AV124" i="8"/>
  <c r="AV195" i="8"/>
  <c r="AL195" i="8"/>
  <c r="AW262" i="8"/>
  <c r="AM262" i="8"/>
  <c r="AX326" i="8"/>
  <c r="BA326" i="8" s="1"/>
  <c r="AN326" i="8"/>
  <c r="BB326" i="8"/>
  <c r="BC326" i="8" s="1"/>
  <c r="AV271" i="8"/>
  <c r="AL271" i="8"/>
  <c r="AV321" i="8"/>
  <c r="AL321" i="8"/>
  <c r="AV493" i="8"/>
  <c r="AL493" i="8"/>
  <c r="AC414" i="8"/>
  <c r="AR414" i="8"/>
  <c r="X414" i="8"/>
  <c r="AH414" i="8"/>
  <c r="J414" i="8"/>
  <c r="AC213" i="8"/>
  <c r="AR213" i="8"/>
  <c r="AH213" i="8"/>
  <c r="J213" i="8"/>
  <c r="X213" i="8"/>
  <c r="AV62" i="8"/>
  <c r="AL62" i="8"/>
  <c r="AC323" i="8"/>
  <c r="AR323" i="8"/>
  <c r="J323" i="8"/>
  <c r="X323" i="8"/>
  <c r="AH323" i="8"/>
  <c r="Y44" i="8"/>
  <c r="AI44" i="8"/>
  <c r="AD44" i="8"/>
  <c r="AS44" i="8"/>
  <c r="AM387" i="8"/>
  <c r="AW387" i="8"/>
  <c r="AV379" i="8"/>
  <c r="AL379" i="8"/>
  <c r="AL299" i="8"/>
  <c r="AV299" i="8"/>
  <c r="AL383" i="8"/>
  <c r="AV383" i="8"/>
  <c r="AV37" i="8"/>
  <c r="AL37" i="8"/>
  <c r="AC503" i="8"/>
  <c r="AR503" i="8"/>
  <c r="AH503" i="8"/>
  <c r="X503" i="8"/>
  <c r="J503" i="8"/>
  <c r="AV203" i="8"/>
  <c r="AL203" i="8"/>
  <c r="AV77" i="8"/>
  <c r="AL77" i="8"/>
  <c r="AH495" i="8"/>
  <c r="J495" i="8"/>
  <c r="AR495" i="8"/>
  <c r="AC495" i="8"/>
  <c r="X495" i="8"/>
  <c r="AW410" i="8"/>
  <c r="AM410" i="8"/>
  <c r="AV313" i="8"/>
  <c r="AL313" i="8"/>
  <c r="AW327" i="8"/>
  <c r="AM327" i="8"/>
  <c r="AC526" i="8"/>
  <c r="J526" i="8"/>
  <c r="AR526" i="8"/>
  <c r="X526" i="8"/>
  <c r="AH526" i="8"/>
  <c r="AL404" i="8"/>
  <c r="AV404" i="8"/>
  <c r="AS57" i="8"/>
  <c r="AI57" i="8"/>
  <c r="AD57" i="8"/>
  <c r="Y57" i="8"/>
  <c r="AC399" i="8"/>
  <c r="AR399" i="8"/>
  <c r="J399" i="8"/>
  <c r="X399" i="8"/>
  <c r="AH399" i="8"/>
  <c r="AC484" i="8"/>
  <c r="AR484" i="8"/>
  <c r="AH484" i="8"/>
  <c r="X484" i="8"/>
  <c r="J484" i="8"/>
  <c r="AL362" i="8"/>
  <c r="AV362" i="8"/>
  <c r="J335" i="8"/>
  <c r="AC335" i="8"/>
  <c r="X335" i="8"/>
  <c r="AR335" i="8"/>
  <c r="AH335" i="8"/>
  <c r="AC492" i="8"/>
  <c r="AH492" i="8"/>
  <c r="J492" i="8"/>
  <c r="X492" i="8"/>
  <c r="AR492" i="8"/>
  <c r="X389" i="8"/>
  <c r="AR389" i="8"/>
  <c r="AH389" i="8"/>
  <c r="J389" i="8"/>
  <c r="AC389" i="8"/>
  <c r="AV151" i="8"/>
  <c r="AL151" i="8"/>
  <c r="AC181" i="8"/>
  <c r="AR181" i="8"/>
  <c r="X181" i="8"/>
  <c r="AH181" i="8"/>
  <c r="J181" i="8"/>
  <c r="X54" i="8"/>
  <c r="AC54" i="8"/>
  <c r="AH54" i="8"/>
  <c r="AR54" i="8"/>
  <c r="J54" i="8"/>
  <c r="AV249" i="8"/>
  <c r="AL249" i="8"/>
  <c r="X171" i="8"/>
  <c r="AC171" i="8"/>
  <c r="AH171" i="8"/>
  <c r="J171" i="8"/>
  <c r="AR171" i="8"/>
  <c r="AW285" i="8"/>
  <c r="AM285" i="8"/>
  <c r="AV218" i="8"/>
  <c r="AL218" i="8"/>
  <c r="Y153" i="8"/>
  <c r="AS153" i="8"/>
  <c r="AD153" i="8"/>
  <c r="AI153" i="8"/>
  <c r="AV146" i="8"/>
  <c r="AL146" i="8"/>
  <c r="AV376" i="8"/>
  <c r="AL376" i="8"/>
  <c r="AH424" i="8"/>
  <c r="J424" i="8"/>
  <c r="AC424" i="8"/>
  <c r="AR424" i="8"/>
  <c r="X424" i="8"/>
  <c r="AI27" i="8"/>
  <c r="AS27" i="8"/>
  <c r="AD27" i="8"/>
  <c r="Y27" i="8"/>
  <c r="AL204" i="8"/>
  <c r="AV204" i="8"/>
  <c r="AL468" i="8"/>
  <c r="AV468" i="8"/>
  <c r="AV350" i="8"/>
  <c r="AL350" i="8"/>
  <c r="AL477" i="8"/>
  <c r="AV477" i="8"/>
  <c r="AL47" i="8"/>
  <c r="AV47" i="8"/>
  <c r="Y448" i="8"/>
  <c r="AI448" i="8"/>
  <c r="AD448" i="8"/>
  <c r="AS448" i="8"/>
  <c r="AC148" i="8"/>
  <c r="AR148" i="8"/>
  <c r="AH148" i="8"/>
  <c r="J148" i="8"/>
  <c r="X148" i="8"/>
  <c r="X489" i="8"/>
  <c r="AR489" i="8"/>
  <c r="J489" i="8"/>
  <c r="AH489" i="8"/>
  <c r="AC489" i="8"/>
  <c r="AC245" i="8"/>
  <c r="AR245" i="8"/>
  <c r="AH245" i="8"/>
  <c r="X245" i="8"/>
  <c r="J245" i="8"/>
  <c r="AI415" i="8"/>
  <c r="AD415" i="8"/>
  <c r="Y415" i="8"/>
  <c r="AS415" i="8"/>
  <c r="AL474" i="8"/>
  <c r="AV474" i="8"/>
  <c r="AH28" i="8"/>
  <c r="J28" i="8"/>
  <c r="AR28" i="8"/>
  <c r="AC28" i="8"/>
  <c r="X28" i="8"/>
  <c r="AI499" i="8"/>
  <c r="AS499" i="8"/>
  <c r="Y499" i="8"/>
  <c r="AD499" i="8"/>
  <c r="AC222" i="8"/>
  <c r="AR222" i="8"/>
  <c r="AH222" i="8"/>
  <c r="J222" i="8"/>
  <c r="X222" i="8"/>
  <c r="AC180" i="8"/>
  <c r="AR180" i="8"/>
  <c r="AH180" i="8"/>
  <c r="J180" i="8"/>
  <c r="X180" i="8"/>
  <c r="AL445" i="8"/>
  <c r="AV445" i="8"/>
  <c r="AV139" i="8"/>
  <c r="AL139" i="8"/>
  <c r="AL133" i="8"/>
  <c r="AV133" i="8"/>
  <c r="AV136" i="8"/>
  <c r="AL136" i="8"/>
  <c r="AL457" i="8"/>
  <c r="AV457" i="8"/>
  <c r="X418" i="8"/>
  <c r="AR418" i="8"/>
  <c r="AH418" i="8"/>
  <c r="AC418" i="8"/>
  <c r="J418" i="8"/>
  <c r="AX126" i="8"/>
  <c r="BA126" i="8" s="1"/>
  <c r="AN126" i="8"/>
  <c r="BB126" i="8"/>
  <c r="BC126" i="8" s="1"/>
  <c r="AW167" i="8"/>
  <c r="AM167" i="8"/>
  <c r="AL40" i="8"/>
  <c r="AV40" i="8"/>
  <c r="AC229" i="8"/>
  <c r="AR229" i="8"/>
  <c r="X229" i="8"/>
  <c r="AH229" i="8"/>
  <c r="J229" i="8"/>
  <c r="AL412" i="8"/>
  <c r="AV412" i="8"/>
  <c r="AM467" i="8"/>
  <c r="AW467" i="8"/>
  <c r="AS406" i="8"/>
  <c r="AI406" i="8"/>
  <c r="AD406" i="8"/>
  <c r="Y406" i="8"/>
  <c r="AL36" i="8"/>
  <c r="AV36" i="8"/>
  <c r="AH271" i="8"/>
  <c r="J271" i="8"/>
  <c r="X271" i="8"/>
  <c r="AR271" i="8"/>
  <c r="AC271" i="8"/>
  <c r="AC228" i="8"/>
  <c r="AR228" i="8"/>
  <c r="AH228" i="8"/>
  <c r="J228" i="8"/>
  <c r="X228" i="8"/>
  <c r="AR459" i="8"/>
  <c r="AH459" i="8"/>
  <c r="X459" i="8"/>
  <c r="J459" i="8"/>
  <c r="AC459" i="8"/>
  <c r="X419" i="8"/>
  <c r="AC419" i="8"/>
  <c r="AR419" i="8"/>
  <c r="J419" i="8"/>
  <c r="AH419" i="8"/>
  <c r="AC298" i="8"/>
  <c r="AR298" i="8"/>
  <c r="J298" i="8"/>
  <c r="AH298" i="8"/>
  <c r="X298" i="8"/>
  <c r="AH67" i="8"/>
  <c r="J67" i="8"/>
  <c r="X67" i="8"/>
  <c r="AR67" i="8"/>
  <c r="AC67" i="8"/>
  <c r="AL323" i="8"/>
  <c r="AV323" i="8"/>
  <c r="X147" i="8"/>
  <c r="AC147" i="8"/>
  <c r="AH147" i="8"/>
  <c r="J147" i="8"/>
  <c r="AR147" i="8"/>
  <c r="AX318" i="8"/>
  <c r="BA318" i="8" s="1"/>
  <c r="AN318" i="8"/>
  <c r="BB318" i="8"/>
  <c r="BC318" i="8" s="1"/>
  <c r="AC282" i="8"/>
  <c r="X282" i="8"/>
  <c r="J282" i="8"/>
  <c r="AH282" i="8"/>
  <c r="AR282" i="8"/>
  <c r="AL483" i="8"/>
  <c r="AV483" i="8"/>
  <c r="AD387" i="8"/>
  <c r="AS387" i="8"/>
  <c r="AI387" i="8"/>
  <c r="Y387" i="8"/>
  <c r="AL436" i="8"/>
  <c r="AV436" i="8"/>
  <c r="AL252" i="8"/>
  <c r="AV252" i="8"/>
  <c r="AV235" i="8"/>
  <c r="AL235" i="8"/>
  <c r="X77" i="8"/>
  <c r="J77" i="8"/>
  <c r="AH77" i="8"/>
  <c r="AC77" i="8"/>
  <c r="AR77" i="8"/>
  <c r="AL495" i="8"/>
  <c r="AV495" i="8"/>
  <c r="AV403" i="8"/>
  <c r="AL403" i="8"/>
  <c r="Y327" i="8"/>
  <c r="AI327" i="8"/>
  <c r="AS327" i="8"/>
  <c r="AD327" i="8"/>
  <c r="AV176" i="8"/>
  <c r="AL176" i="8"/>
  <c r="AH255" i="8"/>
  <c r="J255" i="8"/>
  <c r="AR255" i="8"/>
  <c r="X255" i="8"/>
  <c r="AC255" i="8"/>
  <c r="AL484" i="8"/>
  <c r="AV484" i="8"/>
  <c r="AV397" i="8"/>
  <c r="AL397" i="8"/>
  <c r="D90" i="10"/>
  <c r="AV514" i="8"/>
  <c r="AL514" i="8"/>
  <c r="AC420" i="8"/>
  <c r="AH420" i="8"/>
  <c r="J420" i="8"/>
  <c r="AR420" i="8"/>
  <c r="X420" i="8"/>
  <c r="AV248" i="8"/>
  <c r="AL248" i="8"/>
  <c r="AR151" i="8"/>
  <c r="AH151" i="8"/>
  <c r="J151" i="8"/>
  <c r="AC151" i="8"/>
  <c r="X151" i="8"/>
  <c r="AH249" i="8"/>
  <c r="J249" i="8"/>
  <c r="X249" i="8"/>
  <c r="AC249" i="8"/>
  <c r="AR249" i="8"/>
  <c r="AL361" i="8"/>
  <c r="AV361" i="8"/>
  <c r="AI285" i="8"/>
  <c r="AD285" i="8"/>
  <c r="Y285" i="8"/>
  <c r="AS285" i="8"/>
  <c r="X218" i="8"/>
  <c r="AR218" i="8"/>
  <c r="AH218" i="8"/>
  <c r="J218" i="8"/>
  <c r="AC218" i="8"/>
  <c r="AR441" i="8"/>
  <c r="AH441" i="8"/>
  <c r="X441" i="8"/>
  <c r="AC441" i="8"/>
  <c r="J441" i="8"/>
  <c r="X146" i="8"/>
  <c r="AR146" i="8"/>
  <c r="AH146" i="8"/>
  <c r="AC146" i="8"/>
  <c r="J146" i="8"/>
  <c r="AV422" i="8"/>
  <c r="AL422" i="8"/>
  <c r="AC56" i="8"/>
  <c r="AR56" i="8"/>
  <c r="J56" i="8"/>
  <c r="X56" i="8"/>
  <c r="AH56" i="8"/>
  <c r="AL231" i="8"/>
  <c r="AV231" i="8"/>
  <c r="AV368" i="8"/>
  <c r="AL368" i="8"/>
  <c r="AH184" i="8"/>
  <c r="J184" i="8"/>
  <c r="X184" i="8"/>
  <c r="AR184" i="8"/>
  <c r="AC184" i="8"/>
  <c r="AV435" i="8"/>
  <c r="AL435" i="8"/>
  <c r="AM382" i="8"/>
  <c r="AW382" i="8"/>
  <c r="AI471" i="8"/>
  <c r="AD471" i="8"/>
  <c r="AS471" i="8"/>
  <c r="Y471" i="8"/>
  <c r="AM431" i="8"/>
  <c r="AW431" i="8"/>
  <c r="X93" i="8"/>
  <c r="AH93" i="8"/>
  <c r="AC93" i="8"/>
  <c r="AR93" i="8"/>
  <c r="J93" i="8"/>
  <c r="Y500" i="8"/>
  <c r="AI500" i="8"/>
  <c r="AD500" i="8"/>
  <c r="AS500" i="8"/>
  <c r="X510" i="8"/>
  <c r="AR510" i="8"/>
  <c r="AH510" i="8"/>
  <c r="AC510" i="8"/>
  <c r="J510" i="8"/>
  <c r="AL306" i="8"/>
  <c r="AV306" i="8"/>
  <c r="AW76" i="8"/>
  <c r="AM76" i="8"/>
  <c r="AC465" i="8"/>
  <c r="AR465" i="8"/>
  <c r="AH465" i="8"/>
  <c r="J465" i="8"/>
  <c r="X465" i="8"/>
  <c r="AH185" i="8"/>
  <c r="J185" i="8"/>
  <c r="X185" i="8"/>
  <c r="AC185" i="8"/>
  <c r="AR185" i="8"/>
  <c r="AL421" i="8"/>
  <c r="AV421" i="8"/>
  <c r="AC72" i="8"/>
  <c r="AR72" i="8"/>
  <c r="AH72" i="8"/>
  <c r="J72" i="8"/>
  <c r="X72" i="8"/>
  <c r="AV75" i="8"/>
  <c r="AL75" i="8"/>
  <c r="AW169" i="8"/>
  <c r="AM169" i="8"/>
  <c r="X70" i="8"/>
  <c r="AC70" i="8"/>
  <c r="AR70" i="8"/>
  <c r="J70" i="8"/>
  <c r="AH70" i="8"/>
  <c r="AR512" i="8"/>
  <c r="AH512" i="8"/>
  <c r="J512" i="8"/>
  <c r="AC512" i="8"/>
  <c r="X512" i="8"/>
  <c r="AS89" i="8"/>
  <c r="AI89" i="8"/>
  <c r="AD89" i="8"/>
  <c r="Y89" i="8"/>
  <c r="AL103" i="8"/>
  <c r="AV103" i="8"/>
  <c r="AC109" i="8"/>
  <c r="AR109" i="8"/>
  <c r="X109" i="8"/>
  <c r="AH109" i="8"/>
  <c r="J109" i="8"/>
  <c r="AX83" i="8"/>
  <c r="BA83" i="8" s="1"/>
  <c r="AN83" i="8"/>
  <c r="BB83" i="8"/>
  <c r="BC83" i="8" s="1"/>
  <c r="AL314" i="8"/>
  <c r="AV314" i="8"/>
  <c r="AC478" i="8"/>
  <c r="AR478" i="8"/>
  <c r="AH478" i="8"/>
  <c r="X478" i="8"/>
  <c r="J478" i="8"/>
  <c r="AR42" i="8"/>
  <c r="AH42" i="8"/>
  <c r="J42" i="8"/>
  <c r="X42" i="8"/>
  <c r="AC42" i="8"/>
  <c r="AC437" i="8"/>
  <c r="AR437" i="8"/>
  <c r="J437" i="8"/>
  <c r="X437" i="8"/>
  <c r="AH437" i="8"/>
  <c r="AW394" i="8"/>
  <c r="AM394" i="8"/>
  <c r="AC244" i="8"/>
  <c r="AR244" i="8"/>
  <c r="AH244" i="8"/>
  <c r="J244" i="8"/>
  <c r="X244" i="8"/>
  <c r="AV502" i="8"/>
  <c r="AL502" i="8"/>
  <c r="AL221" i="8"/>
  <c r="AV221" i="8"/>
  <c r="AX302" i="8"/>
  <c r="AN302" i="8"/>
  <c r="BB302" i="8"/>
  <c r="BC302" i="8" s="1"/>
  <c r="AV289" i="8"/>
  <c r="AL289" i="8"/>
  <c r="AC124" i="8"/>
  <c r="AR124" i="8"/>
  <c r="X124" i="8"/>
  <c r="AH124" i="8"/>
  <c r="J124" i="8"/>
  <c r="AR483" i="8"/>
  <c r="AC483" i="8"/>
  <c r="X483" i="8"/>
  <c r="J483" i="8"/>
  <c r="AH483" i="8"/>
  <c r="AL332" i="8"/>
  <c r="AV332" i="8"/>
  <c r="AR383" i="8"/>
  <c r="J383" i="8"/>
  <c r="AH383" i="8"/>
  <c r="X383" i="8"/>
  <c r="AC383" i="8"/>
  <c r="AC236" i="8"/>
  <c r="AR236" i="8"/>
  <c r="AH236" i="8"/>
  <c r="J236" i="8"/>
  <c r="X236" i="8"/>
  <c r="AC230" i="8"/>
  <c r="AR230" i="8"/>
  <c r="AH230" i="8"/>
  <c r="J230" i="8"/>
  <c r="X230" i="8"/>
  <c r="AC182" i="8"/>
  <c r="AR182" i="8"/>
  <c r="AH182" i="8"/>
  <c r="J182" i="8"/>
  <c r="X182" i="8"/>
  <c r="AX58" i="8"/>
  <c r="BA58" i="8" s="1"/>
  <c r="AN58" i="8"/>
  <c r="BB58" i="8"/>
  <c r="BC58" i="8" s="1"/>
  <c r="AV396" i="8"/>
  <c r="AL396" i="8"/>
  <c r="AC158" i="8"/>
  <c r="AR158" i="8"/>
  <c r="AH158" i="8"/>
  <c r="J158" i="8"/>
  <c r="X158" i="8"/>
  <c r="AV243" i="8"/>
  <c r="AL243" i="8"/>
  <c r="AV449" i="8"/>
  <c r="AL449" i="8"/>
  <c r="AM27" i="8"/>
  <c r="AW27" i="8"/>
  <c r="AC196" i="8"/>
  <c r="AR196" i="8"/>
  <c r="AH196" i="8"/>
  <c r="J196" i="8"/>
  <c r="X196" i="8"/>
  <c r="AL315" i="8"/>
  <c r="AV315" i="8"/>
  <c r="AV115" i="8"/>
  <c r="AL115" i="8"/>
  <c r="AM415" i="8"/>
  <c r="AW415" i="8"/>
  <c r="AW247" i="8"/>
  <c r="AM247" i="8"/>
  <c r="X46" i="8"/>
  <c r="AC46" i="8"/>
  <c r="AH46" i="8"/>
  <c r="AR46" i="8"/>
  <c r="J46" i="8"/>
  <c r="AL141" i="8"/>
  <c r="AV141" i="8"/>
  <c r="AL442" i="8"/>
  <c r="AV442" i="8"/>
  <c r="AV61" i="8"/>
  <c r="AL61" i="8"/>
  <c r="AV398" i="8"/>
  <c r="AL398" i="8"/>
  <c r="AC104" i="8"/>
  <c r="AR104" i="8"/>
  <c r="AH104" i="8"/>
  <c r="X104" i="8"/>
  <c r="J104" i="8"/>
  <c r="AD253" i="8"/>
  <c r="Y253" i="8"/>
  <c r="AS253" i="8"/>
  <c r="AI253" i="8"/>
  <c r="AC140" i="8"/>
  <c r="AR140" i="8"/>
  <c r="AH140" i="8"/>
  <c r="J140" i="8"/>
  <c r="X140" i="8"/>
  <c r="Y84" i="8"/>
  <c r="AI84" i="8"/>
  <c r="AD84" i="8"/>
  <c r="AS84" i="8"/>
  <c r="AV402" i="8"/>
  <c r="AL402" i="8"/>
  <c r="AV281" i="8"/>
  <c r="AL281" i="8"/>
  <c r="X360" i="8"/>
  <c r="AH360" i="8"/>
  <c r="AC360" i="8"/>
  <c r="AR360" i="8"/>
  <c r="J360" i="8"/>
  <c r="AH496" i="8"/>
  <c r="J496" i="8"/>
  <c r="AC496" i="8"/>
  <c r="X496" i="8"/>
  <c r="AR496" i="8"/>
  <c r="AH160" i="8"/>
  <c r="J160" i="8"/>
  <c r="X160" i="8"/>
  <c r="AR160" i="8"/>
  <c r="AC160" i="8"/>
  <c r="AV102" i="8"/>
  <c r="AL102" i="8"/>
  <c r="AL63" i="8"/>
  <c r="AV63" i="8"/>
  <c r="J463" i="8"/>
  <c r="AC463" i="8"/>
  <c r="AR463" i="8"/>
  <c r="AH463" i="8"/>
  <c r="X463" i="8"/>
  <c r="AW121" i="8"/>
  <c r="AM121" i="8"/>
  <c r="AD377" i="8"/>
  <c r="AI377" i="8"/>
  <c r="Y377" i="8"/>
  <c r="AS377" i="8"/>
  <c r="AC116" i="8"/>
  <c r="AR116" i="8"/>
  <c r="X116" i="8"/>
  <c r="AH116" i="8"/>
  <c r="J116" i="8"/>
  <c r="AW112" i="8"/>
  <c r="AM112" i="8"/>
  <c r="AL82" i="8"/>
  <c r="AV82" i="8"/>
  <c r="AL413" i="8"/>
  <c r="AV413" i="8"/>
  <c r="AC103" i="8"/>
  <c r="AR103" i="8"/>
  <c r="J103" i="8"/>
  <c r="AH103" i="8"/>
  <c r="X103" i="8"/>
  <c r="AV411" i="8"/>
  <c r="AL411" i="8"/>
  <c r="AW319" i="8"/>
  <c r="AM319" i="8"/>
  <c r="X402" i="8"/>
  <c r="AH402" i="8"/>
  <c r="AR402" i="8"/>
  <c r="J402" i="8"/>
  <c r="AC402" i="8"/>
  <c r="AV328" i="8"/>
  <c r="AL328" i="8"/>
  <c r="AS384" i="8"/>
  <c r="AI384" i="8"/>
  <c r="Y384" i="8"/>
  <c r="AD384" i="8"/>
  <c r="AL117" i="8"/>
  <c r="AV117" i="8"/>
  <c r="AV280" i="8"/>
  <c r="AL280" i="8"/>
  <c r="AV241" i="8"/>
  <c r="AL241" i="8"/>
  <c r="AL173" i="8"/>
  <c r="AV173" i="8"/>
  <c r="Y509" i="8"/>
  <c r="AS509" i="8"/>
  <c r="AI509" i="8"/>
  <c r="AD509" i="8"/>
  <c r="AC204" i="8"/>
  <c r="AR204" i="8"/>
  <c r="AH204" i="8"/>
  <c r="J204" i="8"/>
  <c r="X204" i="8"/>
  <c r="AW316" i="8"/>
  <c r="AM316" i="8"/>
  <c r="AH217" i="8"/>
  <c r="J217" i="8"/>
  <c r="X217" i="8"/>
  <c r="AC217" i="8"/>
  <c r="AR217" i="8"/>
  <c r="AV351" i="8"/>
  <c r="AL351" i="8"/>
  <c r="AS198" i="8"/>
  <c r="AI198" i="8"/>
  <c r="AD198" i="8"/>
  <c r="Y198" i="8"/>
  <c r="AL64" i="8"/>
  <c r="AV64" i="8"/>
  <c r="AL165" i="8"/>
  <c r="AV165" i="8"/>
  <c r="AH200" i="8"/>
  <c r="J200" i="8"/>
  <c r="X200" i="8"/>
  <c r="AR200" i="8"/>
  <c r="AC200" i="8"/>
  <c r="AC276" i="8"/>
  <c r="AR276" i="8"/>
  <c r="AH276" i="8"/>
  <c r="J276" i="8"/>
  <c r="X276" i="8"/>
  <c r="X474" i="8"/>
  <c r="AR474" i="8"/>
  <c r="AH474" i="8"/>
  <c r="J474" i="8"/>
  <c r="AC474" i="8"/>
  <c r="AX438" i="8"/>
  <c r="BA438" i="8" s="1"/>
  <c r="AN438" i="8"/>
  <c r="BB438" i="8"/>
  <c r="BC438" i="8" s="1"/>
  <c r="X440" i="8"/>
  <c r="AC440" i="8"/>
  <c r="AR440" i="8"/>
  <c r="AH440" i="8"/>
  <c r="J440" i="8"/>
  <c r="AC214" i="8"/>
  <c r="AR214" i="8"/>
  <c r="AH214" i="8"/>
  <c r="J214" i="8"/>
  <c r="X214" i="8"/>
  <c r="AV119" i="8"/>
  <c r="AL119" i="8"/>
  <c r="AC133" i="8"/>
  <c r="AR133" i="8"/>
  <c r="X133" i="8"/>
  <c r="AH133" i="8"/>
  <c r="J133" i="8"/>
  <c r="AV257" i="8"/>
  <c r="AL257" i="8"/>
  <c r="AV85" i="8"/>
  <c r="AL85" i="8"/>
  <c r="AR457" i="8"/>
  <c r="AC457" i="8"/>
  <c r="AH457" i="8"/>
  <c r="X457" i="8"/>
  <c r="J457" i="8"/>
  <c r="AC79" i="8"/>
  <c r="AR79" i="8"/>
  <c r="AH79" i="8"/>
  <c r="J79" i="8"/>
  <c r="X79" i="8"/>
  <c r="AH144" i="8"/>
  <c r="J144" i="8"/>
  <c r="X144" i="8"/>
  <c r="AR144" i="8"/>
  <c r="AC144" i="8"/>
  <c r="AL353" i="8"/>
  <c r="AV353" i="8"/>
  <c r="AH36" i="8"/>
  <c r="J36" i="8"/>
  <c r="X36" i="8"/>
  <c r="AC36" i="8"/>
  <c r="AR36" i="8"/>
  <c r="AV210" i="8"/>
  <c r="AL210" i="8"/>
  <c r="AV414" i="8"/>
  <c r="AL414" i="8"/>
  <c r="AH491" i="8"/>
  <c r="J491" i="8"/>
  <c r="X491" i="8"/>
  <c r="AR491" i="8"/>
  <c r="AC491" i="8"/>
  <c r="AC306" i="8"/>
  <c r="AR306" i="8"/>
  <c r="J306" i="8"/>
  <c r="AH306" i="8"/>
  <c r="X306" i="8"/>
  <c r="AL132" i="8"/>
  <c r="AV132" i="8"/>
  <c r="AL282" i="8"/>
  <c r="AV282" i="8"/>
  <c r="AH379" i="8"/>
  <c r="J379" i="8"/>
  <c r="X379" i="8"/>
  <c r="AR379" i="8"/>
  <c r="AC379" i="8"/>
  <c r="AL95" i="8"/>
  <c r="AV95" i="8"/>
  <c r="I63" i="10"/>
  <c r="H63" i="10"/>
  <c r="J63" i="10" s="1"/>
  <c r="AW135" i="8"/>
  <c r="AM135" i="8"/>
  <c r="AC520" i="8"/>
  <c r="AR520" i="8"/>
  <c r="X520" i="8"/>
  <c r="J520" i="8"/>
  <c r="AH520" i="8"/>
  <c r="AW272" i="8"/>
  <c r="AM272" i="8"/>
  <c r="AL259" i="8"/>
  <c r="AV259" i="8"/>
  <c r="AV526" i="8"/>
  <c r="AL526" i="8"/>
  <c r="AV371" i="8"/>
  <c r="AL371" i="8"/>
  <c r="AL399" i="8"/>
  <c r="AV399" i="8"/>
  <c r="AC428" i="8"/>
  <c r="AH428" i="8"/>
  <c r="J428" i="8"/>
  <c r="X428" i="8"/>
  <c r="AR428" i="8"/>
  <c r="X397" i="8"/>
  <c r="AH397" i="8"/>
  <c r="AC397" i="8"/>
  <c r="AR397" i="8"/>
  <c r="J397" i="8"/>
  <c r="AC362" i="8"/>
  <c r="AR362" i="8"/>
  <c r="AH362" i="8"/>
  <c r="X362" i="8"/>
  <c r="J362" i="8"/>
  <c r="AC514" i="8"/>
  <c r="AR514" i="8"/>
  <c r="AH514" i="8"/>
  <c r="J514" i="8"/>
  <c r="X514" i="8"/>
  <c r="AV226" i="8"/>
  <c r="AL226" i="8"/>
  <c r="AV45" i="8"/>
  <c r="AL45" i="8"/>
  <c r="AV333" i="8"/>
  <c r="AL333" i="8"/>
  <c r="AL441" i="8"/>
  <c r="AV441" i="8"/>
  <c r="AI423" i="8"/>
  <c r="AS423" i="8"/>
  <c r="Y423" i="8"/>
  <c r="AD423" i="8"/>
  <c r="AV501" i="8"/>
  <c r="AL501" i="8"/>
  <c r="Y113" i="8"/>
  <c r="AI113" i="8"/>
  <c r="AD113" i="8"/>
  <c r="AS113" i="8"/>
  <c r="BB349" i="8"/>
  <c r="BC349" i="8" s="1"/>
  <c r="AL237" i="8"/>
  <c r="AV237" i="8"/>
  <c r="AL290" i="8"/>
  <c r="AV290" i="8"/>
  <c r="AV385" i="8"/>
  <c r="AL385" i="8"/>
  <c r="AL109" i="8"/>
  <c r="AV109" i="8"/>
  <c r="AH365" i="8"/>
  <c r="J365" i="8"/>
  <c r="AR365" i="8"/>
  <c r="X365" i="8"/>
  <c r="AC365" i="8"/>
  <c r="AL125" i="8"/>
  <c r="AV125" i="8"/>
  <c r="AL444" i="8"/>
  <c r="AV444" i="8"/>
  <c r="AV168" i="8"/>
  <c r="AL168" i="8"/>
  <c r="AV358" i="8"/>
  <c r="AL358" i="8"/>
  <c r="AD525" i="8"/>
  <c r="AI525" i="8"/>
  <c r="Y525" i="8"/>
  <c r="AS525" i="8"/>
  <c r="AC469" i="8"/>
  <c r="AR469" i="8"/>
  <c r="J469" i="8"/>
  <c r="X469" i="8"/>
  <c r="AH469" i="8"/>
  <c r="AL343" i="8"/>
  <c r="AV343" i="8"/>
  <c r="AV177" i="8"/>
  <c r="AL177" i="8"/>
  <c r="BB256" i="8"/>
  <c r="BC256" i="8" s="1"/>
  <c r="AH92" i="8"/>
  <c r="J92" i="8"/>
  <c r="X92" i="8"/>
  <c r="AR92" i="8"/>
  <c r="AC92" i="8"/>
  <c r="AR472" i="8"/>
  <c r="AH472" i="8"/>
  <c r="J472" i="8"/>
  <c r="X472" i="8"/>
  <c r="AC472" i="8"/>
  <c r="X203" i="8"/>
  <c r="AC203" i="8"/>
  <c r="AH203" i="8"/>
  <c r="AR203" i="8"/>
  <c r="J203" i="8"/>
  <c r="AL335" i="8"/>
  <c r="AV335" i="8"/>
  <c r="AH373" i="8"/>
  <c r="J373" i="8"/>
  <c r="AC373" i="8"/>
  <c r="AR373" i="8"/>
  <c r="X373" i="8"/>
  <c r="AV201" i="8"/>
  <c r="AL201" i="8"/>
  <c r="AM451" i="8"/>
  <c r="AW451" i="8"/>
  <c r="AW392" i="8"/>
  <c r="AM392" i="8"/>
  <c r="AV150" i="8"/>
  <c r="AL150" i="8"/>
  <c r="AV320" i="8"/>
  <c r="AL320" i="8"/>
  <c r="AW287" i="8"/>
  <c r="AM287" i="8"/>
  <c r="AL391" i="8"/>
  <c r="AV391" i="8"/>
  <c r="AC429" i="8"/>
  <c r="AR429" i="8"/>
  <c r="J429" i="8"/>
  <c r="X429" i="8"/>
  <c r="AH429" i="8"/>
  <c r="AR452" i="8"/>
  <c r="AC452" i="8"/>
  <c r="AH452" i="8"/>
  <c r="X452" i="8"/>
  <c r="J452" i="8"/>
  <c r="AV426" i="8"/>
  <c r="AL426" i="8"/>
  <c r="AV38" i="8"/>
  <c r="AL38" i="8"/>
  <c r="AC96" i="8"/>
  <c r="AR96" i="8"/>
  <c r="J96" i="8"/>
  <c r="AH96" i="8"/>
  <c r="X96" i="8"/>
  <c r="AC275" i="8"/>
  <c r="AR275" i="8"/>
  <c r="X275" i="8"/>
  <c r="J275" i="8"/>
  <c r="AH275" i="8"/>
  <c r="AV524" i="8"/>
  <c r="AL524" i="8"/>
  <c r="AC283" i="8"/>
  <c r="AR283" i="8"/>
  <c r="AH283" i="8"/>
  <c r="J283" i="8"/>
  <c r="X283" i="8"/>
  <c r="AL322" i="8"/>
  <c r="AV322" i="8"/>
  <c r="AH177" i="8"/>
  <c r="J177" i="8"/>
  <c r="X177" i="8"/>
  <c r="AC177" i="8"/>
  <c r="AR177" i="8"/>
  <c r="AC442" i="8"/>
  <c r="J442" i="8"/>
  <c r="AR442" i="8"/>
  <c r="X442" i="8"/>
  <c r="AH442" i="8"/>
  <c r="AL72" i="8"/>
  <c r="AV72" i="8"/>
  <c r="AV305" i="8"/>
  <c r="AL305" i="8"/>
  <c r="X227" i="8"/>
  <c r="AC227" i="8"/>
  <c r="AH227" i="8"/>
  <c r="J227" i="8"/>
  <c r="AR227" i="8"/>
  <c r="X107" i="8"/>
  <c r="AC107" i="8"/>
  <c r="AH107" i="8"/>
  <c r="AR107" i="8"/>
  <c r="J107" i="8"/>
  <c r="AL108" i="8"/>
  <c r="AV108" i="8"/>
  <c r="X264" i="8"/>
  <c r="AH264" i="8"/>
  <c r="AR264" i="8"/>
  <c r="J264" i="8"/>
  <c r="AC264" i="8"/>
  <c r="X69" i="8"/>
  <c r="AH69" i="8"/>
  <c r="AC69" i="8"/>
  <c r="AR69" i="8"/>
  <c r="J69" i="8"/>
  <c r="X378" i="8"/>
  <c r="J378" i="8"/>
  <c r="AC378" i="8"/>
  <c r="AR378" i="8"/>
  <c r="AH378" i="8"/>
  <c r="Y374" i="8"/>
  <c r="AS374" i="8"/>
  <c r="AI374" i="8"/>
  <c r="AD374" i="8"/>
  <c r="AC450" i="8"/>
  <c r="AR450" i="8"/>
  <c r="AH450" i="8"/>
  <c r="X450" i="8"/>
  <c r="J450" i="8"/>
  <c r="Y225" i="8"/>
  <c r="AS225" i="8"/>
  <c r="AD225" i="8"/>
  <c r="AI225" i="8"/>
  <c r="AW448" i="8"/>
  <c r="AM448" i="8"/>
  <c r="AV352" i="8"/>
  <c r="AL352" i="8"/>
  <c r="AH240" i="8"/>
  <c r="J240" i="8"/>
  <c r="X240" i="8"/>
  <c r="AR240" i="8"/>
  <c r="AC240" i="8"/>
  <c r="AR372" i="8"/>
  <c r="AH372" i="8"/>
  <c r="J372" i="8"/>
  <c r="AC372" i="8"/>
  <c r="X372" i="8"/>
  <c r="AX325" i="8"/>
  <c r="BA325" i="8" s="1"/>
  <c r="BB325" i="8"/>
  <c r="BC325" i="8" s="1"/>
  <c r="AN325" i="8"/>
  <c r="AH464" i="8"/>
  <c r="J464" i="8"/>
  <c r="X464" i="8"/>
  <c r="AR464" i="8"/>
  <c r="AC464" i="8"/>
  <c r="X376" i="8"/>
  <c r="AC376" i="8"/>
  <c r="AR376" i="8"/>
  <c r="J376" i="8"/>
  <c r="AH376" i="8"/>
  <c r="AN128" i="8"/>
  <c r="X101" i="8"/>
  <c r="AH101" i="8"/>
  <c r="AC101" i="8"/>
  <c r="AR101" i="8"/>
  <c r="J101" i="8"/>
  <c r="AV208" i="8"/>
  <c r="AL208" i="8"/>
  <c r="AL460" i="8"/>
  <c r="AV460" i="8"/>
  <c r="X449" i="8"/>
  <c r="J449" i="8"/>
  <c r="AH449" i="8"/>
  <c r="AR449" i="8"/>
  <c r="AC449" i="8"/>
  <c r="X114" i="8"/>
  <c r="AR114" i="8"/>
  <c r="J114" i="8"/>
  <c r="AH114" i="8"/>
  <c r="AC114" i="8"/>
  <c r="AV211" i="8"/>
  <c r="AL211" i="8"/>
  <c r="AV217" i="8"/>
  <c r="AL217" i="8"/>
  <c r="AM393" i="8"/>
  <c r="AW393" i="8"/>
  <c r="AL416" i="8"/>
  <c r="AV416" i="8"/>
  <c r="AC485" i="8"/>
  <c r="AR485" i="8"/>
  <c r="J485" i="8"/>
  <c r="AH485" i="8"/>
  <c r="X485" i="8"/>
  <c r="X497" i="8"/>
  <c r="AR497" i="8"/>
  <c r="AC497" i="8"/>
  <c r="J497" i="8"/>
  <c r="AH497" i="8"/>
  <c r="AV122" i="8"/>
  <c r="AL122" i="8"/>
  <c r="AL372" i="8"/>
  <c r="AV372" i="8"/>
  <c r="AL189" i="8"/>
  <c r="AV189" i="8"/>
  <c r="AL307" i="8"/>
  <c r="AV307" i="8"/>
  <c r="X381" i="8"/>
  <c r="AR381" i="8"/>
  <c r="AH381" i="8"/>
  <c r="AC381" i="8"/>
  <c r="J381" i="8"/>
  <c r="AH152" i="8"/>
  <c r="J152" i="8"/>
  <c r="X152" i="8"/>
  <c r="AR152" i="8"/>
  <c r="AC152" i="8"/>
  <c r="AC290" i="8"/>
  <c r="X290" i="8"/>
  <c r="J290" i="8"/>
  <c r="AR290" i="8"/>
  <c r="AH290" i="8"/>
  <c r="AV43" i="8"/>
  <c r="AL43" i="8"/>
  <c r="AV158" i="8"/>
  <c r="AL158" i="8"/>
  <c r="AV170" i="8"/>
  <c r="AL170" i="8"/>
  <c r="AS393" i="8"/>
  <c r="AI393" i="8"/>
  <c r="AD393" i="8"/>
  <c r="Y393" i="8"/>
  <c r="AL463" i="8"/>
  <c r="AV463" i="8"/>
  <c r="Y121" i="8"/>
  <c r="AI121" i="8"/>
  <c r="AD121" i="8"/>
  <c r="AS121" i="8"/>
  <c r="AL236" i="8"/>
  <c r="AV236" i="8"/>
  <c r="AV192" i="8"/>
  <c r="AL192" i="8"/>
  <c r="AL380" i="8"/>
  <c r="AV380" i="8"/>
  <c r="AV331" i="8"/>
  <c r="AL331" i="8"/>
  <c r="AV375" i="8"/>
  <c r="AL375" i="8"/>
  <c r="BB522" i="8"/>
  <c r="BC522" i="8" s="1"/>
  <c r="X29" i="8"/>
  <c r="J29" i="8"/>
  <c r="AH29" i="8"/>
  <c r="AR29" i="8"/>
  <c r="AC29" i="8"/>
  <c r="AC149" i="8"/>
  <c r="AR149" i="8"/>
  <c r="X149" i="8"/>
  <c r="AH149" i="8"/>
  <c r="J149" i="8"/>
  <c r="X122" i="8"/>
  <c r="AR122" i="8"/>
  <c r="J122" i="8"/>
  <c r="AH122" i="8"/>
  <c r="AC122" i="8"/>
  <c r="AS505" i="8"/>
  <c r="AI505" i="8"/>
  <c r="AD505" i="8"/>
  <c r="Y505" i="8"/>
  <c r="AX127" i="8"/>
  <c r="BA127" i="8" s="1"/>
  <c r="BB127" i="8"/>
  <c r="BC127" i="8" s="1"/>
  <c r="AN127" i="8"/>
  <c r="AC189" i="8"/>
  <c r="AR189" i="8"/>
  <c r="X189" i="8"/>
  <c r="J189" i="8"/>
  <c r="AH189" i="8"/>
  <c r="AV433" i="8"/>
  <c r="AL433" i="8"/>
  <c r="AC345" i="8"/>
  <c r="AR345" i="8"/>
  <c r="J345" i="8"/>
  <c r="AH345" i="8"/>
  <c r="X345" i="8"/>
  <c r="AV381" i="8"/>
  <c r="AL381" i="8"/>
  <c r="AL104" i="8"/>
  <c r="AV104" i="8"/>
  <c r="AV227" i="8"/>
  <c r="AL227" i="8"/>
  <c r="AC87" i="8"/>
  <c r="AR87" i="8"/>
  <c r="X87" i="8"/>
  <c r="AH87" i="8"/>
  <c r="J87" i="8"/>
  <c r="AV498" i="8"/>
  <c r="AL498" i="8"/>
  <c r="AI112" i="8"/>
  <c r="Y112" i="8"/>
  <c r="AD112" i="8"/>
  <c r="AS112" i="8"/>
  <c r="AV355" i="8"/>
  <c r="AL355" i="8"/>
  <c r="AL48" i="8"/>
  <c r="AV48" i="8"/>
  <c r="AL464" i="8"/>
  <c r="AV464" i="8"/>
  <c r="AL71" i="8"/>
  <c r="AV71" i="8"/>
  <c r="AR82" i="8"/>
  <c r="AH82" i="8"/>
  <c r="J82" i="8"/>
  <c r="AC82" i="8"/>
  <c r="X82" i="8"/>
  <c r="AR385" i="8"/>
  <c r="AH385" i="8"/>
  <c r="J385" i="8"/>
  <c r="AC385" i="8"/>
  <c r="X385" i="8"/>
  <c r="AL254" i="8"/>
  <c r="AV254" i="8"/>
  <c r="AV184" i="8"/>
  <c r="AL184" i="8"/>
  <c r="AC205" i="8"/>
  <c r="AR205" i="8"/>
  <c r="X205" i="8"/>
  <c r="AH205" i="8"/>
  <c r="J205" i="8"/>
  <c r="J519" i="8"/>
  <c r="AR519" i="8"/>
  <c r="AH519" i="8"/>
  <c r="AC519" i="8"/>
  <c r="X519" i="8"/>
  <c r="Y319" i="8"/>
  <c r="AI319" i="8"/>
  <c r="AD319" i="8"/>
  <c r="AS319" i="8"/>
  <c r="AH208" i="8"/>
  <c r="J208" i="8"/>
  <c r="X208" i="8"/>
  <c r="AC208" i="8"/>
  <c r="AR208" i="8"/>
  <c r="X341" i="8"/>
  <c r="J341" i="8"/>
  <c r="AH341" i="8"/>
  <c r="AR341" i="8"/>
  <c r="AC341" i="8"/>
  <c r="AV458" i="8"/>
  <c r="AL458" i="8"/>
  <c r="AL365" i="8"/>
  <c r="AV365" i="8"/>
  <c r="Y359" i="8"/>
  <c r="AD359" i="8"/>
  <c r="AS359" i="8"/>
  <c r="AI359" i="8"/>
  <c r="AL424" i="8"/>
  <c r="AV424" i="8"/>
  <c r="AC513" i="8"/>
  <c r="X513" i="8"/>
  <c r="AH513" i="8"/>
  <c r="J513" i="8"/>
  <c r="AR513" i="8"/>
  <c r="AC314" i="8"/>
  <c r="AR314" i="8"/>
  <c r="J314" i="8"/>
  <c r="AH314" i="8"/>
  <c r="X314" i="8"/>
  <c r="AR223" i="8"/>
  <c r="AH223" i="8"/>
  <c r="J223" i="8"/>
  <c r="AC223" i="8"/>
  <c r="X223" i="8"/>
  <c r="AM471" i="8"/>
  <c r="AW471" i="8"/>
  <c r="X38" i="8"/>
  <c r="AC38" i="8"/>
  <c r="AR38" i="8"/>
  <c r="J38" i="8"/>
  <c r="AH38" i="8"/>
  <c r="AL266" i="8"/>
  <c r="AV266" i="8"/>
  <c r="AV360" i="8"/>
  <c r="AL360" i="8"/>
  <c r="AC117" i="8"/>
  <c r="AR117" i="8"/>
  <c r="J117" i="8"/>
  <c r="X117" i="8"/>
  <c r="AH117" i="8"/>
  <c r="AV216" i="8"/>
  <c r="AL216" i="8"/>
  <c r="X155" i="8"/>
  <c r="AC155" i="8"/>
  <c r="AH155" i="8"/>
  <c r="J155" i="8"/>
  <c r="AR155" i="8"/>
  <c r="X280" i="8"/>
  <c r="J280" i="8"/>
  <c r="AH280" i="8"/>
  <c r="AC280" i="8"/>
  <c r="AR280" i="8"/>
  <c r="AH241" i="8"/>
  <c r="J241" i="8"/>
  <c r="X241" i="8"/>
  <c r="AC241" i="8"/>
  <c r="AR241" i="8"/>
  <c r="AC173" i="8"/>
  <c r="AR173" i="8"/>
  <c r="X173" i="8"/>
  <c r="AH173" i="8"/>
  <c r="J173" i="8"/>
  <c r="AR251" i="8"/>
  <c r="AH251" i="8"/>
  <c r="X251" i="8"/>
  <c r="J251" i="8"/>
  <c r="AC251" i="8"/>
  <c r="AS316" i="8"/>
  <c r="AI316" i="8"/>
  <c r="AD316" i="8"/>
  <c r="Y316" i="8"/>
  <c r="X351" i="8"/>
  <c r="AH351" i="8"/>
  <c r="AC351" i="8"/>
  <c r="AR351" i="8"/>
  <c r="J351" i="8"/>
  <c r="AL220" i="8"/>
  <c r="AV220" i="8"/>
  <c r="AC443" i="8"/>
  <c r="AR443" i="8"/>
  <c r="J443" i="8"/>
  <c r="X443" i="8"/>
  <c r="AH443" i="8"/>
  <c r="AC64" i="8"/>
  <c r="AR64" i="8"/>
  <c r="J64" i="8"/>
  <c r="X64" i="8"/>
  <c r="AH64" i="8"/>
  <c r="AC165" i="8"/>
  <c r="AR165" i="8"/>
  <c r="X165" i="8"/>
  <c r="AH165" i="8"/>
  <c r="J165" i="8"/>
  <c r="AC39" i="8"/>
  <c r="AR39" i="8"/>
  <c r="J39" i="8"/>
  <c r="AH39" i="8"/>
  <c r="X39" i="8"/>
  <c r="X219" i="8"/>
  <c r="AC219" i="8"/>
  <c r="AR219" i="8"/>
  <c r="J219" i="8"/>
  <c r="AH219" i="8"/>
  <c r="AV276" i="8"/>
  <c r="AL276" i="8"/>
  <c r="AL488" i="8"/>
  <c r="AV488" i="8"/>
  <c r="AL50" i="8"/>
  <c r="AV50" i="8"/>
  <c r="X439" i="8"/>
  <c r="AR439" i="8"/>
  <c r="AH439" i="8"/>
  <c r="J439" i="8"/>
  <c r="AC439" i="8"/>
  <c r="X502" i="8"/>
  <c r="AC502" i="8"/>
  <c r="AR502" i="8"/>
  <c r="J502" i="8"/>
  <c r="AH502" i="8"/>
  <c r="AV440" i="8"/>
  <c r="AL440" i="8"/>
  <c r="AV214" i="8"/>
  <c r="AL214" i="8"/>
  <c r="AR119" i="8"/>
  <c r="AH119" i="8"/>
  <c r="J119" i="8"/>
  <c r="AC119" i="8"/>
  <c r="X119" i="8"/>
  <c r="X85" i="8"/>
  <c r="AC85" i="8"/>
  <c r="AR85" i="8"/>
  <c r="J85" i="8"/>
  <c r="AH85" i="8"/>
  <c r="AV510" i="8"/>
  <c r="AL510" i="8"/>
  <c r="AH136" i="8"/>
  <c r="J136" i="8"/>
  <c r="X136" i="8"/>
  <c r="AR136" i="8"/>
  <c r="AC136" i="8"/>
  <c r="AV234" i="8"/>
  <c r="AL234" i="8"/>
  <c r="AI167" i="8"/>
  <c r="Y167" i="8"/>
  <c r="AS167" i="8"/>
  <c r="AD167" i="8"/>
  <c r="M10" i="2"/>
  <c r="AC164" i="8"/>
  <c r="AR164" i="8"/>
  <c r="AH164" i="8"/>
  <c r="J164" i="8"/>
  <c r="X164" i="8"/>
  <c r="AL356" i="8"/>
  <c r="AV356" i="8"/>
  <c r="X475" i="8"/>
  <c r="J475" i="8"/>
  <c r="AC475" i="8"/>
  <c r="AH475" i="8"/>
  <c r="AR475" i="8"/>
  <c r="AW406" i="8"/>
  <c r="AM406" i="8"/>
  <c r="AC55" i="8"/>
  <c r="AR55" i="8"/>
  <c r="X55" i="8"/>
  <c r="AH55" i="8"/>
  <c r="J55" i="8"/>
  <c r="AI262" i="8"/>
  <c r="Y262" i="8"/>
  <c r="AS262" i="8"/>
  <c r="AD262" i="8"/>
  <c r="AS430" i="8"/>
  <c r="AI430" i="8"/>
  <c r="AD430" i="8"/>
  <c r="Y430" i="8"/>
  <c r="AV154" i="8"/>
  <c r="AL154" i="8"/>
  <c r="X210" i="8"/>
  <c r="AR210" i="8"/>
  <c r="AC210" i="8"/>
  <c r="AH210" i="8"/>
  <c r="J210" i="8"/>
  <c r="AL491" i="8"/>
  <c r="AV491" i="8"/>
  <c r="AC267" i="8"/>
  <c r="AR267" i="8"/>
  <c r="AH267" i="8"/>
  <c r="J267" i="8"/>
  <c r="X267" i="8"/>
  <c r="AL469" i="8"/>
  <c r="AV469" i="8"/>
  <c r="AW191" i="8"/>
  <c r="AM191" i="8"/>
  <c r="AV178" i="8"/>
  <c r="AL178" i="8"/>
  <c r="AV304" i="8"/>
  <c r="AL304" i="8"/>
  <c r="AC322" i="8"/>
  <c r="AR322" i="8"/>
  <c r="J322" i="8"/>
  <c r="AH322" i="8"/>
  <c r="X322" i="8"/>
  <c r="AS481" i="8"/>
  <c r="AI481" i="8"/>
  <c r="Y481" i="8"/>
  <c r="AD481" i="8"/>
  <c r="AH523" i="8"/>
  <c r="J523" i="8"/>
  <c r="AR523" i="8"/>
  <c r="X523" i="8"/>
  <c r="AC523" i="8"/>
  <c r="AW339" i="8"/>
  <c r="AM339" i="8"/>
  <c r="X482" i="8"/>
  <c r="J482" i="8"/>
  <c r="AC482" i="8"/>
  <c r="AR482" i="8"/>
  <c r="AH482" i="8"/>
  <c r="AI135" i="8"/>
  <c r="Y135" i="8"/>
  <c r="AS135" i="8"/>
  <c r="AD135" i="8"/>
  <c r="X37" i="8"/>
  <c r="AH37" i="8"/>
  <c r="AR37" i="8"/>
  <c r="AC37" i="8"/>
  <c r="J37" i="8"/>
  <c r="AW308" i="8"/>
  <c r="AM308" i="8"/>
  <c r="AL432" i="8"/>
  <c r="AV432" i="8"/>
  <c r="X344" i="8"/>
  <c r="AC344" i="8"/>
  <c r="AR344" i="8"/>
  <c r="J344" i="8"/>
  <c r="AH344" i="8"/>
  <c r="AL503" i="8"/>
  <c r="AV503" i="8"/>
  <c r="AV388" i="8"/>
  <c r="AL388" i="8"/>
  <c r="AC259" i="8"/>
  <c r="AR259" i="8"/>
  <c r="J259" i="8"/>
  <c r="X259" i="8"/>
  <c r="AH259" i="8"/>
  <c r="AC268" i="8"/>
  <c r="AR268" i="8"/>
  <c r="X268" i="8"/>
  <c r="J268" i="8"/>
  <c r="AH268" i="8"/>
  <c r="AH176" i="8"/>
  <c r="J176" i="8"/>
  <c r="X176" i="8"/>
  <c r="AC176" i="8"/>
  <c r="AR176" i="8"/>
  <c r="AL255" i="8"/>
  <c r="AV255" i="8"/>
  <c r="AC371" i="8"/>
  <c r="AR371" i="8"/>
  <c r="X371" i="8"/>
  <c r="AH371" i="8"/>
  <c r="J371" i="8"/>
  <c r="AC291" i="8"/>
  <c r="AR291" i="8"/>
  <c r="AH291" i="8"/>
  <c r="X291" i="8"/>
  <c r="J291" i="8"/>
  <c r="AL370" i="8"/>
  <c r="AV370" i="8"/>
  <c r="D91" i="10"/>
  <c r="H61" i="10"/>
  <c r="J61" i="10" s="1"/>
  <c r="I61" i="10"/>
  <c r="B67" i="10" s="1"/>
  <c r="AV295" i="8"/>
  <c r="AL295" i="8"/>
  <c r="AC274" i="8"/>
  <c r="AR274" i="8"/>
  <c r="AH274" i="8"/>
  <c r="J274" i="8"/>
  <c r="X274" i="8"/>
  <c r="X187" i="8"/>
  <c r="AC187" i="8"/>
  <c r="AH187" i="8"/>
  <c r="AR187" i="8"/>
  <c r="J187" i="8"/>
  <c r="AL373" i="8"/>
  <c r="AV373" i="8"/>
  <c r="AW233" i="8"/>
  <c r="AM233" i="8"/>
  <c r="AH248" i="8"/>
  <c r="J248" i="8"/>
  <c r="X248" i="8"/>
  <c r="AC248" i="8"/>
  <c r="AR248" i="8"/>
  <c r="X226" i="8"/>
  <c r="AR226" i="8"/>
  <c r="AC226" i="8"/>
  <c r="J226" i="8"/>
  <c r="AH226" i="8"/>
  <c r="AD392" i="8"/>
  <c r="AS392" i="8"/>
  <c r="AI392" i="8"/>
  <c r="Y392" i="8"/>
  <c r="AV171" i="8"/>
  <c r="AL171" i="8"/>
  <c r="X45" i="8"/>
  <c r="J45" i="8"/>
  <c r="AH45" i="8"/>
  <c r="AR45" i="8"/>
  <c r="AC45" i="8"/>
  <c r="X86" i="8"/>
  <c r="AC86" i="8"/>
  <c r="AH86" i="8"/>
  <c r="AR86" i="8"/>
  <c r="J86" i="8"/>
  <c r="AV179" i="8"/>
  <c r="AL179" i="8"/>
  <c r="AC212" i="8"/>
  <c r="AR212" i="8"/>
  <c r="AH212" i="8"/>
  <c r="J212" i="8"/>
  <c r="X212" i="8"/>
  <c r="AH35" i="8"/>
  <c r="J35" i="8"/>
  <c r="X35" i="8"/>
  <c r="AR35" i="8"/>
  <c r="AC35" i="8"/>
  <c r="AL87" i="8"/>
  <c r="AV87" i="8"/>
  <c r="AL400" i="8"/>
  <c r="AV400" i="8"/>
  <c r="AR74" i="8"/>
  <c r="AH74" i="8"/>
  <c r="J74" i="8"/>
  <c r="X74" i="8"/>
  <c r="AC74" i="8"/>
  <c r="AH216" i="8"/>
  <c r="J216" i="8"/>
  <c r="X216" i="8"/>
  <c r="AC216" i="8"/>
  <c r="AR216" i="8"/>
  <c r="AL42" i="8"/>
  <c r="AV42" i="8"/>
  <c r="AV443" i="8"/>
  <c r="AL443" i="8"/>
  <c r="AV100" i="8"/>
  <c r="AL100" i="8"/>
  <c r="AL180" i="8"/>
  <c r="AV180" i="8"/>
  <c r="K18" i="3"/>
  <c r="K13" i="3"/>
  <c r="X289" i="8"/>
  <c r="J289" i="8"/>
  <c r="AH289" i="8"/>
  <c r="AR289" i="8"/>
  <c r="AC289" i="8"/>
  <c r="AL405" i="8"/>
  <c r="AV405" i="8"/>
  <c r="AV202" i="8"/>
  <c r="AL202" i="8"/>
  <c r="AI191" i="8"/>
  <c r="Y191" i="8"/>
  <c r="AS191" i="8"/>
  <c r="AD191" i="8"/>
  <c r="AL408" i="8"/>
  <c r="AV408" i="8"/>
  <c r="AV348" i="8"/>
  <c r="AL348" i="8"/>
  <c r="AH432" i="8"/>
  <c r="J432" i="8"/>
  <c r="AC432" i="8"/>
  <c r="AR432" i="8"/>
  <c r="X432" i="8"/>
  <c r="X403" i="8"/>
  <c r="AH403" i="8"/>
  <c r="AC403" i="8"/>
  <c r="AR403" i="8"/>
  <c r="J403" i="8"/>
  <c r="AI215" i="8"/>
  <c r="Y215" i="8"/>
  <c r="AS215" i="8"/>
  <c r="AD215" i="8"/>
  <c r="AR159" i="8"/>
  <c r="AH159" i="8"/>
  <c r="J159" i="8"/>
  <c r="AC159" i="8"/>
  <c r="X159" i="8"/>
  <c r="AL492" i="8"/>
  <c r="AV492" i="8"/>
  <c r="AL32" i="8"/>
  <c r="AV32" i="8"/>
  <c r="AV33" i="8"/>
  <c r="AL33" i="8"/>
  <c r="AH480" i="8"/>
  <c r="J480" i="8"/>
  <c r="X480" i="8"/>
  <c r="AR480" i="8"/>
  <c r="AC480" i="8"/>
  <c r="AH60" i="8"/>
  <c r="J60" i="8"/>
  <c r="X60" i="8"/>
  <c r="AR60" i="8"/>
  <c r="AC60" i="8"/>
  <c r="AC422" i="8"/>
  <c r="AR422" i="8"/>
  <c r="X422" i="8"/>
  <c r="J422" i="8"/>
  <c r="AH422" i="8"/>
  <c r="X265" i="8"/>
  <c r="AH265" i="8"/>
  <c r="AC265" i="8"/>
  <c r="J265" i="8"/>
  <c r="AR265" i="8"/>
  <c r="AR231" i="8"/>
  <c r="AH231" i="8"/>
  <c r="J231" i="8"/>
  <c r="AC231" i="8"/>
  <c r="X231" i="8"/>
  <c r="AV312" i="8"/>
  <c r="AL312" i="8"/>
  <c r="AX65" i="8"/>
  <c r="BA65" i="8" s="1"/>
  <c r="BB65" i="8"/>
  <c r="BC65" i="8" s="1"/>
  <c r="AN65" i="8"/>
  <c r="AV35" i="8"/>
  <c r="AL35" i="8"/>
  <c r="AV378" i="8"/>
  <c r="AL378" i="8"/>
  <c r="AL450" i="8"/>
  <c r="AV450" i="8"/>
  <c r="AV155" i="8"/>
  <c r="AL155" i="8"/>
  <c r="X94" i="8"/>
  <c r="AC94" i="8"/>
  <c r="J94" i="8"/>
  <c r="AH94" i="8"/>
  <c r="AR94" i="8"/>
  <c r="X211" i="8"/>
  <c r="AC211" i="8"/>
  <c r="AH211" i="8"/>
  <c r="J211" i="8"/>
  <c r="AR211" i="8"/>
  <c r="X102" i="8"/>
  <c r="AC102" i="8"/>
  <c r="AR102" i="8"/>
  <c r="J102" i="8"/>
  <c r="AH102" i="8"/>
  <c r="AH100" i="8"/>
  <c r="J100" i="8"/>
  <c r="X100" i="8"/>
  <c r="AC100" i="8"/>
  <c r="AR100" i="8"/>
  <c r="AV68" i="8"/>
  <c r="AL68" i="8"/>
  <c r="X466" i="8"/>
  <c r="AR466" i="8"/>
  <c r="AC466" i="8"/>
  <c r="AH466" i="8"/>
  <c r="J466" i="8"/>
  <c r="AC506" i="8"/>
  <c r="AH506" i="8"/>
  <c r="J506" i="8"/>
  <c r="AR506" i="8"/>
  <c r="X506" i="8"/>
  <c r="AV194" i="8"/>
  <c r="AL194" i="8"/>
  <c r="X202" i="8"/>
  <c r="AR202" i="8"/>
  <c r="AH202" i="8"/>
  <c r="AC202" i="8"/>
  <c r="J202" i="8"/>
  <c r="J343" i="8"/>
  <c r="AH343" i="8"/>
  <c r="AR343" i="8"/>
  <c r="AC343" i="8"/>
  <c r="X343" i="8"/>
  <c r="AL270" i="8"/>
  <c r="AV270" i="8"/>
  <c r="AV138" i="8"/>
  <c r="AL138" i="8"/>
  <c r="AS511" i="8"/>
  <c r="AI511" i="8"/>
  <c r="AD511" i="8"/>
  <c r="Y511" i="8"/>
  <c r="AR477" i="8"/>
  <c r="J477" i="8"/>
  <c r="X477" i="8"/>
  <c r="AC477" i="8"/>
  <c r="AH477" i="8"/>
  <c r="AV485" i="8"/>
  <c r="AL485" i="8"/>
  <c r="X398" i="8"/>
  <c r="AC398" i="8"/>
  <c r="AR398" i="8"/>
  <c r="J398" i="8"/>
  <c r="AH398" i="8"/>
  <c r="AV152" i="8"/>
  <c r="AL152" i="8"/>
  <c r="AI269" i="8"/>
  <c r="Y269" i="8"/>
  <c r="AD269" i="8"/>
  <c r="AS269" i="8"/>
  <c r="AC504" i="8"/>
  <c r="AR504" i="8"/>
  <c r="X504" i="8"/>
  <c r="AH504" i="8"/>
  <c r="J504" i="8"/>
  <c r="AV354" i="8"/>
  <c r="AL354" i="8"/>
  <c r="X411" i="8"/>
  <c r="J411" i="8"/>
  <c r="AC411" i="8"/>
  <c r="AH411" i="8"/>
  <c r="AR411" i="8"/>
  <c r="K16" i="2"/>
  <c r="K14" i="2"/>
  <c r="AC197" i="8"/>
  <c r="AR197" i="8"/>
  <c r="AH197" i="8"/>
  <c r="J197" i="8"/>
  <c r="X197" i="8"/>
  <c r="L14" i="2"/>
  <c r="L16" i="2"/>
  <c r="X106" i="8"/>
  <c r="J106" i="8"/>
  <c r="AH106" i="8"/>
  <c r="AC106" i="8"/>
  <c r="AR106" i="8"/>
  <c r="AV114" i="8"/>
  <c r="AL114" i="8"/>
  <c r="AR338" i="8"/>
  <c r="AC338" i="8"/>
  <c r="J338" i="8"/>
  <c r="AH338" i="8"/>
  <c r="X338" i="8"/>
  <c r="AC260" i="8"/>
  <c r="AR260" i="8"/>
  <c r="X260" i="8"/>
  <c r="AH260" i="8"/>
  <c r="J260" i="8"/>
  <c r="AV200" i="8"/>
  <c r="AL200" i="8"/>
  <c r="BB91" i="8"/>
  <c r="BC91" i="8" s="1"/>
  <c r="X78" i="8"/>
  <c r="AC78" i="8"/>
  <c r="AH78" i="8"/>
  <c r="AR78" i="8"/>
  <c r="J78" i="8"/>
  <c r="AL212" i="8"/>
  <c r="AV212" i="8"/>
  <c r="AR330" i="8"/>
  <c r="J330" i="8"/>
  <c r="AC330" i="8"/>
  <c r="AH330" i="8"/>
  <c r="X330" i="8"/>
  <c r="AR507" i="8"/>
  <c r="AH507" i="8"/>
  <c r="J507" i="8"/>
  <c r="AC507" i="8"/>
  <c r="X507" i="8"/>
  <c r="AC307" i="8"/>
  <c r="AR307" i="8"/>
  <c r="J307" i="8"/>
  <c r="X307" i="8"/>
  <c r="AH307" i="8"/>
  <c r="AI239" i="8"/>
  <c r="Y239" i="8"/>
  <c r="AS239" i="8"/>
  <c r="AD239" i="8"/>
  <c r="AV516" i="8"/>
  <c r="AL516" i="8"/>
  <c r="AL188" i="8"/>
  <c r="AV188" i="8"/>
  <c r="AV70" i="8"/>
  <c r="AL70" i="8"/>
  <c r="AH396" i="8"/>
  <c r="J396" i="8"/>
  <c r="X396" i="8"/>
  <c r="AC396" i="8"/>
  <c r="AR396" i="8"/>
  <c r="AD518" i="8"/>
  <c r="AS518" i="8"/>
  <c r="Y518" i="8"/>
  <c r="AI518" i="8"/>
  <c r="AH99" i="8"/>
  <c r="J99" i="8"/>
  <c r="X99" i="8"/>
  <c r="AR99" i="8"/>
  <c r="AC99" i="8"/>
  <c r="AV341" i="8"/>
  <c r="AL341" i="8"/>
  <c r="X435" i="8"/>
  <c r="AH435" i="8"/>
  <c r="AC435" i="8"/>
  <c r="AR435" i="8"/>
  <c r="J435" i="8"/>
  <c r="X273" i="8"/>
  <c r="J273" i="8"/>
  <c r="AR273" i="8"/>
  <c r="AH273" i="8"/>
  <c r="AC273" i="8"/>
  <c r="AC315" i="8"/>
  <c r="AR315" i="8"/>
  <c r="J315" i="8"/>
  <c r="X315" i="8"/>
  <c r="AH315" i="8"/>
  <c r="AM198" i="8"/>
  <c r="AW198" i="8"/>
  <c r="AH468" i="8"/>
  <c r="J468" i="8"/>
  <c r="AC468" i="8"/>
  <c r="X468" i="8"/>
  <c r="AR468" i="8"/>
  <c r="AI247" i="8"/>
  <c r="Y247" i="8"/>
  <c r="AS247" i="8"/>
  <c r="AD247" i="8"/>
  <c r="AC141" i="8"/>
  <c r="AR141" i="8"/>
  <c r="X141" i="8"/>
  <c r="AH141" i="8"/>
  <c r="J141" i="8"/>
  <c r="AL330" i="8"/>
  <c r="AV330" i="8"/>
  <c r="AV29" i="8"/>
  <c r="AL29" i="8"/>
  <c r="AL149" i="8"/>
  <c r="AV149" i="8"/>
  <c r="X61" i="8"/>
  <c r="AH61" i="8"/>
  <c r="AC61" i="8"/>
  <c r="AR61" i="8"/>
  <c r="J61" i="8"/>
  <c r="AM505" i="8"/>
  <c r="AW505" i="8"/>
  <c r="AV182" i="8"/>
  <c r="AL182" i="8"/>
  <c r="BB417" i="8"/>
  <c r="BC417" i="8" s="1"/>
  <c r="AR364" i="8"/>
  <c r="AH364" i="8"/>
  <c r="J364" i="8"/>
  <c r="X364" i="8"/>
  <c r="AC364" i="8"/>
  <c r="AL512" i="8"/>
  <c r="AV512" i="8"/>
  <c r="AL504" i="8"/>
  <c r="AV504" i="8"/>
  <c r="X368" i="8"/>
  <c r="AR368" i="8"/>
  <c r="J368" i="8"/>
  <c r="AC368" i="8"/>
  <c r="AH368" i="8"/>
  <c r="AL205" i="8"/>
  <c r="AV205" i="8"/>
  <c r="AL369" i="8"/>
  <c r="AV369" i="8"/>
  <c r="Y409" i="8"/>
  <c r="AS409" i="8"/>
  <c r="AD409" i="8"/>
  <c r="AI409" i="8"/>
  <c r="AL513" i="8"/>
  <c r="AV513" i="8"/>
  <c r="AV223" i="8"/>
  <c r="AL223" i="8"/>
  <c r="AC266" i="8"/>
  <c r="AH266" i="8"/>
  <c r="AR266" i="8"/>
  <c r="J266" i="8"/>
  <c r="X266" i="8"/>
  <c r="AC150" i="8"/>
  <c r="AR150" i="8"/>
  <c r="AH150" i="8"/>
  <c r="J150" i="8"/>
  <c r="X150" i="8"/>
  <c r="X170" i="8"/>
  <c r="AR170" i="8"/>
  <c r="AH170" i="8"/>
  <c r="AC170" i="8"/>
  <c r="J170" i="8"/>
  <c r="AH456" i="8"/>
  <c r="J456" i="8"/>
  <c r="X456" i="8"/>
  <c r="AR456" i="8"/>
  <c r="AC456" i="8"/>
  <c r="AH192" i="8"/>
  <c r="J192" i="8"/>
  <c r="X192" i="8"/>
  <c r="AR192" i="8"/>
  <c r="AC192" i="8"/>
  <c r="AC380" i="8"/>
  <c r="AR380" i="8"/>
  <c r="AH380" i="8"/>
  <c r="J380" i="8"/>
  <c r="X380" i="8"/>
  <c r="AC331" i="8"/>
  <c r="AH331" i="8"/>
  <c r="J331" i="8"/>
  <c r="X331" i="8"/>
  <c r="AR331" i="8"/>
  <c r="X375" i="8"/>
  <c r="AR375" i="8"/>
  <c r="J375" i="8"/>
  <c r="AC375" i="8"/>
  <c r="AH375" i="8"/>
  <c r="AH416" i="8"/>
  <c r="J416" i="8"/>
  <c r="AC416" i="8"/>
  <c r="AR416" i="8"/>
  <c r="X416" i="8"/>
  <c r="AL56" i="8"/>
  <c r="AV56" i="8"/>
  <c r="AX51" i="8"/>
  <c r="BA51" i="8" s="1"/>
  <c r="AN51" i="8"/>
  <c r="BB51" i="8"/>
  <c r="BC51" i="8" s="1"/>
  <c r="AL116" i="8"/>
  <c r="AV116" i="8"/>
  <c r="AR391" i="8"/>
  <c r="AH391" i="8"/>
  <c r="X391" i="8"/>
  <c r="AC391" i="8"/>
  <c r="J391" i="8"/>
  <c r="AV123" i="8"/>
  <c r="AL123" i="8"/>
  <c r="AV129" i="8"/>
  <c r="AL129" i="8"/>
  <c r="X427" i="8"/>
  <c r="AH427" i="8"/>
  <c r="AC427" i="8"/>
  <c r="AR427" i="8"/>
  <c r="J427" i="8"/>
  <c r="AH350" i="8"/>
  <c r="J350" i="8"/>
  <c r="X350" i="8"/>
  <c r="AR350" i="8"/>
  <c r="AC350" i="8"/>
  <c r="AW113" i="8"/>
  <c r="AM113" i="8"/>
  <c r="AR498" i="8"/>
  <c r="J498" i="8"/>
  <c r="X498" i="8"/>
  <c r="AC498" i="8"/>
  <c r="AH498" i="8"/>
  <c r="AV107" i="8"/>
  <c r="AL107" i="8"/>
  <c r="X516" i="8"/>
  <c r="AC516" i="8"/>
  <c r="AH516" i="8"/>
  <c r="J516" i="8"/>
  <c r="AR516" i="8"/>
  <c r="AC108" i="8"/>
  <c r="AR108" i="8"/>
  <c r="X108" i="8"/>
  <c r="AH108" i="8"/>
  <c r="J108" i="8"/>
  <c r="AL364" i="8"/>
  <c r="AV364" i="8"/>
  <c r="AV130" i="8"/>
  <c r="AL130" i="8"/>
  <c r="AV452" i="8"/>
  <c r="AL452" i="8"/>
  <c r="AC48" i="8"/>
  <c r="AR48" i="8"/>
  <c r="X48" i="8"/>
  <c r="AH48" i="8"/>
  <c r="J48" i="8"/>
  <c r="AI494" i="8"/>
  <c r="Y494" i="8"/>
  <c r="AD494" i="8"/>
  <c r="AS494" i="8"/>
  <c r="AH43" i="8"/>
  <c r="J43" i="8"/>
  <c r="X43" i="8"/>
  <c r="AC43" i="8"/>
  <c r="AR43" i="8"/>
  <c r="AC413" i="8"/>
  <c r="AR413" i="8"/>
  <c r="AH413" i="8"/>
  <c r="J413" i="8"/>
  <c r="X413" i="8"/>
  <c r="AC254" i="8"/>
  <c r="J254" i="8"/>
  <c r="AR254" i="8"/>
  <c r="AH254" i="8"/>
  <c r="X254" i="8"/>
  <c r="AC400" i="8"/>
  <c r="AR400" i="8"/>
  <c r="J400" i="8"/>
  <c r="AH400" i="8"/>
  <c r="X400" i="8"/>
  <c r="AL140" i="8"/>
  <c r="AV140" i="8"/>
  <c r="X163" i="8"/>
  <c r="AC163" i="8"/>
  <c r="AH163" i="8"/>
  <c r="AR163" i="8"/>
  <c r="J163" i="8"/>
  <c r="AL519" i="8"/>
  <c r="AV519" i="8"/>
  <c r="AL278" i="8"/>
  <c r="AV278" i="8"/>
  <c r="X297" i="8"/>
  <c r="AC297" i="8"/>
  <c r="J297" i="8"/>
  <c r="AH297" i="8"/>
  <c r="AR297" i="8"/>
  <c r="AV273" i="8"/>
  <c r="AL273" i="8"/>
  <c r="AL74" i="8"/>
  <c r="AV74" i="8"/>
  <c r="AH328" i="8"/>
  <c r="X328" i="8"/>
  <c r="AC328" i="8"/>
  <c r="AR328" i="8"/>
  <c r="J328" i="8"/>
  <c r="AW384" i="8"/>
  <c r="AM384" i="8"/>
  <c r="AM246" i="8"/>
  <c r="AW246" i="8"/>
  <c r="AV454" i="8"/>
  <c r="AL454" i="8"/>
  <c r="AL196" i="8"/>
  <c r="AV196" i="8"/>
  <c r="AR444" i="8"/>
  <c r="X444" i="8"/>
  <c r="J444" i="8"/>
  <c r="AC444" i="8"/>
  <c r="AH444" i="8"/>
  <c r="X115" i="8"/>
  <c r="AC115" i="8"/>
  <c r="AH115" i="8"/>
  <c r="AR115" i="8"/>
  <c r="J115" i="8"/>
  <c r="AV93" i="8"/>
  <c r="AL93" i="8"/>
  <c r="AW500" i="8"/>
  <c r="AM500" i="8"/>
  <c r="AL148" i="8"/>
  <c r="AV148" i="8"/>
  <c r="AL437" i="8"/>
  <c r="AV437" i="8"/>
  <c r="AR50" i="8"/>
  <c r="AH50" i="8"/>
  <c r="J50" i="8"/>
  <c r="AC50" i="8"/>
  <c r="X50" i="8"/>
  <c r="AL28" i="8"/>
  <c r="AV28" i="8"/>
  <c r="AC156" i="8"/>
  <c r="AR156" i="8"/>
  <c r="AH156" i="8"/>
  <c r="J156" i="8"/>
  <c r="X156" i="8"/>
  <c r="AM30" i="8"/>
  <c r="AW30" i="8"/>
  <c r="X234" i="8"/>
  <c r="AR234" i="8"/>
  <c r="AH234" i="8"/>
  <c r="J234" i="8"/>
  <c r="AC234" i="8"/>
  <c r="X131" i="8"/>
  <c r="AC131" i="8"/>
  <c r="AH131" i="8"/>
  <c r="J131" i="8"/>
  <c r="AR131" i="8"/>
  <c r="AC476" i="8"/>
  <c r="J476" i="8"/>
  <c r="AR476" i="8"/>
  <c r="X476" i="8"/>
  <c r="AH476" i="8"/>
  <c r="AV186" i="8"/>
  <c r="AL186" i="8"/>
  <c r="K19" i="3"/>
  <c r="K12" i="3"/>
  <c r="K14" i="3"/>
  <c r="AR356" i="8"/>
  <c r="AH356" i="8"/>
  <c r="AC356" i="8"/>
  <c r="J356" i="8"/>
  <c r="X356" i="8"/>
  <c r="X195" i="8"/>
  <c r="AC195" i="8"/>
  <c r="AH195" i="8"/>
  <c r="J195" i="8"/>
  <c r="AR195" i="8"/>
  <c r="AM430" i="8"/>
  <c r="AW430" i="8"/>
  <c r="X154" i="8"/>
  <c r="AR154" i="8"/>
  <c r="AH154" i="8"/>
  <c r="AC154" i="8"/>
  <c r="J154" i="8"/>
  <c r="AL459" i="8"/>
  <c r="AV459" i="8"/>
  <c r="AV506" i="8"/>
  <c r="AL506" i="8"/>
  <c r="AL267" i="8"/>
  <c r="AV267" i="8"/>
  <c r="AV419" i="8"/>
  <c r="AL419" i="8"/>
  <c r="AL298" i="8"/>
  <c r="AV298" i="8"/>
  <c r="AV147" i="8"/>
  <c r="AL147" i="8"/>
  <c r="X178" i="8"/>
  <c r="AR178" i="8"/>
  <c r="AH178" i="8"/>
  <c r="AC178" i="8"/>
  <c r="J178" i="8"/>
  <c r="X304" i="8"/>
  <c r="AH304" i="8"/>
  <c r="AC304" i="8"/>
  <c r="AR304" i="8"/>
  <c r="J304" i="8"/>
  <c r="AV523" i="8"/>
  <c r="AL523" i="8"/>
  <c r="AS339" i="8"/>
  <c r="AI339" i="8"/>
  <c r="AD339" i="8"/>
  <c r="Y339" i="8"/>
  <c r="AV92" i="8"/>
  <c r="AL92" i="8"/>
  <c r="AV482" i="8"/>
  <c r="AL482" i="8"/>
  <c r="AL472" i="8"/>
  <c r="AV472" i="8"/>
  <c r="AV520" i="8"/>
  <c r="AL520" i="8"/>
  <c r="AS308" i="8"/>
  <c r="AI308" i="8"/>
  <c r="AD308" i="8"/>
  <c r="Y308" i="8"/>
  <c r="X517" i="8"/>
  <c r="AC517" i="8"/>
  <c r="AH517" i="8"/>
  <c r="J517" i="8"/>
  <c r="AR517" i="8"/>
  <c r="AV344" i="8"/>
  <c r="AL344" i="8"/>
  <c r="X388" i="8"/>
  <c r="J388" i="8"/>
  <c r="AH388" i="8"/>
  <c r="AC388" i="8"/>
  <c r="AR388" i="8"/>
  <c r="Y410" i="8"/>
  <c r="AI410" i="8"/>
  <c r="AD410" i="8"/>
  <c r="AS410" i="8"/>
  <c r="AL268" i="8"/>
  <c r="AV268" i="8"/>
  <c r="AC172" i="8"/>
  <c r="AR172" i="8"/>
  <c r="AH172" i="8"/>
  <c r="J172" i="8"/>
  <c r="X172" i="8"/>
  <c r="J15" i="3"/>
  <c r="J22" i="3" s="1"/>
  <c r="J25" i="3" s="1"/>
  <c r="L23" i="2" s="1"/>
  <c r="AL291" i="8"/>
  <c r="AV291" i="8"/>
  <c r="AC142" i="8"/>
  <c r="AR142" i="8"/>
  <c r="AH142" i="8"/>
  <c r="J142" i="8"/>
  <c r="X142" i="8"/>
  <c r="AC370" i="8"/>
  <c r="AR370" i="8"/>
  <c r="AH370" i="8"/>
  <c r="X370" i="8"/>
  <c r="J370" i="8"/>
  <c r="AV159" i="8"/>
  <c r="AL159" i="8"/>
  <c r="AL465" i="8"/>
  <c r="AV465" i="8"/>
  <c r="AV389" i="8"/>
  <c r="AL389" i="8"/>
  <c r="AV263" i="8"/>
  <c r="AL263" i="8"/>
  <c r="AL420" i="8"/>
  <c r="AV420" i="8"/>
  <c r="AR31" i="8"/>
  <c r="X31" i="8"/>
  <c r="J31" i="8"/>
  <c r="AH31" i="8"/>
  <c r="AC31" i="8"/>
  <c r="Y233" i="8"/>
  <c r="AS233" i="8"/>
  <c r="AD233" i="8"/>
  <c r="AI233" i="8"/>
  <c r="AC206" i="8"/>
  <c r="AR206" i="8"/>
  <c r="AH206" i="8"/>
  <c r="J206" i="8"/>
  <c r="X206" i="8"/>
  <c r="AV54" i="8"/>
  <c r="AL54" i="8"/>
  <c r="X333" i="8"/>
  <c r="AC333" i="8"/>
  <c r="AR333" i="8"/>
  <c r="AH333" i="8"/>
  <c r="J333" i="8"/>
  <c r="AC33" i="8"/>
  <c r="AR33" i="8"/>
  <c r="AH33" i="8"/>
  <c r="J33" i="8"/>
  <c r="X33" i="8"/>
  <c r="AL480" i="8"/>
  <c r="AV480" i="8"/>
  <c r="AV60" i="8"/>
  <c r="AL60" i="8"/>
  <c r="B69" i="10" l="1"/>
  <c r="E76" i="10" s="1"/>
  <c r="F76" i="10" s="1"/>
  <c r="AI34" i="8"/>
  <c r="AW193" i="8"/>
  <c r="AM511" i="8"/>
  <c r="AM34" i="8"/>
  <c r="AM423" i="8"/>
  <c r="Y34" i="8"/>
  <c r="BB34" i="8" s="1"/>
  <c r="BC34" i="8" s="1"/>
  <c r="BB98" i="8"/>
  <c r="BC98" i="8" s="1"/>
  <c r="AD34" i="8"/>
  <c r="AD193" i="8"/>
  <c r="AN395" i="8"/>
  <c r="AI193" i="8"/>
  <c r="AX324" i="8"/>
  <c r="BA324" i="8" s="1"/>
  <c r="BD324" i="8" s="1"/>
  <c r="BE324" i="8" s="1"/>
  <c r="BF324" i="8" s="1"/>
  <c r="AS193" i="8"/>
  <c r="AX128" i="8"/>
  <c r="BA128" i="8" s="1"/>
  <c r="BD128" i="8" s="1"/>
  <c r="BE128" i="8" s="1"/>
  <c r="BF128" i="8" s="1"/>
  <c r="AN309" i="8"/>
  <c r="AX417" i="8"/>
  <c r="BA417" i="8" s="1"/>
  <c r="BD417" i="8" s="1"/>
  <c r="BE417" i="8" s="1"/>
  <c r="BF417" i="8" s="1"/>
  <c r="AN417" i="8"/>
  <c r="AX309" i="8"/>
  <c r="BA309" i="8" s="1"/>
  <c r="BD309" i="8" s="1"/>
  <c r="BE309" i="8" s="1"/>
  <c r="BF309" i="8" s="1"/>
  <c r="Y462" i="8"/>
  <c r="AN462" i="8" s="1"/>
  <c r="AI462" i="8"/>
  <c r="AW34" i="8"/>
  <c r="AS490" i="8"/>
  <c r="Y490" i="8"/>
  <c r="BB490" i="8" s="1"/>
  <c r="BC490" i="8" s="1"/>
  <c r="AS462" i="8"/>
  <c r="Y190" i="8"/>
  <c r="BB190" i="8" s="1"/>
  <c r="BC190" i="8" s="1"/>
  <c r="AM490" i="8"/>
  <c r="AW511" i="8"/>
  <c r="AD490" i="8"/>
  <c r="AD190" i="8"/>
  <c r="AS190" i="8"/>
  <c r="AI258" i="8"/>
  <c r="AI175" i="8"/>
  <c r="AX453" i="8"/>
  <c r="BA453" i="8" s="1"/>
  <c r="AW509" i="8"/>
  <c r="AW423" i="8"/>
  <c r="AM337" i="8"/>
  <c r="BA134" i="8"/>
  <c r="BD134" i="8" s="1"/>
  <c r="BE134" i="8" s="1"/>
  <c r="BF134" i="8" s="1"/>
  <c r="BB453" i="8"/>
  <c r="BC453" i="8" s="1"/>
  <c r="AW199" i="8"/>
  <c r="AW462" i="8"/>
  <c r="AM111" i="8"/>
  <c r="AI105" i="8"/>
  <c r="AM120" i="8"/>
  <c r="Y105" i="8"/>
  <c r="BB105" i="8" s="1"/>
  <c r="BC105" i="8" s="1"/>
  <c r="AX349" i="8"/>
  <c r="BA349" i="8" s="1"/>
  <c r="BD349" i="8" s="1"/>
  <c r="BE349" i="8" s="1"/>
  <c r="BF349" i="8" s="1"/>
  <c r="AD342" i="8"/>
  <c r="AM509" i="8"/>
  <c r="AW238" i="8"/>
  <c r="AX395" i="8"/>
  <c r="BA395" i="8" s="1"/>
  <c r="BD395" i="8" s="1"/>
  <c r="BE395" i="8" s="1"/>
  <c r="BF395" i="8" s="1"/>
  <c r="Y52" i="8"/>
  <c r="BB52" i="8" s="1"/>
  <c r="BC52" i="8" s="1"/>
  <c r="AD258" i="8"/>
  <c r="AN453" i="8"/>
  <c r="AW190" i="8"/>
  <c r="Y238" i="8"/>
  <c r="BB238" i="8" s="1"/>
  <c r="BC238" i="8" s="1"/>
  <c r="AS199" i="8"/>
  <c r="AD238" i="8"/>
  <c r="AI199" i="8"/>
  <c r="AW490" i="8"/>
  <c r="AI238" i="8"/>
  <c r="AD199" i="8"/>
  <c r="AX98" i="8"/>
  <c r="BA98" i="8" s="1"/>
  <c r="BD98" i="8" s="1"/>
  <c r="BE98" i="8" s="1"/>
  <c r="BF98" i="8" s="1"/>
  <c r="AD334" i="8"/>
  <c r="AN334" i="8" s="1"/>
  <c r="Y258" i="8"/>
  <c r="BB258" i="8" s="1"/>
  <c r="BC258" i="8" s="1"/>
  <c r="AS52" i="8"/>
  <c r="AX522" i="8"/>
  <c r="BA522" i="8" s="1"/>
  <c r="BD522" i="8" s="1"/>
  <c r="BE522" i="8" s="1"/>
  <c r="BF522" i="8" s="1"/>
  <c r="AD52" i="8"/>
  <c r="AD105" i="8"/>
  <c r="AS434" i="8"/>
  <c r="AW52" i="8"/>
  <c r="AX90" i="8"/>
  <c r="BA90" i="8" s="1"/>
  <c r="BD90" i="8" s="1"/>
  <c r="BE90" i="8" s="1"/>
  <c r="BF90" i="8" s="1"/>
  <c r="AN455" i="8"/>
  <c r="AW409" i="8"/>
  <c r="AX91" i="8"/>
  <c r="BA91" i="8" s="1"/>
  <c r="BD91" i="8" s="1"/>
  <c r="BE91" i="8" s="1"/>
  <c r="BF91" i="8" s="1"/>
  <c r="BA302" i="8"/>
  <c r="BD302" i="8" s="1"/>
  <c r="BE302" i="8" s="1"/>
  <c r="BF302" i="8" s="1"/>
  <c r="AD367" i="8"/>
  <c r="AN367" i="8" s="1"/>
  <c r="AI367" i="8"/>
  <c r="AD311" i="8"/>
  <c r="AN311" i="8" s="1"/>
  <c r="AS367" i="8"/>
  <c r="AI434" i="8"/>
  <c r="AW250" i="8"/>
  <c r="AS311" i="8"/>
  <c r="AD337" i="8"/>
  <c r="AI311" i="8"/>
  <c r="AI337" i="8"/>
  <c r="AS470" i="8"/>
  <c r="AN90" i="8"/>
  <c r="AM409" i="8"/>
  <c r="AM52" i="8"/>
  <c r="Y337" i="8"/>
  <c r="AI120" i="8"/>
  <c r="AX446" i="8"/>
  <c r="BA446" i="8" s="1"/>
  <c r="BD446" i="8" s="1"/>
  <c r="BE446" i="8" s="1"/>
  <c r="BF446" i="8" s="1"/>
  <c r="AW337" i="8"/>
  <c r="AI342" i="8"/>
  <c r="AN300" i="8"/>
  <c r="Y342" i="8"/>
  <c r="BB342" i="8" s="1"/>
  <c r="BC342" i="8" s="1"/>
  <c r="AN446" i="8"/>
  <c r="AM250" i="8"/>
  <c r="AD120" i="8"/>
  <c r="AN120" i="8" s="1"/>
  <c r="BA521" i="8"/>
  <c r="BD521" i="8" s="1"/>
  <c r="BE521" i="8" s="1"/>
  <c r="BF521" i="8" s="1"/>
  <c r="AW183" i="8"/>
  <c r="AX310" i="8"/>
  <c r="BA310" i="8" s="1"/>
  <c r="AM481" i="8"/>
  <c r="AW175" i="8"/>
  <c r="AW334" i="8"/>
  <c r="AW111" i="8"/>
  <c r="AI334" i="8"/>
  <c r="AN66" i="8"/>
  <c r="Y288" i="8"/>
  <c r="BB288" i="8" s="1"/>
  <c r="BC288" i="8" s="1"/>
  <c r="AS334" i="8"/>
  <c r="BB66" i="8"/>
  <c r="BC66" i="8" s="1"/>
  <c r="AS473" i="8"/>
  <c r="Y407" i="8"/>
  <c r="BB407" i="8" s="1"/>
  <c r="BC407" i="8" s="1"/>
  <c r="AS407" i="8"/>
  <c r="AD175" i="8"/>
  <c r="AM175" i="8"/>
  <c r="Y473" i="8"/>
  <c r="AN473" i="8" s="1"/>
  <c r="AN310" i="8"/>
  <c r="AW386" i="8"/>
  <c r="AW473" i="8"/>
  <c r="BB310" i="8"/>
  <c r="BC310" i="8" s="1"/>
  <c r="AD407" i="8"/>
  <c r="Y175" i="8"/>
  <c r="AI473" i="8"/>
  <c r="AW434" i="8"/>
  <c r="AX317" i="8"/>
  <c r="BA317" i="8" s="1"/>
  <c r="BD317" i="8" s="1"/>
  <c r="BE317" i="8" s="1"/>
  <c r="BF317" i="8" s="1"/>
  <c r="AW342" i="8"/>
  <c r="AM515" i="8"/>
  <c r="AS111" i="8"/>
  <c r="AN324" i="8"/>
  <c r="AS120" i="8"/>
  <c r="AW470" i="8"/>
  <c r="AM473" i="8"/>
  <c r="AD111" i="8"/>
  <c r="AM386" i="8"/>
  <c r="AW288" i="8"/>
  <c r="Y111" i="8"/>
  <c r="BB111" i="8" s="1"/>
  <c r="BC111" i="8" s="1"/>
  <c r="AX256" i="8"/>
  <c r="BA256" i="8" s="1"/>
  <c r="BD256" i="8" s="1"/>
  <c r="BE256" i="8" s="1"/>
  <c r="BF256" i="8" s="1"/>
  <c r="AD294" i="8"/>
  <c r="AD434" i="8"/>
  <c r="AN434" i="8" s="1"/>
  <c r="AX455" i="8"/>
  <c r="BA455" i="8" s="1"/>
  <c r="BD455" i="8" s="1"/>
  <c r="BE455" i="8" s="1"/>
  <c r="BF455" i="8" s="1"/>
  <c r="AW481" i="8"/>
  <c r="AS294" i="8"/>
  <c r="Y294" i="8"/>
  <c r="BB294" i="8" s="1"/>
  <c r="BC294" i="8" s="1"/>
  <c r="AM209" i="8"/>
  <c r="AW407" i="8"/>
  <c r="AD250" i="8"/>
  <c r="AM288" i="8"/>
  <c r="AD292" i="8"/>
  <c r="Y301" i="8"/>
  <c r="BB301" i="8" s="1"/>
  <c r="BC301" i="8" s="1"/>
  <c r="Y250" i="8"/>
  <c r="BB250" i="8" s="1"/>
  <c r="BC250" i="8" s="1"/>
  <c r="Y292" i="8"/>
  <c r="AS288" i="8"/>
  <c r="AW258" i="8"/>
  <c r="AI301" i="8"/>
  <c r="AI250" i="8"/>
  <c r="AI292" i="8"/>
  <c r="AD288" i="8"/>
  <c r="BA66" i="8"/>
  <c r="AW105" i="8"/>
  <c r="AW311" i="8"/>
  <c r="AW215" i="8"/>
  <c r="AN317" i="8"/>
  <c r="AD301" i="8"/>
  <c r="Y161" i="8"/>
  <c r="BB161" i="8" s="1"/>
  <c r="BC161" i="8" s="1"/>
  <c r="AI470" i="8"/>
  <c r="AW486" i="8"/>
  <c r="AS303" i="8"/>
  <c r="AS515" i="8"/>
  <c r="AD303" i="8"/>
  <c r="AW294" i="8"/>
  <c r="AW209" i="8"/>
  <c r="AW301" i="8"/>
  <c r="AM183" i="8"/>
  <c r="AD515" i="8"/>
  <c r="Y303" i="8"/>
  <c r="Y183" i="8"/>
  <c r="BB183" i="8" s="1"/>
  <c r="BC183" i="8" s="1"/>
  <c r="AW515" i="8"/>
  <c r="Y470" i="8"/>
  <c r="AN470" i="8" s="1"/>
  <c r="Y486" i="8"/>
  <c r="BB486" i="8" s="1"/>
  <c r="BC486" i="8" s="1"/>
  <c r="Y515" i="8"/>
  <c r="BB515" i="8" s="1"/>
  <c r="BC515" i="8" s="1"/>
  <c r="AN256" i="8"/>
  <c r="AD486" i="8"/>
  <c r="AI161" i="8"/>
  <c r="AS486" i="8"/>
  <c r="AI183" i="8"/>
  <c r="AD161" i="8"/>
  <c r="AM294" i="8"/>
  <c r="AM303" i="8"/>
  <c r="AW120" i="8"/>
  <c r="AX300" i="8"/>
  <c r="BA300" i="8" s="1"/>
  <c r="BD300" i="8" s="1"/>
  <c r="BE300" i="8" s="1"/>
  <c r="BF300" i="8" s="1"/>
  <c r="AM215" i="8"/>
  <c r="AD386" i="8"/>
  <c r="AS386" i="8"/>
  <c r="AM311" i="8"/>
  <c r="Y386" i="8"/>
  <c r="BB386" i="8" s="1"/>
  <c r="BC386" i="8" s="1"/>
  <c r="AW292" i="8"/>
  <c r="AD183" i="8"/>
  <c r="AM486" i="8"/>
  <c r="AW303" i="8"/>
  <c r="AW367" i="8"/>
  <c r="BD58" i="8"/>
  <c r="BE58" i="8" s="1"/>
  <c r="BF58" i="8" s="1"/>
  <c r="AX59" i="8"/>
  <c r="BA59" i="8" s="1"/>
  <c r="BD59" i="8" s="1"/>
  <c r="BE59" i="8" s="1"/>
  <c r="BF59" i="8" s="1"/>
  <c r="AM367" i="8"/>
  <c r="AW145" i="8"/>
  <c r="AW161" i="8"/>
  <c r="AM145" i="8"/>
  <c r="AN59" i="8"/>
  <c r="AW279" i="8"/>
  <c r="AM279" i="8"/>
  <c r="AI279" i="8"/>
  <c r="AS279" i="8"/>
  <c r="Y279" i="8"/>
  <c r="AD279" i="8"/>
  <c r="BD51" i="8"/>
  <c r="BE51" i="8" s="1"/>
  <c r="BF51" i="8" s="1"/>
  <c r="AW425" i="8"/>
  <c r="AM425" i="8"/>
  <c r="AM461" i="8"/>
  <c r="AW461" i="8"/>
  <c r="AD425" i="8"/>
  <c r="AI425" i="8"/>
  <c r="Y425" i="8"/>
  <c r="AS425" i="8"/>
  <c r="AI461" i="8"/>
  <c r="Y461" i="8"/>
  <c r="AD461" i="8"/>
  <c r="AS461" i="8"/>
  <c r="AM166" i="8"/>
  <c r="AW166" i="8"/>
  <c r="Y166" i="8"/>
  <c r="AD166" i="8"/>
  <c r="AI166" i="8"/>
  <c r="AS166" i="8"/>
  <c r="AI232" i="8"/>
  <c r="Y232" i="8"/>
  <c r="AD232" i="8"/>
  <c r="AS232" i="8"/>
  <c r="AI277" i="8"/>
  <c r="AS277" i="8"/>
  <c r="AD277" i="8"/>
  <c r="Y277" i="8"/>
  <c r="BD366" i="8"/>
  <c r="BE366" i="8" s="1"/>
  <c r="BF366" i="8" s="1"/>
  <c r="AM293" i="8"/>
  <c r="AW293" i="8"/>
  <c r="BD438" i="8"/>
  <c r="BE438" i="8" s="1"/>
  <c r="BF438" i="8" s="1"/>
  <c r="BD318" i="8"/>
  <c r="BE318" i="8" s="1"/>
  <c r="BF318" i="8" s="1"/>
  <c r="AI293" i="8"/>
  <c r="AD293" i="8"/>
  <c r="Y293" i="8"/>
  <c r="AS293" i="8"/>
  <c r="AW232" i="8"/>
  <c r="AM232" i="8"/>
  <c r="AM277" i="8"/>
  <c r="AW277" i="8"/>
  <c r="AM224" i="8"/>
  <c r="AW224" i="8"/>
  <c r="BD325" i="8"/>
  <c r="BE325" i="8" s="1"/>
  <c r="BF325" i="8" s="1"/>
  <c r="BD326" i="8"/>
  <c r="BE326" i="8" s="1"/>
  <c r="BF326" i="8" s="1"/>
  <c r="AD284" i="8"/>
  <c r="Y284" i="8"/>
  <c r="AS284" i="8"/>
  <c r="AI284" i="8"/>
  <c r="AM49" i="8"/>
  <c r="AW49" i="8"/>
  <c r="AD174" i="8"/>
  <c r="AS174" i="8"/>
  <c r="Y174" i="8"/>
  <c r="AI174" i="8"/>
  <c r="AM340" i="8"/>
  <c r="AW340" i="8"/>
  <c r="AI224" i="8"/>
  <c r="Y224" i="8"/>
  <c r="AD224" i="8"/>
  <c r="AS224" i="8"/>
  <c r="AD508" i="8"/>
  <c r="Y508" i="8"/>
  <c r="AS508" i="8"/>
  <c r="AI508" i="8"/>
  <c r="AI401" i="8"/>
  <c r="AS401" i="8"/>
  <c r="AD401" i="8"/>
  <c r="Y401" i="8"/>
  <c r="BD83" i="8"/>
  <c r="BE83" i="8" s="1"/>
  <c r="BF83" i="8" s="1"/>
  <c r="AM73" i="8"/>
  <c r="AW73" i="8"/>
  <c r="AS49" i="8"/>
  <c r="AI49" i="8"/>
  <c r="Y49" i="8"/>
  <c r="AD49" i="8"/>
  <c r="Y261" i="8"/>
  <c r="AS261" i="8"/>
  <c r="AD261" i="8"/>
  <c r="AI261" i="8"/>
  <c r="AW401" i="8"/>
  <c r="AM401" i="8"/>
  <c r="BD65" i="8"/>
  <c r="BE65" i="8" s="1"/>
  <c r="BF65" i="8" s="1"/>
  <c r="AM286" i="8"/>
  <c r="AW286" i="8"/>
  <c r="AS73" i="8"/>
  <c r="AI73" i="8"/>
  <c r="AD73" i="8"/>
  <c r="Y73" i="8"/>
  <c r="AS340" i="8"/>
  <c r="AD340" i="8"/>
  <c r="AI340" i="8"/>
  <c r="Y340" i="8"/>
  <c r="AN357" i="8"/>
  <c r="AX357" i="8"/>
  <c r="BA357" i="8" s="1"/>
  <c r="BB357" i="8"/>
  <c r="BC357" i="8" s="1"/>
  <c r="AM363" i="8"/>
  <c r="AW363" i="8"/>
  <c r="Y81" i="8"/>
  <c r="AS81" i="8"/>
  <c r="AD81" i="8"/>
  <c r="AI81" i="8"/>
  <c r="AW284" i="8"/>
  <c r="AM284" i="8"/>
  <c r="AM81" i="8"/>
  <c r="AW81" i="8"/>
  <c r="BD126" i="8"/>
  <c r="BE126" i="8" s="1"/>
  <c r="BF126" i="8" s="1"/>
  <c r="AM508" i="8"/>
  <c r="AW508" i="8"/>
  <c r="AM347" i="8"/>
  <c r="AW347" i="8"/>
  <c r="AI41" i="8"/>
  <c r="Y41" i="8"/>
  <c r="AS41" i="8"/>
  <c r="AD41" i="8"/>
  <c r="AM174" i="8"/>
  <c r="AW174" i="8"/>
  <c r="AD286" i="8"/>
  <c r="AS286" i="8"/>
  <c r="AI286" i="8"/>
  <c r="Y286" i="8"/>
  <c r="AM261" i="8"/>
  <c r="AW261" i="8"/>
  <c r="AM41" i="8"/>
  <c r="AW41" i="8"/>
  <c r="Y363" i="8"/>
  <c r="AD363" i="8"/>
  <c r="AI363" i="8"/>
  <c r="AS363" i="8"/>
  <c r="AI347" i="8"/>
  <c r="AS347" i="8"/>
  <c r="AD347" i="8"/>
  <c r="Y347" i="8"/>
  <c r="AD305" i="8"/>
  <c r="AS305" i="8"/>
  <c r="Y305" i="8"/>
  <c r="AI305" i="8"/>
  <c r="J74" i="2"/>
  <c r="J75" i="2" s="1"/>
  <c r="J72" i="2"/>
  <c r="J71" i="2" s="1"/>
  <c r="AW207" i="8"/>
  <c r="AM207" i="8"/>
  <c r="AW201" i="8"/>
  <c r="AM201" i="8"/>
  <c r="Y295" i="8"/>
  <c r="AI295" i="8"/>
  <c r="AD295" i="8"/>
  <c r="AS295" i="8"/>
  <c r="AD404" i="8"/>
  <c r="AS404" i="8"/>
  <c r="Y404" i="8"/>
  <c r="AI404" i="8"/>
  <c r="AD235" i="8"/>
  <c r="AS235" i="8"/>
  <c r="AI235" i="8"/>
  <c r="Y235" i="8"/>
  <c r="AW296" i="8"/>
  <c r="AM296" i="8"/>
  <c r="AM412" i="8"/>
  <c r="AW412" i="8"/>
  <c r="Y146" i="8"/>
  <c r="AD146" i="8"/>
  <c r="AI146" i="8"/>
  <c r="AS146" i="8"/>
  <c r="AX285" i="8"/>
  <c r="BA285" i="8" s="1"/>
  <c r="AN285" i="8"/>
  <c r="BB285" i="8"/>
  <c r="BC285" i="8" s="1"/>
  <c r="AW181" i="8"/>
  <c r="AM181" i="8"/>
  <c r="AW168" i="8"/>
  <c r="AM168" i="8"/>
  <c r="AW354" i="8"/>
  <c r="AM354" i="8"/>
  <c r="Y501" i="8"/>
  <c r="AD501" i="8"/>
  <c r="AS501" i="8"/>
  <c r="AI501" i="8"/>
  <c r="AM31" i="8"/>
  <c r="AW31" i="8"/>
  <c r="AD131" i="8"/>
  <c r="AS131" i="8"/>
  <c r="AI131" i="8"/>
  <c r="Y131" i="8"/>
  <c r="AI466" i="8"/>
  <c r="Y466" i="8"/>
  <c r="AD466" i="8"/>
  <c r="AS466" i="8"/>
  <c r="AI216" i="8"/>
  <c r="Y216" i="8"/>
  <c r="AD216" i="8"/>
  <c r="AS216" i="8"/>
  <c r="AM274" i="8"/>
  <c r="AW274" i="8"/>
  <c r="Y439" i="8"/>
  <c r="AD439" i="8"/>
  <c r="AI439" i="8"/>
  <c r="AS439" i="8"/>
  <c r="AW519" i="8"/>
  <c r="AM519" i="8"/>
  <c r="Y264" i="8"/>
  <c r="AS264" i="8"/>
  <c r="AI264" i="8"/>
  <c r="AD264" i="8"/>
  <c r="AM275" i="8"/>
  <c r="AW275" i="8"/>
  <c r="AS520" i="8"/>
  <c r="AI520" i="8"/>
  <c r="AD520" i="8"/>
  <c r="Y520" i="8"/>
  <c r="AN253" i="8"/>
  <c r="AX253" i="8"/>
  <c r="BA253" i="8" s="1"/>
  <c r="BB253" i="8"/>
  <c r="BC253" i="8" s="1"/>
  <c r="AS478" i="8"/>
  <c r="AI478" i="8"/>
  <c r="AD478" i="8"/>
  <c r="Y478" i="8"/>
  <c r="AD70" i="8"/>
  <c r="AS70" i="8"/>
  <c r="Y70" i="8"/>
  <c r="AI70" i="8"/>
  <c r="AW77" i="8"/>
  <c r="AM77" i="8"/>
  <c r="Y162" i="8"/>
  <c r="AD162" i="8"/>
  <c r="AI162" i="8"/>
  <c r="AS162" i="8"/>
  <c r="AM179" i="8"/>
  <c r="AW179" i="8"/>
  <c r="AW299" i="8"/>
  <c r="AM299" i="8"/>
  <c r="AI168" i="8"/>
  <c r="Y168" i="8"/>
  <c r="AD168" i="8"/>
  <c r="AS168" i="8"/>
  <c r="AW501" i="8"/>
  <c r="AM501" i="8"/>
  <c r="AW307" i="8"/>
  <c r="AM307" i="8"/>
  <c r="BB392" i="8"/>
  <c r="BC392" i="8" s="1"/>
  <c r="AN392" i="8"/>
  <c r="AX392" i="8"/>
  <c r="BA392" i="8" s="1"/>
  <c r="AS371" i="8"/>
  <c r="AI371" i="8"/>
  <c r="Y371" i="8"/>
  <c r="AD371" i="8"/>
  <c r="AX167" i="8"/>
  <c r="BA167" i="8" s="1"/>
  <c r="AN167" i="8"/>
  <c r="BB167" i="8"/>
  <c r="BC167" i="8" s="1"/>
  <c r="AD251" i="8"/>
  <c r="AS251" i="8"/>
  <c r="AI251" i="8"/>
  <c r="Y251" i="8"/>
  <c r="AM420" i="8"/>
  <c r="AW420" i="8"/>
  <c r="AM459" i="8"/>
  <c r="AW459" i="8"/>
  <c r="AW389" i="8"/>
  <c r="AM389" i="8"/>
  <c r="AD399" i="8"/>
  <c r="AS399" i="8"/>
  <c r="Y399" i="8"/>
  <c r="AI399" i="8"/>
  <c r="AW495" i="8"/>
  <c r="AM495" i="8"/>
  <c r="AM414" i="8"/>
  <c r="AW414" i="8"/>
  <c r="AD353" i="8"/>
  <c r="AS353" i="8"/>
  <c r="Y353" i="8"/>
  <c r="AI353" i="8"/>
  <c r="AM257" i="8"/>
  <c r="AW257" i="8"/>
  <c r="Y358" i="8"/>
  <c r="AS358" i="8"/>
  <c r="AI358" i="8"/>
  <c r="AD358" i="8"/>
  <c r="AW488" i="8"/>
  <c r="AM488" i="8"/>
  <c r="AW186" i="8"/>
  <c r="AM186" i="8"/>
  <c r="AW129" i="8"/>
  <c r="AM129" i="8"/>
  <c r="AD95" i="8"/>
  <c r="AS95" i="8"/>
  <c r="Y95" i="8"/>
  <c r="AI95" i="8"/>
  <c r="AS252" i="8"/>
  <c r="Y252" i="8"/>
  <c r="AD252" i="8"/>
  <c r="AI252" i="8"/>
  <c r="AD299" i="8"/>
  <c r="AS299" i="8"/>
  <c r="AI299" i="8"/>
  <c r="Y299" i="8"/>
  <c r="AW270" i="8"/>
  <c r="AM270" i="8"/>
  <c r="AD62" i="8"/>
  <c r="AS62" i="8"/>
  <c r="Y62" i="8"/>
  <c r="AI62" i="8"/>
  <c r="AW493" i="8"/>
  <c r="AM493" i="8"/>
  <c r="AD40" i="8"/>
  <c r="AS40" i="8"/>
  <c r="AI40" i="8"/>
  <c r="Y40" i="8"/>
  <c r="N11" i="2"/>
  <c r="O10" i="2"/>
  <c r="N13" i="2"/>
  <c r="AD125" i="8"/>
  <c r="AS125" i="8"/>
  <c r="AI125" i="8"/>
  <c r="Y125" i="8"/>
  <c r="AM88" i="8"/>
  <c r="AW88" i="8"/>
  <c r="AW460" i="8"/>
  <c r="AM460" i="8"/>
  <c r="AS142" i="8"/>
  <c r="AI142" i="8"/>
  <c r="Y142" i="8"/>
  <c r="AD142" i="8"/>
  <c r="AD172" i="8"/>
  <c r="AS172" i="8"/>
  <c r="AI172" i="8"/>
  <c r="Y172" i="8"/>
  <c r="AD195" i="8"/>
  <c r="AS195" i="8"/>
  <c r="AI195" i="8"/>
  <c r="Y195" i="8"/>
  <c r="AD444" i="8"/>
  <c r="AI444" i="8"/>
  <c r="Y444" i="8"/>
  <c r="AS444" i="8"/>
  <c r="AM163" i="8"/>
  <c r="AW163" i="8"/>
  <c r="AD413" i="8"/>
  <c r="AS413" i="8"/>
  <c r="Y413" i="8"/>
  <c r="AI413" i="8"/>
  <c r="AD516" i="8"/>
  <c r="AS516" i="8"/>
  <c r="Y516" i="8"/>
  <c r="AI516" i="8"/>
  <c r="AM427" i="8"/>
  <c r="AW427" i="8"/>
  <c r="Y375" i="8"/>
  <c r="AI375" i="8"/>
  <c r="AS375" i="8"/>
  <c r="AD375" i="8"/>
  <c r="AW380" i="8"/>
  <c r="AM380" i="8"/>
  <c r="AI192" i="8"/>
  <c r="Y192" i="8"/>
  <c r="AD192" i="8"/>
  <c r="AS192" i="8"/>
  <c r="AD468" i="8"/>
  <c r="AS468" i="8"/>
  <c r="Y468" i="8"/>
  <c r="AI468" i="8"/>
  <c r="AD435" i="8"/>
  <c r="AI435" i="8"/>
  <c r="Y435" i="8"/>
  <c r="AS435" i="8"/>
  <c r="AN518" i="8"/>
  <c r="BB518" i="8"/>
  <c r="BC518" i="8" s="1"/>
  <c r="AX518" i="8"/>
  <c r="BA518" i="8" s="1"/>
  <c r="AD307" i="8"/>
  <c r="AS307" i="8"/>
  <c r="AI307" i="8"/>
  <c r="Y307" i="8"/>
  <c r="AW330" i="8"/>
  <c r="AM330" i="8"/>
  <c r="AD338" i="8"/>
  <c r="AI338" i="8"/>
  <c r="AS338" i="8"/>
  <c r="Y338" i="8"/>
  <c r="Y106" i="8"/>
  <c r="AD106" i="8"/>
  <c r="AI106" i="8"/>
  <c r="AS106" i="8"/>
  <c r="AD398" i="8"/>
  <c r="AS398" i="8"/>
  <c r="Y398" i="8"/>
  <c r="AI398" i="8"/>
  <c r="AM265" i="8"/>
  <c r="AW265" i="8"/>
  <c r="AW60" i="8"/>
  <c r="AM60" i="8"/>
  <c r="AI159" i="8"/>
  <c r="Y159" i="8"/>
  <c r="AS159" i="8"/>
  <c r="AD159" i="8"/>
  <c r="AD259" i="8"/>
  <c r="AS259" i="8"/>
  <c r="Y259" i="8"/>
  <c r="AI259" i="8"/>
  <c r="AD344" i="8"/>
  <c r="AS344" i="8"/>
  <c r="Y344" i="8"/>
  <c r="AI344" i="8"/>
  <c r="Y37" i="8"/>
  <c r="AD37" i="8"/>
  <c r="AS37" i="8"/>
  <c r="AI37" i="8"/>
  <c r="AN481" i="8"/>
  <c r="BB481" i="8"/>
  <c r="BC481" i="8" s="1"/>
  <c r="AX481" i="8"/>
  <c r="AM267" i="8"/>
  <c r="AW267" i="8"/>
  <c r="AN430" i="8"/>
  <c r="BB430" i="8"/>
  <c r="BC430" i="8" s="1"/>
  <c r="AX430" i="8"/>
  <c r="BA430" i="8" s="1"/>
  <c r="AD55" i="8"/>
  <c r="AS55" i="8"/>
  <c r="Y55" i="8"/>
  <c r="AI55" i="8"/>
  <c r="AD164" i="8"/>
  <c r="AS164" i="8"/>
  <c r="AI164" i="8"/>
  <c r="Y164" i="8"/>
  <c r="AS443" i="8"/>
  <c r="AI443" i="8"/>
  <c r="Y443" i="8"/>
  <c r="AD443" i="8"/>
  <c r="AW251" i="8"/>
  <c r="AM251" i="8"/>
  <c r="Y280" i="8"/>
  <c r="AI280" i="8"/>
  <c r="AS280" i="8"/>
  <c r="AD280" i="8"/>
  <c r="AW223" i="8"/>
  <c r="AM223" i="8"/>
  <c r="AD314" i="8"/>
  <c r="AS314" i="8"/>
  <c r="Y314" i="8"/>
  <c r="AI314" i="8"/>
  <c r="AW341" i="8"/>
  <c r="AM341" i="8"/>
  <c r="AI208" i="8"/>
  <c r="Y208" i="8"/>
  <c r="AD208" i="8"/>
  <c r="AS208" i="8"/>
  <c r="AX112" i="8"/>
  <c r="BA112" i="8" s="1"/>
  <c r="AN112" i="8"/>
  <c r="BB112" i="8"/>
  <c r="BC112" i="8" s="1"/>
  <c r="AM345" i="8"/>
  <c r="AW345" i="8"/>
  <c r="AX505" i="8"/>
  <c r="BA505" i="8" s="1"/>
  <c r="AN505" i="8"/>
  <c r="BB505" i="8"/>
  <c r="BC505" i="8" s="1"/>
  <c r="AW29" i="8"/>
  <c r="AM29" i="8"/>
  <c r="AX393" i="8"/>
  <c r="BA393" i="8" s="1"/>
  <c r="BB393" i="8"/>
  <c r="BC393" i="8" s="1"/>
  <c r="AN393" i="8"/>
  <c r="AW152" i="8"/>
  <c r="AM152" i="8"/>
  <c r="AM372" i="8"/>
  <c r="AW372" i="8"/>
  <c r="AI240" i="8"/>
  <c r="Y240" i="8"/>
  <c r="AD240" i="8"/>
  <c r="AS240" i="8"/>
  <c r="Y69" i="8"/>
  <c r="AD69" i="8"/>
  <c r="AI69" i="8"/>
  <c r="AS69" i="8"/>
  <c r="AM107" i="8"/>
  <c r="AW107" i="8"/>
  <c r="AD442" i="8"/>
  <c r="AS442" i="8"/>
  <c r="Y442" i="8"/>
  <c r="AI442" i="8"/>
  <c r="Y177" i="8"/>
  <c r="AS177" i="8"/>
  <c r="AI177" i="8"/>
  <c r="AD177" i="8"/>
  <c r="Y92" i="8"/>
  <c r="AI92" i="8"/>
  <c r="AS92" i="8"/>
  <c r="AD92" i="8"/>
  <c r="BB199" i="8"/>
  <c r="BC199" i="8" s="1"/>
  <c r="AX423" i="8"/>
  <c r="AN423" i="8"/>
  <c r="BB423" i="8"/>
  <c r="BC423" i="8" s="1"/>
  <c r="AD362" i="8"/>
  <c r="AS362" i="8"/>
  <c r="Y362" i="8"/>
  <c r="AI362" i="8"/>
  <c r="Y397" i="8"/>
  <c r="AD397" i="8"/>
  <c r="AS397" i="8"/>
  <c r="AI397" i="8"/>
  <c r="AW36" i="8"/>
  <c r="AM36" i="8"/>
  <c r="AD79" i="8"/>
  <c r="AS79" i="8"/>
  <c r="AI79" i="8"/>
  <c r="Y79" i="8"/>
  <c r="Y474" i="8"/>
  <c r="AS474" i="8"/>
  <c r="AI474" i="8"/>
  <c r="AD474" i="8"/>
  <c r="AM276" i="8"/>
  <c r="AW276" i="8"/>
  <c r="AW200" i="8"/>
  <c r="AM200" i="8"/>
  <c r="AM204" i="8"/>
  <c r="AW204" i="8"/>
  <c r="AX509" i="8"/>
  <c r="BB509" i="8"/>
  <c r="BC509" i="8" s="1"/>
  <c r="AN509" i="8"/>
  <c r="BB311" i="8"/>
  <c r="BC311" i="8" s="1"/>
  <c r="AD103" i="8"/>
  <c r="AS103" i="8"/>
  <c r="Y103" i="8"/>
  <c r="AI103" i="8"/>
  <c r="AI463" i="8"/>
  <c r="AD463" i="8"/>
  <c r="AS463" i="8"/>
  <c r="Y463" i="8"/>
  <c r="AW160" i="8"/>
  <c r="AM160" i="8"/>
  <c r="AD360" i="8"/>
  <c r="AI360" i="8"/>
  <c r="Y360" i="8"/>
  <c r="AS360" i="8"/>
  <c r="AD104" i="8"/>
  <c r="AS104" i="8"/>
  <c r="AI104" i="8"/>
  <c r="Y104" i="8"/>
  <c r="AW182" i="8"/>
  <c r="AM182" i="8"/>
  <c r="AM512" i="8"/>
  <c r="AW512" i="8"/>
  <c r="Y185" i="8"/>
  <c r="AS185" i="8"/>
  <c r="AD185" i="8"/>
  <c r="AI185" i="8"/>
  <c r="AW510" i="8"/>
  <c r="AM510" i="8"/>
  <c r="AX471" i="8"/>
  <c r="BA471" i="8" s="1"/>
  <c r="AN471" i="8"/>
  <c r="BB471" i="8"/>
  <c r="BC471" i="8" s="1"/>
  <c r="AD56" i="8"/>
  <c r="AS56" i="8"/>
  <c r="AI56" i="8"/>
  <c r="Y56" i="8"/>
  <c r="Y218" i="8"/>
  <c r="AD218" i="8"/>
  <c r="AI218" i="8"/>
  <c r="AS218" i="8"/>
  <c r="AW151" i="8"/>
  <c r="AM151" i="8"/>
  <c r="AW255" i="8"/>
  <c r="AM255" i="8"/>
  <c r="AD147" i="8"/>
  <c r="AS147" i="8"/>
  <c r="AI147" i="8"/>
  <c r="Y147" i="8"/>
  <c r="AW67" i="8"/>
  <c r="AM67" i="8"/>
  <c r="AN406" i="8"/>
  <c r="AX406" i="8"/>
  <c r="BA406" i="8" s="1"/>
  <c r="BB406" i="8"/>
  <c r="BC406" i="8" s="1"/>
  <c r="AD229" i="8"/>
  <c r="AS229" i="8"/>
  <c r="AI229" i="8"/>
  <c r="Y229" i="8"/>
  <c r="AM180" i="8"/>
  <c r="AW180" i="8"/>
  <c r="Y489" i="8"/>
  <c r="AI489" i="8"/>
  <c r="AS489" i="8"/>
  <c r="AD489" i="8"/>
  <c r="AD171" i="8"/>
  <c r="AS171" i="8"/>
  <c r="AI171" i="8"/>
  <c r="Y171" i="8"/>
  <c r="AD484" i="8"/>
  <c r="AS484" i="8"/>
  <c r="AI484" i="8"/>
  <c r="Y484" i="8"/>
  <c r="AD503" i="8"/>
  <c r="AS503" i="8"/>
  <c r="Y503" i="8"/>
  <c r="AI503" i="8"/>
  <c r="AX44" i="8"/>
  <c r="BA44" i="8" s="1"/>
  <c r="AN44" i="8"/>
  <c r="BB44" i="8"/>
  <c r="BC44" i="8" s="1"/>
  <c r="AW213" i="8"/>
  <c r="AM213" i="8"/>
  <c r="Y524" i="8"/>
  <c r="AD524" i="8"/>
  <c r="AI524" i="8"/>
  <c r="AS524" i="8"/>
  <c r="AN30" i="8"/>
  <c r="BB30" i="8"/>
  <c r="BC30" i="8" s="1"/>
  <c r="AX30" i="8"/>
  <c r="BA30" i="8" s="1"/>
  <c r="AM80" i="8"/>
  <c r="AW80" i="8"/>
  <c r="AD281" i="8"/>
  <c r="Y281" i="8"/>
  <c r="AS281" i="8"/>
  <c r="AI281" i="8"/>
  <c r="AM243" i="8"/>
  <c r="AW243" i="8"/>
  <c r="Y129" i="8"/>
  <c r="AS129" i="8"/>
  <c r="AI129" i="8"/>
  <c r="AD129" i="8"/>
  <c r="AM110" i="8"/>
  <c r="AW110" i="8"/>
  <c r="AW252" i="8"/>
  <c r="AM252" i="8"/>
  <c r="Y138" i="8"/>
  <c r="AD138" i="8"/>
  <c r="AI138" i="8"/>
  <c r="AS138" i="8"/>
  <c r="Y194" i="8"/>
  <c r="AD194" i="8"/>
  <c r="AS194" i="8"/>
  <c r="AI194" i="8"/>
  <c r="AX394" i="8"/>
  <c r="BA394" i="8" s="1"/>
  <c r="BB394" i="8"/>
  <c r="BC394" i="8" s="1"/>
  <c r="AN394" i="8"/>
  <c r="AD88" i="8"/>
  <c r="AS88" i="8"/>
  <c r="AI88" i="8"/>
  <c r="Y88" i="8"/>
  <c r="AW312" i="8"/>
  <c r="AM312" i="8"/>
  <c r="C72" i="2"/>
  <c r="C71" i="2" s="1"/>
  <c r="C74" i="2"/>
  <c r="C75" i="2" s="1"/>
  <c r="Y320" i="8"/>
  <c r="AD320" i="8"/>
  <c r="AI320" i="8"/>
  <c r="AS320" i="8"/>
  <c r="Y201" i="8"/>
  <c r="AS201" i="8"/>
  <c r="AD201" i="8"/>
  <c r="AI201" i="8"/>
  <c r="AD336" i="8"/>
  <c r="AS336" i="8"/>
  <c r="Y336" i="8"/>
  <c r="AI336" i="8"/>
  <c r="AD369" i="8"/>
  <c r="AS369" i="8"/>
  <c r="AI369" i="8"/>
  <c r="Y369" i="8"/>
  <c r="BB329" i="8"/>
  <c r="BC329" i="8" s="1"/>
  <c r="AX329" i="8"/>
  <c r="BA329" i="8" s="1"/>
  <c r="AN329" i="8"/>
  <c r="AM356" i="8"/>
  <c r="AW356" i="8"/>
  <c r="AD156" i="8"/>
  <c r="AS156" i="8"/>
  <c r="AI156" i="8"/>
  <c r="Y156" i="8"/>
  <c r="AM115" i="8"/>
  <c r="AW115" i="8"/>
  <c r="AD297" i="8"/>
  <c r="AS297" i="8"/>
  <c r="Y297" i="8"/>
  <c r="AI297" i="8"/>
  <c r="Y456" i="8"/>
  <c r="AI456" i="8"/>
  <c r="AS456" i="8"/>
  <c r="AD456" i="8"/>
  <c r="AD197" i="8"/>
  <c r="AS197" i="8"/>
  <c r="AI197" i="8"/>
  <c r="Y197" i="8"/>
  <c r="AX215" i="8"/>
  <c r="AN215" i="8"/>
  <c r="BB215" i="8"/>
  <c r="BC215" i="8" s="1"/>
  <c r="AM187" i="8"/>
  <c r="AW187" i="8"/>
  <c r="AM482" i="8"/>
  <c r="AW482" i="8"/>
  <c r="AN359" i="8"/>
  <c r="AX359" i="8"/>
  <c r="BA359" i="8" s="1"/>
  <c r="BB359" i="8"/>
  <c r="BC359" i="8" s="1"/>
  <c r="AX319" i="8"/>
  <c r="BA319" i="8" s="1"/>
  <c r="AN319" i="8"/>
  <c r="BB319" i="8"/>
  <c r="BC319" i="8" s="1"/>
  <c r="AW485" i="8"/>
  <c r="AM485" i="8"/>
  <c r="AD283" i="8"/>
  <c r="AS283" i="8"/>
  <c r="Y283" i="8"/>
  <c r="AI283" i="8"/>
  <c r="AI144" i="8"/>
  <c r="Y144" i="8"/>
  <c r="AD144" i="8"/>
  <c r="AS144" i="8"/>
  <c r="AS214" i="8"/>
  <c r="AI214" i="8"/>
  <c r="AD214" i="8"/>
  <c r="Y214" i="8"/>
  <c r="AM46" i="8"/>
  <c r="AW46" i="8"/>
  <c r="Y335" i="8"/>
  <c r="AD335" i="8"/>
  <c r="AS335" i="8"/>
  <c r="AI335" i="8"/>
  <c r="AD405" i="8"/>
  <c r="AS405" i="8"/>
  <c r="Y405" i="8"/>
  <c r="AI405" i="8"/>
  <c r="AM458" i="8"/>
  <c r="AW458" i="8"/>
  <c r="AM333" i="8"/>
  <c r="AW333" i="8"/>
  <c r="J23" i="3"/>
  <c r="L41" i="2" s="1"/>
  <c r="AW234" i="8"/>
  <c r="AM234" i="8"/>
  <c r="AW43" i="8"/>
  <c r="AM43" i="8"/>
  <c r="AM468" i="8"/>
  <c r="AW468" i="8"/>
  <c r="AW338" i="8"/>
  <c r="AM338" i="8"/>
  <c r="AW159" i="8"/>
  <c r="AM159" i="8"/>
  <c r="K20" i="3"/>
  <c r="AW165" i="8"/>
  <c r="AM165" i="8"/>
  <c r="AW513" i="8"/>
  <c r="AM513" i="8"/>
  <c r="AW122" i="8"/>
  <c r="AM122" i="8"/>
  <c r="AW449" i="8"/>
  <c r="AM449" i="8"/>
  <c r="AW378" i="8"/>
  <c r="AM378" i="8"/>
  <c r="Y496" i="8"/>
  <c r="AS496" i="8"/>
  <c r="AI496" i="8"/>
  <c r="AD496" i="8"/>
  <c r="AS158" i="8"/>
  <c r="AI158" i="8"/>
  <c r="Y158" i="8"/>
  <c r="AD158" i="8"/>
  <c r="AD383" i="8"/>
  <c r="AI383" i="8"/>
  <c r="Y383" i="8"/>
  <c r="AS383" i="8"/>
  <c r="AD437" i="8"/>
  <c r="AS437" i="8"/>
  <c r="Y437" i="8"/>
  <c r="AI437" i="8"/>
  <c r="AW28" i="8"/>
  <c r="AM28" i="8"/>
  <c r="AM399" i="8"/>
  <c r="AW399" i="8"/>
  <c r="AS493" i="8"/>
  <c r="AI493" i="8"/>
  <c r="Y493" i="8"/>
  <c r="AD493" i="8"/>
  <c r="AM352" i="8"/>
  <c r="AW352" i="8"/>
  <c r="J65" i="2"/>
  <c r="J66" i="2" s="1"/>
  <c r="J63" i="2"/>
  <c r="J62" i="2" s="1"/>
  <c r="AM369" i="8"/>
  <c r="AW369" i="8"/>
  <c r="Y154" i="8"/>
  <c r="AD154" i="8"/>
  <c r="AI154" i="8"/>
  <c r="AS154" i="8"/>
  <c r="AM297" i="8"/>
  <c r="AW297" i="8"/>
  <c r="AW413" i="8"/>
  <c r="AM413" i="8"/>
  <c r="AW192" i="8"/>
  <c r="AM192" i="8"/>
  <c r="AI432" i="8"/>
  <c r="Y432" i="8"/>
  <c r="AD432" i="8"/>
  <c r="AS432" i="8"/>
  <c r="AW226" i="8"/>
  <c r="AM226" i="8"/>
  <c r="AW119" i="8"/>
  <c r="AM119" i="8"/>
  <c r="AI341" i="8"/>
  <c r="Y341" i="8"/>
  <c r="AS341" i="8"/>
  <c r="AD341" i="8"/>
  <c r="AD149" i="8"/>
  <c r="AS149" i="8"/>
  <c r="AI149" i="8"/>
  <c r="Y149" i="8"/>
  <c r="AM381" i="8"/>
  <c r="AW381" i="8"/>
  <c r="AW114" i="8"/>
  <c r="AM114" i="8"/>
  <c r="AI373" i="8"/>
  <c r="Y373" i="8"/>
  <c r="AD373" i="8"/>
  <c r="AS373" i="8"/>
  <c r="AW92" i="8"/>
  <c r="AM92" i="8"/>
  <c r="AW133" i="8"/>
  <c r="AM133" i="8"/>
  <c r="AW402" i="8"/>
  <c r="AM402" i="8"/>
  <c r="AM109" i="8"/>
  <c r="AW109" i="8"/>
  <c r="AD72" i="8"/>
  <c r="AS72" i="8"/>
  <c r="AI72" i="8"/>
  <c r="Y72" i="8"/>
  <c r="AN410" i="8"/>
  <c r="AX410" i="8"/>
  <c r="BA410" i="8" s="1"/>
  <c r="BB410" i="8"/>
  <c r="BC410" i="8" s="1"/>
  <c r="AM476" i="8"/>
  <c r="AW476" i="8"/>
  <c r="AW439" i="8"/>
  <c r="AM439" i="8"/>
  <c r="AW351" i="8"/>
  <c r="AM351" i="8"/>
  <c r="AW280" i="8"/>
  <c r="AM280" i="8"/>
  <c r="AI152" i="8"/>
  <c r="Y152" i="8"/>
  <c r="AD152" i="8"/>
  <c r="AS152" i="8"/>
  <c r="Y497" i="8"/>
  <c r="AS497" i="8"/>
  <c r="AD497" i="8"/>
  <c r="AI497" i="8"/>
  <c r="BB334" i="8"/>
  <c r="BC334" i="8" s="1"/>
  <c r="AD450" i="8"/>
  <c r="AS450" i="8"/>
  <c r="AI450" i="8"/>
  <c r="Y450" i="8"/>
  <c r="AX374" i="8"/>
  <c r="BA374" i="8" s="1"/>
  <c r="AN374" i="8"/>
  <c r="BB374" i="8"/>
  <c r="BC374" i="8" s="1"/>
  <c r="AW264" i="8"/>
  <c r="AM264" i="8"/>
  <c r="AW96" i="8"/>
  <c r="AM96" i="8"/>
  <c r="AW472" i="8"/>
  <c r="AM472" i="8"/>
  <c r="AW365" i="8"/>
  <c r="AM365" i="8"/>
  <c r="AW362" i="8"/>
  <c r="AM362" i="8"/>
  <c r="AM491" i="8"/>
  <c r="AW491" i="8"/>
  <c r="Y36" i="8"/>
  <c r="AI36" i="8"/>
  <c r="AS36" i="8"/>
  <c r="AD36" i="8"/>
  <c r="AI440" i="8"/>
  <c r="AD440" i="8"/>
  <c r="Y440" i="8"/>
  <c r="AS440" i="8"/>
  <c r="AS276" i="8"/>
  <c r="AI276" i="8"/>
  <c r="AD276" i="8"/>
  <c r="Y276" i="8"/>
  <c r="AI200" i="8"/>
  <c r="Y200" i="8"/>
  <c r="AD200" i="8"/>
  <c r="AS200" i="8"/>
  <c r="AD204" i="8"/>
  <c r="AS204" i="8"/>
  <c r="AI204" i="8"/>
  <c r="Y204" i="8"/>
  <c r="AD116" i="8"/>
  <c r="AS116" i="8"/>
  <c r="Y116" i="8"/>
  <c r="AI116" i="8"/>
  <c r="AI160" i="8"/>
  <c r="Y160" i="8"/>
  <c r="AD160" i="8"/>
  <c r="AS160" i="8"/>
  <c r="AM104" i="8"/>
  <c r="AW104" i="8"/>
  <c r="AD46" i="8"/>
  <c r="AS46" i="8"/>
  <c r="AI46" i="8"/>
  <c r="Y46" i="8"/>
  <c r="AS182" i="8"/>
  <c r="AI182" i="8"/>
  <c r="AD182" i="8"/>
  <c r="Y182" i="8"/>
  <c r="AM124" i="8"/>
  <c r="AW124" i="8"/>
  <c r="AM70" i="8"/>
  <c r="AW70" i="8"/>
  <c r="AW93" i="8"/>
  <c r="AM93" i="8"/>
  <c r="AW146" i="8"/>
  <c r="AM146" i="8"/>
  <c r="AD420" i="8"/>
  <c r="AS420" i="8"/>
  <c r="AI420" i="8"/>
  <c r="Y420" i="8"/>
  <c r="AX327" i="8"/>
  <c r="BA327" i="8" s="1"/>
  <c r="AN327" i="8"/>
  <c r="BB327" i="8"/>
  <c r="BC327" i="8" s="1"/>
  <c r="AX387" i="8"/>
  <c r="BA387" i="8" s="1"/>
  <c r="AN387" i="8"/>
  <c r="BB387" i="8"/>
  <c r="BC387" i="8" s="1"/>
  <c r="AD282" i="8"/>
  <c r="AS282" i="8"/>
  <c r="Y282" i="8"/>
  <c r="AI282" i="8"/>
  <c r="AI67" i="8"/>
  <c r="Y67" i="8"/>
  <c r="AD67" i="8"/>
  <c r="AS67" i="8"/>
  <c r="AD419" i="8"/>
  <c r="AI419" i="8"/>
  <c r="AS419" i="8"/>
  <c r="Y419" i="8"/>
  <c r="AW271" i="8"/>
  <c r="AM271" i="8"/>
  <c r="AD180" i="8"/>
  <c r="AS180" i="8"/>
  <c r="Y180" i="8"/>
  <c r="AI180" i="8"/>
  <c r="Y28" i="8"/>
  <c r="AD28" i="8"/>
  <c r="AS28" i="8"/>
  <c r="AI28" i="8"/>
  <c r="AD245" i="8"/>
  <c r="AS245" i="8"/>
  <c r="AI245" i="8"/>
  <c r="Y245" i="8"/>
  <c r="AI424" i="8"/>
  <c r="Y424" i="8"/>
  <c r="AD424" i="8"/>
  <c r="AS424" i="8"/>
  <c r="AW484" i="8"/>
  <c r="AM484" i="8"/>
  <c r="AM503" i="8"/>
  <c r="AW503" i="8"/>
  <c r="AD213" i="8"/>
  <c r="AS213" i="8"/>
  <c r="AI213" i="8"/>
  <c r="Y213" i="8"/>
  <c r="AW524" i="8"/>
  <c r="AM524" i="8"/>
  <c r="AW447" i="8"/>
  <c r="AM447" i="8"/>
  <c r="AM123" i="8"/>
  <c r="AW123" i="8"/>
  <c r="AW355" i="8"/>
  <c r="AM355" i="8"/>
  <c r="J29" i="2"/>
  <c r="AS110" i="8"/>
  <c r="AI110" i="8"/>
  <c r="Y110" i="8"/>
  <c r="AD110" i="8"/>
  <c r="AD313" i="8"/>
  <c r="AS313" i="8"/>
  <c r="Y313" i="8"/>
  <c r="AI313" i="8"/>
  <c r="Y53" i="8"/>
  <c r="AD53" i="8"/>
  <c r="AS53" i="8"/>
  <c r="AI53" i="8"/>
  <c r="AD157" i="8"/>
  <c r="AS157" i="8"/>
  <c r="AI157" i="8"/>
  <c r="Y157" i="8"/>
  <c r="AI270" i="8"/>
  <c r="Y270" i="8"/>
  <c r="AS270" i="8"/>
  <c r="AD270" i="8"/>
  <c r="AM62" i="8"/>
  <c r="AW62" i="8"/>
  <c r="L18" i="3"/>
  <c r="L13" i="3"/>
  <c r="AM139" i="8"/>
  <c r="AW139" i="8"/>
  <c r="AW68" i="8"/>
  <c r="AM68" i="8"/>
  <c r="AX431" i="8"/>
  <c r="BA431" i="8" s="1"/>
  <c r="AN431" i="8"/>
  <c r="BB431" i="8"/>
  <c r="BC431" i="8" s="1"/>
  <c r="BB382" i="8"/>
  <c r="BC382" i="8" s="1"/>
  <c r="AN382" i="8"/>
  <c r="AX382" i="8"/>
  <c r="BA382" i="8" s="1"/>
  <c r="Y426" i="8"/>
  <c r="AI426" i="8"/>
  <c r="AD426" i="8"/>
  <c r="AS426" i="8"/>
  <c r="AM305" i="8"/>
  <c r="AW305" i="8"/>
  <c r="AI207" i="8"/>
  <c r="Y207" i="8"/>
  <c r="AD207" i="8"/>
  <c r="AS207" i="8"/>
  <c r="AS390" i="8"/>
  <c r="AD390" i="8"/>
  <c r="Y390" i="8"/>
  <c r="AI390" i="8"/>
  <c r="AM361" i="8"/>
  <c r="AW361" i="8"/>
  <c r="AD412" i="8"/>
  <c r="AS412" i="8"/>
  <c r="Y412" i="8"/>
  <c r="AI412" i="8"/>
  <c r="AM188" i="8"/>
  <c r="AW188" i="8"/>
  <c r="AM33" i="8"/>
  <c r="AW33" i="8"/>
  <c r="AD31" i="8"/>
  <c r="Y31" i="8"/>
  <c r="AI31" i="8"/>
  <c r="AS31" i="8"/>
  <c r="AW328" i="8"/>
  <c r="AM328" i="8"/>
  <c r="AS150" i="8"/>
  <c r="AI150" i="8"/>
  <c r="Y150" i="8"/>
  <c r="AD150" i="8"/>
  <c r="AI364" i="8"/>
  <c r="AD364" i="8"/>
  <c r="Y364" i="8"/>
  <c r="AS364" i="8"/>
  <c r="AW480" i="8"/>
  <c r="AM480" i="8"/>
  <c r="Y351" i="8"/>
  <c r="AD351" i="8"/>
  <c r="AS351" i="8"/>
  <c r="AI351" i="8"/>
  <c r="Y449" i="8"/>
  <c r="AD449" i="8"/>
  <c r="AS449" i="8"/>
  <c r="AI449" i="8"/>
  <c r="AI378" i="8"/>
  <c r="Y378" i="8"/>
  <c r="AD378" i="8"/>
  <c r="AS378" i="8"/>
  <c r="AN525" i="8"/>
  <c r="AX525" i="8"/>
  <c r="BA525" i="8" s="1"/>
  <c r="BB525" i="8"/>
  <c r="BC525" i="8" s="1"/>
  <c r="AD379" i="8"/>
  <c r="AI379" i="8"/>
  <c r="Y379" i="8"/>
  <c r="AS379" i="8"/>
  <c r="AW457" i="8"/>
  <c r="AM457" i="8"/>
  <c r="AM440" i="8"/>
  <c r="AW440" i="8"/>
  <c r="AM230" i="8"/>
  <c r="AW230" i="8"/>
  <c r="AM244" i="8"/>
  <c r="AW244" i="8"/>
  <c r="Y93" i="8"/>
  <c r="AD93" i="8"/>
  <c r="AI93" i="8"/>
  <c r="AS93" i="8"/>
  <c r="AW249" i="8"/>
  <c r="AM249" i="8"/>
  <c r="AW222" i="8"/>
  <c r="AM222" i="8"/>
  <c r="AS414" i="8"/>
  <c r="AI414" i="8"/>
  <c r="AD414" i="8"/>
  <c r="Y414" i="8"/>
  <c r="AD123" i="8"/>
  <c r="AS123" i="8"/>
  <c r="AI123" i="8"/>
  <c r="Y123" i="8"/>
  <c r="Y433" i="8"/>
  <c r="AS433" i="8"/>
  <c r="AI433" i="8"/>
  <c r="AD433" i="8"/>
  <c r="AD132" i="8"/>
  <c r="AS132" i="8"/>
  <c r="AI132" i="8"/>
  <c r="Y132" i="8"/>
  <c r="AM63" i="8"/>
  <c r="AW63" i="8"/>
  <c r="AI408" i="8"/>
  <c r="Y408" i="8"/>
  <c r="AD408" i="8"/>
  <c r="AS408" i="8"/>
  <c r="AS33" i="8"/>
  <c r="AI33" i="8"/>
  <c r="AD33" i="8"/>
  <c r="Y33" i="8"/>
  <c r="AM368" i="8"/>
  <c r="AW368" i="8"/>
  <c r="AW141" i="8"/>
  <c r="AM141" i="8"/>
  <c r="AD315" i="8"/>
  <c r="AS315" i="8"/>
  <c r="AI315" i="8"/>
  <c r="Y315" i="8"/>
  <c r="Y396" i="8"/>
  <c r="AD396" i="8"/>
  <c r="AI396" i="8"/>
  <c r="AS396" i="8"/>
  <c r="AD411" i="8"/>
  <c r="AI411" i="8"/>
  <c r="Y411" i="8"/>
  <c r="AS411" i="8"/>
  <c r="AI136" i="8"/>
  <c r="Y136" i="8"/>
  <c r="AD136" i="8"/>
  <c r="AS136" i="8"/>
  <c r="Y385" i="8"/>
  <c r="AS385" i="8"/>
  <c r="AI385" i="8"/>
  <c r="AD385" i="8"/>
  <c r="AM428" i="8"/>
  <c r="AW428" i="8"/>
  <c r="BD127" i="8"/>
  <c r="BE127" i="8" s="1"/>
  <c r="BF127" i="8" s="1"/>
  <c r="AI459" i="8"/>
  <c r="Y459" i="8"/>
  <c r="AD459" i="8"/>
  <c r="AS459" i="8"/>
  <c r="Y418" i="8"/>
  <c r="AI418" i="8"/>
  <c r="AD418" i="8"/>
  <c r="AS418" i="8"/>
  <c r="AS222" i="8"/>
  <c r="AI222" i="8"/>
  <c r="Y222" i="8"/>
  <c r="AD222" i="8"/>
  <c r="AW424" i="8"/>
  <c r="AM424" i="8"/>
  <c r="AD492" i="8"/>
  <c r="AS492" i="8"/>
  <c r="Y492" i="8"/>
  <c r="AI492" i="8"/>
  <c r="AM40" i="8"/>
  <c r="AW40" i="8"/>
  <c r="AM404" i="8"/>
  <c r="AW404" i="8"/>
  <c r="AW304" i="8"/>
  <c r="AM304" i="8"/>
  <c r="Y170" i="8"/>
  <c r="AD170" i="8"/>
  <c r="AI170" i="8"/>
  <c r="AS170" i="8"/>
  <c r="AD102" i="8"/>
  <c r="AS102" i="8"/>
  <c r="Y102" i="8"/>
  <c r="AI102" i="8"/>
  <c r="AW231" i="8"/>
  <c r="AM231" i="8"/>
  <c r="AM86" i="8"/>
  <c r="AW86" i="8"/>
  <c r="AD274" i="8"/>
  <c r="AS274" i="8"/>
  <c r="Y274" i="8"/>
  <c r="AI274" i="8"/>
  <c r="AX135" i="8"/>
  <c r="BA135" i="8" s="1"/>
  <c r="AN135" i="8"/>
  <c r="BB135" i="8"/>
  <c r="BC135" i="8" s="1"/>
  <c r="AS485" i="8"/>
  <c r="AD485" i="8"/>
  <c r="AI485" i="8"/>
  <c r="Y485" i="8"/>
  <c r="AW478" i="8"/>
  <c r="AM478" i="8"/>
  <c r="AD115" i="8"/>
  <c r="AS115" i="8"/>
  <c r="AI115" i="8"/>
  <c r="Y115" i="8"/>
  <c r="Y380" i="8"/>
  <c r="AI380" i="8"/>
  <c r="AS380" i="8"/>
  <c r="AD380" i="8"/>
  <c r="AW106" i="8"/>
  <c r="AM106" i="8"/>
  <c r="AI231" i="8"/>
  <c r="Y231" i="8"/>
  <c r="AS231" i="8"/>
  <c r="AD231" i="8"/>
  <c r="AM35" i="8"/>
  <c r="AW35" i="8"/>
  <c r="AM371" i="8"/>
  <c r="AW371" i="8"/>
  <c r="Y210" i="8"/>
  <c r="AD210" i="8"/>
  <c r="AS210" i="8"/>
  <c r="AI210" i="8"/>
  <c r="AI119" i="8"/>
  <c r="Y119" i="8"/>
  <c r="AD119" i="8"/>
  <c r="AS119" i="8"/>
  <c r="AD39" i="8"/>
  <c r="AS39" i="8"/>
  <c r="Y39" i="8"/>
  <c r="AI39" i="8"/>
  <c r="AI333" i="8"/>
  <c r="AD333" i="8"/>
  <c r="Y333" i="8"/>
  <c r="AS333" i="8"/>
  <c r="AD108" i="8"/>
  <c r="AS108" i="8"/>
  <c r="AI108" i="8"/>
  <c r="Y108" i="8"/>
  <c r="AW498" i="8"/>
  <c r="AM498" i="8"/>
  <c r="AS350" i="8"/>
  <c r="AD350" i="8"/>
  <c r="Y350" i="8"/>
  <c r="AI350" i="8"/>
  <c r="AW375" i="8"/>
  <c r="AM375" i="8"/>
  <c r="AD266" i="8"/>
  <c r="AS266" i="8"/>
  <c r="Y266" i="8"/>
  <c r="AI266" i="8"/>
  <c r="L17" i="2"/>
  <c r="L18" i="2"/>
  <c r="L19" i="2" s="1"/>
  <c r="L25" i="2" s="1"/>
  <c r="L29" i="2" s="1"/>
  <c r="K18" i="2"/>
  <c r="K19" i="2"/>
  <c r="K25" i="2" s="1"/>
  <c r="K29" i="2" s="1"/>
  <c r="K17" i="2"/>
  <c r="Y202" i="8"/>
  <c r="AD202" i="8"/>
  <c r="AI202" i="8"/>
  <c r="AS202" i="8"/>
  <c r="AM466" i="8"/>
  <c r="AW466" i="8"/>
  <c r="AM102" i="8"/>
  <c r="AW102" i="8"/>
  <c r="AS422" i="8"/>
  <c r="AI422" i="8"/>
  <c r="Y422" i="8"/>
  <c r="AD422" i="8"/>
  <c r="AI35" i="8"/>
  <c r="AS35" i="8"/>
  <c r="AD35" i="8"/>
  <c r="Y35" i="8"/>
  <c r="AW248" i="8"/>
  <c r="AM248" i="8"/>
  <c r="AD291" i="8"/>
  <c r="AS291" i="8"/>
  <c r="AI291" i="8"/>
  <c r="Y291" i="8"/>
  <c r="AI176" i="8"/>
  <c r="Y176" i="8"/>
  <c r="AD176" i="8"/>
  <c r="AS176" i="8"/>
  <c r="AS268" i="8"/>
  <c r="AI268" i="8"/>
  <c r="AD268" i="8"/>
  <c r="Y268" i="8"/>
  <c r="AM55" i="8"/>
  <c r="AW55" i="8"/>
  <c r="AD475" i="8"/>
  <c r="AS475" i="8"/>
  <c r="AI475" i="8"/>
  <c r="Y475" i="8"/>
  <c r="AW64" i="8"/>
  <c r="AM64" i="8"/>
  <c r="AX316" i="8"/>
  <c r="BA316" i="8" s="1"/>
  <c r="AN316" i="8"/>
  <c r="BB316" i="8"/>
  <c r="BC316" i="8" s="1"/>
  <c r="AW241" i="8"/>
  <c r="AM241" i="8"/>
  <c r="AM117" i="8"/>
  <c r="AW117" i="8"/>
  <c r="AI223" i="8"/>
  <c r="Y223" i="8"/>
  <c r="AS223" i="8"/>
  <c r="AD223" i="8"/>
  <c r="AD519" i="8"/>
  <c r="AI519" i="8"/>
  <c r="Y519" i="8"/>
  <c r="AS519" i="8"/>
  <c r="AS345" i="8"/>
  <c r="AD345" i="8"/>
  <c r="AI345" i="8"/>
  <c r="Y345" i="8"/>
  <c r="AW189" i="8"/>
  <c r="AM189" i="8"/>
  <c r="AX121" i="8"/>
  <c r="BA121" i="8" s="1"/>
  <c r="AN121" i="8"/>
  <c r="BB121" i="8"/>
  <c r="BC121" i="8" s="1"/>
  <c r="AW464" i="8"/>
  <c r="AM464" i="8"/>
  <c r="AI372" i="8"/>
  <c r="AS372" i="8"/>
  <c r="Y372" i="8"/>
  <c r="AD372" i="8"/>
  <c r="AW450" i="8"/>
  <c r="AM450" i="8"/>
  <c r="AD227" i="8"/>
  <c r="AS227" i="8"/>
  <c r="AI227" i="8"/>
  <c r="Y227" i="8"/>
  <c r="AW429" i="8"/>
  <c r="AM429" i="8"/>
  <c r="AI472" i="8"/>
  <c r="Y472" i="8"/>
  <c r="AD472" i="8"/>
  <c r="AS472" i="8"/>
  <c r="AW469" i="8"/>
  <c r="AM469" i="8"/>
  <c r="AM306" i="8"/>
  <c r="AW306" i="8"/>
  <c r="AD491" i="8"/>
  <c r="AI491" i="8"/>
  <c r="AS491" i="8"/>
  <c r="Y491" i="8"/>
  <c r="BB384" i="8"/>
  <c r="BC384" i="8" s="1"/>
  <c r="AN384" i="8"/>
  <c r="AX384" i="8"/>
  <c r="BA384" i="8" s="1"/>
  <c r="AM196" i="8"/>
  <c r="AW196" i="8"/>
  <c r="AM236" i="8"/>
  <c r="AW236" i="8"/>
  <c r="AW42" i="8"/>
  <c r="AM42" i="8"/>
  <c r="AD512" i="8"/>
  <c r="AS512" i="8"/>
  <c r="AI512" i="8"/>
  <c r="Y512" i="8"/>
  <c r="AD441" i="8"/>
  <c r="AS441" i="8"/>
  <c r="AI441" i="8"/>
  <c r="Y441" i="8"/>
  <c r="AI151" i="8"/>
  <c r="Y151" i="8"/>
  <c r="AS151" i="8"/>
  <c r="AD151" i="8"/>
  <c r="AI255" i="8"/>
  <c r="Y255" i="8"/>
  <c r="AS255" i="8"/>
  <c r="AD255" i="8"/>
  <c r="AM282" i="8"/>
  <c r="AW282" i="8"/>
  <c r="AM228" i="8"/>
  <c r="AW228" i="8"/>
  <c r="Y271" i="8"/>
  <c r="AI271" i="8"/>
  <c r="AD271" i="8"/>
  <c r="AS271" i="8"/>
  <c r="AW229" i="8"/>
  <c r="AM229" i="8"/>
  <c r="AW418" i="8"/>
  <c r="AM418" i="8"/>
  <c r="AW245" i="8"/>
  <c r="AM245" i="8"/>
  <c r="AW489" i="8"/>
  <c r="AM489" i="8"/>
  <c r="AN27" i="8"/>
  <c r="BB27" i="8"/>
  <c r="BC27" i="8" s="1"/>
  <c r="AX27" i="8"/>
  <c r="BA27" i="8" s="1"/>
  <c r="AX153" i="8"/>
  <c r="BA153" i="8" s="1"/>
  <c r="AN153" i="8"/>
  <c r="BB153" i="8"/>
  <c r="BC153" i="8" s="1"/>
  <c r="AM54" i="8"/>
  <c r="AW54" i="8"/>
  <c r="AM526" i="8"/>
  <c r="AW526" i="8"/>
  <c r="AI495" i="8"/>
  <c r="AD495" i="8"/>
  <c r="AS495" i="8"/>
  <c r="Y495" i="8"/>
  <c r="AW323" i="8"/>
  <c r="AM323" i="8"/>
  <c r="AW162" i="8"/>
  <c r="AM162" i="8"/>
  <c r="AI447" i="8"/>
  <c r="Y447" i="8"/>
  <c r="AD447" i="8"/>
  <c r="AS447" i="8"/>
  <c r="AN272" i="8"/>
  <c r="BB272" i="8"/>
  <c r="BC272" i="8" s="1"/>
  <c r="AX272" i="8"/>
  <c r="BA272" i="8" s="1"/>
  <c r="AD346" i="8"/>
  <c r="AI346" i="8"/>
  <c r="Y346" i="8"/>
  <c r="AS346" i="8"/>
  <c r="Y488" i="8"/>
  <c r="AS488" i="8"/>
  <c r="AD488" i="8"/>
  <c r="AI488" i="8"/>
  <c r="AM47" i="8"/>
  <c r="AW47" i="8"/>
  <c r="AD355" i="8"/>
  <c r="AS355" i="8"/>
  <c r="Y355" i="8"/>
  <c r="AI355" i="8"/>
  <c r="AW348" i="8"/>
  <c r="AM348" i="8"/>
  <c r="AW332" i="8"/>
  <c r="AM332" i="8"/>
  <c r="L14" i="3"/>
  <c r="L19" i="3"/>
  <c r="L12" i="3"/>
  <c r="AD221" i="8"/>
  <c r="AS221" i="8"/>
  <c r="AI221" i="8"/>
  <c r="Y221" i="8"/>
  <c r="AM445" i="8"/>
  <c r="AW445" i="8"/>
  <c r="Y68" i="8"/>
  <c r="AD68" i="8"/>
  <c r="AS68" i="8"/>
  <c r="AI68" i="8"/>
  <c r="Y242" i="8"/>
  <c r="AD242" i="8"/>
  <c r="AS242" i="8"/>
  <c r="AI242" i="8"/>
  <c r="AD352" i="8"/>
  <c r="AS352" i="8"/>
  <c r="Y352" i="8"/>
  <c r="AI352" i="8"/>
  <c r="AM220" i="8"/>
  <c r="AW220" i="8"/>
  <c r="AD458" i="8"/>
  <c r="AS458" i="8"/>
  <c r="Y458" i="8"/>
  <c r="AI458" i="8"/>
  <c r="AM390" i="8"/>
  <c r="AW390" i="8"/>
  <c r="BB451" i="8"/>
  <c r="BC451" i="8" s="1"/>
  <c r="AX451" i="8"/>
  <c r="BA451" i="8" s="1"/>
  <c r="AN451" i="8"/>
  <c r="AM235" i="8"/>
  <c r="AW235" i="8"/>
  <c r="AX209" i="8"/>
  <c r="AN209" i="8"/>
  <c r="BB209" i="8"/>
  <c r="BC209" i="8" s="1"/>
  <c r="AW336" i="8"/>
  <c r="AM336" i="8"/>
  <c r="AD188" i="8"/>
  <c r="AS188" i="8"/>
  <c r="AI188" i="8"/>
  <c r="Y188" i="8"/>
  <c r="AW487" i="8"/>
  <c r="AM487" i="8"/>
  <c r="AX246" i="8"/>
  <c r="BA246" i="8" s="1"/>
  <c r="AN246" i="8"/>
  <c r="BB246" i="8"/>
  <c r="BC246" i="8" s="1"/>
  <c r="Y130" i="8"/>
  <c r="AD130" i="8"/>
  <c r="AS130" i="8"/>
  <c r="AI130" i="8"/>
  <c r="AI254" i="8"/>
  <c r="AS254" i="8"/>
  <c r="Y254" i="8"/>
  <c r="AD254" i="8"/>
  <c r="AX409" i="8"/>
  <c r="AN409" i="8"/>
  <c r="BB409" i="8"/>
  <c r="BC409" i="8" s="1"/>
  <c r="AW61" i="8"/>
  <c r="AM61" i="8"/>
  <c r="AI507" i="8"/>
  <c r="Y507" i="8"/>
  <c r="AS507" i="8"/>
  <c r="AD507" i="8"/>
  <c r="AM504" i="8"/>
  <c r="AW504" i="8"/>
  <c r="AW343" i="8"/>
  <c r="AM343" i="8"/>
  <c r="AD212" i="8"/>
  <c r="AS212" i="8"/>
  <c r="Y212" i="8"/>
  <c r="AI212" i="8"/>
  <c r="AD322" i="8"/>
  <c r="AS322" i="8"/>
  <c r="Y322" i="8"/>
  <c r="AI322" i="8"/>
  <c r="AW210" i="8"/>
  <c r="AM210" i="8"/>
  <c r="AW136" i="8"/>
  <c r="AM136" i="8"/>
  <c r="AX225" i="8"/>
  <c r="BA225" i="8" s="1"/>
  <c r="AN225" i="8"/>
  <c r="BB225" i="8"/>
  <c r="BC225" i="8" s="1"/>
  <c r="AD275" i="8"/>
  <c r="AS275" i="8"/>
  <c r="Y275" i="8"/>
  <c r="AI275" i="8"/>
  <c r="AW452" i="8"/>
  <c r="AM452" i="8"/>
  <c r="AD133" i="8"/>
  <c r="AS133" i="8"/>
  <c r="AI133" i="8"/>
  <c r="Y133" i="8"/>
  <c r="AM158" i="8"/>
  <c r="AW158" i="8"/>
  <c r="AD109" i="8"/>
  <c r="AS109" i="8"/>
  <c r="AI109" i="8"/>
  <c r="Y109" i="8"/>
  <c r="AD298" i="8"/>
  <c r="AS298" i="8"/>
  <c r="Y298" i="8"/>
  <c r="AI298" i="8"/>
  <c r="AW492" i="8"/>
  <c r="AM492" i="8"/>
  <c r="AD257" i="8"/>
  <c r="Y257" i="8"/>
  <c r="AI257" i="8"/>
  <c r="AS257" i="8"/>
  <c r="AI75" i="8"/>
  <c r="Y75" i="8"/>
  <c r="AD75" i="8"/>
  <c r="AS75" i="8"/>
  <c r="AD436" i="8"/>
  <c r="AS436" i="8"/>
  <c r="Y436" i="8"/>
  <c r="AI436" i="8"/>
  <c r="AD517" i="8"/>
  <c r="AS517" i="8"/>
  <c r="Y517" i="8"/>
  <c r="AI517" i="8"/>
  <c r="AI356" i="8"/>
  <c r="Y356" i="8"/>
  <c r="AS356" i="8"/>
  <c r="AD356" i="8"/>
  <c r="AM48" i="8"/>
  <c r="AW48" i="8"/>
  <c r="AW85" i="8"/>
  <c r="AM85" i="8"/>
  <c r="AM219" i="8"/>
  <c r="AW219" i="8"/>
  <c r="AM155" i="8"/>
  <c r="AW155" i="8"/>
  <c r="AM314" i="8"/>
  <c r="AW314" i="8"/>
  <c r="AM87" i="8"/>
  <c r="AW87" i="8"/>
  <c r="AM442" i="8"/>
  <c r="AW442" i="8"/>
  <c r="AM140" i="8"/>
  <c r="AW140" i="8"/>
  <c r="AS230" i="8"/>
  <c r="AI230" i="8"/>
  <c r="AD230" i="8"/>
  <c r="Y230" i="8"/>
  <c r="AD244" i="8"/>
  <c r="AS244" i="8"/>
  <c r="Y244" i="8"/>
  <c r="AI244" i="8"/>
  <c r="AM72" i="8"/>
  <c r="AW72" i="8"/>
  <c r="Y249" i="8"/>
  <c r="AS249" i="8"/>
  <c r="AD249" i="8"/>
  <c r="AI249" i="8"/>
  <c r="AX415" i="8"/>
  <c r="BA415" i="8" s="1"/>
  <c r="AN415" i="8"/>
  <c r="BB415" i="8"/>
  <c r="BC415" i="8" s="1"/>
  <c r="AM353" i="8"/>
  <c r="AW353" i="8"/>
  <c r="AW358" i="8"/>
  <c r="AM358" i="8"/>
  <c r="AD243" i="8"/>
  <c r="AS243" i="8"/>
  <c r="AI243" i="8"/>
  <c r="Y243" i="8"/>
  <c r="AD139" i="8"/>
  <c r="AS139" i="8"/>
  <c r="AI139" i="8"/>
  <c r="Y139" i="8"/>
  <c r="AM125" i="8"/>
  <c r="AW125" i="8"/>
  <c r="AW295" i="8"/>
  <c r="AM295" i="8"/>
  <c r="AM172" i="8"/>
  <c r="AW172" i="8"/>
  <c r="AM211" i="8"/>
  <c r="AW211" i="8"/>
  <c r="AM259" i="8"/>
  <c r="AW259" i="8"/>
  <c r="AM164" i="8"/>
  <c r="AW164" i="8"/>
  <c r="AW443" i="8"/>
  <c r="AM443" i="8"/>
  <c r="AM38" i="8"/>
  <c r="AW38" i="8"/>
  <c r="Y29" i="8"/>
  <c r="AD29" i="8"/>
  <c r="AI29" i="8"/>
  <c r="AS29" i="8"/>
  <c r="AM376" i="8"/>
  <c r="AW376" i="8"/>
  <c r="AW240" i="8"/>
  <c r="AM240" i="8"/>
  <c r="AM203" i="8"/>
  <c r="AW203" i="8"/>
  <c r="AD428" i="8"/>
  <c r="AS428" i="8"/>
  <c r="AI428" i="8"/>
  <c r="Y428" i="8"/>
  <c r="AM520" i="8"/>
  <c r="AW520" i="8"/>
  <c r="AM79" i="8"/>
  <c r="AW79" i="8"/>
  <c r="AD140" i="8"/>
  <c r="AS140" i="8"/>
  <c r="AI140" i="8"/>
  <c r="Y140" i="8"/>
  <c r="AD124" i="8"/>
  <c r="AS124" i="8"/>
  <c r="Y124" i="8"/>
  <c r="AI124" i="8"/>
  <c r="AW185" i="8"/>
  <c r="AM185" i="8"/>
  <c r="AM56" i="8"/>
  <c r="AW56" i="8"/>
  <c r="Y388" i="8"/>
  <c r="AS388" i="8"/>
  <c r="AI388" i="8"/>
  <c r="AD388" i="8"/>
  <c r="AW517" i="8"/>
  <c r="AM517" i="8"/>
  <c r="AX339" i="8"/>
  <c r="BA339" i="8" s="1"/>
  <c r="AN339" i="8"/>
  <c r="BB339" i="8"/>
  <c r="BC339" i="8" s="1"/>
  <c r="AM131" i="8"/>
  <c r="AW131" i="8"/>
  <c r="AM350" i="8"/>
  <c r="AW350" i="8"/>
  <c r="AW416" i="8"/>
  <c r="AM416" i="8"/>
  <c r="Y61" i="8"/>
  <c r="AD61" i="8"/>
  <c r="AI61" i="8"/>
  <c r="AS61" i="8"/>
  <c r="AX239" i="8"/>
  <c r="BA239" i="8" s="1"/>
  <c r="AN239" i="8"/>
  <c r="BB239" i="8"/>
  <c r="BC239" i="8" s="1"/>
  <c r="AS260" i="8"/>
  <c r="AI260" i="8"/>
  <c r="AD260" i="8"/>
  <c r="Y260" i="8"/>
  <c r="Y343" i="8"/>
  <c r="AD343" i="8"/>
  <c r="AI343" i="8"/>
  <c r="AS343" i="8"/>
  <c r="AW506" i="8"/>
  <c r="AM506" i="8"/>
  <c r="Y60" i="8"/>
  <c r="AS60" i="8"/>
  <c r="AI60" i="8"/>
  <c r="AD60" i="8"/>
  <c r="AX191" i="8"/>
  <c r="BA191" i="8" s="1"/>
  <c r="AN191" i="8"/>
  <c r="BB191" i="8"/>
  <c r="BC191" i="8" s="1"/>
  <c r="AD187" i="8"/>
  <c r="AS187" i="8"/>
  <c r="AI187" i="8"/>
  <c r="Y187" i="8"/>
  <c r="AW176" i="8"/>
  <c r="AM176" i="8"/>
  <c r="AD267" i="8"/>
  <c r="AS267" i="8"/>
  <c r="Y267" i="8"/>
  <c r="AI267" i="8"/>
  <c r="AD502" i="8"/>
  <c r="AS502" i="8"/>
  <c r="AI502" i="8"/>
  <c r="Y502" i="8"/>
  <c r="AW82" i="8"/>
  <c r="AM82" i="8"/>
  <c r="AD189" i="8"/>
  <c r="AS189" i="8"/>
  <c r="AI189" i="8"/>
  <c r="Y189" i="8"/>
  <c r="AW149" i="8"/>
  <c r="AM149" i="8"/>
  <c r="AW206" i="8"/>
  <c r="AM206" i="8"/>
  <c r="AX233" i="8"/>
  <c r="BA233" i="8" s="1"/>
  <c r="AN233" i="8"/>
  <c r="BB233" i="8"/>
  <c r="BC233" i="8" s="1"/>
  <c r="AD370" i="8"/>
  <c r="AS370" i="8"/>
  <c r="Y370" i="8"/>
  <c r="AI370" i="8"/>
  <c r="AW388" i="8"/>
  <c r="AM388" i="8"/>
  <c r="AX308" i="8"/>
  <c r="BA308" i="8" s="1"/>
  <c r="AN308" i="8"/>
  <c r="BB308" i="8"/>
  <c r="BC308" i="8" s="1"/>
  <c r="Y328" i="8"/>
  <c r="AD328" i="8"/>
  <c r="AI328" i="8"/>
  <c r="AS328" i="8"/>
  <c r="AM254" i="8"/>
  <c r="AW254" i="8"/>
  <c r="AM477" i="8"/>
  <c r="AW477" i="8"/>
  <c r="AD94" i="8"/>
  <c r="AS94" i="8"/>
  <c r="Y94" i="8"/>
  <c r="AI94" i="8"/>
  <c r="AS206" i="8"/>
  <c r="AI206" i="8"/>
  <c r="AD206" i="8"/>
  <c r="Y206" i="8"/>
  <c r="AW370" i="8"/>
  <c r="AM370" i="8"/>
  <c r="Y304" i="8"/>
  <c r="AD304" i="8"/>
  <c r="AI304" i="8"/>
  <c r="AS304" i="8"/>
  <c r="Y178" i="8"/>
  <c r="AD178" i="8"/>
  <c r="AI178" i="8"/>
  <c r="AS178" i="8"/>
  <c r="AW154" i="8"/>
  <c r="AM154" i="8"/>
  <c r="AM195" i="8"/>
  <c r="AW195" i="8"/>
  <c r="AS476" i="8"/>
  <c r="AI476" i="8"/>
  <c r="Y476" i="8"/>
  <c r="AD476" i="8"/>
  <c r="Y234" i="8"/>
  <c r="AD234" i="8"/>
  <c r="AI234" i="8"/>
  <c r="AS234" i="8"/>
  <c r="AW50" i="8"/>
  <c r="AM50" i="8"/>
  <c r="AM400" i="8"/>
  <c r="AW400" i="8"/>
  <c r="AM516" i="8"/>
  <c r="AW516" i="8"/>
  <c r="AI498" i="8"/>
  <c r="Y498" i="8"/>
  <c r="AS498" i="8"/>
  <c r="AD498" i="8"/>
  <c r="AW391" i="8"/>
  <c r="AM391" i="8"/>
  <c r="AW170" i="8"/>
  <c r="AM170" i="8"/>
  <c r="AX247" i="8"/>
  <c r="BA247" i="8" s="1"/>
  <c r="BB247" i="8"/>
  <c r="BC247" i="8" s="1"/>
  <c r="AN247" i="8"/>
  <c r="AW99" i="8"/>
  <c r="AM99" i="8"/>
  <c r="AW507" i="8"/>
  <c r="AM507" i="8"/>
  <c r="AD330" i="8"/>
  <c r="AI330" i="8"/>
  <c r="Y330" i="8"/>
  <c r="AS330" i="8"/>
  <c r="AM78" i="8"/>
  <c r="AW78" i="8"/>
  <c r="AM260" i="8"/>
  <c r="AW260" i="8"/>
  <c r="AD504" i="8"/>
  <c r="AS504" i="8"/>
  <c r="AI504" i="8"/>
  <c r="Y504" i="8"/>
  <c r="AX269" i="8"/>
  <c r="BA269" i="8" s="1"/>
  <c r="BB269" i="8"/>
  <c r="BC269" i="8" s="1"/>
  <c r="AN269" i="8"/>
  <c r="AM398" i="8"/>
  <c r="AW398" i="8"/>
  <c r="AD477" i="8"/>
  <c r="AS477" i="8"/>
  <c r="AI477" i="8"/>
  <c r="Y477" i="8"/>
  <c r="AS506" i="8"/>
  <c r="AD506" i="8"/>
  <c r="AI506" i="8"/>
  <c r="Y506" i="8"/>
  <c r="AW100" i="8"/>
  <c r="AM100" i="8"/>
  <c r="AM422" i="8"/>
  <c r="AW422" i="8"/>
  <c r="AM403" i="8"/>
  <c r="AW403" i="8"/>
  <c r="AD289" i="8"/>
  <c r="Y289" i="8"/>
  <c r="AI289" i="8"/>
  <c r="AS289" i="8"/>
  <c r="AW74" i="8"/>
  <c r="AM74" i="8"/>
  <c r="AD86" i="8"/>
  <c r="AS86" i="8"/>
  <c r="AI86" i="8"/>
  <c r="Y86" i="8"/>
  <c r="Y45" i="8"/>
  <c r="AD45" i="8"/>
  <c r="AI45" i="8"/>
  <c r="AS45" i="8"/>
  <c r="AI248" i="8"/>
  <c r="Y248" i="8"/>
  <c r="AD248" i="8"/>
  <c r="AS248" i="8"/>
  <c r="AW291" i="8"/>
  <c r="AM291" i="8"/>
  <c r="AW268" i="8"/>
  <c r="AM268" i="8"/>
  <c r="AM344" i="8"/>
  <c r="AW344" i="8"/>
  <c r="AM523" i="8"/>
  <c r="AW523" i="8"/>
  <c r="AM322" i="8"/>
  <c r="AW322" i="8"/>
  <c r="AM475" i="8"/>
  <c r="AW475" i="8"/>
  <c r="Y85" i="8"/>
  <c r="AD85" i="8"/>
  <c r="AS85" i="8"/>
  <c r="AI85" i="8"/>
  <c r="AD219" i="8"/>
  <c r="AS219" i="8"/>
  <c r="AI219" i="8"/>
  <c r="Y219" i="8"/>
  <c r="AD64" i="8"/>
  <c r="AS64" i="8"/>
  <c r="AI64" i="8"/>
  <c r="Y64" i="8"/>
  <c r="AD173" i="8"/>
  <c r="AS173" i="8"/>
  <c r="AI173" i="8"/>
  <c r="Y173" i="8"/>
  <c r="Y241" i="8"/>
  <c r="AS241" i="8"/>
  <c r="AI241" i="8"/>
  <c r="AD241" i="8"/>
  <c r="AD155" i="8"/>
  <c r="AS155" i="8"/>
  <c r="AI155" i="8"/>
  <c r="Y155" i="8"/>
  <c r="AD117" i="8"/>
  <c r="AS117" i="8"/>
  <c r="AI117" i="8"/>
  <c r="Y117" i="8"/>
  <c r="AD205" i="8"/>
  <c r="AS205" i="8"/>
  <c r="AI205" i="8"/>
  <c r="Y205" i="8"/>
  <c r="AI82" i="8"/>
  <c r="Y82" i="8"/>
  <c r="AD82" i="8"/>
  <c r="AS82" i="8"/>
  <c r="AD290" i="8"/>
  <c r="AS290" i="8"/>
  <c r="AI290" i="8"/>
  <c r="Y290" i="8"/>
  <c r="AD381" i="8"/>
  <c r="AS381" i="8"/>
  <c r="AI381" i="8"/>
  <c r="Y381" i="8"/>
  <c r="Y101" i="8"/>
  <c r="AD101" i="8"/>
  <c r="AI101" i="8"/>
  <c r="AS101" i="8"/>
  <c r="AD464" i="8"/>
  <c r="Y464" i="8"/>
  <c r="AS464" i="8"/>
  <c r="AI464" i="8"/>
  <c r="AD96" i="8"/>
  <c r="AS96" i="8"/>
  <c r="AI96" i="8"/>
  <c r="Y96" i="8"/>
  <c r="AD429" i="8"/>
  <c r="AS429" i="8"/>
  <c r="Y429" i="8"/>
  <c r="AI429" i="8"/>
  <c r="AD203" i="8"/>
  <c r="AS203" i="8"/>
  <c r="AI203" i="8"/>
  <c r="Y203" i="8"/>
  <c r="AD469" i="8"/>
  <c r="AS469" i="8"/>
  <c r="Y469" i="8"/>
  <c r="AI469" i="8"/>
  <c r="AI365" i="8"/>
  <c r="Y365" i="8"/>
  <c r="AD365" i="8"/>
  <c r="AS365" i="8"/>
  <c r="AM514" i="8"/>
  <c r="AW514" i="8"/>
  <c r="AW474" i="8"/>
  <c r="AM474" i="8"/>
  <c r="AX198" i="8"/>
  <c r="BA198" i="8" s="1"/>
  <c r="AN198" i="8"/>
  <c r="BB198" i="8"/>
  <c r="BC198" i="8" s="1"/>
  <c r="AW217" i="8"/>
  <c r="AM217" i="8"/>
  <c r="AM116" i="8"/>
  <c r="AW116" i="8"/>
  <c r="AD196" i="8"/>
  <c r="AS196" i="8"/>
  <c r="AI196" i="8"/>
  <c r="Y196" i="8"/>
  <c r="AD236" i="8"/>
  <c r="AS236" i="8"/>
  <c r="AI236" i="8"/>
  <c r="Y236" i="8"/>
  <c r="AD483" i="8"/>
  <c r="AS483" i="8"/>
  <c r="AI483" i="8"/>
  <c r="Y483" i="8"/>
  <c r="AI42" i="8"/>
  <c r="Y42" i="8"/>
  <c r="AS42" i="8"/>
  <c r="AD42" i="8"/>
  <c r="AW465" i="8"/>
  <c r="AM465" i="8"/>
  <c r="BB434" i="8"/>
  <c r="BC434" i="8" s="1"/>
  <c r="AW184" i="8"/>
  <c r="AM184" i="8"/>
  <c r="AW218" i="8"/>
  <c r="AM218" i="8"/>
  <c r="AM147" i="8"/>
  <c r="AW147" i="8"/>
  <c r="AM298" i="8"/>
  <c r="AW298" i="8"/>
  <c r="AD228" i="8"/>
  <c r="AS228" i="8"/>
  <c r="AI228" i="8"/>
  <c r="Y228" i="8"/>
  <c r="AX499" i="8"/>
  <c r="BA499" i="8" s="1"/>
  <c r="AN499" i="8"/>
  <c r="BB499" i="8"/>
  <c r="BC499" i="8" s="1"/>
  <c r="AM148" i="8"/>
  <c r="AW148" i="8"/>
  <c r="AX448" i="8"/>
  <c r="BA448" i="8" s="1"/>
  <c r="AN448" i="8"/>
  <c r="BB448" i="8"/>
  <c r="BC448" i="8" s="1"/>
  <c r="AM171" i="8"/>
  <c r="AW171" i="8"/>
  <c r="AD181" i="8"/>
  <c r="AS181" i="8"/>
  <c r="AI181" i="8"/>
  <c r="Y181" i="8"/>
  <c r="AW335" i="8"/>
  <c r="AM335" i="8"/>
  <c r="AX57" i="8"/>
  <c r="BA57" i="8" s="1"/>
  <c r="AN57" i="8"/>
  <c r="BB57" i="8"/>
  <c r="BC57" i="8" s="1"/>
  <c r="AD323" i="8"/>
  <c r="AS323" i="8"/>
  <c r="AI323" i="8"/>
  <c r="Y323" i="8"/>
  <c r="AM118" i="8"/>
  <c r="AW118" i="8"/>
  <c r="AM346" i="8"/>
  <c r="AW346" i="8"/>
  <c r="Y186" i="8"/>
  <c r="AD186" i="8"/>
  <c r="AI186" i="8"/>
  <c r="AS186" i="8"/>
  <c r="AD47" i="8"/>
  <c r="AS47" i="8"/>
  <c r="AI47" i="8"/>
  <c r="Y47" i="8"/>
  <c r="AM281" i="8"/>
  <c r="AW281" i="8"/>
  <c r="AW278" i="8"/>
  <c r="AM278" i="8"/>
  <c r="AD179" i="8"/>
  <c r="AS179" i="8"/>
  <c r="AI179" i="8"/>
  <c r="Y179" i="8"/>
  <c r="AW143" i="8"/>
  <c r="AM143" i="8"/>
  <c r="AM313" i="8"/>
  <c r="AW313" i="8"/>
  <c r="AW157" i="8"/>
  <c r="AM157" i="8"/>
  <c r="AS445" i="8"/>
  <c r="AI445" i="8"/>
  <c r="AD445" i="8"/>
  <c r="Y445" i="8"/>
  <c r="AD220" i="8"/>
  <c r="AS220" i="8"/>
  <c r="AI220" i="8"/>
  <c r="Y220" i="8"/>
  <c r="AD460" i="8"/>
  <c r="Y460" i="8"/>
  <c r="AI460" i="8"/>
  <c r="AS460" i="8"/>
  <c r="AW426" i="8"/>
  <c r="AM426" i="8"/>
  <c r="C63" i="2"/>
  <c r="C62" i="2" s="1"/>
  <c r="C65" i="2"/>
  <c r="C66" i="2" s="1"/>
  <c r="AX287" i="8"/>
  <c r="BA287" i="8" s="1"/>
  <c r="AN287" i="8"/>
  <c r="BB287" i="8"/>
  <c r="BC287" i="8" s="1"/>
  <c r="AD421" i="8"/>
  <c r="AS421" i="8"/>
  <c r="Y421" i="8"/>
  <c r="AI421" i="8"/>
  <c r="AD361" i="8"/>
  <c r="AS361" i="8"/>
  <c r="Y361" i="8"/>
  <c r="AI361" i="8"/>
  <c r="AD32" i="8"/>
  <c r="AS32" i="8"/>
  <c r="AI32" i="8"/>
  <c r="Y32" i="8"/>
  <c r="Y296" i="8"/>
  <c r="AD296" i="8"/>
  <c r="AI296" i="8"/>
  <c r="AS296" i="8"/>
  <c r="BB193" i="8"/>
  <c r="BC193" i="8" s="1"/>
  <c r="BB367" i="8"/>
  <c r="BC367" i="8" s="1"/>
  <c r="AI50" i="8"/>
  <c r="Y50" i="8"/>
  <c r="AD50" i="8"/>
  <c r="AS50" i="8"/>
  <c r="AD400" i="8"/>
  <c r="AS400" i="8"/>
  <c r="AI400" i="8"/>
  <c r="Y400" i="8"/>
  <c r="AS331" i="8"/>
  <c r="Y331" i="8"/>
  <c r="AI331" i="8"/>
  <c r="AD331" i="8"/>
  <c r="AW315" i="8"/>
  <c r="AM315" i="8"/>
  <c r="AW396" i="8"/>
  <c r="AM396" i="8"/>
  <c r="AN511" i="8"/>
  <c r="AX511" i="8"/>
  <c r="BB511" i="8"/>
  <c r="BC511" i="8" s="1"/>
  <c r="AD265" i="8"/>
  <c r="AS265" i="8"/>
  <c r="AI265" i="8"/>
  <c r="Y265" i="8"/>
  <c r="AW216" i="8"/>
  <c r="AM216" i="8"/>
  <c r="D92" i="10"/>
  <c r="E74" i="10"/>
  <c r="F74" i="10" s="1"/>
  <c r="AS523" i="8"/>
  <c r="AI523" i="8"/>
  <c r="Y523" i="8"/>
  <c r="AD523" i="8"/>
  <c r="AW173" i="8"/>
  <c r="AM173" i="8"/>
  <c r="AW205" i="8"/>
  <c r="AM205" i="8"/>
  <c r="Y114" i="8"/>
  <c r="AD114" i="8"/>
  <c r="AS114" i="8"/>
  <c r="AI114" i="8"/>
  <c r="AM227" i="8"/>
  <c r="AW227" i="8"/>
  <c r="AW437" i="8"/>
  <c r="AM437" i="8"/>
  <c r="Y77" i="8"/>
  <c r="AD77" i="8"/>
  <c r="AI77" i="8"/>
  <c r="AS77" i="8"/>
  <c r="AI143" i="8"/>
  <c r="Y143" i="8"/>
  <c r="AS143" i="8"/>
  <c r="AD143" i="8"/>
  <c r="AW242" i="8"/>
  <c r="AM242" i="8"/>
  <c r="Y263" i="8"/>
  <c r="AS263" i="8"/>
  <c r="AI263" i="8"/>
  <c r="AD263" i="8"/>
  <c r="AX76" i="8"/>
  <c r="BA76" i="8" s="1"/>
  <c r="AN76" i="8"/>
  <c r="BB76" i="8"/>
  <c r="BC76" i="8" s="1"/>
  <c r="BB494" i="8"/>
  <c r="BC494" i="8" s="1"/>
  <c r="AN494" i="8"/>
  <c r="AX494" i="8"/>
  <c r="BA494" i="8" s="1"/>
  <c r="AD273" i="8"/>
  <c r="AI273" i="8"/>
  <c r="AS273" i="8"/>
  <c r="Y273" i="8"/>
  <c r="AW202" i="8"/>
  <c r="AM202" i="8"/>
  <c r="AI480" i="8"/>
  <c r="Y480" i="8"/>
  <c r="AD480" i="8"/>
  <c r="AS480" i="8"/>
  <c r="AX262" i="8"/>
  <c r="BA262" i="8" s="1"/>
  <c r="BB262" i="8"/>
  <c r="BC262" i="8" s="1"/>
  <c r="AN262" i="8"/>
  <c r="AM103" i="8"/>
  <c r="AW103" i="8"/>
  <c r="AD54" i="8"/>
  <c r="AS54" i="8"/>
  <c r="AI54" i="8"/>
  <c r="Y54" i="8"/>
  <c r="AD80" i="8"/>
  <c r="AS80" i="8"/>
  <c r="AI80" i="8"/>
  <c r="Y80" i="8"/>
  <c r="AM95" i="8"/>
  <c r="AW95" i="8"/>
  <c r="AM321" i="8"/>
  <c r="AW321" i="8"/>
  <c r="AD71" i="8"/>
  <c r="AS71" i="8"/>
  <c r="Y71" i="8"/>
  <c r="AI71" i="8"/>
  <c r="AD63" i="8"/>
  <c r="AS63" i="8"/>
  <c r="Y63" i="8"/>
  <c r="AI63" i="8"/>
  <c r="Y454" i="8"/>
  <c r="AD454" i="8"/>
  <c r="AS454" i="8"/>
  <c r="AI454" i="8"/>
  <c r="AW237" i="8"/>
  <c r="AM237" i="8"/>
  <c r="AW130" i="8"/>
  <c r="AM130" i="8"/>
  <c r="AM142" i="8"/>
  <c r="AW142" i="8"/>
  <c r="AW178" i="8"/>
  <c r="AM178" i="8"/>
  <c r="AI43" i="8"/>
  <c r="Y43" i="8"/>
  <c r="AD43" i="8"/>
  <c r="AS43" i="8"/>
  <c r="AM273" i="8"/>
  <c r="AW273" i="8"/>
  <c r="AD78" i="8"/>
  <c r="AS78" i="8"/>
  <c r="AI78" i="8"/>
  <c r="Y78" i="8"/>
  <c r="AM411" i="8"/>
  <c r="AW411" i="8"/>
  <c r="AD403" i="8"/>
  <c r="AI403" i="8"/>
  <c r="Y403" i="8"/>
  <c r="AS403" i="8"/>
  <c r="AM39" i="8"/>
  <c r="AW39" i="8"/>
  <c r="AW208" i="8"/>
  <c r="AM208" i="8"/>
  <c r="AW101" i="8"/>
  <c r="AM101" i="8"/>
  <c r="AW177" i="8"/>
  <c r="AM177" i="8"/>
  <c r="AX377" i="8"/>
  <c r="BA377" i="8" s="1"/>
  <c r="AN377" i="8"/>
  <c r="BB377" i="8"/>
  <c r="BC377" i="8" s="1"/>
  <c r="AM444" i="8"/>
  <c r="AW444" i="8"/>
  <c r="AD391" i="8"/>
  <c r="AS391" i="8"/>
  <c r="AI391" i="8"/>
  <c r="Y391" i="8"/>
  <c r="AM266" i="8"/>
  <c r="AW266" i="8"/>
  <c r="K15" i="3"/>
  <c r="AM156" i="8"/>
  <c r="AW156" i="8"/>
  <c r="AD163" i="8"/>
  <c r="AS163" i="8"/>
  <c r="AI163" i="8"/>
  <c r="Y163" i="8"/>
  <c r="AD48" i="8"/>
  <c r="AS48" i="8"/>
  <c r="AI48" i="8"/>
  <c r="Y48" i="8"/>
  <c r="AM108" i="8"/>
  <c r="AW108" i="8"/>
  <c r="AD427" i="8"/>
  <c r="AI427" i="8"/>
  <c r="AS427" i="8"/>
  <c r="Y427" i="8"/>
  <c r="AI416" i="8"/>
  <c r="Y416" i="8"/>
  <c r="AD416" i="8"/>
  <c r="AS416" i="8"/>
  <c r="AW331" i="8"/>
  <c r="AM331" i="8"/>
  <c r="AM456" i="8"/>
  <c r="AW456" i="8"/>
  <c r="AM150" i="8"/>
  <c r="AW150" i="8"/>
  <c r="AD368" i="8"/>
  <c r="AI368" i="8"/>
  <c r="Y368" i="8"/>
  <c r="AS368" i="8"/>
  <c r="AM364" i="8"/>
  <c r="AW364" i="8"/>
  <c r="AD141" i="8"/>
  <c r="AS141" i="8"/>
  <c r="AI141" i="8"/>
  <c r="Y141" i="8"/>
  <c r="AM435" i="8"/>
  <c r="AW435" i="8"/>
  <c r="AI99" i="8"/>
  <c r="Y99" i="8"/>
  <c r="AS99" i="8"/>
  <c r="AD99" i="8"/>
  <c r="AW197" i="8"/>
  <c r="AM197" i="8"/>
  <c r="Y100" i="8"/>
  <c r="AD100" i="8"/>
  <c r="AS100" i="8"/>
  <c r="AI100" i="8"/>
  <c r="AD211" i="8"/>
  <c r="AS211" i="8"/>
  <c r="AI211" i="8"/>
  <c r="Y211" i="8"/>
  <c r="AM94" i="8"/>
  <c r="AW94" i="8"/>
  <c r="AW432" i="8"/>
  <c r="AM432" i="8"/>
  <c r="AM289" i="8"/>
  <c r="AW289" i="8"/>
  <c r="AI74" i="8"/>
  <c r="Y74" i="8"/>
  <c r="AS74" i="8"/>
  <c r="AD74" i="8"/>
  <c r="AM212" i="8"/>
  <c r="AW212" i="8"/>
  <c r="AW45" i="8"/>
  <c r="AM45" i="8"/>
  <c r="Y226" i="8"/>
  <c r="AD226" i="8"/>
  <c r="AI226" i="8"/>
  <c r="AS226" i="8"/>
  <c r="AW37" i="8"/>
  <c r="AM37" i="8"/>
  <c r="AD482" i="8"/>
  <c r="Y482" i="8"/>
  <c r="AS482" i="8"/>
  <c r="AI482" i="8"/>
  <c r="M11" i="2"/>
  <c r="M13" i="2"/>
  <c r="AM502" i="8"/>
  <c r="AW502" i="8"/>
  <c r="AD165" i="8"/>
  <c r="AS165" i="8"/>
  <c r="AI165" i="8"/>
  <c r="Y165" i="8"/>
  <c r="AD38" i="8"/>
  <c r="AS38" i="8"/>
  <c r="Y38" i="8"/>
  <c r="AI38" i="8"/>
  <c r="AD513" i="8"/>
  <c r="AS513" i="8"/>
  <c r="AI513" i="8"/>
  <c r="Y513" i="8"/>
  <c r="AW385" i="8"/>
  <c r="AM385" i="8"/>
  <c r="AD87" i="8"/>
  <c r="AS87" i="8"/>
  <c r="Y87" i="8"/>
  <c r="AI87" i="8"/>
  <c r="Y122" i="8"/>
  <c r="AD122" i="8"/>
  <c r="AS122" i="8"/>
  <c r="AI122" i="8"/>
  <c r="AM290" i="8"/>
  <c r="AW290" i="8"/>
  <c r="AW497" i="8"/>
  <c r="AM497" i="8"/>
  <c r="AD376" i="8"/>
  <c r="AI376" i="8"/>
  <c r="AS376" i="8"/>
  <c r="Y376" i="8"/>
  <c r="AW69" i="8"/>
  <c r="AM69" i="8"/>
  <c r="AD107" i="8"/>
  <c r="AS107" i="8"/>
  <c r="AI107" i="8"/>
  <c r="Y107" i="8"/>
  <c r="AM283" i="8"/>
  <c r="AW283" i="8"/>
  <c r="AI452" i="8"/>
  <c r="Y452" i="8"/>
  <c r="AS452" i="8"/>
  <c r="AD452" i="8"/>
  <c r="AW373" i="8"/>
  <c r="AM373" i="8"/>
  <c r="AX113" i="8"/>
  <c r="BA113" i="8" s="1"/>
  <c r="AN113" i="8"/>
  <c r="BB113" i="8"/>
  <c r="BC113" i="8" s="1"/>
  <c r="AS514" i="8"/>
  <c r="Y514" i="8"/>
  <c r="AI514" i="8"/>
  <c r="AD514" i="8"/>
  <c r="AW397" i="8"/>
  <c r="AM397" i="8"/>
  <c r="AW379" i="8"/>
  <c r="AM379" i="8"/>
  <c r="AD306" i="8"/>
  <c r="AS306" i="8"/>
  <c r="Y306" i="8"/>
  <c r="AI306" i="8"/>
  <c r="AW144" i="8"/>
  <c r="AM144" i="8"/>
  <c r="Y457" i="8"/>
  <c r="AD457" i="8"/>
  <c r="AS457" i="8"/>
  <c r="AI457" i="8"/>
  <c r="AW214" i="8"/>
  <c r="AM214" i="8"/>
  <c r="Y217" i="8"/>
  <c r="AS217" i="8"/>
  <c r="AD217" i="8"/>
  <c r="AI217" i="8"/>
  <c r="Y402" i="8"/>
  <c r="AI402" i="8"/>
  <c r="AS402" i="8"/>
  <c r="AD402" i="8"/>
  <c r="AM463" i="8"/>
  <c r="AW463" i="8"/>
  <c r="AW496" i="8"/>
  <c r="AM496" i="8"/>
  <c r="AM360" i="8"/>
  <c r="AW360" i="8"/>
  <c r="AX84" i="8"/>
  <c r="BA84" i="8" s="1"/>
  <c r="AN84" i="8"/>
  <c r="BB84" i="8"/>
  <c r="BC84" i="8" s="1"/>
  <c r="AW383" i="8"/>
  <c r="AM383" i="8"/>
  <c r="AM483" i="8"/>
  <c r="AW483" i="8"/>
  <c r="AX89" i="8"/>
  <c r="BA89" i="8" s="1"/>
  <c r="AN89" i="8"/>
  <c r="BB89" i="8"/>
  <c r="BC89" i="8" s="1"/>
  <c r="Y465" i="8"/>
  <c r="AS465" i="8"/>
  <c r="AD465" i="8"/>
  <c r="AI465" i="8"/>
  <c r="Y510" i="8"/>
  <c r="AD510" i="8"/>
  <c r="AI510" i="8"/>
  <c r="AS510" i="8"/>
  <c r="AX500" i="8"/>
  <c r="BA500" i="8" s="1"/>
  <c r="AN500" i="8"/>
  <c r="BB500" i="8"/>
  <c r="BC500" i="8" s="1"/>
  <c r="AI184" i="8"/>
  <c r="Y184" i="8"/>
  <c r="AD184" i="8"/>
  <c r="AS184" i="8"/>
  <c r="AM441" i="8"/>
  <c r="AW441" i="8"/>
  <c r="AM419" i="8"/>
  <c r="AW419" i="8"/>
  <c r="AD148" i="8"/>
  <c r="AS148" i="8"/>
  <c r="AI148" i="8"/>
  <c r="Y148" i="8"/>
  <c r="AD389" i="8"/>
  <c r="AI389" i="8"/>
  <c r="Y389" i="8"/>
  <c r="AS389" i="8"/>
  <c r="AS526" i="8"/>
  <c r="AI526" i="8"/>
  <c r="AD526" i="8"/>
  <c r="Y526" i="8"/>
  <c r="AX137" i="8"/>
  <c r="BA137" i="8" s="1"/>
  <c r="AN137" i="8"/>
  <c r="BB137" i="8"/>
  <c r="BC137" i="8" s="1"/>
  <c r="AW75" i="8"/>
  <c r="AM75" i="8"/>
  <c r="AS118" i="8"/>
  <c r="AI118" i="8"/>
  <c r="Y118" i="8"/>
  <c r="AD118" i="8"/>
  <c r="BB120" i="8"/>
  <c r="BC120" i="8" s="1"/>
  <c r="AI278" i="8"/>
  <c r="Y278" i="8"/>
  <c r="AD278" i="8"/>
  <c r="AS278" i="8"/>
  <c r="AW433" i="8"/>
  <c r="AM433" i="8"/>
  <c r="AW53" i="8"/>
  <c r="AM53" i="8"/>
  <c r="Y348" i="8"/>
  <c r="AS348" i="8"/>
  <c r="AD348" i="8"/>
  <c r="AI348" i="8"/>
  <c r="AM436" i="8"/>
  <c r="AW436" i="8"/>
  <c r="AW138" i="8"/>
  <c r="AM138" i="8"/>
  <c r="Y332" i="8"/>
  <c r="AS332" i="8"/>
  <c r="AD332" i="8"/>
  <c r="AI332" i="8"/>
  <c r="AM132" i="8"/>
  <c r="AW132" i="8"/>
  <c r="AW405" i="8"/>
  <c r="AM405" i="8"/>
  <c r="AW194" i="8"/>
  <c r="AM194" i="8"/>
  <c r="AD321" i="8"/>
  <c r="AS321" i="8"/>
  <c r="Y321" i="8"/>
  <c r="AI321" i="8"/>
  <c r="BB467" i="8"/>
  <c r="BC467" i="8" s="1"/>
  <c r="AN467" i="8"/>
  <c r="AX467" i="8"/>
  <c r="BA467" i="8" s="1"/>
  <c r="AW221" i="8"/>
  <c r="AM221" i="8"/>
  <c r="AX145" i="8"/>
  <c r="AN145" i="8"/>
  <c r="BB145" i="8"/>
  <c r="BC145" i="8" s="1"/>
  <c r="AM71" i="8"/>
  <c r="AW71" i="8"/>
  <c r="Y312" i="8"/>
  <c r="AD312" i="8"/>
  <c r="AI312" i="8"/>
  <c r="AS312" i="8"/>
  <c r="AX169" i="8"/>
  <c r="BA169" i="8" s="1"/>
  <c r="AN169" i="8"/>
  <c r="BB169" i="8"/>
  <c r="BC169" i="8" s="1"/>
  <c r="AW421" i="8"/>
  <c r="AM421" i="8"/>
  <c r="AW320" i="8"/>
  <c r="AM320" i="8"/>
  <c r="AW263" i="8"/>
  <c r="AM263" i="8"/>
  <c r="AM32" i="8"/>
  <c r="AW32" i="8"/>
  <c r="AW408" i="8"/>
  <c r="AM408" i="8"/>
  <c r="AW454" i="8"/>
  <c r="AM454" i="8"/>
  <c r="AS354" i="8"/>
  <c r="Y354" i="8"/>
  <c r="AI354" i="8"/>
  <c r="AD354" i="8"/>
  <c r="AD237" i="8"/>
  <c r="AS237" i="8"/>
  <c r="AI237" i="8"/>
  <c r="Y237" i="8"/>
  <c r="AI487" i="8"/>
  <c r="AD487" i="8"/>
  <c r="Y487" i="8"/>
  <c r="AS487" i="8"/>
  <c r="AN34" i="8" l="1"/>
  <c r="AX193" i="8"/>
  <c r="BA193" i="8" s="1"/>
  <c r="BD193" i="8" s="1"/>
  <c r="BE193" i="8" s="1"/>
  <c r="BF193" i="8" s="1"/>
  <c r="AX34" i="8"/>
  <c r="AN193" i="8"/>
  <c r="AX462" i="8"/>
  <c r="BA462" i="8" s="1"/>
  <c r="AN190" i="8"/>
  <c r="BB462" i="8"/>
  <c r="BC462" i="8" s="1"/>
  <c r="BA34" i="8"/>
  <c r="BD34" i="8" s="1"/>
  <c r="BE34" i="8" s="1"/>
  <c r="BF34" i="8" s="1"/>
  <c r="AN490" i="8"/>
  <c r="BA511" i="8"/>
  <c r="AX490" i="8"/>
  <c r="BA490" i="8" s="1"/>
  <c r="BD490" i="8" s="1"/>
  <c r="BE490" i="8" s="1"/>
  <c r="BF490" i="8" s="1"/>
  <c r="BA509" i="8"/>
  <c r="BD509" i="8" s="1"/>
  <c r="BE509" i="8" s="1"/>
  <c r="BF509" i="8" s="1"/>
  <c r="AN105" i="8"/>
  <c r="AX190" i="8"/>
  <c r="BA190" i="8" s="1"/>
  <c r="BD190" i="8" s="1"/>
  <c r="BE190" i="8" s="1"/>
  <c r="BF190" i="8" s="1"/>
  <c r="BA423" i="8"/>
  <c r="BD423" i="8" s="1"/>
  <c r="BE423" i="8" s="1"/>
  <c r="BF423" i="8" s="1"/>
  <c r="AX238" i="8"/>
  <c r="BA238" i="8" s="1"/>
  <c r="BD238" i="8" s="1"/>
  <c r="BE238" i="8" s="1"/>
  <c r="BF238" i="8" s="1"/>
  <c r="BD453" i="8"/>
  <c r="BE453" i="8" s="1"/>
  <c r="BF453" i="8" s="1"/>
  <c r="AX258" i="8"/>
  <c r="BA258" i="8" s="1"/>
  <c r="BD258" i="8" s="1"/>
  <c r="BE258" i="8" s="1"/>
  <c r="BF258" i="8" s="1"/>
  <c r="AN238" i="8"/>
  <c r="AX199" i="8"/>
  <c r="BA199" i="8" s="1"/>
  <c r="BD199" i="8" s="1"/>
  <c r="BE199" i="8" s="1"/>
  <c r="BF199" i="8" s="1"/>
  <c r="AN258" i="8"/>
  <c r="AX105" i="8"/>
  <c r="BA105" i="8" s="1"/>
  <c r="BD105" i="8" s="1"/>
  <c r="BE105" i="8" s="1"/>
  <c r="BF105" i="8" s="1"/>
  <c r="AX367" i="8"/>
  <c r="BA367" i="8" s="1"/>
  <c r="BD367" i="8" s="1"/>
  <c r="BE367" i="8" s="1"/>
  <c r="BF367" i="8" s="1"/>
  <c r="AX292" i="8"/>
  <c r="BA292" i="8" s="1"/>
  <c r="AX52" i="8"/>
  <c r="BA52" i="8" s="1"/>
  <c r="BD52" i="8" s="1"/>
  <c r="BE52" i="8" s="1"/>
  <c r="BF52" i="8" s="1"/>
  <c r="BA409" i="8"/>
  <c r="BD409" i="8" s="1"/>
  <c r="BE409" i="8" s="1"/>
  <c r="BF409" i="8" s="1"/>
  <c r="AX120" i="8"/>
  <c r="BA120" i="8" s="1"/>
  <c r="BD120" i="8" s="1"/>
  <c r="BE120" i="8" s="1"/>
  <c r="BF120" i="8" s="1"/>
  <c r="AN199" i="8"/>
  <c r="AN52" i="8"/>
  <c r="AN337" i="8"/>
  <c r="BB337" i="8"/>
  <c r="BC337" i="8" s="1"/>
  <c r="BA481" i="8"/>
  <c r="BD481" i="8" s="1"/>
  <c r="BE481" i="8" s="1"/>
  <c r="BF481" i="8" s="1"/>
  <c r="AX311" i="8"/>
  <c r="BA311" i="8" s="1"/>
  <c r="BD311" i="8" s="1"/>
  <c r="BE311" i="8" s="1"/>
  <c r="BF311" i="8" s="1"/>
  <c r="AX337" i="8"/>
  <c r="BA337" i="8" s="1"/>
  <c r="AN175" i="8"/>
  <c r="AN294" i="8"/>
  <c r="AN515" i="8"/>
  <c r="BA215" i="8"/>
  <c r="BD215" i="8" s="1"/>
  <c r="BE215" i="8" s="1"/>
  <c r="BF215" i="8" s="1"/>
  <c r="AX334" i="8"/>
  <c r="BA334" i="8" s="1"/>
  <c r="BD334" i="8" s="1"/>
  <c r="BE334" i="8" s="1"/>
  <c r="BF334" i="8" s="1"/>
  <c r="BB473" i="8"/>
  <c r="BC473" i="8" s="1"/>
  <c r="AX470" i="8"/>
  <c r="BA470" i="8" s="1"/>
  <c r="AN288" i="8"/>
  <c r="AX111" i="8"/>
  <c r="BA111" i="8" s="1"/>
  <c r="BD111" i="8" s="1"/>
  <c r="BE111" i="8" s="1"/>
  <c r="BF111" i="8" s="1"/>
  <c r="BD310" i="8"/>
  <c r="BE310" i="8" s="1"/>
  <c r="BF310" i="8" s="1"/>
  <c r="AX301" i="8"/>
  <c r="BA301" i="8" s="1"/>
  <c r="BD301" i="8" s="1"/>
  <c r="BE301" i="8" s="1"/>
  <c r="BF301" i="8" s="1"/>
  <c r="AX473" i="8"/>
  <c r="BA473" i="8" s="1"/>
  <c r="AX342" i="8"/>
  <c r="BA342" i="8" s="1"/>
  <c r="BD342" i="8" s="1"/>
  <c r="BE342" i="8" s="1"/>
  <c r="BF342" i="8" s="1"/>
  <c r="AX175" i="8"/>
  <c r="BA175" i="8" s="1"/>
  <c r="AX407" i="8"/>
  <c r="BA407" i="8" s="1"/>
  <c r="BD407" i="8" s="1"/>
  <c r="BE407" i="8" s="1"/>
  <c r="BF407" i="8" s="1"/>
  <c r="AN342" i="8"/>
  <c r="BB175" i="8"/>
  <c r="BC175" i="8" s="1"/>
  <c r="AX294" i="8"/>
  <c r="BA294" i="8" s="1"/>
  <c r="BD294" i="8" s="1"/>
  <c r="BE294" i="8" s="1"/>
  <c r="BF294" i="8" s="1"/>
  <c r="AN407" i="8"/>
  <c r="BA209" i="8"/>
  <c r="BD209" i="8" s="1"/>
  <c r="BE209" i="8" s="1"/>
  <c r="BF209" i="8" s="1"/>
  <c r="AN111" i="8"/>
  <c r="AX515" i="8"/>
  <c r="BA515" i="8" s="1"/>
  <c r="BD515" i="8" s="1"/>
  <c r="BE515" i="8" s="1"/>
  <c r="BF515" i="8" s="1"/>
  <c r="BD66" i="8"/>
  <c r="BE66" i="8" s="1"/>
  <c r="BF66" i="8" s="1"/>
  <c r="AX434" i="8"/>
  <c r="BA434" i="8" s="1"/>
  <c r="BD434" i="8" s="1"/>
  <c r="BE434" i="8" s="1"/>
  <c r="BF434" i="8" s="1"/>
  <c r="AN250" i="8"/>
  <c r="AX250" i="8"/>
  <c r="BA250" i="8" s="1"/>
  <c r="BD250" i="8" s="1"/>
  <c r="BE250" i="8" s="1"/>
  <c r="BF250" i="8" s="1"/>
  <c r="AN486" i="8"/>
  <c r="AN292" i="8"/>
  <c r="AX288" i="8"/>
  <c r="BA288" i="8" s="1"/>
  <c r="BD288" i="8" s="1"/>
  <c r="BE288" i="8" s="1"/>
  <c r="BF288" i="8" s="1"/>
  <c r="AX303" i="8"/>
  <c r="BA303" i="8" s="1"/>
  <c r="BB292" i="8"/>
  <c r="BC292" i="8" s="1"/>
  <c r="AN301" i="8"/>
  <c r="AX486" i="8"/>
  <c r="BA486" i="8" s="1"/>
  <c r="BD486" i="8" s="1"/>
  <c r="BE486" i="8" s="1"/>
  <c r="BF486" i="8" s="1"/>
  <c r="AN183" i="8"/>
  <c r="AX161" i="8"/>
  <c r="BA161" i="8" s="1"/>
  <c r="BD161" i="8" s="1"/>
  <c r="BE161" i="8" s="1"/>
  <c r="BF161" i="8" s="1"/>
  <c r="AX386" i="8"/>
  <c r="BA386" i="8" s="1"/>
  <c r="BD386" i="8" s="1"/>
  <c r="BE386" i="8" s="1"/>
  <c r="BF386" i="8" s="1"/>
  <c r="BB470" i="8"/>
  <c r="BC470" i="8" s="1"/>
  <c r="BB303" i="8"/>
  <c r="BC303" i="8" s="1"/>
  <c r="AN303" i="8"/>
  <c r="AN386" i="8"/>
  <c r="AX183" i="8"/>
  <c r="BA183" i="8" s="1"/>
  <c r="BD183" i="8" s="1"/>
  <c r="BE183" i="8" s="1"/>
  <c r="BF183" i="8" s="1"/>
  <c r="AN161" i="8"/>
  <c r="BA145" i="8"/>
  <c r="BD145" i="8" s="1"/>
  <c r="BE145" i="8" s="1"/>
  <c r="BF145" i="8" s="1"/>
  <c r="BD451" i="8"/>
  <c r="BE451" i="8" s="1"/>
  <c r="BF451" i="8" s="1"/>
  <c r="BD169" i="8"/>
  <c r="BE169" i="8" s="1"/>
  <c r="BF169" i="8" s="1"/>
  <c r="BD137" i="8"/>
  <c r="BE137" i="8" s="1"/>
  <c r="BF137" i="8" s="1"/>
  <c r="BD272" i="8"/>
  <c r="BE272" i="8" s="1"/>
  <c r="BF272" i="8" s="1"/>
  <c r="AN279" i="8"/>
  <c r="BB279" i="8"/>
  <c r="BC279" i="8" s="1"/>
  <c r="AX279" i="8"/>
  <c r="BA279" i="8" s="1"/>
  <c r="BD339" i="8"/>
  <c r="BE339" i="8" s="1"/>
  <c r="BF339" i="8" s="1"/>
  <c r="BD225" i="8"/>
  <c r="BE225" i="8" s="1"/>
  <c r="BF225" i="8" s="1"/>
  <c r="BD27" i="8"/>
  <c r="BE27" i="8" s="1"/>
  <c r="BF27" i="8" s="1"/>
  <c r="BD387" i="8"/>
  <c r="BE387" i="8" s="1"/>
  <c r="BF387" i="8" s="1"/>
  <c r="BD471" i="8"/>
  <c r="BE471" i="8" s="1"/>
  <c r="BF471" i="8" s="1"/>
  <c r="BD393" i="8"/>
  <c r="BE393" i="8" s="1"/>
  <c r="BF393" i="8" s="1"/>
  <c r="AN461" i="8"/>
  <c r="AX461" i="8"/>
  <c r="BA461" i="8" s="1"/>
  <c r="BB461" i="8"/>
  <c r="BC461" i="8" s="1"/>
  <c r="BB166" i="8"/>
  <c r="BC166" i="8" s="1"/>
  <c r="AX166" i="8"/>
  <c r="BA166" i="8" s="1"/>
  <c r="AN166" i="8"/>
  <c r="BD253" i="8"/>
  <c r="BE253" i="8" s="1"/>
  <c r="BF253" i="8" s="1"/>
  <c r="AX425" i="8"/>
  <c r="BA425" i="8" s="1"/>
  <c r="AN425" i="8"/>
  <c r="BB425" i="8"/>
  <c r="BC425" i="8" s="1"/>
  <c r="BD357" i="8"/>
  <c r="BE357" i="8" s="1"/>
  <c r="BF357" i="8" s="1"/>
  <c r="AX277" i="8"/>
  <c r="BA277" i="8" s="1"/>
  <c r="BB277" i="8"/>
  <c r="BC277" i="8" s="1"/>
  <c r="AN277" i="8"/>
  <c r="BD246" i="8"/>
  <c r="BE246" i="8" s="1"/>
  <c r="BF246" i="8" s="1"/>
  <c r="BB293" i="8"/>
  <c r="BC293" i="8" s="1"/>
  <c r="AN293" i="8"/>
  <c r="AX293" i="8"/>
  <c r="BA293" i="8" s="1"/>
  <c r="BD316" i="8"/>
  <c r="BE316" i="8" s="1"/>
  <c r="BF316" i="8" s="1"/>
  <c r="BD198" i="8"/>
  <c r="BE198" i="8" s="1"/>
  <c r="BF198" i="8" s="1"/>
  <c r="BD247" i="8"/>
  <c r="BE247" i="8" s="1"/>
  <c r="BF247" i="8" s="1"/>
  <c r="BD308" i="8"/>
  <c r="BE308" i="8" s="1"/>
  <c r="BF308" i="8" s="1"/>
  <c r="BD285" i="8"/>
  <c r="BE285" i="8" s="1"/>
  <c r="BF285" i="8" s="1"/>
  <c r="BD505" i="8"/>
  <c r="BE505" i="8" s="1"/>
  <c r="BF505" i="8" s="1"/>
  <c r="BD430" i="8"/>
  <c r="BE430" i="8" s="1"/>
  <c r="BF430" i="8" s="1"/>
  <c r="AX232" i="8"/>
  <c r="BA232" i="8" s="1"/>
  <c r="AN232" i="8"/>
  <c r="BB232" i="8"/>
  <c r="BC232" i="8" s="1"/>
  <c r="AX224" i="8"/>
  <c r="BA224" i="8" s="1"/>
  <c r="AN224" i="8"/>
  <c r="BB224" i="8"/>
  <c r="BC224" i="8" s="1"/>
  <c r="BD448" i="8"/>
  <c r="BE448" i="8" s="1"/>
  <c r="BF448" i="8" s="1"/>
  <c r="BD191" i="8"/>
  <c r="BE191" i="8" s="1"/>
  <c r="BF191" i="8" s="1"/>
  <c r="BD431" i="8"/>
  <c r="BE431" i="8" s="1"/>
  <c r="BF431" i="8" s="1"/>
  <c r="BD319" i="8"/>
  <c r="BE319" i="8" s="1"/>
  <c r="BF319" i="8" s="1"/>
  <c r="BD329" i="8"/>
  <c r="BE329" i="8" s="1"/>
  <c r="BF329" i="8" s="1"/>
  <c r="BD44" i="8"/>
  <c r="BE44" i="8" s="1"/>
  <c r="BF44" i="8" s="1"/>
  <c r="BD112" i="8"/>
  <c r="BE112" i="8" s="1"/>
  <c r="BF112" i="8" s="1"/>
  <c r="BD167" i="8"/>
  <c r="BE167" i="8" s="1"/>
  <c r="BF167" i="8" s="1"/>
  <c r="BD327" i="8"/>
  <c r="BE327" i="8" s="1"/>
  <c r="BF327" i="8" s="1"/>
  <c r="BB286" i="8"/>
  <c r="BC286" i="8" s="1"/>
  <c r="AN286" i="8"/>
  <c r="AX286" i="8"/>
  <c r="BA286" i="8" s="1"/>
  <c r="AN41" i="8"/>
  <c r="AX41" i="8"/>
  <c r="BA41" i="8" s="1"/>
  <c r="BB41" i="8"/>
  <c r="BC41" i="8" s="1"/>
  <c r="AX81" i="8"/>
  <c r="BA81" i="8" s="1"/>
  <c r="AN81" i="8"/>
  <c r="BB81" i="8"/>
  <c r="BC81" i="8" s="1"/>
  <c r="AX340" i="8"/>
  <c r="BA340" i="8" s="1"/>
  <c r="BB340" i="8"/>
  <c r="BC340" i="8" s="1"/>
  <c r="AN340" i="8"/>
  <c r="BD374" i="8"/>
  <c r="BE374" i="8" s="1"/>
  <c r="BF374" i="8" s="1"/>
  <c r="BD467" i="8"/>
  <c r="BE467" i="8" s="1"/>
  <c r="BF467" i="8" s="1"/>
  <c r="BD84" i="8"/>
  <c r="BE84" i="8" s="1"/>
  <c r="BF84" i="8" s="1"/>
  <c r="BD153" i="8"/>
  <c r="BE153" i="8" s="1"/>
  <c r="BF153" i="8" s="1"/>
  <c r="BD392" i="8"/>
  <c r="BE392" i="8" s="1"/>
  <c r="BF392" i="8" s="1"/>
  <c r="BD359" i="8"/>
  <c r="BE359" i="8" s="1"/>
  <c r="BF359" i="8" s="1"/>
  <c r="BB261" i="8"/>
  <c r="BC261" i="8" s="1"/>
  <c r="AX261" i="8"/>
  <c r="BA261" i="8" s="1"/>
  <c r="AN261" i="8"/>
  <c r="BB508" i="8"/>
  <c r="BC508" i="8" s="1"/>
  <c r="AN508" i="8"/>
  <c r="AX508" i="8"/>
  <c r="BA508" i="8" s="1"/>
  <c r="AN284" i="8"/>
  <c r="AX284" i="8"/>
  <c r="BA284" i="8" s="1"/>
  <c r="BB284" i="8"/>
  <c r="BC284" i="8" s="1"/>
  <c r="BD262" i="8"/>
  <c r="BE262" i="8" s="1"/>
  <c r="BF262" i="8" s="1"/>
  <c r="AX174" i="8"/>
  <c r="BA174" i="8" s="1"/>
  <c r="AN174" i="8"/>
  <c r="BB174" i="8"/>
  <c r="BC174" i="8" s="1"/>
  <c r="AN363" i="8"/>
  <c r="BB363" i="8"/>
  <c r="BC363" i="8" s="1"/>
  <c r="AX363" i="8"/>
  <c r="BA363" i="8" s="1"/>
  <c r="AX49" i="8"/>
  <c r="BA49" i="8" s="1"/>
  <c r="AN49" i="8"/>
  <c r="BB49" i="8"/>
  <c r="BC49" i="8" s="1"/>
  <c r="BB401" i="8"/>
  <c r="BC401" i="8" s="1"/>
  <c r="AX401" i="8"/>
  <c r="BA401" i="8" s="1"/>
  <c r="AN401" i="8"/>
  <c r="BD500" i="8"/>
  <c r="BE500" i="8" s="1"/>
  <c r="BF500" i="8" s="1"/>
  <c r="BD499" i="8"/>
  <c r="BE499" i="8" s="1"/>
  <c r="BF499" i="8" s="1"/>
  <c r="BD233" i="8"/>
  <c r="BE233" i="8" s="1"/>
  <c r="BF233" i="8" s="1"/>
  <c r="BD525" i="8"/>
  <c r="BE525" i="8" s="1"/>
  <c r="BF525" i="8" s="1"/>
  <c r="BD30" i="8"/>
  <c r="BE30" i="8" s="1"/>
  <c r="BF30" i="8" s="1"/>
  <c r="AX347" i="8"/>
  <c r="BA347" i="8" s="1"/>
  <c r="BB347" i="8"/>
  <c r="BC347" i="8" s="1"/>
  <c r="AN347" i="8"/>
  <c r="BB73" i="8"/>
  <c r="BC73" i="8" s="1"/>
  <c r="AX73" i="8"/>
  <c r="BA73" i="8" s="1"/>
  <c r="AN73" i="8"/>
  <c r="AX75" i="8"/>
  <c r="BA75" i="8" s="1"/>
  <c r="AN75" i="8"/>
  <c r="BB75" i="8"/>
  <c r="BC75" i="8" s="1"/>
  <c r="BB450" i="8"/>
  <c r="BC450" i="8" s="1"/>
  <c r="AN450" i="8"/>
  <c r="AX450" i="8"/>
  <c r="BA450" i="8" s="1"/>
  <c r="AX241" i="8"/>
  <c r="BA241" i="8" s="1"/>
  <c r="AN241" i="8"/>
  <c r="BB241" i="8"/>
  <c r="BC241" i="8" s="1"/>
  <c r="AN94" i="8"/>
  <c r="BB94" i="8"/>
  <c r="BC94" i="8" s="1"/>
  <c r="AX94" i="8"/>
  <c r="BA94" i="8" s="1"/>
  <c r="BB298" i="8"/>
  <c r="BC298" i="8" s="1"/>
  <c r="AX298" i="8"/>
  <c r="BA298" i="8" s="1"/>
  <c r="AN298" i="8"/>
  <c r="BB212" i="8"/>
  <c r="BC212" i="8" s="1"/>
  <c r="AX212" i="8"/>
  <c r="BA212" i="8" s="1"/>
  <c r="AN212" i="8"/>
  <c r="AN458" i="8"/>
  <c r="BB458" i="8"/>
  <c r="BC458" i="8" s="1"/>
  <c r="AX458" i="8"/>
  <c r="BA458" i="8" s="1"/>
  <c r="L15" i="3"/>
  <c r="AN355" i="8"/>
  <c r="BB355" i="8"/>
  <c r="BC355" i="8" s="1"/>
  <c r="AX355" i="8"/>
  <c r="BA355" i="8" s="1"/>
  <c r="AX488" i="8"/>
  <c r="BA488" i="8" s="1"/>
  <c r="BB488" i="8"/>
  <c r="BC488" i="8" s="1"/>
  <c r="AN488" i="8"/>
  <c r="AX223" i="8"/>
  <c r="BA223" i="8" s="1"/>
  <c r="AN223" i="8"/>
  <c r="BB223" i="8"/>
  <c r="BC223" i="8" s="1"/>
  <c r="BB39" i="8"/>
  <c r="BC39" i="8" s="1"/>
  <c r="AN39" i="8"/>
  <c r="AX39" i="8"/>
  <c r="BA39" i="8" s="1"/>
  <c r="BB132" i="8"/>
  <c r="BC132" i="8" s="1"/>
  <c r="AX132" i="8"/>
  <c r="BA132" i="8" s="1"/>
  <c r="AN132" i="8"/>
  <c r="AN123" i="8"/>
  <c r="BB123" i="8"/>
  <c r="BC123" i="8" s="1"/>
  <c r="AX123" i="8"/>
  <c r="BA123" i="8" s="1"/>
  <c r="AN93" i="8"/>
  <c r="BB93" i="8"/>
  <c r="BC93" i="8" s="1"/>
  <c r="AX93" i="8"/>
  <c r="BA93" i="8" s="1"/>
  <c r="AX28" i="8"/>
  <c r="BA28" i="8" s="1"/>
  <c r="BB28" i="8"/>
  <c r="BC28" i="8" s="1"/>
  <c r="AN28" i="8"/>
  <c r="BB282" i="8"/>
  <c r="BC282" i="8" s="1"/>
  <c r="AN282" i="8"/>
  <c r="AX282" i="8"/>
  <c r="BA282" i="8" s="1"/>
  <c r="BB383" i="8"/>
  <c r="BC383" i="8" s="1"/>
  <c r="AN383" i="8"/>
  <c r="AX383" i="8"/>
  <c r="BA383" i="8" s="1"/>
  <c r="BB197" i="8"/>
  <c r="BC197" i="8" s="1"/>
  <c r="AN197" i="8"/>
  <c r="AX197" i="8"/>
  <c r="BA197" i="8" s="1"/>
  <c r="AN281" i="8"/>
  <c r="BB281" i="8"/>
  <c r="BC281" i="8" s="1"/>
  <c r="AX281" i="8"/>
  <c r="BA281" i="8" s="1"/>
  <c r="AN218" i="8"/>
  <c r="BB218" i="8"/>
  <c r="BC218" i="8" s="1"/>
  <c r="AX218" i="8"/>
  <c r="BA218" i="8" s="1"/>
  <c r="AN280" i="8"/>
  <c r="AX280" i="8"/>
  <c r="BA280" i="8" s="1"/>
  <c r="BB280" i="8"/>
  <c r="BC280" i="8" s="1"/>
  <c r="BB259" i="8"/>
  <c r="BC259" i="8" s="1"/>
  <c r="AN259" i="8"/>
  <c r="AX259" i="8"/>
  <c r="BA259" i="8" s="1"/>
  <c r="BB95" i="8"/>
  <c r="BC95" i="8" s="1"/>
  <c r="AN95" i="8"/>
  <c r="AX95" i="8"/>
  <c r="BA95" i="8" s="1"/>
  <c r="BB251" i="8"/>
  <c r="BC251" i="8" s="1"/>
  <c r="AN251" i="8"/>
  <c r="AX251" i="8"/>
  <c r="BA251" i="8" s="1"/>
  <c r="AN131" i="8"/>
  <c r="BB131" i="8"/>
  <c r="BC131" i="8" s="1"/>
  <c r="AX131" i="8"/>
  <c r="BA131" i="8" s="1"/>
  <c r="AN510" i="8"/>
  <c r="BB510" i="8"/>
  <c r="BC510" i="8" s="1"/>
  <c r="AX510" i="8"/>
  <c r="BA510" i="8" s="1"/>
  <c r="AX416" i="8"/>
  <c r="BA416" i="8" s="1"/>
  <c r="BB416" i="8"/>
  <c r="BC416" i="8" s="1"/>
  <c r="AN416" i="8"/>
  <c r="AN54" i="8"/>
  <c r="BB54" i="8"/>
  <c r="BC54" i="8" s="1"/>
  <c r="AX54" i="8"/>
  <c r="BA54" i="8" s="1"/>
  <c r="BB117" i="8"/>
  <c r="BC117" i="8" s="1"/>
  <c r="AN117" i="8"/>
  <c r="AX117" i="8"/>
  <c r="BA117" i="8" s="1"/>
  <c r="AN328" i="8"/>
  <c r="AX328" i="8"/>
  <c r="BA328" i="8" s="1"/>
  <c r="BB328" i="8"/>
  <c r="BC328" i="8" s="1"/>
  <c r="BB267" i="8"/>
  <c r="BC267" i="8" s="1"/>
  <c r="AX267" i="8"/>
  <c r="BA267" i="8" s="1"/>
  <c r="AN267" i="8"/>
  <c r="AN61" i="8"/>
  <c r="BB61" i="8"/>
  <c r="BC61" i="8" s="1"/>
  <c r="AX61" i="8"/>
  <c r="BA61" i="8" s="1"/>
  <c r="AX249" i="8"/>
  <c r="BA249" i="8" s="1"/>
  <c r="AN249" i="8"/>
  <c r="BB249" i="8"/>
  <c r="BC249" i="8" s="1"/>
  <c r="AX495" i="8"/>
  <c r="BA495" i="8" s="1"/>
  <c r="BB495" i="8"/>
  <c r="BC495" i="8" s="1"/>
  <c r="AN495" i="8"/>
  <c r="AN130" i="8"/>
  <c r="BB130" i="8"/>
  <c r="BC130" i="8" s="1"/>
  <c r="AX130" i="8"/>
  <c r="BA130" i="8" s="1"/>
  <c r="AN352" i="8"/>
  <c r="BB352" i="8"/>
  <c r="BC352" i="8" s="1"/>
  <c r="AX352" i="8"/>
  <c r="BA352" i="8" s="1"/>
  <c r="BB512" i="8"/>
  <c r="BC512" i="8" s="1"/>
  <c r="AX512" i="8"/>
  <c r="BA512" i="8" s="1"/>
  <c r="AN512" i="8"/>
  <c r="AX150" i="8"/>
  <c r="BA150" i="8" s="1"/>
  <c r="AN150" i="8"/>
  <c r="BB150" i="8"/>
  <c r="BC150" i="8" s="1"/>
  <c r="AN419" i="8"/>
  <c r="BB419" i="8"/>
  <c r="BC419" i="8" s="1"/>
  <c r="AX419" i="8"/>
  <c r="BA419" i="8" s="1"/>
  <c r="BB116" i="8"/>
  <c r="BC116" i="8" s="1"/>
  <c r="AN116" i="8"/>
  <c r="AX116" i="8"/>
  <c r="BA116" i="8" s="1"/>
  <c r="AN195" i="8"/>
  <c r="BB195" i="8"/>
  <c r="BC195" i="8" s="1"/>
  <c r="AX195" i="8"/>
  <c r="BA195" i="8" s="1"/>
  <c r="BB299" i="8"/>
  <c r="BC299" i="8" s="1"/>
  <c r="AN299" i="8"/>
  <c r="AX299" i="8"/>
  <c r="BA299" i="8" s="1"/>
  <c r="AX348" i="8"/>
  <c r="BA348" i="8" s="1"/>
  <c r="BB348" i="8"/>
  <c r="BC348" i="8" s="1"/>
  <c r="AN348" i="8"/>
  <c r="BB306" i="8"/>
  <c r="BC306" i="8" s="1"/>
  <c r="AX306" i="8"/>
  <c r="BA306" i="8" s="1"/>
  <c r="AN306" i="8"/>
  <c r="AN107" i="8"/>
  <c r="BB107" i="8"/>
  <c r="BC107" i="8" s="1"/>
  <c r="AX107" i="8"/>
  <c r="BA107" i="8" s="1"/>
  <c r="AN427" i="8"/>
  <c r="BB427" i="8"/>
  <c r="BC427" i="8" s="1"/>
  <c r="AX427" i="8"/>
  <c r="BA427" i="8" s="1"/>
  <c r="AN85" i="8"/>
  <c r="BB85" i="8"/>
  <c r="BC85" i="8" s="1"/>
  <c r="AX85" i="8"/>
  <c r="BA85" i="8" s="1"/>
  <c r="AX354" i="8"/>
  <c r="BA354" i="8" s="1"/>
  <c r="AN354" i="8"/>
  <c r="BB354" i="8"/>
  <c r="BC354" i="8" s="1"/>
  <c r="BB148" i="8"/>
  <c r="BC148" i="8" s="1"/>
  <c r="AX148" i="8"/>
  <c r="BA148" i="8" s="1"/>
  <c r="AN148" i="8"/>
  <c r="BB80" i="8"/>
  <c r="BC80" i="8" s="1"/>
  <c r="AN80" i="8"/>
  <c r="AX80" i="8"/>
  <c r="BA80" i="8" s="1"/>
  <c r="BD76" i="8"/>
  <c r="BE76" i="8" s="1"/>
  <c r="BF76" i="8" s="1"/>
  <c r="AN77" i="8"/>
  <c r="BB77" i="8"/>
  <c r="BC77" i="8" s="1"/>
  <c r="AX77" i="8"/>
  <c r="BA77" i="8" s="1"/>
  <c r="AN265" i="8"/>
  <c r="BB265" i="8"/>
  <c r="BC265" i="8" s="1"/>
  <c r="AX265" i="8"/>
  <c r="BA265" i="8" s="1"/>
  <c r="AN296" i="8"/>
  <c r="BB296" i="8"/>
  <c r="BC296" i="8" s="1"/>
  <c r="AX296" i="8"/>
  <c r="BA296" i="8" s="1"/>
  <c r="BB460" i="8"/>
  <c r="BC460" i="8" s="1"/>
  <c r="AX460" i="8"/>
  <c r="BA460" i="8" s="1"/>
  <c r="AN460" i="8"/>
  <c r="BB483" i="8"/>
  <c r="BC483" i="8" s="1"/>
  <c r="AX483" i="8"/>
  <c r="BA483" i="8" s="1"/>
  <c r="AN483" i="8"/>
  <c r="BB196" i="8"/>
  <c r="BC196" i="8" s="1"/>
  <c r="AX196" i="8"/>
  <c r="BA196" i="8" s="1"/>
  <c r="AN196" i="8"/>
  <c r="AN155" i="8"/>
  <c r="BB155" i="8"/>
  <c r="BC155" i="8" s="1"/>
  <c r="AX155" i="8"/>
  <c r="BA155" i="8" s="1"/>
  <c r="BB173" i="8"/>
  <c r="BC173" i="8" s="1"/>
  <c r="AN173" i="8"/>
  <c r="AX173" i="8"/>
  <c r="BA173" i="8" s="1"/>
  <c r="AN219" i="8"/>
  <c r="BB219" i="8"/>
  <c r="BC219" i="8" s="1"/>
  <c r="AX219" i="8"/>
  <c r="BA219" i="8" s="1"/>
  <c r="AN476" i="8"/>
  <c r="BB476" i="8"/>
  <c r="BC476" i="8" s="1"/>
  <c r="AX476" i="8"/>
  <c r="BA476" i="8" s="1"/>
  <c r="BD239" i="8"/>
  <c r="BE239" i="8" s="1"/>
  <c r="BF239" i="8" s="1"/>
  <c r="BB244" i="8"/>
  <c r="BC244" i="8" s="1"/>
  <c r="AX244" i="8"/>
  <c r="BA244" i="8" s="1"/>
  <c r="AN244" i="8"/>
  <c r="AN507" i="8"/>
  <c r="BB507" i="8"/>
  <c r="BC507" i="8" s="1"/>
  <c r="AX507" i="8"/>
  <c r="BA507" i="8" s="1"/>
  <c r="BB254" i="8"/>
  <c r="BC254" i="8" s="1"/>
  <c r="AX254" i="8"/>
  <c r="BA254" i="8" s="1"/>
  <c r="AN254" i="8"/>
  <c r="AX68" i="8"/>
  <c r="BA68" i="8" s="1"/>
  <c r="AN68" i="8"/>
  <c r="BB68" i="8"/>
  <c r="BC68" i="8" s="1"/>
  <c r="AX151" i="8"/>
  <c r="BA151" i="8" s="1"/>
  <c r="AN151" i="8"/>
  <c r="BB151" i="8"/>
  <c r="BC151" i="8" s="1"/>
  <c r="BD121" i="8"/>
  <c r="BE121" i="8" s="1"/>
  <c r="BF121" i="8" s="1"/>
  <c r="AX231" i="8"/>
  <c r="BA231" i="8" s="1"/>
  <c r="AN231" i="8"/>
  <c r="BB231" i="8"/>
  <c r="BC231" i="8" s="1"/>
  <c r="AN380" i="8"/>
  <c r="AX380" i="8"/>
  <c r="BA380" i="8" s="1"/>
  <c r="BB380" i="8"/>
  <c r="BC380" i="8" s="1"/>
  <c r="AN418" i="8"/>
  <c r="BB418" i="8"/>
  <c r="BC418" i="8" s="1"/>
  <c r="AX418" i="8"/>
  <c r="BA418" i="8" s="1"/>
  <c r="AX136" i="8"/>
  <c r="BA136" i="8" s="1"/>
  <c r="AN136" i="8"/>
  <c r="BB136" i="8"/>
  <c r="BC136" i="8" s="1"/>
  <c r="AN449" i="8"/>
  <c r="BB449" i="8"/>
  <c r="BC449" i="8" s="1"/>
  <c r="AX449" i="8"/>
  <c r="BA449" i="8" s="1"/>
  <c r="AX207" i="8"/>
  <c r="BA207" i="8" s="1"/>
  <c r="BB207" i="8"/>
  <c r="BC207" i="8" s="1"/>
  <c r="AN207" i="8"/>
  <c r="AN426" i="8"/>
  <c r="BB426" i="8"/>
  <c r="BC426" i="8" s="1"/>
  <c r="AX426" i="8"/>
  <c r="BA426" i="8" s="1"/>
  <c r="BB245" i="8"/>
  <c r="BC245" i="8" s="1"/>
  <c r="AX245" i="8"/>
  <c r="BA245" i="8" s="1"/>
  <c r="AN245" i="8"/>
  <c r="BB420" i="8"/>
  <c r="BC420" i="8" s="1"/>
  <c r="AX420" i="8"/>
  <c r="BA420" i="8" s="1"/>
  <c r="AN420" i="8"/>
  <c r="AX36" i="8"/>
  <c r="BA36" i="8" s="1"/>
  <c r="AN36" i="8"/>
  <c r="BB36" i="8"/>
  <c r="BC36" i="8" s="1"/>
  <c r="AX497" i="8"/>
  <c r="BA497" i="8" s="1"/>
  <c r="AN497" i="8"/>
  <c r="BB497" i="8"/>
  <c r="BC497" i="8" s="1"/>
  <c r="AN297" i="8"/>
  <c r="BB297" i="8"/>
  <c r="BC297" i="8" s="1"/>
  <c r="AX297" i="8"/>
  <c r="BA297" i="8" s="1"/>
  <c r="BB369" i="8"/>
  <c r="BC369" i="8" s="1"/>
  <c r="AX369" i="8"/>
  <c r="BA369" i="8" s="1"/>
  <c r="AN369" i="8"/>
  <c r="BB88" i="8"/>
  <c r="BC88" i="8" s="1"/>
  <c r="AN88" i="8"/>
  <c r="AX88" i="8"/>
  <c r="BA88" i="8" s="1"/>
  <c r="BD394" i="8"/>
  <c r="BE394" i="8" s="1"/>
  <c r="BF394" i="8" s="1"/>
  <c r="AN171" i="8"/>
  <c r="BB171" i="8"/>
  <c r="BC171" i="8" s="1"/>
  <c r="AX171" i="8"/>
  <c r="BA171" i="8" s="1"/>
  <c r="AN489" i="8"/>
  <c r="AX489" i="8"/>
  <c r="BA489" i="8" s="1"/>
  <c r="BB489" i="8"/>
  <c r="BC489" i="8" s="1"/>
  <c r="BD406" i="8"/>
  <c r="BE406" i="8" s="1"/>
  <c r="BF406" i="8" s="1"/>
  <c r="BB56" i="8"/>
  <c r="BC56" i="8" s="1"/>
  <c r="AN56" i="8"/>
  <c r="AX56" i="8"/>
  <c r="BA56" i="8" s="1"/>
  <c r="AX463" i="8"/>
  <c r="BA463" i="8" s="1"/>
  <c r="AN463" i="8"/>
  <c r="BB463" i="8"/>
  <c r="BC463" i="8" s="1"/>
  <c r="BB474" i="8"/>
  <c r="BC474" i="8" s="1"/>
  <c r="AX474" i="8"/>
  <c r="BA474" i="8" s="1"/>
  <c r="AN474" i="8"/>
  <c r="BB442" i="8"/>
  <c r="BC442" i="8" s="1"/>
  <c r="AN442" i="8"/>
  <c r="AX442" i="8"/>
  <c r="BA442" i="8" s="1"/>
  <c r="AN69" i="8"/>
  <c r="BB69" i="8"/>
  <c r="BC69" i="8" s="1"/>
  <c r="AX69" i="8"/>
  <c r="BA69" i="8" s="1"/>
  <c r="AX142" i="8"/>
  <c r="BA142" i="8" s="1"/>
  <c r="AN142" i="8"/>
  <c r="BB142" i="8"/>
  <c r="BC142" i="8" s="1"/>
  <c r="BB125" i="8"/>
  <c r="BC125" i="8" s="1"/>
  <c r="AN125" i="8"/>
  <c r="AX125" i="8"/>
  <c r="BA125" i="8" s="1"/>
  <c r="BB353" i="8"/>
  <c r="BC353" i="8" s="1"/>
  <c r="AN353" i="8"/>
  <c r="AX353" i="8"/>
  <c r="BA353" i="8" s="1"/>
  <c r="AN371" i="8"/>
  <c r="BB371" i="8"/>
  <c r="BC371" i="8" s="1"/>
  <c r="AX371" i="8"/>
  <c r="BA371" i="8" s="1"/>
  <c r="AN162" i="8"/>
  <c r="BB162" i="8"/>
  <c r="BC162" i="8" s="1"/>
  <c r="AX162" i="8"/>
  <c r="BA162" i="8" s="1"/>
  <c r="BB520" i="8"/>
  <c r="BC520" i="8" s="1"/>
  <c r="AX520" i="8"/>
  <c r="BA520" i="8" s="1"/>
  <c r="AN520" i="8"/>
  <c r="AN439" i="8"/>
  <c r="BB439" i="8"/>
  <c r="BC439" i="8" s="1"/>
  <c r="AX439" i="8"/>
  <c r="BA439" i="8" s="1"/>
  <c r="BB404" i="8"/>
  <c r="BC404" i="8" s="1"/>
  <c r="AX404" i="8"/>
  <c r="BA404" i="8" s="1"/>
  <c r="AN404" i="8"/>
  <c r="BB188" i="8"/>
  <c r="BC188" i="8" s="1"/>
  <c r="AX188" i="8"/>
  <c r="BA188" i="8" s="1"/>
  <c r="AN188" i="8"/>
  <c r="AN242" i="8"/>
  <c r="BB242" i="8"/>
  <c r="BC242" i="8" s="1"/>
  <c r="AX242" i="8"/>
  <c r="BA242" i="8" s="1"/>
  <c r="AX255" i="8"/>
  <c r="BA255" i="8" s="1"/>
  <c r="AN255" i="8"/>
  <c r="BB255" i="8"/>
  <c r="BC255" i="8" s="1"/>
  <c r="AX350" i="8"/>
  <c r="BA350" i="8" s="1"/>
  <c r="AN350" i="8"/>
  <c r="BB350" i="8"/>
  <c r="BC350" i="8" s="1"/>
  <c r="AN102" i="8"/>
  <c r="BB102" i="8"/>
  <c r="BC102" i="8" s="1"/>
  <c r="AX102" i="8"/>
  <c r="BA102" i="8" s="1"/>
  <c r="AX487" i="8"/>
  <c r="BA487" i="8" s="1"/>
  <c r="BB487" i="8"/>
  <c r="BC487" i="8" s="1"/>
  <c r="AN487" i="8"/>
  <c r="BD89" i="8"/>
  <c r="BE89" i="8" s="1"/>
  <c r="BF89" i="8" s="1"/>
  <c r="AN482" i="8"/>
  <c r="AX482" i="8"/>
  <c r="BA482" i="8" s="1"/>
  <c r="BB482" i="8"/>
  <c r="BC482" i="8" s="1"/>
  <c r="AN273" i="8"/>
  <c r="BB273" i="8"/>
  <c r="BC273" i="8" s="1"/>
  <c r="AX273" i="8"/>
  <c r="BA273" i="8" s="1"/>
  <c r="AX445" i="8"/>
  <c r="BA445" i="8" s="1"/>
  <c r="AN445" i="8"/>
  <c r="BB445" i="8"/>
  <c r="BC445" i="8" s="1"/>
  <c r="BB290" i="8"/>
  <c r="BC290" i="8" s="1"/>
  <c r="AN290" i="8"/>
  <c r="AX290" i="8"/>
  <c r="BA290" i="8" s="1"/>
  <c r="AN502" i="8"/>
  <c r="BB502" i="8"/>
  <c r="BC502" i="8" s="1"/>
  <c r="AX502" i="8"/>
  <c r="BA502" i="8" s="1"/>
  <c r="AX424" i="8"/>
  <c r="BA424" i="8" s="1"/>
  <c r="BB424" i="8"/>
  <c r="BC424" i="8" s="1"/>
  <c r="AN424" i="8"/>
  <c r="AX456" i="8"/>
  <c r="BA456" i="8" s="1"/>
  <c r="AN456" i="8"/>
  <c r="BB456" i="8"/>
  <c r="BC456" i="8" s="1"/>
  <c r="BB468" i="8"/>
  <c r="BC468" i="8" s="1"/>
  <c r="AX468" i="8"/>
  <c r="BA468" i="8" s="1"/>
  <c r="AN468" i="8"/>
  <c r="BB332" i="8"/>
  <c r="BC332" i="8" s="1"/>
  <c r="AN332" i="8"/>
  <c r="AX332" i="8"/>
  <c r="BA332" i="8" s="1"/>
  <c r="BB361" i="8"/>
  <c r="BC361" i="8" s="1"/>
  <c r="AX361" i="8"/>
  <c r="BA361" i="8" s="1"/>
  <c r="AN361" i="8"/>
  <c r="AN139" i="8"/>
  <c r="BB139" i="8"/>
  <c r="BC139" i="8" s="1"/>
  <c r="AX139" i="8"/>
  <c r="BA139" i="8" s="1"/>
  <c r="AN38" i="8"/>
  <c r="BB38" i="8"/>
  <c r="BC38" i="8" s="1"/>
  <c r="AX38" i="8"/>
  <c r="BA38" i="8" s="1"/>
  <c r="AN211" i="8"/>
  <c r="BB211" i="8"/>
  <c r="BC211" i="8" s="1"/>
  <c r="AX211" i="8"/>
  <c r="BA211" i="8" s="1"/>
  <c r="AN402" i="8"/>
  <c r="BB402" i="8"/>
  <c r="BC402" i="8" s="1"/>
  <c r="AX402" i="8"/>
  <c r="BA402" i="8" s="1"/>
  <c r="AX514" i="8"/>
  <c r="BA514" i="8" s="1"/>
  <c r="AN514" i="8"/>
  <c r="BB514" i="8"/>
  <c r="BC514" i="8" s="1"/>
  <c r="AN122" i="8"/>
  <c r="BB122" i="8"/>
  <c r="BC122" i="8" s="1"/>
  <c r="AX122" i="8"/>
  <c r="BA122" i="8" s="1"/>
  <c r="M14" i="2"/>
  <c r="M16" i="2"/>
  <c r="BB141" i="8"/>
  <c r="BC141" i="8" s="1"/>
  <c r="AN141" i="8"/>
  <c r="AX141" i="8"/>
  <c r="BA141" i="8" s="1"/>
  <c r="AN368" i="8"/>
  <c r="BB368" i="8"/>
  <c r="BC368" i="8" s="1"/>
  <c r="AX368" i="8"/>
  <c r="BA368" i="8" s="1"/>
  <c r="AN163" i="8"/>
  <c r="BB163" i="8"/>
  <c r="BC163" i="8" s="1"/>
  <c r="AX163" i="8"/>
  <c r="BA163" i="8" s="1"/>
  <c r="BD377" i="8"/>
  <c r="BE377" i="8" s="1"/>
  <c r="BF377" i="8" s="1"/>
  <c r="BB71" i="8"/>
  <c r="BC71" i="8" s="1"/>
  <c r="AN71" i="8"/>
  <c r="AX71" i="8"/>
  <c r="BA71" i="8" s="1"/>
  <c r="AX143" i="8"/>
  <c r="BA143" i="8" s="1"/>
  <c r="AN143" i="8"/>
  <c r="BB143" i="8"/>
  <c r="BC143" i="8" s="1"/>
  <c r="AX523" i="8"/>
  <c r="BA523" i="8" s="1"/>
  <c r="BB523" i="8"/>
  <c r="BC523" i="8" s="1"/>
  <c r="AN523" i="8"/>
  <c r="BB469" i="8"/>
  <c r="BC469" i="8" s="1"/>
  <c r="AN469" i="8"/>
  <c r="AX469" i="8"/>
  <c r="BA469" i="8" s="1"/>
  <c r="AN101" i="8"/>
  <c r="BB101" i="8"/>
  <c r="BC101" i="8" s="1"/>
  <c r="AX101" i="8"/>
  <c r="BA101" i="8" s="1"/>
  <c r="BB477" i="8"/>
  <c r="BC477" i="8" s="1"/>
  <c r="AN477" i="8"/>
  <c r="AX477" i="8"/>
  <c r="BA477" i="8" s="1"/>
  <c r="BD269" i="8"/>
  <c r="BE269" i="8" s="1"/>
  <c r="BF269" i="8" s="1"/>
  <c r="AN187" i="8"/>
  <c r="BB187" i="8"/>
  <c r="BC187" i="8" s="1"/>
  <c r="AX187" i="8"/>
  <c r="BA187" i="8" s="1"/>
  <c r="BB343" i="8"/>
  <c r="BC343" i="8" s="1"/>
  <c r="AX343" i="8"/>
  <c r="BA343" i="8" s="1"/>
  <c r="AN343" i="8"/>
  <c r="AX356" i="8"/>
  <c r="BA356" i="8" s="1"/>
  <c r="BB356" i="8"/>
  <c r="BC356" i="8" s="1"/>
  <c r="AN356" i="8"/>
  <c r="BB436" i="8"/>
  <c r="BC436" i="8" s="1"/>
  <c r="AX436" i="8"/>
  <c r="BA436" i="8" s="1"/>
  <c r="AN436" i="8"/>
  <c r="BB346" i="8"/>
  <c r="BC346" i="8" s="1"/>
  <c r="AX346" i="8"/>
  <c r="BA346" i="8" s="1"/>
  <c r="AN346" i="8"/>
  <c r="AX447" i="8"/>
  <c r="BA447" i="8" s="1"/>
  <c r="AN447" i="8"/>
  <c r="BB447" i="8"/>
  <c r="BC447" i="8" s="1"/>
  <c r="AX176" i="8"/>
  <c r="BA176" i="8" s="1"/>
  <c r="AN176" i="8"/>
  <c r="BB176" i="8"/>
  <c r="BC176" i="8" s="1"/>
  <c r="AX35" i="8"/>
  <c r="BA35" i="8" s="1"/>
  <c r="AN35" i="8"/>
  <c r="BB35" i="8"/>
  <c r="BC35" i="8" s="1"/>
  <c r="BB108" i="8"/>
  <c r="BC108" i="8" s="1"/>
  <c r="AN108" i="8"/>
  <c r="AX108" i="8"/>
  <c r="BA108" i="8" s="1"/>
  <c r="AN210" i="8"/>
  <c r="BB210" i="8"/>
  <c r="BC210" i="8" s="1"/>
  <c r="AX210" i="8"/>
  <c r="BA210" i="8" s="1"/>
  <c r="AN115" i="8"/>
  <c r="BB115" i="8"/>
  <c r="BC115" i="8" s="1"/>
  <c r="AX115" i="8"/>
  <c r="BA115" i="8" s="1"/>
  <c r="AX396" i="8"/>
  <c r="BA396" i="8" s="1"/>
  <c r="AN396" i="8"/>
  <c r="BB396" i="8"/>
  <c r="BC396" i="8" s="1"/>
  <c r="BD382" i="8"/>
  <c r="BE382" i="8" s="1"/>
  <c r="BF382" i="8" s="1"/>
  <c r="AX110" i="8"/>
  <c r="BA110" i="8" s="1"/>
  <c r="AN110" i="8"/>
  <c r="BB110" i="8"/>
  <c r="BC110" i="8" s="1"/>
  <c r="BB180" i="8"/>
  <c r="BC180" i="8" s="1"/>
  <c r="AX180" i="8"/>
  <c r="BA180" i="8" s="1"/>
  <c r="AN180" i="8"/>
  <c r="AN46" i="8"/>
  <c r="BB46" i="8"/>
  <c r="BC46" i="8" s="1"/>
  <c r="AX46" i="8"/>
  <c r="BA46" i="8" s="1"/>
  <c r="BD410" i="8"/>
  <c r="BE410" i="8" s="1"/>
  <c r="BF410" i="8" s="1"/>
  <c r="AN341" i="8"/>
  <c r="AX341" i="8"/>
  <c r="BA341" i="8" s="1"/>
  <c r="BB341" i="8"/>
  <c r="BC341" i="8" s="1"/>
  <c r="AX496" i="8"/>
  <c r="BA496" i="8" s="1"/>
  <c r="AN496" i="8"/>
  <c r="BB496" i="8"/>
  <c r="BC496" i="8" s="1"/>
  <c r="AX144" i="8"/>
  <c r="BA144" i="8" s="1"/>
  <c r="AN144" i="8"/>
  <c r="BB144" i="8"/>
  <c r="BC144" i="8" s="1"/>
  <c r="AN138" i="8"/>
  <c r="BB138" i="8"/>
  <c r="BC138" i="8" s="1"/>
  <c r="AX138" i="8"/>
  <c r="BA138" i="8" s="1"/>
  <c r="BB503" i="8"/>
  <c r="BC503" i="8" s="1"/>
  <c r="AX503" i="8"/>
  <c r="BA503" i="8" s="1"/>
  <c r="AN503" i="8"/>
  <c r="BB79" i="8"/>
  <c r="BC79" i="8" s="1"/>
  <c r="AX79" i="8"/>
  <c r="BA79" i="8" s="1"/>
  <c r="AN79" i="8"/>
  <c r="AX92" i="8"/>
  <c r="BA92" i="8" s="1"/>
  <c r="AN92" i="8"/>
  <c r="BB92" i="8"/>
  <c r="BC92" i="8" s="1"/>
  <c r="AX208" i="8"/>
  <c r="BA208" i="8" s="1"/>
  <c r="AN208" i="8"/>
  <c r="BB208" i="8"/>
  <c r="BC208" i="8" s="1"/>
  <c r="AN37" i="8"/>
  <c r="BB37" i="8"/>
  <c r="BC37" i="8" s="1"/>
  <c r="AX37" i="8"/>
  <c r="BA37" i="8" s="1"/>
  <c r="AN106" i="8"/>
  <c r="BB106" i="8"/>
  <c r="BC106" i="8" s="1"/>
  <c r="AX106" i="8"/>
  <c r="BA106" i="8" s="1"/>
  <c r="BB307" i="8"/>
  <c r="BC307" i="8" s="1"/>
  <c r="AN307" i="8"/>
  <c r="AX307" i="8"/>
  <c r="BA307" i="8" s="1"/>
  <c r="AN516" i="8"/>
  <c r="BB516" i="8"/>
  <c r="BC516" i="8" s="1"/>
  <c r="AX516" i="8"/>
  <c r="BA516" i="8" s="1"/>
  <c r="BB40" i="8"/>
  <c r="BC40" i="8" s="1"/>
  <c r="AX40" i="8"/>
  <c r="BA40" i="8" s="1"/>
  <c r="AN40" i="8"/>
  <c r="AN62" i="8"/>
  <c r="BB62" i="8"/>
  <c r="BC62" i="8" s="1"/>
  <c r="AX62" i="8"/>
  <c r="BA62" i="8" s="1"/>
  <c r="BB478" i="8"/>
  <c r="BC478" i="8" s="1"/>
  <c r="AN478" i="8"/>
  <c r="AX478" i="8"/>
  <c r="BA478" i="8" s="1"/>
  <c r="AN264" i="8"/>
  <c r="BB264" i="8"/>
  <c r="BC264" i="8" s="1"/>
  <c r="AX264" i="8"/>
  <c r="BA264" i="8" s="1"/>
  <c r="AN466" i="8"/>
  <c r="AX466" i="8"/>
  <c r="BA466" i="8" s="1"/>
  <c r="BB466" i="8"/>
  <c r="BC466" i="8" s="1"/>
  <c r="AN501" i="8"/>
  <c r="BB501" i="8"/>
  <c r="BC501" i="8" s="1"/>
  <c r="AX501" i="8"/>
  <c r="BA501" i="8" s="1"/>
  <c r="AX74" i="8"/>
  <c r="BA74" i="8" s="1"/>
  <c r="AN74" i="8"/>
  <c r="BB74" i="8"/>
  <c r="BC74" i="8" s="1"/>
  <c r="BB228" i="8"/>
  <c r="BC228" i="8" s="1"/>
  <c r="AX228" i="8"/>
  <c r="BA228" i="8" s="1"/>
  <c r="AN228" i="8"/>
  <c r="AX464" i="8"/>
  <c r="BA464" i="8" s="1"/>
  <c r="BB464" i="8"/>
  <c r="BC464" i="8" s="1"/>
  <c r="AN464" i="8"/>
  <c r="BB391" i="8"/>
  <c r="BC391" i="8" s="1"/>
  <c r="AX391" i="8"/>
  <c r="BA391" i="8" s="1"/>
  <c r="AN391" i="8"/>
  <c r="AN179" i="8"/>
  <c r="BB179" i="8"/>
  <c r="BC179" i="8" s="1"/>
  <c r="AX179" i="8"/>
  <c r="BA179" i="8" s="1"/>
  <c r="BB96" i="8"/>
  <c r="BC96" i="8" s="1"/>
  <c r="AX96" i="8"/>
  <c r="BA96" i="8" s="1"/>
  <c r="AN96" i="8"/>
  <c r="AN304" i="8"/>
  <c r="BB304" i="8"/>
  <c r="BC304" i="8" s="1"/>
  <c r="AX304" i="8"/>
  <c r="BA304" i="8" s="1"/>
  <c r="BB275" i="8"/>
  <c r="BC275" i="8" s="1"/>
  <c r="AX275" i="8"/>
  <c r="BA275" i="8" s="1"/>
  <c r="AN275" i="8"/>
  <c r="AN227" i="8"/>
  <c r="BB227" i="8"/>
  <c r="BC227" i="8" s="1"/>
  <c r="AX227" i="8"/>
  <c r="BA227" i="8" s="1"/>
  <c r="BB266" i="8"/>
  <c r="BC266" i="8" s="1"/>
  <c r="AN266" i="8"/>
  <c r="AX266" i="8"/>
  <c r="BA266" i="8" s="1"/>
  <c r="AX433" i="8"/>
  <c r="BA433" i="8" s="1"/>
  <c r="AN433" i="8"/>
  <c r="BB433" i="8"/>
  <c r="BC433" i="8" s="1"/>
  <c r="BB164" i="8"/>
  <c r="BC164" i="8" s="1"/>
  <c r="AX164" i="8"/>
  <c r="BA164" i="8" s="1"/>
  <c r="AN164" i="8"/>
  <c r="N14" i="2"/>
  <c r="O13" i="2"/>
  <c r="E50" i="2"/>
  <c r="N16" i="2"/>
  <c r="AN146" i="8"/>
  <c r="BB146" i="8"/>
  <c r="BC146" i="8" s="1"/>
  <c r="AX146" i="8"/>
  <c r="BA146" i="8" s="1"/>
  <c r="AN305" i="8"/>
  <c r="BB305" i="8"/>
  <c r="BC305" i="8" s="1"/>
  <c r="AX305" i="8"/>
  <c r="BA305" i="8" s="1"/>
  <c r="AN312" i="8"/>
  <c r="BB312" i="8"/>
  <c r="BC312" i="8" s="1"/>
  <c r="AX312" i="8"/>
  <c r="BA312" i="8" s="1"/>
  <c r="BB400" i="8"/>
  <c r="BC400" i="8" s="1"/>
  <c r="AN400" i="8"/>
  <c r="AX400" i="8"/>
  <c r="BA400" i="8" s="1"/>
  <c r="BB237" i="8"/>
  <c r="BC237" i="8" s="1"/>
  <c r="AX237" i="8"/>
  <c r="BA237" i="8" s="1"/>
  <c r="AN237" i="8"/>
  <c r="AX480" i="8"/>
  <c r="BA480" i="8" s="1"/>
  <c r="BB480" i="8"/>
  <c r="BC480" i="8" s="1"/>
  <c r="AN480" i="8"/>
  <c r="BD494" i="8"/>
  <c r="BE494" i="8" s="1"/>
  <c r="BF494" i="8" s="1"/>
  <c r="AN114" i="8"/>
  <c r="BB114" i="8"/>
  <c r="BC114" i="8" s="1"/>
  <c r="AX114" i="8"/>
  <c r="BA114" i="8" s="1"/>
  <c r="BB32" i="8"/>
  <c r="BC32" i="8" s="1"/>
  <c r="AN32" i="8"/>
  <c r="AX32" i="8"/>
  <c r="BA32" i="8" s="1"/>
  <c r="BB220" i="8"/>
  <c r="BC220" i="8" s="1"/>
  <c r="AX220" i="8"/>
  <c r="BA220" i="8" s="1"/>
  <c r="AN220" i="8"/>
  <c r="BD57" i="8"/>
  <c r="BE57" i="8" s="1"/>
  <c r="BF57" i="8" s="1"/>
  <c r="BB429" i="8"/>
  <c r="BC429" i="8" s="1"/>
  <c r="AN429" i="8"/>
  <c r="AX429" i="8"/>
  <c r="BA429" i="8" s="1"/>
  <c r="AN381" i="8"/>
  <c r="BB381" i="8"/>
  <c r="BC381" i="8" s="1"/>
  <c r="AX381" i="8"/>
  <c r="BA381" i="8" s="1"/>
  <c r="BB504" i="8"/>
  <c r="BC504" i="8" s="1"/>
  <c r="AN504" i="8"/>
  <c r="AX504" i="8"/>
  <c r="BA504" i="8" s="1"/>
  <c r="AN178" i="8"/>
  <c r="BB178" i="8"/>
  <c r="BC178" i="8" s="1"/>
  <c r="AX178" i="8"/>
  <c r="BA178" i="8" s="1"/>
  <c r="AX206" i="8"/>
  <c r="BA206" i="8" s="1"/>
  <c r="AN206" i="8"/>
  <c r="BB206" i="8"/>
  <c r="BC206" i="8" s="1"/>
  <c r="BB260" i="8"/>
  <c r="BC260" i="8" s="1"/>
  <c r="AX260" i="8"/>
  <c r="BA260" i="8" s="1"/>
  <c r="AN260" i="8"/>
  <c r="BB124" i="8"/>
  <c r="BC124" i="8" s="1"/>
  <c r="AN124" i="8"/>
  <c r="AX124" i="8"/>
  <c r="BA124" i="8" s="1"/>
  <c r="AN29" i="8"/>
  <c r="BB29" i="8"/>
  <c r="BC29" i="8" s="1"/>
  <c r="AX29" i="8"/>
  <c r="BA29" i="8" s="1"/>
  <c r="AN257" i="8"/>
  <c r="BB257" i="8"/>
  <c r="BC257" i="8" s="1"/>
  <c r="AX257" i="8"/>
  <c r="BA257" i="8" s="1"/>
  <c r="BB441" i="8"/>
  <c r="BC441" i="8" s="1"/>
  <c r="AN441" i="8"/>
  <c r="AX441" i="8"/>
  <c r="BA441" i="8" s="1"/>
  <c r="BD384" i="8"/>
  <c r="BE384" i="8" s="1"/>
  <c r="BF384" i="8" s="1"/>
  <c r="AX472" i="8"/>
  <c r="BA472" i="8" s="1"/>
  <c r="BB472" i="8"/>
  <c r="BC472" i="8" s="1"/>
  <c r="AN472" i="8"/>
  <c r="BB519" i="8"/>
  <c r="BC519" i="8" s="1"/>
  <c r="AX519" i="8"/>
  <c r="BA519" i="8" s="1"/>
  <c r="AN519" i="8"/>
  <c r="AN422" i="8"/>
  <c r="BB422" i="8"/>
  <c r="BC422" i="8" s="1"/>
  <c r="AX422" i="8"/>
  <c r="BA422" i="8" s="1"/>
  <c r="BD135" i="8"/>
  <c r="BE135" i="8" s="1"/>
  <c r="BF135" i="8" s="1"/>
  <c r="AX222" i="8"/>
  <c r="BA222" i="8" s="1"/>
  <c r="AN222" i="8"/>
  <c r="BB222" i="8"/>
  <c r="BC222" i="8" s="1"/>
  <c r="BB315" i="8"/>
  <c r="BC315" i="8" s="1"/>
  <c r="AN315" i="8"/>
  <c r="AX315" i="8"/>
  <c r="BA315" i="8" s="1"/>
  <c r="AX408" i="8"/>
  <c r="BA408" i="8" s="1"/>
  <c r="BB408" i="8"/>
  <c r="BC408" i="8" s="1"/>
  <c r="AN408" i="8"/>
  <c r="AX379" i="8"/>
  <c r="BA379" i="8" s="1"/>
  <c r="AN379" i="8"/>
  <c r="BB379" i="8"/>
  <c r="BC379" i="8" s="1"/>
  <c r="AX364" i="8"/>
  <c r="BA364" i="8" s="1"/>
  <c r="AN364" i="8"/>
  <c r="BB364" i="8"/>
  <c r="BC364" i="8" s="1"/>
  <c r="AX270" i="8"/>
  <c r="BA270" i="8" s="1"/>
  <c r="BB270" i="8"/>
  <c r="BC270" i="8" s="1"/>
  <c r="AN270" i="8"/>
  <c r="AX160" i="8"/>
  <c r="BA160" i="8" s="1"/>
  <c r="AN160" i="8"/>
  <c r="BB160" i="8"/>
  <c r="BC160" i="8" s="1"/>
  <c r="BB204" i="8"/>
  <c r="BC204" i="8" s="1"/>
  <c r="AX204" i="8"/>
  <c r="BA204" i="8" s="1"/>
  <c r="AN204" i="8"/>
  <c r="AN440" i="8"/>
  <c r="AX440" i="8"/>
  <c r="BA440" i="8" s="1"/>
  <c r="BB440" i="8"/>
  <c r="BC440" i="8" s="1"/>
  <c r="AX432" i="8"/>
  <c r="BA432" i="8" s="1"/>
  <c r="BB432" i="8"/>
  <c r="BC432" i="8" s="1"/>
  <c r="AN432" i="8"/>
  <c r="AN320" i="8"/>
  <c r="BB320" i="8"/>
  <c r="BC320" i="8" s="1"/>
  <c r="AX320" i="8"/>
  <c r="BA320" i="8" s="1"/>
  <c r="AX129" i="8"/>
  <c r="BA129" i="8" s="1"/>
  <c r="AN129" i="8"/>
  <c r="BB129" i="8"/>
  <c r="BC129" i="8" s="1"/>
  <c r="AX524" i="8"/>
  <c r="BA524" i="8" s="1"/>
  <c r="AN524" i="8"/>
  <c r="BB524" i="8"/>
  <c r="BC524" i="8" s="1"/>
  <c r="BB338" i="8"/>
  <c r="BC338" i="8" s="1"/>
  <c r="AX338" i="8"/>
  <c r="BA338" i="8" s="1"/>
  <c r="AN338" i="8"/>
  <c r="AN435" i="8"/>
  <c r="BB435" i="8"/>
  <c r="BC435" i="8" s="1"/>
  <c r="AX435" i="8"/>
  <c r="BA435" i="8" s="1"/>
  <c r="AN375" i="8"/>
  <c r="BB375" i="8"/>
  <c r="BC375" i="8" s="1"/>
  <c r="AX375" i="8"/>
  <c r="BA375" i="8" s="1"/>
  <c r="AN389" i="8"/>
  <c r="BB389" i="8"/>
  <c r="BC389" i="8" s="1"/>
  <c r="AX389" i="8"/>
  <c r="BA389" i="8" s="1"/>
  <c r="BB236" i="8"/>
  <c r="BC236" i="8" s="1"/>
  <c r="AX236" i="8"/>
  <c r="BA236" i="8" s="1"/>
  <c r="AN236" i="8"/>
  <c r="AN203" i="8"/>
  <c r="BB203" i="8"/>
  <c r="BC203" i="8" s="1"/>
  <c r="AX203" i="8"/>
  <c r="BA203" i="8" s="1"/>
  <c r="BB64" i="8"/>
  <c r="BC64" i="8" s="1"/>
  <c r="AX64" i="8"/>
  <c r="BA64" i="8" s="1"/>
  <c r="AN64" i="8"/>
  <c r="AN86" i="8"/>
  <c r="BB86" i="8"/>
  <c r="BC86" i="8" s="1"/>
  <c r="AX86" i="8"/>
  <c r="BA86" i="8" s="1"/>
  <c r="AN517" i="8"/>
  <c r="BB517" i="8"/>
  <c r="BC517" i="8" s="1"/>
  <c r="AX517" i="8"/>
  <c r="BA517" i="8" s="1"/>
  <c r="AX43" i="8"/>
  <c r="BA43" i="8" s="1"/>
  <c r="AN43" i="8"/>
  <c r="BB43" i="8"/>
  <c r="BC43" i="8" s="1"/>
  <c r="BB47" i="8"/>
  <c r="BC47" i="8" s="1"/>
  <c r="AX47" i="8"/>
  <c r="BA47" i="8" s="1"/>
  <c r="AN47" i="8"/>
  <c r="AX42" i="8"/>
  <c r="BA42" i="8" s="1"/>
  <c r="AN42" i="8"/>
  <c r="BB42" i="8"/>
  <c r="BC42" i="8" s="1"/>
  <c r="AX248" i="8"/>
  <c r="BA248" i="8" s="1"/>
  <c r="AN248" i="8"/>
  <c r="BB248" i="8"/>
  <c r="BC248" i="8" s="1"/>
  <c r="AN234" i="8"/>
  <c r="BB234" i="8"/>
  <c r="BC234" i="8" s="1"/>
  <c r="AX234" i="8"/>
  <c r="BA234" i="8" s="1"/>
  <c r="BB491" i="8"/>
  <c r="BC491" i="8" s="1"/>
  <c r="AX491" i="8"/>
  <c r="BA491" i="8" s="1"/>
  <c r="AN491" i="8"/>
  <c r="AX372" i="8"/>
  <c r="BA372" i="8" s="1"/>
  <c r="AN372" i="8"/>
  <c r="BB372" i="8"/>
  <c r="BC372" i="8" s="1"/>
  <c r="AX177" i="8"/>
  <c r="BA177" i="8" s="1"/>
  <c r="AN177" i="8"/>
  <c r="BB177" i="8"/>
  <c r="BC177" i="8" s="1"/>
  <c r="BB314" i="8"/>
  <c r="BC314" i="8" s="1"/>
  <c r="AN314" i="8"/>
  <c r="AX314" i="8"/>
  <c r="BA314" i="8" s="1"/>
  <c r="AX168" i="8"/>
  <c r="BA168" i="8" s="1"/>
  <c r="AN168" i="8"/>
  <c r="BB168" i="8"/>
  <c r="BC168" i="8" s="1"/>
  <c r="AN70" i="8"/>
  <c r="BB70" i="8"/>
  <c r="BC70" i="8" s="1"/>
  <c r="AX70" i="8"/>
  <c r="BA70" i="8" s="1"/>
  <c r="AX295" i="8"/>
  <c r="BA295" i="8" s="1"/>
  <c r="AN295" i="8"/>
  <c r="BB295" i="8"/>
  <c r="BC295" i="8" s="1"/>
  <c r="BD287" i="8"/>
  <c r="BE287" i="8" s="1"/>
  <c r="BF287" i="8" s="1"/>
  <c r="AX278" i="8"/>
  <c r="BA278" i="8" s="1"/>
  <c r="BB278" i="8"/>
  <c r="BC278" i="8" s="1"/>
  <c r="AN278" i="8"/>
  <c r="BB526" i="8"/>
  <c r="BC526" i="8" s="1"/>
  <c r="AN526" i="8"/>
  <c r="AX526" i="8"/>
  <c r="BA526" i="8" s="1"/>
  <c r="AX100" i="8"/>
  <c r="BA100" i="8" s="1"/>
  <c r="AN100" i="8"/>
  <c r="BB100" i="8"/>
  <c r="BC100" i="8" s="1"/>
  <c r="K22" i="3"/>
  <c r="AN403" i="8"/>
  <c r="BB403" i="8"/>
  <c r="BC403" i="8" s="1"/>
  <c r="AX403" i="8"/>
  <c r="BA403" i="8" s="1"/>
  <c r="BB205" i="8"/>
  <c r="BC205" i="8" s="1"/>
  <c r="AN205" i="8"/>
  <c r="AX205" i="8"/>
  <c r="BA205" i="8" s="1"/>
  <c r="BB189" i="8"/>
  <c r="BC189" i="8" s="1"/>
  <c r="AN189" i="8"/>
  <c r="AX189" i="8"/>
  <c r="BA189" i="8" s="1"/>
  <c r="AN321" i="8"/>
  <c r="BB321" i="8"/>
  <c r="BC321" i="8" s="1"/>
  <c r="AX321" i="8"/>
  <c r="BA321" i="8" s="1"/>
  <c r="BB465" i="8"/>
  <c r="BC465" i="8" s="1"/>
  <c r="AN465" i="8"/>
  <c r="AX465" i="8"/>
  <c r="BA465" i="8" s="1"/>
  <c r="BB457" i="8"/>
  <c r="BC457" i="8" s="1"/>
  <c r="AN457" i="8"/>
  <c r="AX457" i="8"/>
  <c r="BA457" i="8" s="1"/>
  <c r="AN452" i="8"/>
  <c r="AX452" i="8"/>
  <c r="BA452" i="8" s="1"/>
  <c r="BB452" i="8"/>
  <c r="BC452" i="8" s="1"/>
  <c r="BB87" i="8"/>
  <c r="BC87" i="8" s="1"/>
  <c r="AN87" i="8"/>
  <c r="AX87" i="8"/>
  <c r="BA87" i="8" s="1"/>
  <c r="BB513" i="8"/>
  <c r="BC513" i="8" s="1"/>
  <c r="AN513" i="8"/>
  <c r="AX513" i="8"/>
  <c r="BA513" i="8" s="1"/>
  <c r="BB165" i="8"/>
  <c r="BC165" i="8" s="1"/>
  <c r="AN165" i="8"/>
  <c r="AX165" i="8"/>
  <c r="BA165" i="8" s="1"/>
  <c r="AX454" i="8"/>
  <c r="BA454" i="8" s="1"/>
  <c r="BB454" i="8"/>
  <c r="BC454" i="8" s="1"/>
  <c r="AN454" i="8"/>
  <c r="BB421" i="8"/>
  <c r="BC421" i="8" s="1"/>
  <c r="AX421" i="8"/>
  <c r="BA421" i="8" s="1"/>
  <c r="AN421" i="8"/>
  <c r="BB323" i="8"/>
  <c r="BC323" i="8" s="1"/>
  <c r="AN323" i="8"/>
  <c r="AX323" i="8"/>
  <c r="BA323" i="8" s="1"/>
  <c r="AN45" i="8"/>
  <c r="BB45" i="8"/>
  <c r="BC45" i="8" s="1"/>
  <c r="AX45" i="8"/>
  <c r="BA45" i="8" s="1"/>
  <c r="BB330" i="8"/>
  <c r="BC330" i="8" s="1"/>
  <c r="AX330" i="8"/>
  <c r="BA330" i="8" s="1"/>
  <c r="AN330" i="8"/>
  <c r="AN498" i="8"/>
  <c r="AX498" i="8"/>
  <c r="BA498" i="8" s="1"/>
  <c r="BB498" i="8"/>
  <c r="BC498" i="8" s="1"/>
  <c r="AX60" i="8"/>
  <c r="BA60" i="8" s="1"/>
  <c r="AN60" i="8"/>
  <c r="BB60" i="8"/>
  <c r="BC60" i="8" s="1"/>
  <c r="BB388" i="8"/>
  <c r="BC388" i="8" s="1"/>
  <c r="AX388" i="8"/>
  <c r="BA388" i="8" s="1"/>
  <c r="AN388" i="8"/>
  <c r="AN243" i="8"/>
  <c r="BB243" i="8"/>
  <c r="BC243" i="8" s="1"/>
  <c r="AX243" i="8"/>
  <c r="BA243" i="8" s="1"/>
  <c r="AX230" i="8"/>
  <c r="BA230" i="8" s="1"/>
  <c r="AN230" i="8"/>
  <c r="BB230" i="8"/>
  <c r="BC230" i="8" s="1"/>
  <c r="BB109" i="8"/>
  <c r="BC109" i="8" s="1"/>
  <c r="AN109" i="8"/>
  <c r="AX109" i="8"/>
  <c r="BA109" i="8" s="1"/>
  <c r="BB133" i="8"/>
  <c r="BC133" i="8" s="1"/>
  <c r="AN133" i="8"/>
  <c r="AX133" i="8"/>
  <c r="BA133" i="8" s="1"/>
  <c r="BB322" i="8"/>
  <c r="BC322" i="8" s="1"/>
  <c r="AX322" i="8"/>
  <c r="BA322" i="8" s="1"/>
  <c r="AN322" i="8"/>
  <c r="BB221" i="8"/>
  <c r="BC221" i="8" s="1"/>
  <c r="AX221" i="8"/>
  <c r="BA221" i="8" s="1"/>
  <c r="AN221" i="8"/>
  <c r="BB345" i="8"/>
  <c r="BC345" i="8" s="1"/>
  <c r="AN345" i="8"/>
  <c r="AX345" i="8"/>
  <c r="BA345" i="8" s="1"/>
  <c r="AN268" i="8"/>
  <c r="AX268" i="8"/>
  <c r="BA268" i="8" s="1"/>
  <c r="BB268" i="8"/>
  <c r="BC268" i="8" s="1"/>
  <c r="BB291" i="8"/>
  <c r="BC291" i="8" s="1"/>
  <c r="AN291" i="8"/>
  <c r="AX291" i="8"/>
  <c r="BA291" i="8" s="1"/>
  <c r="AN333" i="8"/>
  <c r="AX333" i="8"/>
  <c r="BA333" i="8" s="1"/>
  <c r="BB333" i="8"/>
  <c r="BC333" i="8" s="1"/>
  <c r="AX485" i="8"/>
  <c r="BA485" i="8" s="1"/>
  <c r="AN485" i="8"/>
  <c r="BB485" i="8"/>
  <c r="BC485" i="8" s="1"/>
  <c r="AN170" i="8"/>
  <c r="BB170" i="8"/>
  <c r="BC170" i="8" s="1"/>
  <c r="AX170" i="8"/>
  <c r="BA170" i="8" s="1"/>
  <c r="AX459" i="8"/>
  <c r="BA459" i="8" s="1"/>
  <c r="BB459" i="8"/>
  <c r="BC459" i="8" s="1"/>
  <c r="AN459" i="8"/>
  <c r="AN411" i="8"/>
  <c r="BB411" i="8"/>
  <c r="BC411" i="8" s="1"/>
  <c r="AX411" i="8"/>
  <c r="BA411" i="8" s="1"/>
  <c r="AN414" i="8"/>
  <c r="BB414" i="8"/>
  <c r="BC414" i="8" s="1"/>
  <c r="AX414" i="8"/>
  <c r="BA414" i="8" s="1"/>
  <c r="BB378" i="8"/>
  <c r="BC378" i="8" s="1"/>
  <c r="AX378" i="8"/>
  <c r="BA378" i="8" s="1"/>
  <c r="AN378" i="8"/>
  <c r="AX390" i="8"/>
  <c r="BA390" i="8" s="1"/>
  <c r="AN390" i="8"/>
  <c r="BB390" i="8"/>
  <c r="BC390" i="8" s="1"/>
  <c r="AN53" i="8"/>
  <c r="BB53" i="8"/>
  <c r="BC53" i="8" s="1"/>
  <c r="AX53" i="8"/>
  <c r="BA53" i="8" s="1"/>
  <c r="AX200" i="8"/>
  <c r="BA200" i="8" s="1"/>
  <c r="AN200" i="8"/>
  <c r="BB200" i="8"/>
  <c r="BC200" i="8" s="1"/>
  <c r="AX152" i="8"/>
  <c r="BA152" i="8" s="1"/>
  <c r="AN152" i="8"/>
  <c r="BB152" i="8"/>
  <c r="BC152" i="8" s="1"/>
  <c r="BB72" i="8"/>
  <c r="BC72" i="8" s="1"/>
  <c r="AX72" i="8"/>
  <c r="BA72" i="8" s="1"/>
  <c r="AN72" i="8"/>
  <c r="BB149" i="8"/>
  <c r="BC149" i="8" s="1"/>
  <c r="AN149" i="8"/>
  <c r="AX149" i="8"/>
  <c r="BA149" i="8" s="1"/>
  <c r="BB437" i="8"/>
  <c r="BC437" i="8" s="1"/>
  <c r="AN437" i="8"/>
  <c r="AX437" i="8"/>
  <c r="BA437" i="8" s="1"/>
  <c r="AX158" i="8"/>
  <c r="BA158" i="8" s="1"/>
  <c r="AN158" i="8"/>
  <c r="BB158" i="8"/>
  <c r="BC158" i="8" s="1"/>
  <c r="AX214" i="8"/>
  <c r="BA214" i="8" s="1"/>
  <c r="AN214" i="8"/>
  <c r="BB214" i="8"/>
  <c r="BC214" i="8" s="1"/>
  <c r="BB229" i="8"/>
  <c r="BC229" i="8" s="1"/>
  <c r="AX229" i="8"/>
  <c r="BA229" i="8" s="1"/>
  <c r="AN229" i="8"/>
  <c r="AN360" i="8"/>
  <c r="BB360" i="8"/>
  <c r="BC360" i="8" s="1"/>
  <c r="AX360" i="8"/>
  <c r="BA360" i="8" s="1"/>
  <c r="AN397" i="8"/>
  <c r="BB397" i="8"/>
  <c r="BC397" i="8" s="1"/>
  <c r="AX397" i="8"/>
  <c r="BA397" i="8" s="1"/>
  <c r="AX240" i="8"/>
  <c r="BA240" i="8" s="1"/>
  <c r="AN240" i="8"/>
  <c r="BB240" i="8"/>
  <c r="BC240" i="8" s="1"/>
  <c r="BB443" i="8"/>
  <c r="BC443" i="8" s="1"/>
  <c r="AN443" i="8"/>
  <c r="AX443" i="8"/>
  <c r="BA443" i="8" s="1"/>
  <c r="BB55" i="8"/>
  <c r="BC55" i="8" s="1"/>
  <c r="AN55" i="8"/>
  <c r="AX55" i="8"/>
  <c r="BA55" i="8" s="1"/>
  <c r="AN344" i="8"/>
  <c r="BB344" i="8"/>
  <c r="BC344" i="8" s="1"/>
  <c r="AX344" i="8"/>
  <c r="BA344" i="8" s="1"/>
  <c r="AN398" i="8"/>
  <c r="BB398" i="8"/>
  <c r="BC398" i="8" s="1"/>
  <c r="AX398" i="8"/>
  <c r="BA398" i="8" s="1"/>
  <c r="AX192" i="8"/>
  <c r="BA192" i="8" s="1"/>
  <c r="AN192" i="8"/>
  <c r="BB192" i="8"/>
  <c r="BC192" i="8" s="1"/>
  <c r="BB444" i="8"/>
  <c r="BC444" i="8" s="1"/>
  <c r="AN444" i="8"/>
  <c r="AX444" i="8"/>
  <c r="BA444" i="8" s="1"/>
  <c r="BB172" i="8"/>
  <c r="BC172" i="8" s="1"/>
  <c r="AX172" i="8"/>
  <c r="BA172" i="8" s="1"/>
  <c r="AN172" i="8"/>
  <c r="BB399" i="8"/>
  <c r="BC399" i="8" s="1"/>
  <c r="AN399" i="8"/>
  <c r="AX399" i="8"/>
  <c r="BA399" i="8" s="1"/>
  <c r="AN235" i="8"/>
  <c r="BB235" i="8"/>
  <c r="BC235" i="8" s="1"/>
  <c r="AX235" i="8"/>
  <c r="BA235" i="8" s="1"/>
  <c r="AX184" i="8"/>
  <c r="BA184" i="8" s="1"/>
  <c r="AN184" i="8"/>
  <c r="BB184" i="8"/>
  <c r="BC184" i="8" s="1"/>
  <c r="AX263" i="8"/>
  <c r="BA263" i="8" s="1"/>
  <c r="AN263" i="8"/>
  <c r="BB263" i="8"/>
  <c r="BC263" i="8" s="1"/>
  <c r="AX119" i="8"/>
  <c r="AN119" i="8"/>
  <c r="BB119" i="8"/>
  <c r="BC119" i="8" s="1"/>
  <c r="BB274" i="8"/>
  <c r="BC274" i="8" s="1"/>
  <c r="AN274" i="8"/>
  <c r="AX274" i="8"/>
  <c r="BA274" i="8" s="1"/>
  <c r="BB492" i="8"/>
  <c r="BC492" i="8" s="1"/>
  <c r="AN492" i="8"/>
  <c r="AX492" i="8"/>
  <c r="BA492" i="8" s="1"/>
  <c r="AX33" i="8"/>
  <c r="BA33" i="8" s="1"/>
  <c r="AN33" i="8"/>
  <c r="BB33" i="8"/>
  <c r="BC33" i="8" s="1"/>
  <c r="BB412" i="8"/>
  <c r="BC412" i="8" s="1"/>
  <c r="AX412" i="8"/>
  <c r="BA412" i="8" s="1"/>
  <c r="AN412" i="8"/>
  <c r="BB157" i="8"/>
  <c r="BC157" i="8" s="1"/>
  <c r="AN157" i="8"/>
  <c r="AX157" i="8"/>
  <c r="BA157" i="8" s="1"/>
  <c r="BB213" i="8"/>
  <c r="BC213" i="8" s="1"/>
  <c r="AX213" i="8"/>
  <c r="BA213" i="8" s="1"/>
  <c r="AN213" i="8"/>
  <c r="AX67" i="8"/>
  <c r="BA67" i="8" s="1"/>
  <c r="AN67" i="8"/>
  <c r="BB67" i="8"/>
  <c r="BC67" i="8" s="1"/>
  <c r="BA119" i="8"/>
  <c r="BB405" i="8"/>
  <c r="BC405" i="8" s="1"/>
  <c r="AN405" i="8"/>
  <c r="AX405" i="8"/>
  <c r="BA405" i="8" s="1"/>
  <c r="BB335" i="8"/>
  <c r="BC335" i="8" s="1"/>
  <c r="AN335" i="8"/>
  <c r="AX335" i="8"/>
  <c r="BA335" i="8" s="1"/>
  <c r="BB283" i="8"/>
  <c r="BC283" i="8" s="1"/>
  <c r="AN283" i="8"/>
  <c r="AX283" i="8"/>
  <c r="BA283" i="8" s="1"/>
  <c r="BB484" i="8"/>
  <c r="BC484" i="8" s="1"/>
  <c r="AX484" i="8"/>
  <c r="BA484" i="8" s="1"/>
  <c r="AN484" i="8"/>
  <c r="AN147" i="8"/>
  <c r="BB147" i="8"/>
  <c r="BC147" i="8" s="1"/>
  <c r="AX147" i="8"/>
  <c r="BA147" i="8" s="1"/>
  <c r="AX185" i="8"/>
  <c r="BA185" i="8" s="1"/>
  <c r="AN185" i="8"/>
  <c r="BB185" i="8"/>
  <c r="BC185" i="8" s="1"/>
  <c r="AX159" i="8"/>
  <c r="BA159" i="8" s="1"/>
  <c r="AN159" i="8"/>
  <c r="BB159" i="8"/>
  <c r="BC159" i="8" s="1"/>
  <c r="AX252" i="8"/>
  <c r="BA252" i="8" s="1"/>
  <c r="AN252" i="8"/>
  <c r="BB252" i="8"/>
  <c r="BC252" i="8" s="1"/>
  <c r="AX358" i="8"/>
  <c r="BA358" i="8" s="1"/>
  <c r="AN358" i="8"/>
  <c r="BB358" i="8"/>
  <c r="BC358" i="8" s="1"/>
  <c r="AX118" i="8"/>
  <c r="BA118" i="8" s="1"/>
  <c r="AN118" i="8"/>
  <c r="BB118" i="8"/>
  <c r="BC118" i="8" s="1"/>
  <c r="AX217" i="8"/>
  <c r="BA217" i="8" s="1"/>
  <c r="AN217" i="8"/>
  <c r="BB217" i="8"/>
  <c r="BC217" i="8" s="1"/>
  <c r="BD113" i="8"/>
  <c r="BE113" i="8" s="1"/>
  <c r="BF113" i="8" s="1"/>
  <c r="AN376" i="8"/>
  <c r="BB376" i="8"/>
  <c r="BC376" i="8" s="1"/>
  <c r="AX376" i="8"/>
  <c r="BA376" i="8" s="1"/>
  <c r="AN226" i="8"/>
  <c r="BB226" i="8"/>
  <c r="BC226" i="8" s="1"/>
  <c r="AX226" i="8"/>
  <c r="BA226" i="8" s="1"/>
  <c r="AX99" i="8"/>
  <c r="BA99" i="8" s="1"/>
  <c r="AN99" i="8"/>
  <c r="BB99" i="8"/>
  <c r="BC99" i="8" s="1"/>
  <c r="BB48" i="8"/>
  <c r="BC48" i="8" s="1"/>
  <c r="AN48" i="8"/>
  <c r="AX48" i="8"/>
  <c r="BA48" i="8" s="1"/>
  <c r="AN78" i="8"/>
  <c r="BB78" i="8"/>
  <c r="BC78" i="8" s="1"/>
  <c r="AX78" i="8"/>
  <c r="BA78" i="8" s="1"/>
  <c r="BB63" i="8"/>
  <c r="BC63" i="8" s="1"/>
  <c r="AN63" i="8"/>
  <c r="AX63" i="8"/>
  <c r="BA63" i="8" s="1"/>
  <c r="BD511" i="8"/>
  <c r="BE511" i="8" s="1"/>
  <c r="BF511" i="8" s="1"/>
  <c r="AX331" i="8"/>
  <c r="BA331" i="8" s="1"/>
  <c r="AN331" i="8"/>
  <c r="BB331" i="8"/>
  <c r="BC331" i="8" s="1"/>
  <c r="AX50" i="8"/>
  <c r="BA50" i="8" s="1"/>
  <c r="AN50" i="8"/>
  <c r="BB50" i="8"/>
  <c r="BC50" i="8" s="1"/>
  <c r="AN186" i="8"/>
  <c r="BB186" i="8"/>
  <c r="BC186" i="8" s="1"/>
  <c r="AX186" i="8"/>
  <c r="BA186" i="8" s="1"/>
  <c r="BB181" i="8"/>
  <c r="BC181" i="8" s="1"/>
  <c r="AN181" i="8"/>
  <c r="AX181" i="8"/>
  <c r="BA181" i="8" s="1"/>
  <c r="AX365" i="8"/>
  <c r="BA365" i="8" s="1"/>
  <c r="BB365" i="8"/>
  <c r="BC365" i="8" s="1"/>
  <c r="AN365" i="8"/>
  <c r="AX82" i="8"/>
  <c r="BA82" i="8" s="1"/>
  <c r="AN82" i="8"/>
  <c r="BB82" i="8"/>
  <c r="BC82" i="8" s="1"/>
  <c r="AN289" i="8"/>
  <c r="BB289" i="8"/>
  <c r="BC289" i="8" s="1"/>
  <c r="AX289" i="8"/>
  <c r="BA289" i="8" s="1"/>
  <c r="AX506" i="8"/>
  <c r="BA506" i="8" s="1"/>
  <c r="BB506" i="8"/>
  <c r="BC506" i="8" s="1"/>
  <c r="AN506" i="8"/>
  <c r="BB370" i="8"/>
  <c r="BC370" i="8" s="1"/>
  <c r="AX370" i="8"/>
  <c r="BA370" i="8" s="1"/>
  <c r="AN370" i="8"/>
  <c r="BB140" i="8"/>
  <c r="BC140" i="8" s="1"/>
  <c r="AX140" i="8"/>
  <c r="BA140" i="8" s="1"/>
  <c r="AN140" i="8"/>
  <c r="BB428" i="8"/>
  <c r="BC428" i="8" s="1"/>
  <c r="AX428" i="8"/>
  <c r="BA428" i="8" s="1"/>
  <c r="AN428" i="8"/>
  <c r="BD415" i="8"/>
  <c r="BE415" i="8" s="1"/>
  <c r="BF415" i="8" s="1"/>
  <c r="AX271" i="8"/>
  <c r="BA271" i="8" s="1"/>
  <c r="AN271" i="8"/>
  <c r="BB271" i="8"/>
  <c r="BC271" i="8" s="1"/>
  <c r="AN475" i="8"/>
  <c r="BB475" i="8"/>
  <c r="BC475" i="8" s="1"/>
  <c r="AX475" i="8"/>
  <c r="BA475" i="8" s="1"/>
  <c r="AN202" i="8"/>
  <c r="BB202" i="8"/>
  <c r="BC202" i="8" s="1"/>
  <c r="AX202" i="8"/>
  <c r="BA202" i="8" s="1"/>
  <c r="AX385" i="8"/>
  <c r="BA385" i="8" s="1"/>
  <c r="BB385" i="8"/>
  <c r="BC385" i="8" s="1"/>
  <c r="AN385" i="8"/>
  <c r="AN351" i="8"/>
  <c r="BB351" i="8"/>
  <c r="BC351" i="8" s="1"/>
  <c r="AX351" i="8"/>
  <c r="BA351" i="8" s="1"/>
  <c r="BB31" i="8"/>
  <c r="BC31" i="8" s="1"/>
  <c r="AX31" i="8"/>
  <c r="BA31" i="8" s="1"/>
  <c r="AN31" i="8"/>
  <c r="L20" i="3"/>
  <c r="AN313" i="8"/>
  <c r="BB313" i="8"/>
  <c r="BC313" i="8" s="1"/>
  <c r="AX313" i="8"/>
  <c r="BA313" i="8" s="1"/>
  <c r="AX182" i="8"/>
  <c r="BA182" i="8" s="1"/>
  <c r="AN182" i="8"/>
  <c r="BB182" i="8"/>
  <c r="BC182" i="8" s="1"/>
  <c r="BB276" i="8"/>
  <c r="BC276" i="8" s="1"/>
  <c r="AN276" i="8"/>
  <c r="AX276" i="8"/>
  <c r="BA276" i="8" s="1"/>
  <c r="AX373" i="8"/>
  <c r="BA373" i="8" s="1"/>
  <c r="BB373" i="8"/>
  <c r="BC373" i="8" s="1"/>
  <c r="AN373" i="8"/>
  <c r="AN154" i="8"/>
  <c r="BB154" i="8"/>
  <c r="BC154" i="8" s="1"/>
  <c r="AX154" i="8"/>
  <c r="BA154" i="8" s="1"/>
  <c r="AN493" i="8"/>
  <c r="AX493" i="8"/>
  <c r="BA493" i="8" s="1"/>
  <c r="BB493" i="8"/>
  <c r="BC493" i="8" s="1"/>
  <c r="BB156" i="8"/>
  <c r="BC156" i="8" s="1"/>
  <c r="AX156" i="8"/>
  <c r="BA156" i="8" s="1"/>
  <c r="AN156" i="8"/>
  <c r="AN336" i="8"/>
  <c r="BB336" i="8"/>
  <c r="BC336" i="8" s="1"/>
  <c r="AX336" i="8"/>
  <c r="BA336" i="8" s="1"/>
  <c r="AX201" i="8"/>
  <c r="BA201" i="8" s="1"/>
  <c r="AN201" i="8"/>
  <c r="BB201" i="8"/>
  <c r="BC201" i="8" s="1"/>
  <c r="AN194" i="8"/>
  <c r="BB194" i="8"/>
  <c r="BC194" i="8" s="1"/>
  <c r="AX194" i="8"/>
  <c r="BA194" i="8" s="1"/>
  <c r="BB104" i="8"/>
  <c r="BC104" i="8" s="1"/>
  <c r="AX104" i="8"/>
  <c r="BA104" i="8" s="1"/>
  <c r="AN104" i="8"/>
  <c r="BB103" i="8"/>
  <c r="BC103" i="8" s="1"/>
  <c r="AX103" i="8"/>
  <c r="BA103" i="8" s="1"/>
  <c r="AN103" i="8"/>
  <c r="BB362" i="8"/>
  <c r="BC362" i="8" s="1"/>
  <c r="AX362" i="8"/>
  <c r="BA362" i="8" s="1"/>
  <c r="AN362" i="8"/>
  <c r="BD518" i="8"/>
  <c r="BE518" i="8" s="1"/>
  <c r="BF518" i="8" s="1"/>
  <c r="BB413" i="8"/>
  <c r="BC413" i="8" s="1"/>
  <c r="AX413" i="8"/>
  <c r="BA413" i="8" s="1"/>
  <c r="AN413" i="8"/>
  <c r="AX216" i="8"/>
  <c r="BA216" i="8" s="1"/>
  <c r="AN216" i="8"/>
  <c r="BB216" i="8"/>
  <c r="BC216" i="8" s="1"/>
  <c r="BD462" i="8" l="1"/>
  <c r="BE462" i="8" s="1"/>
  <c r="BF462" i="8" s="1"/>
  <c r="BD473" i="8"/>
  <c r="BE473" i="8" s="1"/>
  <c r="BF473" i="8" s="1"/>
  <c r="BD337" i="8"/>
  <c r="BE337" i="8" s="1"/>
  <c r="BF337" i="8" s="1"/>
  <c r="BD292" i="8"/>
  <c r="BE292" i="8" s="1"/>
  <c r="BF292" i="8" s="1"/>
  <c r="BD175" i="8"/>
  <c r="BE175" i="8" s="1"/>
  <c r="BF175" i="8" s="1"/>
  <c r="BD470" i="8"/>
  <c r="BE470" i="8" s="1"/>
  <c r="BF470" i="8" s="1"/>
  <c r="BD303" i="8"/>
  <c r="BE303" i="8" s="1"/>
  <c r="BF303" i="8" s="1"/>
  <c r="BD402" i="8"/>
  <c r="BE402" i="8" s="1"/>
  <c r="BF402" i="8" s="1"/>
  <c r="BD439" i="8"/>
  <c r="BE439" i="8" s="1"/>
  <c r="BF439" i="8" s="1"/>
  <c r="BD171" i="8"/>
  <c r="BE171" i="8" s="1"/>
  <c r="BF171" i="8" s="1"/>
  <c r="BD369" i="8"/>
  <c r="BE369" i="8" s="1"/>
  <c r="BF369" i="8" s="1"/>
  <c r="BD254" i="8"/>
  <c r="BE254" i="8" s="1"/>
  <c r="BF254" i="8" s="1"/>
  <c r="BD279" i="8"/>
  <c r="BE279" i="8" s="1"/>
  <c r="BF279" i="8" s="1"/>
  <c r="BD375" i="8"/>
  <c r="BE375" i="8" s="1"/>
  <c r="BF375" i="8" s="1"/>
  <c r="BD508" i="8"/>
  <c r="BE508" i="8" s="1"/>
  <c r="BF508" i="8" s="1"/>
  <c r="BD166" i="8"/>
  <c r="BE166" i="8" s="1"/>
  <c r="BF166" i="8" s="1"/>
  <c r="BD228" i="8"/>
  <c r="BE228" i="8" s="1"/>
  <c r="BF228" i="8" s="1"/>
  <c r="BD37" i="8"/>
  <c r="BE37" i="8" s="1"/>
  <c r="BF37" i="8" s="1"/>
  <c r="BD425" i="8"/>
  <c r="BE425" i="8" s="1"/>
  <c r="BF425" i="8" s="1"/>
  <c r="BD461" i="8"/>
  <c r="BE461" i="8" s="1"/>
  <c r="BF461" i="8" s="1"/>
  <c r="BD48" i="8"/>
  <c r="BE48" i="8" s="1"/>
  <c r="BF48" i="8" s="1"/>
  <c r="BD255" i="8"/>
  <c r="BE255" i="8" s="1"/>
  <c r="BF255" i="8" s="1"/>
  <c r="BD432" i="8"/>
  <c r="BE432" i="8" s="1"/>
  <c r="BF432" i="8" s="1"/>
  <c r="BD352" i="8"/>
  <c r="BE352" i="8" s="1"/>
  <c r="BF352" i="8" s="1"/>
  <c r="BD469" i="8"/>
  <c r="BE469" i="8" s="1"/>
  <c r="BF469" i="8" s="1"/>
  <c r="BD373" i="8"/>
  <c r="BE373" i="8" s="1"/>
  <c r="BF373" i="8" s="1"/>
  <c r="BD201" i="8"/>
  <c r="BE201" i="8" s="1"/>
  <c r="BF201" i="8" s="1"/>
  <c r="BD214" i="8"/>
  <c r="BE214" i="8" s="1"/>
  <c r="BF214" i="8" s="1"/>
  <c r="BD416" i="8"/>
  <c r="BE416" i="8" s="1"/>
  <c r="BF416" i="8" s="1"/>
  <c r="BD53" i="8"/>
  <c r="BE53" i="8" s="1"/>
  <c r="BF53" i="8" s="1"/>
  <c r="BD408" i="8"/>
  <c r="BE408" i="8" s="1"/>
  <c r="BF408" i="8" s="1"/>
  <c r="BD472" i="8"/>
  <c r="BE472" i="8" s="1"/>
  <c r="BF472" i="8" s="1"/>
  <c r="BD507" i="8"/>
  <c r="BE507" i="8" s="1"/>
  <c r="BF507" i="8" s="1"/>
  <c r="BD495" i="8"/>
  <c r="BE495" i="8" s="1"/>
  <c r="BF495" i="8" s="1"/>
  <c r="BD464" i="8"/>
  <c r="BE464" i="8" s="1"/>
  <c r="BF464" i="8" s="1"/>
  <c r="BD347" i="8"/>
  <c r="BE347" i="8" s="1"/>
  <c r="BF347" i="8" s="1"/>
  <c r="BD42" i="8"/>
  <c r="BE42" i="8" s="1"/>
  <c r="BF42" i="8" s="1"/>
  <c r="BD379" i="8"/>
  <c r="BE379" i="8" s="1"/>
  <c r="BF379" i="8" s="1"/>
  <c r="BD477" i="8"/>
  <c r="BE477" i="8" s="1"/>
  <c r="BF477" i="8" s="1"/>
  <c r="BD71" i="8"/>
  <c r="BE71" i="8" s="1"/>
  <c r="BF71" i="8" s="1"/>
  <c r="BD350" i="8"/>
  <c r="BE350" i="8" s="1"/>
  <c r="BF350" i="8" s="1"/>
  <c r="BD36" i="8"/>
  <c r="BE36" i="8" s="1"/>
  <c r="BF36" i="8" s="1"/>
  <c r="BD224" i="8"/>
  <c r="BE224" i="8" s="1"/>
  <c r="BF224" i="8" s="1"/>
  <c r="BD82" i="8"/>
  <c r="BE82" i="8" s="1"/>
  <c r="BF82" i="8" s="1"/>
  <c r="BD520" i="8"/>
  <c r="BE520" i="8" s="1"/>
  <c r="BF520" i="8" s="1"/>
  <c r="BD524" i="8"/>
  <c r="BE524" i="8" s="1"/>
  <c r="BF524" i="8" s="1"/>
  <c r="BD210" i="8"/>
  <c r="BE210" i="8" s="1"/>
  <c r="BF210" i="8" s="1"/>
  <c r="BD346" i="8"/>
  <c r="BE346" i="8" s="1"/>
  <c r="BF346" i="8" s="1"/>
  <c r="BD474" i="8"/>
  <c r="BE474" i="8" s="1"/>
  <c r="BF474" i="8" s="1"/>
  <c r="BD219" i="8"/>
  <c r="BE219" i="8" s="1"/>
  <c r="BF219" i="8" s="1"/>
  <c r="BD156" i="8"/>
  <c r="BE156" i="8" s="1"/>
  <c r="BF156" i="8" s="1"/>
  <c r="BD202" i="8"/>
  <c r="BE202" i="8" s="1"/>
  <c r="BF202" i="8" s="1"/>
  <c r="BD226" i="8"/>
  <c r="BE226" i="8" s="1"/>
  <c r="BF226" i="8" s="1"/>
  <c r="BD172" i="8"/>
  <c r="BE172" i="8" s="1"/>
  <c r="BF172" i="8" s="1"/>
  <c r="BD398" i="8"/>
  <c r="BE398" i="8" s="1"/>
  <c r="BF398" i="8" s="1"/>
  <c r="BD397" i="8"/>
  <c r="BE397" i="8" s="1"/>
  <c r="BF397" i="8" s="1"/>
  <c r="BD133" i="8"/>
  <c r="BE133" i="8" s="1"/>
  <c r="BF133" i="8" s="1"/>
  <c r="BD421" i="8"/>
  <c r="BE421" i="8" s="1"/>
  <c r="BF421" i="8" s="1"/>
  <c r="BD513" i="8"/>
  <c r="BE513" i="8" s="1"/>
  <c r="BF513" i="8" s="1"/>
  <c r="BD441" i="8"/>
  <c r="BE441" i="8" s="1"/>
  <c r="BF441" i="8" s="1"/>
  <c r="BD174" i="8"/>
  <c r="BE174" i="8" s="1"/>
  <c r="BF174" i="8" s="1"/>
  <c r="BD305" i="8"/>
  <c r="BE305" i="8" s="1"/>
  <c r="BF305" i="8" s="1"/>
  <c r="BD141" i="8"/>
  <c r="BE141" i="8" s="1"/>
  <c r="BF141" i="8" s="1"/>
  <c r="BD39" i="8"/>
  <c r="BE39" i="8" s="1"/>
  <c r="BF39" i="8" s="1"/>
  <c r="BD413" i="8"/>
  <c r="BE413" i="8" s="1"/>
  <c r="BF413" i="8" s="1"/>
  <c r="BD313" i="8"/>
  <c r="BE313" i="8" s="1"/>
  <c r="BF313" i="8" s="1"/>
  <c r="BD411" i="8"/>
  <c r="BE411" i="8" s="1"/>
  <c r="BF411" i="8" s="1"/>
  <c r="BD38" i="8"/>
  <c r="BE38" i="8" s="1"/>
  <c r="BF38" i="8" s="1"/>
  <c r="BD404" i="8"/>
  <c r="BE404" i="8" s="1"/>
  <c r="BF404" i="8" s="1"/>
  <c r="BD420" i="8"/>
  <c r="BE420" i="8" s="1"/>
  <c r="BF420" i="8" s="1"/>
  <c r="BD61" i="8"/>
  <c r="BE61" i="8" s="1"/>
  <c r="BF61" i="8" s="1"/>
  <c r="BD278" i="8"/>
  <c r="BE278" i="8" s="1"/>
  <c r="BF278" i="8" s="1"/>
  <c r="BD177" i="8"/>
  <c r="BE177" i="8" s="1"/>
  <c r="BF177" i="8" s="1"/>
  <c r="BD222" i="8"/>
  <c r="BE222" i="8" s="1"/>
  <c r="BF222" i="8" s="1"/>
  <c r="BD442" i="8"/>
  <c r="BE442" i="8" s="1"/>
  <c r="BF442" i="8" s="1"/>
  <c r="BD463" i="8"/>
  <c r="BE463" i="8" s="1"/>
  <c r="BF463" i="8" s="1"/>
  <c r="BD497" i="8"/>
  <c r="BE497" i="8" s="1"/>
  <c r="BF497" i="8" s="1"/>
  <c r="BD207" i="8"/>
  <c r="BE207" i="8" s="1"/>
  <c r="BF207" i="8" s="1"/>
  <c r="BD197" i="8"/>
  <c r="BE197" i="8" s="1"/>
  <c r="BF197" i="8" s="1"/>
  <c r="BD241" i="8"/>
  <c r="BE241" i="8" s="1"/>
  <c r="BF241" i="8" s="1"/>
  <c r="BD41" i="8"/>
  <c r="BE41" i="8" s="1"/>
  <c r="BF41" i="8" s="1"/>
  <c r="BD227" i="8"/>
  <c r="BE227" i="8" s="1"/>
  <c r="BF227" i="8" s="1"/>
  <c r="BD388" i="8"/>
  <c r="BE388" i="8" s="1"/>
  <c r="BF388" i="8" s="1"/>
  <c r="BD204" i="8"/>
  <c r="BE204" i="8" s="1"/>
  <c r="BF204" i="8" s="1"/>
  <c r="BD368" i="8"/>
  <c r="BE368" i="8" s="1"/>
  <c r="BF368" i="8" s="1"/>
  <c r="BD122" i="8"/>
  <c r="BE122" i="8" s="1"/>
  <c r="BF122" i="8" s="1"/>
  <c r="BD340" i="8"/>
  <c r="BE340" i="8" s="1"/>
  <c r="BF340" i="8" s="1"/>
  <c r="BD293" i="8"/>
  <c r="BE293" i="8" s="1"/>
  <c r="BF293" i="8" s="1"/>
  <c r="BD216" i="8"/>
  <c r="BE216" i="8" s="1"/>
  <c r="BF216" i="8" s="1"/>
  <c r="BD63" i="8"/>
  <c r="BE63" i="8" s="1"/>
  <c r="BF63" i="8" s="1"/>
  <c r="BD323" i="8"/>
  <c r="BE323" i="8" s="1"/>
  <c r="BF323" i="8" s="1"/>
  <c r="BD465" i="8"/>
  <c r="BE465" i="8" s="1"/>
  <c r="BF465" i="8" s="1"/>
  <c r="BD478" i="8"/>
  <c r="BE478" i="8" s="1"/>
  <c r="BF478" i="8" s="1"/>
  <c r="BD116" i="8"/>
  <c r="BE116" i="8" s="1"/>
  <c r="BF116" i="8" s="1"/>
  <c r="BD154" i="8"/>
  <c r="BE154" i="8" s="1"/>
  <c r="BF154" i="8" s="1"/>
  <c r="BD506" i="8"/>
  <c r="BE506" i="8" s="1"/>
  <c r="BF506" i="8" s="1"/>
  <c r="BD118" i="8"/>
  <c r="BE118" i="8" s="1"/>
  <c r="BF118" i="8" s="1"/>
  <c r="BD67" i="8"/>
  <c r="BE67" i="8" s="1"/>
  <c r="BF67" i="8" s="1"/>
  <c r="BD412" i="8"/>
  <c r="BE412" i="8" s="1"/>
  <c r="BF412" i="8" s="1"/>
  <c r="BD274" i="8"/>
  <c r="BE274" i="8" s="1"/>
  <c r="BF274" i="8" s="1"/>
  <c r="BD263" i="8"/>
  <c r="BE263" i="8" s="1"/>
  <c r="BF263" i="8" s="1"/>
  <c r="BD378" i="8"/>
  <c r="BE378" i="8" s="1"/>
  <c r="BF378" i="8" s="1"/>
  <c r="BD485" i="8"/>
  <c r="BE485" i="8" s="1"/>
  <c r="BF485" i="8" s="1"/>
  <c r="BD165" i="8"/>
  <c r="BE165" i="8" s="1"/>
  <c r="BF165" i="8" s="1"/>
  <c r="BD205" i="8"/>
  <c r="BE205" i="8" s="1"/>
  <c r="BF205" i="8" s="1"/>
  <c r="BD146" i="8"/>
  <c r="BE146" i="8" s="1"/>
  <c r="BF146" i="8" s="1"/>
  <c r="BD164" i="8"/>
  <c r="BE164" i="8" s="1"/>
  <c r="BF164" i="8" s="1"/>
  <c r="BD496" i="8"/>
  <c r="BE496" i="8" s="1"/>
  <c r="BF496" i="8" s="1"/>
  <c r="BD176" i="8"/>
  <c r="BE176" i="8" s="1"/>
  <c r="BF176" i="8" s="1"/>
  <c r="BD125" i="8"/>
  <c r="BE125" i="8" s="1"/>
  <c r="BF125" i="8" s="1"/>
  <c r="BD418" i="8"/>
  <c r="BE418" i="8" s="1"/>
  <c r="BF418" i="8" s="1"/>
  <c r="BD173" i="8"/>
  <c r="BE173" i="8" s="1"/>
  <c r="BF173" i="8" s="1"/>
  <c r="BD107" i="8"/>
  <c r="BE107" i="8" s="1"/>
  <c r="BF107" i="8" s="1"/>
  <c r="BD49" i="8"/>
  <c r="BE49" i="8" s="1"/>
  <c r="BF49" i="8" s="1"/>
  <c r="BD81" i="8"/>
  <c r="BE81" i="8" s="1"/>
  <c r="BF81" i="8" s="1"/>
  <c r="BD232" i="8"/>
  <c r="BE232" i="8" s="1"/>
  <c r="BF232" i="8" s="1"/>
  <c r="BD526" i="8"/>
  <c r="BE526" i="8" s="1"/>
  <c r="BF526" i="8" s="1"/>
  <c r="BD314" i="8"/>
  <c r="BE314" i="8" s="1"/>
  <c r="BF314" i="8" s="1"/>
  <c r="BD391" i="8"/>
  <c r="BE391" i="8" s="1"/>
  <c r="BF391" i="8" s="1"/>
  <c r="BD62" i="8"/>
  <c r="BE62" i="8" s="1"/>
  <c r="BF62" i="8" s="1"/>
  <c r="BD139" i="8"/>
  <c r="BE139" i="8" s="1"/>
  <c r="BF139" i="8" s="1"/>
  <c r="BD371" i="8"/>
  <c r="BE371" i="8" s="1"/>
  <c r="BF371" i="8" s="1"/>
  <c r="BD483" i="8"/>
  <c r="BE483" i="8" s="1"/>
  <c r="BF483" i="8" s="1"/>
  <c r="BD95" i="8"/>
  <c r="BE95" i="8" s="1"/>
  <c r="BF95" i="8" s="1"/>
  <c r="BD295" i="8"/>
  <c r="BE295" i="8" s="1"/>
  <c r="BF295" i="8" s="1"/>
  <c r="BD184" i="8"/>
  <c r="BE184" i="8" s="1"/>
  <c r="BF184" i="8" s="1"/>
  <c r="BD182" i="8"/>
  <c r="BE182" i="8" s="1"/>
  <c r="BF182" i="8" s="1"/>
  <c r="BD358" i="8"/>
  <c r="BE358" i="8" s="1"/>
  <c r="BF358" i="8" s="1"/>
  <c r="BD33" i="8"/>
  <c r="BE33" i="8" s="1"/>
  <c r="BF33" i="8" s="1"/>
  <c r="BD64" i="8"/>
  <c r="BE64" i="8" s="1"/>
  <c r="BF64" i="8" s="1"/>
  <c r="BD96" i="8"/>
  <c r="BE96" i="8" s="1"/>
  <c r="BF96" i="8" s="1"/>
  <c r="BD356" i="8"/>
  <c r="BE356" i="8" s="1"/>
  <c r="BF356" i="8" s="1"/>
  <c r="BD188" i="8"/>
  <c r="BE188" i="8" s="1"/>
  <c r="BF188" i="8" s="1"/>
  <c r="BD426" i="8"/>
  <c r="BE426" i="8" s="1"/>
  <c r="BF426" i="8" s="1"/>
  <c r="BD383" i="8"/>
  <c r="BE383" i="8" s="1"/>
  <c r="BF383" i="8" s="1"/>
  <c r="BD28" i="8"/>
  <c r="BE28" i="8" s="1"/>
  <c r="BF28" i="8" s="1"/>
  <c r="BD132" i="8"/>
  <c r="BE132" i="8" s="1"/>
  <c r="BF132" i="8" s="1"/>
  <c r="BD94" i="8"/>
  <c r="BE94" i="8" s="1"/>
  <c r="BF94" i="8" s="1"/>
  <c r="BD277" i="8"/>
  <c r="BE277" i="8" s="1"/>
  <c r="BF277" i="8" s="1"/>
  <c r="BD189" i="8"/>
  <c r="BE189" i="8" s="1"/>
  <c r="BF189" i="8" s="1"/>
  <c r="BD32" i="8"/>
  <c r="BE32" i="8" s="1"/>
  <c r="BF32" i="8" s="1"/>
  <c r="BD110" i="8"/>
  <c r="BE110" i="8" s="1"/>
  <c r="BF110" i="8" s="1"/>
  <c r="BD460" i="8"/>
  <c r="BE460" i="8" s="1"/>
  <c r="BF460" i="8" s="1"/>
  <c r="BD77" i="8"/>
  <c r="BE77" i="8" s="1"/>
  <c r="BF77" i="8" s="1"/>
  <c r="BD148" i="8"/>
  <c r="BE148" i="8" s="1"/>
  <c r="BF148" i="8" s="1"/>
  <c r="BD427" i="8"/>
  <c r="BE427" i="8" s="1"/>
  <c r="BF427" i="8" s="1"/>
  <c r="BD259" i="8"/>
  <c r="BE259" i="8" s="1"/>
  <c r="BF259" i="8" s="1"/>
  <c r="BD475" i="8"/>
  <c r="BE475" i="8" s="1"/>
  <c r="BF475" i="8" s="1"/>
  <c r="BD344" i="8"/>
  <c r="BE344" i="8" s="1"/>
  <c r="BF344" i="8" s="1"/>
  <c r="BD360" i="8"/>
  <c r="BE360" i="8" s="1"/>
  <c r="BF360" i="8" s="1"/>
  <c r="BD221" i="8"/>
  <c r="BE221" i="8" s="1"/>
  <c r="BF221" i="8" s="1"/>
  <c r="BD234" i="8"/>
  <c r="BE234" i="8" s="1"/>
  <c r="BF234" i="8" s="1"/>
  <c r="BD203" i="8"/>
  <c r="BE203" i="8" s="1"/>
  <c r="BF203" i="8" s="1"/>
  <c r="BD338" i="8"/>
  <c r="BE338" i="8" s="1"/>
  <c r="BF338" i="8" s="1"/>
  <c r="BD320" i="8"/>
  <c r="BE320" i="8" s="1"/>
  <c r="BF320" i="8" s="1"/>
  <c r="BD440" i="8"/>
  <c r="BE440" i="8" s="1"/>
  <c r="BF440" i="8" s="1"/>
  <c r="BD257" i="8"/>
  <c r="BE257" i="8" s="1"/>
  <c r="BF257" i="8" s="1"/>
  <c r="BD361" i="8"/>
  <c r="BE361" i="8" s="1"/>
  <c r="BF361" i="8" s="1"/>
  <c r="BD487" i="8"/>
  <c r="BE487" i="8" s="1"/>
  <c r="BF487" i="8" s="1"/>
  <c r="BD69" i="8"/>
  <c r="BE69" i="8" s="1"/>
  <c r="BF69" i="8" s="1"/>
  <c r="BD362" i="8"/>
  <c r="BE362" i="8" s="1"/>
  <c r="BF362" i="8" s="1"/>
  <c r="BD194" i="8"/>
  <c r="BE194" i="8" s="1"/>
  <c r="BF194" i="8" s="1"/>
  <c r="BD385" i="8"/>
  <c r="BE385" i="8" s="1"/>
  <c r="BF385" i="8" s="1"/>
  <c r="BD140" i="8"/>
  <c r="BE140" i="8" s="1"/>
  <c r="BF140" i="8" s="1"/>
  <c r="BD289" i="8"/>
  <c r="BE289" i="8" s="1"/>
  <c r="BF289" i="8" s="1"/>
  <c r="BD158" i="8"/>
  <c r="BE158" i="8" s="1"/>
  <c r="BF158" i="8" s="1"/>
  <c r="BD480" i="8"/>
  <c r="BE480" i="8" s="1"/>
  <c r="BF480" i="8" s="1"/>
  <c r="BD35" i="8"/>
  <c r="BE35" i="8" s="1"/>
  <c r="BF35" i="8" s="1"/>
  <c r="BD424" i="8"/>
  <c r="BE424" i="8" s="1"/>
  <c r="BF424" i="8" s="1"/>
  <c r="BD117" i="8"/>
  <c r="BE117" i="8" s="1"/>
  <c r="BF117" i="8" s="1"/>
  <c r="BD73" i="8"/>
  <c r="BE73" i="8" s="1"/>
  <c r="BF73" i="8" s="1"/>
  <c r="BD31" i="8"/>
  <c r="BE31" i="8" s="1"/>
  <c r="BF31" i="8" s="1"/>
  <c r="BD240" i="8"/>
  <c r="BE240" i="8" s="1"/>
  <c r="BF240" i="8" s="1"/>
  <c r="BD437" i="8"/>
  <c r="BE437" i="8" s="1"/>
  <c r="BF437" i="8" s="1"/>
  <c r="BD459" i="8"/>
  <c r="BE459" i="8" s="1"/>
  <c r="BF459" i="8" s="1"/>
  <c r="BD333" i="8"/>
  <c r="BE333" i="8" s="1"/>
  <c r="BF333" i="8" s="1"/>
  <c r="BD330" i="8"/>
  <c r="BE330" i="8" s="1"/>
  <c r="BF330" i="8" s="1"/>
  <c r="BD100" i="8"/>
  <c r="BE100" i="8" s="1"/>
  <c r="BF100" i="8" s="1"/>
  <c r="BD270" i="8"/>
  <c r="BE270" i="8" s="1"/>
  <c r="BF270" i="8" s="1"/>
  <c r="BD504" i="8"/>
  <c r="BE504" i="8" s="1"/>
  <c r="BF504" i="8" s="1"/>
  <c r="BD106" i="8"/>
  <c r="BE106" i="8" s="1"/>
  <c r="BF106" i="8" s="1"/>
  <c r="BD208" i="8"/>
  <c r="BE208" i="8" s="1"/>
  <c r="BF208" i="8" s="1"/>
  <c r="BD502" i="8"/>
  <c r="BE502" i="8" s="1"/>
  <c r="BF502" i="8" s="1"/>
  <c r="BD297" i="8"/>
  <c r="BE297" i="8" s="1"/>
  <c r="BF297" i="8" s="1"/>
  <c r="BD449" i="8"/>
  <c r="BE449" i="8" s="1"/>
  <c r="BF449" i="8" s="1"/>
  <c r="BD476" i="8"/>
  <c r="BE476" i="8" s="1"/>
  <c r="BF476" i="8" s="1"/>
  <c r="BD85" i="8"/>
  <c r="BE85" i="8" s="1"/>
  <c r="BF85" i="8" s="1"/>
  <c r="BD510" i="8"/>
  <c r="BE510" i="8" s="1"/>
  <c r="BF510" i="8" s="1"/>
  <c r="BD401" i="8"/>
  <c r="BE401" i="8" s="1"/>
  <c r="BF401" i="8" s="1"/>
  <c r="BD351" i="8"/>
  <c r="BE351" i="8" s="1"/>
  <c r="BF351" i="8" s="1"/>
  <c r="BD370" i="8"/>
  <c r="BE370" i="8" s="1"/>
  <c r="BF370" i="8" s="1"/>
  <c r="BD283" i="8"/>
  <c r="BE283" i="8" s="1"/>
  <c r="BF283" i="8" s="1"/>
  <c r="BD157" i="8"/>
  <c r="BE157" i="8" s="1"/>
  <c r="BF157" i="8" s="1"/>
  <c r="BD235" i="8"/>
  <c r="BE235" i="8" s="1"/>
  <c r="BF235" i="8" s="1"/>
  <c r="BD291" i="8"/>
  <c r="BE291" i="8" s="1"/>
  <c r="BF291" i="8" s="1"/>
  <c r="BD243" i="8"/>
  <c r="BE243" i="8" s="1"/>
  <c r="BF243" i="8" s="1"/>
  <c r="BD45" i="8"/>
  <c r="BE45" i="8" s="1"/>
  <c r="BF45" i="8" s="1"/>
  <c r="BD457" i="8"/>
  <c r="BE457" i="8" s="1"/>
  <c r="BF457" i="8" s="1"/>
  <c r="BD403" i="8"/>
  <c r="BE403" i="8" s="1"/>
  <c r="BF403" i="8" s="1"/>
  <c r="BD236" i="8"/>
  <c r="BE236" i="8" s="1"/>
  <c r="BF236" i="8" s="1"/>
  <c r="BD435" i="8"/>
  <c r="BE435" i="8" s="1"/>
  <c r="BF435" i="8" s="1"/>
  <c r="BD315" i="8"/>
  <c r="BE315" i="8" s="1"/>
  <c r="BF315" i="8" s="1"/>
  <c r="BD312" i="8"/>
  <c r="BE312" i="8" s="1"/>
  <c r="BF312" i="8" s="1"/>
  <c r="BD304" i="8"/>
  <c r="BE304" i="8" s="1"/>
  <c r="BF304" i="8" s="1"/>
  <c r="BD516" i="8"/>
  <c r="BE516" i="8" s="1"/>
  <c r="BF516" i="8" s="1"/>
  <c r="BD138" i="8"/>
  <c r="BE138" i="8" s="1"/>
  <c r="BF138" i="8" s="1"/>
  <c r="BD108" i="8"/>
  <c r="BE108" i="8" s="1"/>
  <c r="BF108" i="8" s="1"/>
  <c r="BD436" i="8"/>
  <c r="BE436" i="8" s="1"/>
  <c r="BF436" i="8" s="1"/>
  <c r="BD187" i="8"/>
  <c r="BE187" i="8" s="1"/>
  <c r="BF187" i="8" s="1"/>
  <c r="BD101" i="8"/>
  <c r="BE101" i="8" s="1"/>
  <c r="BF101" i="8" s="1"/>
  <c r="BD523" i="8"/>
  <c r="BE523" i="8" s="1"/>
  <c r="BF523" i="8" s="1"/>
  <c r="BD163" i="8"/>
  <c r="BE163" i="8" s="1"/>
  <c r="BF163" i="8" s="1"/>
  <c r="BD273" i="8"/>
  <c r="BE273" i="8" s="1"/>
  <c r="BF273" i="8" s="1"/>
  <c r="BD306" i="8"/>
  <c r="BE306" i="8" s="1"/>
  <c r="BF306" i="8" s="1"/>
  <c r="BD195" i="8"/>
  <c r="BE195" i="8" s="1"/>
  <c r="BF195" i="8" s="1"/>
  <c r="BD267" i="8"/>
  <c r="BE267" i="8" s="1"/>
  <c r="BF267" i="8" s="1"/>
  <c r="BD54" i="8"/>
  <c r="BE54" i="8" s="1"/>
  <c r="BF54" i="8" s="1"/>
  <c r="BD298" i="8"/>
  <c r="BE298" i="8" s="1"/>
  <c r="BF298" i="8" s="1"/>
  <c r="BD450" i="8"/>
  <c r="BE450" i="8" s="1"/>
  <c r="BF450" i="8" s="1"/>
  <c r="BD286" i="8"/>
  <c r="BE286" i="8" s="1"/>
  <c r="BF286" i="8" s="1"/>
  <c r="BD217" i="8"/>
  <c r="BE217" i="8" s="1"/>
  <c r="BF217" i="8" s="1"/>
  <c r="BD185" i="8"/>
  <c r="BE185" i="8" s="1"/>
  <c r="BF185" i="8" s="1"/>
  <c r="BD152" i="8"/>
  <c r="BE152" i="8" s="1"/>
  <c r="BF152" i="8" s="1"/>
  <c r="BD60" i="8"/>
  <c r="BE60" i="8" s="1"/>
  <c r="BF60" i="8" s="1"/>
  <c r="BD364" i="8"/>
  <c r="BE364" i="8" s="1"/>
  <c r="BF364" i="8" s="1"/>
  <c r="BD92" i="8"/>
  <c r="BE92" i="8" s="1"/>
  <c r="BF92" i="8" s="1"/>
  <c r="BD419" i="8"/>
  <c r="BE419" i="8" s="1"/>
  <c r="BF419" i="8" s="1"/>
  <c r="BD261" i="8"/>
  <c r="BE261" i="8" s="1"/>
  <c r="BF261" i="8" s="1"/>
  <c r="BD109" i="8"/>
  <c r="BE109" i="8" s="1"/>
  <c r="BF109" i="8" s="1"/>
  <c r="BD466" i="8"/>
  <c r="BE466" i="8" s="1"/>
  <c r="BF466" i="8" s="1"/>
  <c r="BD341" i="8"/>
  <c r="BE341" i="8" s="1"/>
  <c r="BF341" i="8" s="1"/>
  <c r="BD332" i="8"/>
  <c r="BE332" i="8" s="1"/>
  <c r="BF332" i="8" s="1"/>
  <c r="BD489" i="8"/>
  <c r="BE489" i="8" s="1"/>
  <c r="BF489" i="8" s="1"/>
  <c r="BD380" i="8"/>
  <c r="BE380" i="8" s="1"/>
  <c r="BF380" i="8" s="1"/>
  <c r="BD252" i="8"/>
  <c r="BE252" i="8" s="1"/>
  <c r="BF252" i="8" s="1"/>
  <c r="BD498" i="8"/>
  <c r="BE498" i="8" s="1"/>
  <c r="BF498" i="8" s="1"/>
  <c r="BD454" i="8"/>
  <c r="BE454" i="8" s="1"/>
  <c r="BF454" i="8" s="1"/>
  <c r="BD517" i="8"/>
  <c r="BE517" i="8" s="1"/>
  <c r="BF517" i="8" s="1"/>
  <c r="BD129" i="8"/>
  <c r="BE129" i="8" s="1"/>
  <c r="BF129" i="8" s="1"/>
  <c r="BD160" i="8"/>
  <c r="BE160" i="8" s="1"/>
  <c r="BF160" i="8" s="1"/>
  <c r="BD519" i="8"/>
  <c r="BE519" i="8" s="1"/>
  <c r="BF519" i="8" s="1"/>
  <c r="BD178" i="8"/>
  <c r="BE178" i="8" s="1"/>
  <c r="BF178" i="8" s="1"/>
  <c r="BD237" i="8"/>
  <c r="BE237" i="8" s="1"/>
  <c r="BF237" i="8" s="1"/>
  <c r="BD307" i="8"/>
  <c r="BE307" i="8" s="1"/>
  <c r="BF307" i="8" s="1"/>
  <c r="BD79" i="8"/>
  <c r="BE79" i="8" s="1"/>
  <c r="BF79" i="8" s="1"/>
  <c r="BD447" i="8"/>
  <c r="BE447" i="8" s="1"/>
  <c r="BF447" i="8" s="1"/>
  <c r="BD143" i="8"/>
  <c r="BE143" i="8" s="1"/>
  <c r="BF143" i="8" s="1"/>
  <c r="BD242" i="8"/>
  <c r="BE242" i="8" s="1"/>
  <c r="BF242" i="8" s="1"/>
  <c r="BD136" i="8"/>
  <c r="BE136" i="8" s="1"/>
  <c r="BF136" i="8" s="1"/>
  <c r="BD196" i="8"/>
  <c r="BE196" i="8" s="1"/>
  <c r="BF196" i="8" s="1"/>
  <c r="BD296" i="8"/>
  <c r="BE296" i="8" s="1"/>
  <c r="BF296" i="8" s="1"/>
  <c r="BD150" i="8"/>
  <c r="BE150" i="8" s="1"/>
  <c r="BF150" i="8" s="1"/>
  <c r="BD249" i="8"/>
  <c r="BE249" i="8" s="1"/>
  <c r="BF249" i="8" s="1"/>
  <c r="BD363" i="8"/>
  <c r="BE363" i="8" s="1"/>
  <c r="BF363" i="8" s="1"/>
  <c r="BD284" i="8"/>
  <c r="BE284" i="8" s="1"/>
  <c r="BF284" i="8" s="1"/>
  <c r="BD322" i="8"/>
  <c r="BE322" i="8" s="1"/>
  <c r="BF322" i="8" s="1"/>
  <c r="BD482" i="8"/>
  <c r="BE482" i="8" s="1"/>
  <c r="BF482" i="8" s="1"/>
  <c r="BD452" i="8"/>
  <c r="BE452" i="8" s="1"/>
  <c r="BF452" i="8" s="1"/>
  <c r="L22" i="3"/>
  <c r="L23" i="3" s="1"/>
  <c r="N41" i="2" s="1"/>
  <c r="BD266" i="8"/>
  <c r="BE266" i="8" s="1"/>
  <c r="BF266" i="8" s="1"/>
  <c r="BD336" i="8"/>
  <c r="BE336" i="8" s="1"/>
  <c r="BF336" i="8" s="1"/>
  <c r="BD186" i="8"/>
  <c r="BE186" i="8" s="1"/>
  <c r="BF186" i="8" s="1"/>
  <c r="BD321" i="8"/>
  <c r="BE321" i="8" s="1"/>
  <c r="BF321" i="8" s="1"/>
  <c r="BD104" i="8"/>
  <c r="BE104" i="8" s="1"/>
  <c r="BF104" i="8" s="1"/>
  <c r="BD276" i="8"/>
  <c r="BE276" i="8" s="1"/>
  <c r="BF276" i="8" s="1"/>
  <c r="BD181" i="8"/>
  <c r="BE181" i="8" s="1"/>
  <c r="BF181" i="8" s="1"/>
  <c r="BD50" i="8"/>
  <c r="BE50" i="8" s="1"/>
  <c r="BF50" i="8" s="1"/>
  <c r="BD78" i="8"/>
  <c r="BE78" i="8" s="1"/>
  <c r="BF78" i="8" s="1"/>
  <c r="BD99" i="8"/>
  <c r="BE99" i="8" s="1"/>
  <c r="BF99" i="8" s="1"/>
  <c r="BD144" i="8"/>
  <c r="BE144" i="8" s="1"/>
  <c r="BF144" i="8" s="1"/>
  <c r="BD159" i="8"/>
  <c r="BE159" i="8" s="1"/>
  <c r="BF159" i="8" s="1"/>
  <c r="BD484" i="8"/>
  <c r="BE484" i="8" s="1"/>
  <c r="BF484" i="8" s="1"/>
  <c r="BD405" i="8"/>
  <c r="BE405" i="8" s="1"/>
  <c r="BF405" i="8" s="1"/>
  <c r="BD213" i="8"/>
  <c r="BE213" i="8" s="1"/>
  <c r="BF213" i="8" s="1"/>
  <c r="BD192" i="8"/>
  <c r="BE192" i="8" s="1"/>
  <c r="BF192" i="8" s="1"/>
  <c r="BD55" i="8"/>
  <c r="BE55" i="8" s="1"/>
  <c r="BF55" i="8" s="1"/>
  <c r="BD229" i="8"/>
  <c r="BE229" i="8" s="1"/>
  <c r="BF229" i="8" s="1"/>
  <c r="BD72" i="8"/>
  <c r="BE72" i="8" s="1"/>
  <c r="BF72" i="8" s="1"/>
  <c r="BD200" i="8"/>
  <c r="BE200" i="8" s="1"/>
  <c r="BF200" i="8" s="1"/>
  <c r="BD390" i="8"/>
  <c r="BE390" i="8" s="1"/>
  <c r="BF390" i="8" s="1"/>
  <c r="BD230" i="8"/>
  <c r="BE230" i="8" s="1"/>
  <c r="BF230" i="8" s="1"/>
  <c r="BD168" i="8"/>
  <c r="BE168" i="8" s="1"/>
  <c r="BF168" i="8" s="1"/>
  <c r="BD47" i="8"/>
  <c r="BE47" i="8" s="1"/>
  <c r="BF47" i="8" s="1"/>
  <c r="BD124" i="8"/>
  <c r="BE124" i="8" s="1"/>
  <c r="BF124" i="8" s="1"/>
  <c r="BD381" i="8"/>
  <c r="BE381" i="8" s="1"/>
  <c r="BF381" i="8" s="1"/>
  <c r="BD220" i="8"/>
  <c r="BE220" i="8" s="1"/>
  <c r="BF220" i="8" s="1"/>
  <c r="N18" i="2"/>
  <c r="N19" i="2"/>
  <c r="N17" i="2"/>
  <c r="O16" i="2"/>
  <c r="BD180" i="8"/>
  <c r="BE180" i="8" s="1"/>
  <c r="BF180" i="8" s="1"/>
  <c r="BD343" i="8"/>
  <c r="BE343" i="8" s="1"/>
  <c r="BF343" i="8" s="1"/>
  <c r="BD211" i="8"/>
  <c r="BE211" i="8" s="1"/>
  <c r="BF211" i="8" s="1"/>
  <c r="BD468" i="8"/>
  <c r="BE468" i="8" s="1"/>
  <c r="BF468" i="8" s="1"/>
  <c r="BD56" i="8"/>
  <c r="BE56" i="8" s="1"/>
  <c r="BF56" i="8" s="1"/>
  <c r="BD245" i="8"/>
  <c r="BE245" i="8" s="1"/>
  <c r="BF245" i="8" s="1"/>
  <c r="BD231" i="8"/>
  <c r="BE231" i="8" s="1"/>
  <c r="BF231" i="8" s="1"/>
  <c r="BD68" i="8"/>
  <c r="BE68" i="8" s="1"/>
  <c r="BF68" i="8" s="1"/>
  <c r="BD244" i="8"/>
  <c r="BE244" i="8" s="1"/>
  <c r="BF244" i="8" s="1"/>
  <c r="BD130" i="8"/>
  <c r="BE130" i="8" s="1"/>
  <c r="BF130" i="8" s="1"/>
  <c r="BD131" i="8"/>
  <c r="BE131" i="8" s="1"/>
  <c r="BF131" i="8" s="1"/>
  <c r="BD218" i="8"/>
  <c r="BE218" i="8" s="1"/>
  <c r="BF218" i="8" s="1"/>
  <c r="BD93" i="8"/>
  <c r="BE93" i="8" s="1"/>
  <c r="BF93" i="8" s="1"/>
  <c r="BD223" i="8"/>
  <c r="BE223" i="8" s="1"/>
  <c r="BF223" i="8" s="1"/>
  <c r="BD458" i="8"/>
  <c r="BE458" i="8" s="1"/>
  <c r="BF458" i="8" s="1"/>
  <c r="BD365" i="8"/>
  <c r="BE365" i="8" s="1"/>
  <c r="BF365" i="8" s="1"/>
  <c r="BD271" i="8"/>
  <c r="BE271" i="8" s="1"/>
  <c r="BF271" i="8" s="1"/>
  <c r="BD445" i="8"/>
  <c r="BE445" i="8" s="1"/>
  <c r="BF445" i="8" s="1"/>
  <c r="BD206" i="8"/>
  <c r="BE206" i="8" s="1"/>
  <c r="BF206" i="8" s="1"/>
  <c r="BD348" i="8"/>
  <c r="BE348" i="8" s="1"/>
  <c r="BF348" i="8" s="1"/>
  <c r="BD328" i="8"/>
  <c r="BE328" i="8" s="1"/>
  <c r="BF328" i="8" s="1"/>
  <c r="BD29" i="8"/>
  <c r="BE29" i="8" s="1"/>
  <c r="BF29" i="8" s="1"/>
  <c r="E52" i="2"/>
  <c r="BD74" i="8"/>
  <c r="BE74" i="8" s="1"/>
  <c r="BF74" i="8" s="1"/>
  <c r="BD86" i="8"/>
  <c r="BE86" i="8" s="1"/>
  <c r="BF86" i="8" s="1"/>
  <c r="BD102" i="8"/>
  <c r="BE102" i="8" s="1"/>
  <c r="BF102" i="8" s="1"/>
  <c r="BD433" i="8"/>
  <c r="BE433" i="8" s="1"/>
  <c r="BF433" i="8" s="1"/>
  <c r="BD119" i="8"/>
  <c r="BE119" i="8" s="1"/>
  <c r="BF119" i="8" s="1"/>
  <c r="BD492" i="8"/>
  <c r="BE492" i="8" s="1"/>
  <c r="BF492" i="8" s="1"/>
  <c r="BD444" i="8"/>
  <c r="BE444" i="8" s="1"/>
  <c r="BF444" i="8" s="1"/>
  <c r="BD443" i="8"/>
  <c r="BE443" i="8" s="1"/>
  <c r="BF443" i="8" s="1"/>
  <c r="BD268" i="8"/>
  <c r="BE268" i="8" s="1"/>
  <c r="BF268" i="8" s="1"/>
  <c r="BD70" i="8"/>
  <c r="BE70" i="8" s="1"/>
  <c r="BF70" i="8" s="1"/>
  <c r="BD491" i="8"/>
  <c r="BE491" i="8" s="1"/>
  <c r="BF491" i="8" s="1"/>
  <c r="BD248" i="8"/>
  <c r="BE248" i="8" s="1"/>
  <c r="BF248" i="8" s="1"/>
  <c r="BD429" i="8"/>
  <c r="BE429" i="8" s="1"/>
  <c r="BF429" i="8" s="1"/>
  <c r="BD400" i="8"/>
  <c r="BE400" i="8" s="1"/>
  <c r="BF400" i="8" s="1"/>
  <c r="BD275" i="8"/>
  <c r="BE275" i="8" s="1"/>
  <c r="BF275" i="8" s="1"/>
  <c r="BD264" i="8"/>
  <c r="BE264" i="8" s="1"/>
  <c r="BF264" i="8" s="1"/>
  <c r="BD396" i="8"/>
  <c r="BE396" i="8" s="1"/>
  <c r="BF396" i="8" s="1"/>
  <c r="BD514" i="8"/>
  <c r="BE514" i="8" s="1"/>
  <c r="BF514" i="8" s="1"/>
  <c r="BD290" i="8"/>
  <c r="BE290" i="8" s="1"/>
  <c r="BF290" i="8" s="1"/>
  <c r="BD353" i="8"/>
  <c r="BE353" i="8" s="1"/>
  <c r="BF353" i="8" s="1"/>
  <c r="BD88" i="8"/>
  <c r="BE88" i="8" s="1"/>
  <c r="BF88" i="8" s="1"/>
  <c r="BD80" i="8"/>
  <c r="BE80" i="8" s="1"/>
  <c r="BF80" i="8" s="1"/>
  <c r="BD354" i="8"/>
  <c r="BE354" i="8" s="1"/>
  <c r="BF354" i="8" s="1"/>
  <c r="BD299" i="8"/>
  <c r="BE299" i="8" s="1"/>
  <c r="BF299" i="8" s="1"/>
  <c r="BD512" i="8"/>
  <c r="BE512" i="8" s="1"/>
  <c r="BF512" i="8" s="1"/>
  <c r="BD251" i="8"/>
  <c r="BE251" i="8" s="1"/>
  <c r="BF251" i="8" s="1"/>
  <c r="BD281" i="8"/>
  <c r="BE281" i="8" s="1"/>
  <c r="BF281" i="8" s="1"/>
  <c r="BD123" i="8"/>
  <c r="BE123" i="8" s="1"/>
  <c r="BF123" i="8" s="1"/>
  <c r="BD488" i="8"/>
  <c r="BE488" i="8" s="1"/>
  <c r="BF488" i="8" s="1"/>
  <c r="BD493" i="8"/>
  <c r="BE493" i="8" s="1"/>
  <c r="BF493" i="8" s="1"/>
  <c r="BD428" i="8"/>
  <c r="BE428" i="8" s="1"/>
  <c r="BF428" i="8" s="1"/>
  <c r="BD376" i="8"/>
  <c r="BE376" i="8" s="1"/>
  <c r="BF376" i="8" s="1"/>
  <c r="BD147" i="8"/>
  <c r="BE147" i="8" s="1"/>
  <c r="BF147" i="8" s="1"/>
  <c r="BD414" i="8"/>
  <c r="BE414" i="8" s="1"/>
  <c r="BF414" i="8" s="1"/>
  <c r="BD87" i="8"/>
  <c r="BE87" i="8" s="1"/>
  <c r="BF87" i="8" s="1"/>
  <c r="BD43" i="8"/>
  <c r="BE43" i="8" s="1"/>
  <c r="BF43" i="8" s="1"/>
  <c r="BD389" i="8"/>
  <c r="BE389" i="8" s="1"/>
  <c r="BF389" i="8" s="1"/>
  <c r="BD260" i="8"/>
  <c r="BE260" i="8" s="1"/>
  <c r="BF260" i="8" s="1"/>
  <c r="BD142" i="8"/>
  <c r="BE142" i="8" s="1"/>
  <c r="BF142" i="8" s="1"/>
  <c r="BD179" i="8"/>
  <c r="BE179" i="8" s="1"/>
  <c r="BF179" i="8" s="1"/>
  <c r="BD46" i="8"/>
  <c r="BE46" i="8" s="1"/>
  <c r="BF46" i="8" s="1"/>
  <c r="BD115" i="8"/>
  <c r="BE115" i="8" s="1"/>
  <c r="BF115" i="8" s="1"/>
  <c r="M18" i="2"/>
  <c r="M19" i="2" s="1"/>
  <c r="M17" i="2"/>
  <c r="BD456" i="8"/>
  <c r="BE456" i="8" s="1"/>
  <c r="BF456" i="8" s="1"/>
  <c r="BD151" i="8"/>
  <c r="BE151" i="8" s="1"/>
  <c r="BF151" i="8" s="1"/>
  <c r="BD265" i="8"/>
  <c r="BE265" i="8" s="1"/>
  <c r="BF265" i="8" s="1"/>
  <c r="BD282" i="8"/>
  <c r="BE282" i="8" s="1"/>
  <c r="BF282" i="8" s="1"/>
  <c r="BD355" i="8"/>
  <c r="BE355" i="8" s="1"/>
  <c r="BF355" i="8" s="1"/>
  <c r="BD212" i="8"/>
  <c r="BE212" i="8" s="1"/>
  <c r="BF212" i="8" s="1"/>
  <c r="BD75" i="8"/>
  <c r="BE75" i="8" s="1"/>
  <c r="BF75" i="8" s="1"/>
  <c r="BD372" i="8"/>
  <c r="BE372" i="8" s="1"/>
  <c r="BF372" i="8" s="1"/>
  <c r="BD103" i="8"/>
  <c r="BE103" i="8" s="1"/>
  <c r="BF103" i="8" s="1"/>
  <c r="BD335" i="8"/>
  <c r="BE335" i="8" s="1"/>
  <c r="BF335" i="8" s="1"/>
  <c r="BD399" i="8"/>
  <c r="BE399" i="8" s="1"/>
  <c r="BF399" i="8" s="1"/>
  <c r="BD170" i="8"/>
  <c r="BE170" i="8" s="1"/>
  <c r="BF170" i="8" s="1"/>
  <c r="BD345" i="8"/>
  <c r="BE345" i="8" s="1"/>
  <c r="BF345" i="8" s="1"/>
  <c r="K23" i="3"/>
  <c r="M41" i="2" s="1"/>
  <c r="K25" i="3"/>
  <c r="M23" i="2" s="1"/>
  <c r="BD149" i="8"/>
  <c r="BE149" i="8" s="1"/>
  <c r="BF149" i="8" s="1"/>
  <c r="BD422" i="8"/>
  <c r="BE422" i="8" s="1"/>
  <c r="BF422" i="8" s="1"/>
  <c r="BD114" i="8"/>
  <c r="BE114" i="8" s="1"/>
  <c r="BF114" i="8" s="1"/>
  <c r="BD501" i="8"/>
  <c r="BE501" i="8" s="1"/>
  <c r="BF501" i="8" s="1"/>
  <c r="BD40" i="8"/>
  <c r="BE40" i="8" s="1"/>
  <c r="BF40" i="8" s="1"/>
  <c r="BD503" i="8"/>
  <c r="BE503" i="8" s="1"/>
  <c r="BF503" i="8" s="1"/>
  <c r="BD331" i="8"/>
  <c r="BE331" i="8" s="1"/>
  <c r="BF331" i="8" s="1"/>
  <c r="BD162" i="8"/>
  <c r="BE162" i="8" s="1"/>
  <c r="BF162" i="8" s="1"/>
  <c r="BD155" i="8"/>
  <c r="BE155" i="8" s="1"/>
  <c r="BF155" i="8" s="1"/>
  <c r="BD280" i="8"/>
  <c r="BE280" i="8" s="1"/>
  <c r="BF280" i="8" s="1"/>
  <c r="M25" i="2" l="1"/>
  <c r="C20" i="8"/>
  <c r="C12" i="8"/>
  <c r="M29" i="2"/>
  <c r="C15" i="8"/>
  <c r="C22" i="8"/>
  <c r="C18" i="8"/>
  <c r="C17" i="8"/>
  <c r="C19" i="8"/>
  <c r="C21" i="8"/>
  <c r="C13" i="8"/>
  <c r="C16" i="8"/>
  <c r="O19" i="2"/>
  <c r="C23" i="8"/>
  <c r="C14" i="8"/>
  <c r="L25" i="3"/>
  <c r="N23" i="2" s="1"/>
  <c r="N25" i="2" s="1"/>
  <c r="E54" i="2"/>
  <c r="O49" i="2"/>
  <c r="O75" i="2" l="1"/>
  <c r="D65" i="2"/>
  <c r="F64" i="2"/>
  <c r="M75" i="2"/>
  <c r="F65" i="2"/>
  <c r="L71" i="2"/>
  <c r="G72" i="2"/>
  <c r="H66" i="2"/>
  <c r="G71" i="2"/>
  <c r="F75" i="2"/>
  <c r="A12" i="1"/>
  <c r="D64" i="2"/>
  <c r="O73" i="2"/>
  <c r="H63" i="2"/>
  <c r="L74" i="2"/>
  <c r="G66" i="2"/>
  <c r="D75" i="2"/>
  <c r="G63" i="2"/>
  <c r="D74" i="2"/>
  <c r="F74" i="2"/>
  <c r="G73" i="2"/>
  <c r="H75" i="2"/>
  <c r="E73" i="2"/>
  <c r="H64" i="2"/>
  <c r="E62" i="2"/>
  <c r="E66" i="2"/>
  <c r="L72" i="2"/>
  <c r="M72" i="2"/>
  <c r="O47" i="2"/>
  <c r="O51" i="2" s="1"/>
  <c r="J61" i="2" s="1"/>
  <c r="N29" i="2"/>
  <c r="N66" i="2"/>
  <c r="K63" i="2"/>
  <c r="L63" i="2"/>
  <c r="O62" i="2"/>
  <c r="M66" i="2"/>
  <c r="L65" i="2"/>
  <c r="M62" i="2"/>
  <c r="K64" i="2"/>
  <c r="M64" i="2"/>
  <c r="L62" i="2"/>
  <c r="N62" i="2"/>
  <c r="K62" i="2"/>
  <c r="O64" i="2"/>
  <c r="N65" i="2"/>
  <c r="O66" i="2"/>
  <c r="K66" i="2"/>
  <c r="N63" i="2"/>
  <c r="O65" i="2"/>
  <c r="L64" i="2"/>
  <c r="N64" i="2"/>
  <c r="L66" i="2"/>
  <c r="M65" i="2"/>
  <c r="O63" i="2"/>
  <c r="M63" i="2"/>
  <c r="K65" i="2"/>
  <c r="O72" i="2"/>
  <c r="H62" i="2"/>
  <c r="K73" i="2"/>
  <c r="K72" i="2"/>
  <c r="L73" i="2"/>
  <c r="K75" i="2"/>
  <c r="D63" i="2"/>
  <c r="D73" i="2"/>
  <c r="D66" i="2"/>
  <c r="F62" i="2"/>
  <c r="M73" i="2"/>
  <c r="G74" i="2"/>
  <c r="M74" i="2"/>
  <c r="E64" i="2"/>
  <c r="E72" i="2"/>
  <c r="D71" i="2"/>
  <c r="M71" i="2"/>
  <c r="D62" i="2"/>
  <c r="F66" i="2"/>
  <c r="F72" i="2"/>
  <c r="G64" i="2"/>
  <c r="N72" i="2"/>
  <c r="K74" i="2"/>
  <c r="O74" i="2"/>
  <c r="L75" i="2"/>
  <c r="K71" i="2"/>
  <c r="H71" i="2"/>
  <c r="H73" i="2"/>
  <c r="D72" i="2"/>
  <c r="N73" i="2"/>
  <c r="E74" i="2"/>
  <c r="N75" i="2"/>
  <c r="N74" i="2"/>
  <c r="F73" i="2"/>
  <c r="F71" i="2"/>
  <c r="H72" i="2"/>
  <c r="E75" i="2"/>
  <c r="N71" i="2"/>
  <c r="H74" i="2"/>
  <c r="H65" i="2"/>
  <c r="O71" i="2"/>
  <c r="G75" i="2"/>
  <c r="G62" i="2"/>
  <c r="E63" i="2"/>
  <c r="E65" i="2"/>
  <c r="E71" i="2"/>
  <c r="F63" i="2"/>
  <c r="G65" i="2"/>
  <c r="E47" i="2"/>
  <c r="E57" i="2" s="1"/>
  <c r="E44" i="9" l="1"/>
  <c r="C61" i="2"/>
  <c r="J47" i="2"/>
  <c r="J53" i="2" s="1"/>
  <c r="E55" i="2"/>
  <c r="C70" i="2" l="1"/>
  <c r="J57" i="2"/>
  <c r="A11" i="1" l="1"/>
  <c r="J7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Bhavisha Parekh</author>
    <author>Unknown Author</author>
  </authors>
  <commentList>
    <comment ref="D4" authorId="0" shapeId="0" xr:uid="{00000000-0006-0000-0100-000001000000}">
      <text>
        <r>
          <rPr>
            <sz val="10"/>
            <rFont val="Arial"/>
            <family val="2"/>
          </rPr>
          <t>Bhavisha Parekh:
Operating Scenario selector: 1=Base, 2=Management, 3=Upside, 4=Downside 1, 5=Downside 2</t>
        </r>
      </text>
    </comment>
    <comment ref="B23" authorId="1" shapeId="0" xr:uid="{00000000-0006-0000-0100-000002000000}">
      <text>
        <r>
          <rPr>
            <sz val="10"/>
            <rFont val="Arial"/>
            <family val="2"/>
          </rPr>
          <t>FY23 (col E) is intentionally blank: computing the change in NWC needs the FY22 closing balance, which isn't in the model's data window (FY23-26). FY24-26 are now linked to NWC!D25:F25.</t>
        </r>
      </text>
    </comment>
    <comment ref="B40" authorId="0" shapeId="0" xr:uid="{00000000-0006-0000-0100-000003000000}">
      <text>
        <r>
          <rPr>
            <sz val="10"/>
            <rFont val="Arial"/>
            <family val="2"/>
          </rPr>
          <t xml:space="preserve">Bhavisha Parekh:
Effective tax rate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Bhavisha Parekh</author>
  </authors>
  <commentList>
    <comment ref="N8" authorId="0" shapeId="0" xr:uid="{00000000-0006-0000-0300-000001000000}">
      <text>
        <r>
          <rPr>
            <sz val="10"/>
            <rFont val="Arial"/>
            <family val="2"/>
          </rPr>
          <t>Book Debt / (Book Debt + Book Equity), FY26: Rs1,512.04cr / (Rs1,512.04cr + Rs5,085.00cr book equity, Reform sheet Reformulated Balance Sheet row 73) = 22.9%. Shown for cross-check only - the Target Capital Structure above (D8) correctly uses market values per standard WACC practice.</t>
        </r>
      </text>
    </comment>
    <comment ref="L25" authorId="1" shapeId="0" xr:uid="{00000000-0006-0000-0300-000002000000}">
      <text>
        <r>
          <rPr>
            <sz val="10"/>
            <rFont val="Arial"/>
            <family val="2"/>
          </rPr>
          <t>Bhavisha Parekh:
Drugs (Pharmaceutical)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Bhavisha Parekh</author>
  </authors>
  <commentList>
    <comment ref="N11" authorId="0" shapeId="0" xr:uid="{00000000-0006-0000-0400-000001000000}">
      <text>
        <r>
          <rPr>
            <sz val="10"/>
            <rFont val="Arial"/>
            <family val="2"/>
          </rPr>
          <t>Bhavisha Parekh:
Indian pharmaceuticals market broad growth benchmark (~7-9% near-term per industry commentary; 10.98% 2026-2034 CAGR per IMARC) - used as a general 'industry average' anchor, not Granules-specific.</t>
        </r>
      </text>
    </comment>
    <comment ref="N12" authorId="0" shapeId="0" xr:uid="{00000000-0006-0000-0400-000002000000}">
      <text>
        <r>
          <rPr>
            <sz val="10"/>
            <rFont val="Arial"/>
            <family val="2"/>
          </rPr>
          <t>Bhavisha Parekh:
Forward-looking India API/CDMO sub-segment growth expectation, blended from India CDMO market 8.4-13.2% CAGR (Persistence Market Research) and India API market ~8.1% CAGR (Coherent Market Insights), 2026 reports - the sub-segments Granules is shifting toward.</t>
        </r>
      </text>
    </comment>
    <comment ref="N13" authorId="0" shapeId="0" xr:uid="{00000000-0006-0000-0400-000003000000}">
      <text>
        <r>
          <rPr>
            <sz val="10"/>
            <rFont val="Arial"/>
            <family val="2"/>
          </rPr>
          <t>Bhavisha Parekh:
Actual Q1 FY27 consolidated revenue growth, +22% YoY (Granules Q1 FY27 results/concall, 21-Jul-2026) - most recent reported data point.</t>
        </r>
      </text>
    </comment>
    <comment ref="N18" authorId="0" shapeId="0" xr:uid="{00000000-0006-0000-0400-000004000000}">
      <text>
        <r>
          <rPr>
            <sz val="10"/>
            <rFont val="Arial"/>
            <family val="2"/>
          </rPr>
          <t>Bhavisha Parekh:
Approximate peer COGS/Sales benchmark for Indian generics/API majors (broad estimate, not individually sourced per peer) - shown for context; Granules' own FY26 COGS% (35%) is already below this, reflecting its complex-generics mix shift.</t>
        </r>
      </text>
    </comment>
    <comment ref="N25" authorId="0" shapeId="0" xr:uid="{00000000-0006-0000-0400-000005000000}">
      <text>
        <r>
          <rPr>
            <sz val="10"/>
            <rFont val="Arial"/>
            <family val="2"/>
          </rPr>
          <t xml:space="preserve">Bhavisha Parekh:
Approximate peer SG&amp;A/Sales benchmark for Indian pharma majors </t>
        </r>
      </text>
    </comment>
    <comment ref="N26" authorId="0" shapeId="0" xr:uid="{00000000-0006-0000-0400-000006000000}">
      <text>
        <r>
          <rPr>
            <sz val="10"/>
            <rFont val="Arial"/>
            <family val="2"/>
          </rPr>
          <t>Bhavisha Parekh:
Derived, not directly guided: management's stated 22-23% EBITDA margin target (Q1 FY27 call) minus the Q1 FY27 implied COGS% of 34.4% (N19) = ~43.1% implied SG&amp;A%.</t>
        </r>
      </text>
    </comment>
    <comment ref="N32" authorId="0" shapeId="0" xr:uid="{00000000-0006-0000-0400-000007000000}">
      <text>
        <r>
          <rPr>
            <sz val="10"/>
            <rFont val="Arial"/>
            <family val="2"/>
          </rPr>
          <t>Bhavisha Parekh:
Approximate benchmark for capital-intensive Indian generics/API manufacturers.</t>
        </r>
      </text>
    </comment>
    <comment ref="N33" authorId="0" shapeId="0" xr:uid="{00000000-0006-0000-0400-000008000000}">
      <text>
        <r>
          <rPr>
            <sz val="10"/>
            <rFont val="Arial"/>
            <family val="2"/>
          </rPr>
          <t>Bhavisha Parekh:
Management has not issued D&amp;A guidance directly; the FY27 capex step-up (Rs600cr, Q4 FY26 call) is the closest indirect signal and is reflected in the CapEx% assumptions instead.</t>
        </r>
      </text>
    </comment>
    <comment ref="N40" authorId="0" shapeId="0" xr:uid="{00000000-0006-0000-0400-000009000000}">
      <text>
        <r>
          <rPr>
            <sz val="10"/>
            <rFont val="Arial"/>
            <family val="2"/>
          </rPr>
          <t>Bhavisha Parekh:
Approximate capex intensity benchmark for expanding Indian pharma manufacturers (PLI-scheme era).</t>
        </r>
      </text>
    </comment>
    <comment ref="N41" authorId="0" shapeId="0" xr:uid="{00000000-0006-0000-0400-00000A000000}">
      <text>
        <r>
          <rPr>
            <sz val="10"/>
            <rFont val="Arial"/>
            <family val="2"/>
          </rPr>
          <t>Bhavisha Parekh:
= Rs600cr FY27 capex guide (Q4 FY26 concall, 30-Apr-2026) / Base-case FY27 sales (Rs6,277.8cr) = 9.56% - matches the Base-case FY27 CapEx% (9.5%) almost exactly.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Bhavisha Parekh</author>
  </authors>
  <commentList>
    <comment ref="N11" authorId="0" shapeId="0" xr:uid="{00000000-0006-0000-0500-000001000000}">
      <text>
        <r>
          <rPr>
            <sz val="10"/>
            <rFont val="Arial"/>
            <family val="2"/>
          </rPr>
          <t>Bhavisha Parekh:
Broad benchmark for export-oriented Indian pharma companies (approximate, not individually sourced per peer).</t>
        </r>
      </text>
    </comment>
    <comment ref="N12" authorId="0" shapeId="0" xr:uid="{00000000-0006-0000-0500-000002000000}">
      <text>
        <r>
          <rPr>
            <sz val="10"/>
            <rFont val="Arial"/>
            <family val="2"/>
          </rPr>
          <t>Bhavisha Parekh:
Direct quote, Q1 FY27 concall (Investing.com transcript, 21-Jul-2026): 'working capital should remain efficient, though receivable days may rise slightly as growth accelerates.' Incorporated into the Base case</t>
        </r>
      </text>
    </comment>
    <comment ref="N18" authorId="0" shapeId="0" xr:uid="{00000000-0006-0000-0500-000003000000}">
      <text>
        <r>
          <rPr>
            <sz val="10"/>
            <rFont val="Arial"/>
            <family val="2"/>
          </rPr>
          <t>Bhavisha Parekh:
Broad benchmark; Granules' own FY26 DIH (326 days) sits well above this, reflecting RM stocking amid supply-chain risk (Q1 FY27 call) and a more complex product mix.</t>
        </r>
      </text>
    </comment>
    <comment ref="N19" authorId="0" shapeId="0" xr:uid="{00000000-0006-0000-0500-000004000000}">
      <text>
        <r>
          <rPr>
            <sz val="10"/>
            <rFont val="Arial"/>
            <family val="2"/>
          </rPr>
          <t xml:space="preserve">Bhavisha Parekh:
Direct quote, Q1 FY27 concall: 'Working capital investments in inventory at these levels are to support our growth while managing receivables well.' Incorporated into the Base case </t>
        </r>
      </text>
    </comment>
    <comment ref="N25" authorId="0" shapeId="0" xr:uid="{00000000-0006-0000-0500-000005000000}">
      <text>
        <r>
          <rPr>
            <sz val="10"/>
            <rFont val="Arial"/>
            <family val="2"/>
          </rPr>
          <t>Bhavisha Parekh:
Broad benchmark, approximate.</t>
        </r>
      </text>
    </comment>
    <comment ref="N33" authorId="0" shapeId="0" xr:uid="{00000000-0006-0000-0500-000006000000}">
      <text>
        <r>
          <rPr>
            <sz val="10"/>
            <rFont val="Arial"/>
            <family val="2"/>
          </rPr>
          <t>Bhavisha Parekh:
Broad benchmark for trade payable terms in Indian pharma manufacturing.</t>
        </r>
      </text>
    </comment>
    <comment ref="N34" authorId="0" shapeId="0" xr:uid="{00000000-0006-0000-0500-000007000000}">
      <text>
        <r>
          <rPr>
            <sz val="10"/>
            <rFont val="Arial"/>
            <family val="2"/>
          </rPr>
          <t>Bhavisha Parekh:
No DPO-specific guidance found. General context from the Q1 FY27 call: 'healthy cash generation supported with good profitability and disciplined working capital management' - directionally supportive of the Base case but not a specific payable-terms target.</t>
        </r>
      </text>
    </comment>
    <comment ref="N40" authorId="0" shapeId="0" xr:uid="{00000000-0006-0000-0500-000008000000}">
      <text>
        <r>
          <rPr>
            <sz val="10"/>
            <rFont val="Arial"/>
            <family val="2"/>
          </rPr>
          <t>Bhavisha Parekh:
Broad benchmark, approximate.</t>
        </r>
      </text>
    </comment>
  </commentList>
</comments>
</file>

<file path=xl/sharedStrings.xml><?xml version="1.0" encoding="utf-8"?>
<sst xmlns="http://schemas.openxmlformats.org/spreadsheetml/2006/main" count="699" uniqueCount="524">
  <si>
    <t>A DCF does not tell you the “true” value of a company. It tells you what the company could be worth if your assumptions about future cash flows are reasonably correct.
The basic logic of DCF is straightforward: A company is worth the cash it can generate in the future. Those future cash flows are uncertain, so we estimate cash flows on the basis of ASSUMPTIONS and discount those cash flows back to present value to find intrinsic value. DCF is not about intrinsic value it is about margin of error around intrinsic value. Thus we perform scenario and sensitivity analysis.</t>
  </si>
  <si>
    <t>Granules India Limited: Discounted Cash Flow Analysis</t>
  </si>
  <si>
    <t>(Rs. in crore, fiscal year ending March 31)</t>
  </si>
  <si>
    <t xml:space="preserve">Operating Scenario </t>
  </si>
  <si>
    <t>Mid-Year Convention</t>
  </si>
  <si>
    <t>N</t>
  </si>
  <si>
    <t>Historical Period</t>
  </si>
  <si>
    <t>CAGR</t>
  </si>
  <si>
    <t>Projection Period</t>
  </si>
  <si>
    <t>('23 - '26)</t>
  </si>
  <si>
    <t>('26 - '31)</t>
  </si>
  <si>
    <t>Sales</t>
  </si>
  <si>
    <t xml:space="preserve">   % growth</t>
  </si>
  <si>
    <t>NA</t>
  </si>
  <si>
    <t xml:space="preserve">COGS </t>
  </si>
  <si>
    <t>Gross Profit</t>
  </si>
  <si>
    <t xml:space="preserve">   % margin</t>
  </si>
  <si>
    <t>SG&amp;A</t>
  </si>
  <si>
    <t>EBITDA</t>
  </si>
  <si>
    <t>Depreciation &amp; Amortization</t>
  </si>
  <si>
    <t>EBIT</t>
  </si>
  <si>
    <t>Taxes</t>
  </si>
  <si>
    <t>EBIAT</t>
  </si>
  <si>
    <t>Plus: Depreciation &amp; Amortization</t>
  </si>
  <si>
    <t>Less: Capital Expenditures</t>
  </si>
  <si>
    <t>Less: Increase in Net Working Capital</t>
  </si>
  <si>
    <t>Unlevered Free Cash Flow</t>
  </si>
  <si>
    <t xml:space="preserve">   WACC</t>
  </si>
  <si>
    <t xml:space="preserve">   Discount Period</t>
  </si>
  <si>
    <t xml:space="preserve">   Discount Factor</t>
  </si>
  <si>
    <t xml:space="preserve">   Present Value of Free Cash Flow</t>
  </si>
  <si>
    <t>Assumptions</t>
  </si>
  <si>
    <t>Sales (% growth)</t>
  </si>
  <si>
    <t>COGS (% sales)</t>
  </si>
  <si>
    <t>SG&amp;A (% sales)</t>
  </si>
  <si>
    <t>Depreciation &amp; Amortization (% sales)</t>
  </si>
  <si>
    <t>Capital Expenditures (% sales)</t>
  </si>
  <si>
    <t>Tax Rate</t>
  </si>
  <si>
    <t>Working Capital (% sales)</t>
  </si>
  <si>
    <t>Enterprise Value</t>
  </si>
  <si>
    <t>Implied Equity Value and Share Price</t>
  </si>
  <si>
    <t>Implied Perpetuity Growth Rate</t>
  </si>
  <si>
    <t>Cumulative Present Value of FCF</t>
  </si>
  <si>
    <t>Less: Net Financial Obligations (Financial Obligations - Investments)</t>
  </si>
  <si>
    <t>WACC</t>
  </si>
  <si>
    <t>Terminal Value</t>
  </si>
  <si>
    <t>Less: Preferred Securities</t>
  </si>
  <si>
    <t>Less: Noncontrolling Interest</t>
  </si>
  <si>
    <t>Exit Multiple (Industry average or target existing multiple)</t>
  </si>
  <si>
    <t>Plus: Cash and Cash Equivalents</t>
  </si>
  <si>
    <t xml:space="preserve">   Terminal Value</t>
  </si>
  <si>
    <t xml:space="preserve"> </t>
  </si>
  <si>
    <t>Discount Factor</t>
  </si>
  <si>
    <t xml:space="preserve">   Implied Equity Value</t>
  </si>
  <si>
    <t xml:space="preserve">   Present Value of Terminal Value</t>
  </si>
  <si>
    <t xml:space="preserve">   % of Enterprise Value</t>
  </si>
  <si>
    <t xml:space="preserve">   Fully Diluted Shares Outstanding</t>
  </si>
  <si>
    <t xml:space="preserve">   Enterprise Value</t>
  </si>
  <si>
    <t xml:space="preserve">   Implied Share Price</t>
  </si>
  <si>
    <t>Exit Multiple</t>
  </si>
  <si>
    <t>Implied Equity Value</t>
  </si>
  <si>
    <t>Implied Share Price</t>
  </si>
  <si>
    <t>Granules India Limited: Working Capital Projections</t>
  </si>
  <si>
    <t>(Rs. in crore)</t>
  </si>
  <si>
    <t>Cost of Goods Sold</t>
  </si>
  <si>
    <t>Current Assets</t>
  </si>
  <si>
    <t>Accounts Receivable</t>
  </si>
  <si>
    <t>Inventories</t>
  </si>
  <si>
    <t>Advances and other current assets</t>
  </si>
  <si>
    <t xml:space="preserve">   Total Current Assets</t>
  </si>
  <si>
    <t>Current Liabilities</t>
  </si>
  <si>
    <t>Accounts Payable</t>
  </si>
  <si>
    <t>Other Current Liabilities</t>
  </si>
  <si>
    <t xml:space="preserve">   Total Current Liabilities</t>
  </si>
  <si>
    <t xml:space="preserve">   Net Working Capital</t>
  </si>
  <si>
    <t xml:space="preserve">   % sales</t>
  </si>
  <si>
    <t xml:space="preserve">   (Increase) / Decrease in NWC</t>
  </si>
  <si>
    <t>Days Sales Outstanding</t>
  </si>
  <si>
    <t>Days Inventory Held</t>
  </si>
  <si>
    <t>Advanvces and Other CA (% of sales)</t>
  </si>
  <si>
    <t>Days Payable Outstanding</t>
  </si>
  <si>
    <t>Other Current Liabilities (% of sales)</t>
  </si>
  <si>
    <t>Granules India Limited: Weighted Average Cost of Capital Analysis</t>
  </si>
  <si>
    <t>WACC Calculation</t>
  </si>
  <si>
    <t>Comparable Companies Unlevered Beta</t>
  </si>
  <si>
    <t>Target Capital Structure</t>
  </si>
  <si>
    <t>Predicted</t>
  </si>
  <si>
    <t xml:space="preserve">Market </t>
  </si>
  <si>
    <t>Debt/</t>
  </si>
  <si>
    <t>Marginal</t>
  </si>
  <si>
    <t>Unlevered</t>
  </si>
  <si>
    <t>Debt-to-Total Capitalization</t>
  </si>
  <si>
    <t>Company</t>
  </si>
  <si>
    <t>Levered Beta(3)</t>
  </si>
  <si>
    <t>Value of Debt</t>
  </si>
  <si>
    <t>Value of Equity</t>
  </si>
  <si>
    <t>Equity</t>
  </si>
  <si>
    <t>Beta</t>
  </si>
  <si>
    <t>Equity-to-Total Capitalization</t>
  </si>
  <si>
    <t>Strides Pharma</t>
  </si>
  <si>
    <t>Memo: Book-value Debt/(Debt+Equity)</t>
  </si>
  <si>
    <t>FDC</t>
  </si>
  <si>
    <t>Orchid Pharma</t>
  </si>
  <si>
    <t>Cost of Debt</t>
  </si>
  <si>
    <t>RPG LifeScience.</t>
  </si>
  <si>
    <t>Unichem Labs.</t>
  </si>
  <si>
    <t xml:space="preserve">   After-tax Cost of Debt</t>
  </si>
  <si>
    <t xml:space="preserve">Mean </t>
  </si>
  <si>
    <t>Median</t>
  </si>
  <si>
    <t>Cost of Equity</t>
  </si>
  <si>
    <t>ValueCo Relevered Beta</t>
  </si>
  <si>
    <t>Risk-free Rate(1)</t>
  </si>
  <si>
    <t>Mean</t>
  </si>
  <si>
    <t>Target</t>
  </si>
  <si>
    <t>Market Risk Premium(2)</t>
  </si>
  <si>
    <t>Relevered</t>
  </si>
  <si>
    <t>Levered Beta</t>
  </si>
  <si>
    <t>Relevered Beta</t>
  </si>
  <si>
    <t xml:space="preserve">   Cost of Equity</t>
  </si>
  <si>
    <t>Adjusted Regression levered beta</t>
  </si>
  <si>
    <t>Domodaran Industry levered beta</t>
  </si>
  <si>
    <t>(1) 10 year Indian government bond</t>
  </si>
  <si>
    <t>WACC Sensitivity Analysis</t>
  </si>
  <si>
    <t>(2) 10 year Indian government bond minus BSE 10 years return</t>
  </si>
  <si>
    <t>Pre-tax Cost of Debt</t>
  </si>
  <si>
    <t>(3) Levered beta directly taken from capitaline on 15-07-2026</t>
  </si>
  <si>
    <t>`</t>
  </si>
  <si>
    <t>Assumptions Page 1 - Income Statement and Cash Flow Statement</t>
  </si>
  <si>
    <t xml:space="preserve">What is base cae?
Base (Analyst) Case assumption should preferably have three anchors: Historical evidence + External/industry evidence + Company/management evidence.
FY26 Sales Growth
Historical Average 
Industry expected 
Management expects 
Analyst conclusion
Groups need them to prove that their conculed number is correct.
Groups need to explain why their estimation is more reasonable than min or maxium number.
</t>
  </si>
  <si>
    <t>Income Statement Assumptions</t>
  </si>
  <si>
    <t>Previous year</t>
  </si>
  <si>
    <t xml:space="preserve">   Base</t>
  </si>
  <si>
    <t xml:space="preserve">Historical Average </t>
  </si>
  <si>
    <t xml:space="preserve">   Management </t>
  </si>
  <si>
    <t>Industry average</t>
  </si>
  <si>
    <t xml:space="preserve">   Upside</t>
  </si>
  <si>
    <t>Industry expectation</t>
  </si>
  <si>
    <t xml:space="preserve">   Downside 1</t>
  </si>
  <si>
    <t>Earnings call or MD&amp;A (if avilable)</t>
  </si>
  <si>
    <t xml:space="preserve">   Downside 2</t>
  </si>
  <si>
    <t>Cost of Goods Sold (% sales)</t>
  </si>
  <si>
    <t>Historical Average</t>
  </si>
  <si>
    <t xml:space="preserve">What is Management cae?
What happens if management broadly delivers what it is communicating?
Management Case = Management's story converted into numbers.
</t>
  </si>
  <si>
    <t xml:space="preserve">What is upside cae?
If all the positive findings of qualitative analysis (SWOT, PORTER 5, PORTER GENERIC, etc) will be activated than what will happen to specific deriver?
Upside Case = Base case positive adjustments (Generally 1-2%)
</t>
  </si>
  <si>
    <t>Not separately guided</t>
  </si>
  <si>
    <t>Cash Flow Statement Assumptions</t>
  </si>
  <si>
    <t>Capital Expenditures (% of sales)</t>
  </si>
  <si>
    <t xml:space="preserve">What is downside1 cae?
If all the negative findings of qualitative analysis (SWOT, PORTER 5, PORTER GENERIC, etc) will be activated (Moderate Stress) than what will happen to specific deriver?
Downside1 Case = Base case negative adjustments (Generally 1-2%)
</t>
  </si>
  <si>
    <t xml:space="preserve">What is downside2 cae?
If all the negative findings of qualitative analysis (SWOT, PORTER 5, PORTER GENERIC, etc) will be activated (Severe Stress) than what will happen to specific deriver?
Downside2 Case = Base case negative adjustments (Generally 3-4%)
</t>
  </si>
  <si>
    <t>Assumptions Page 2 - Balance Sheet</t>
  </si>
  <si>
    <t>Days Sales Outstanding (DSO)</t>
  </si>
  <si>
    <t xml:space="preserve">Industry average </t>
  </si>
  <si>
    <t>Rises slightly (qualitative)</t>
  </si>
  <si>
    <t>Days Inventory Held (DIH)</t>
  </si>
  <si>
    <t>Held deliberately elevated</t>
  </si>
  <si>
    <t>Advances and other current assets (% of sales)</t>
  </si>
  <si>
    <t>Not guided</t>
  </si>
  <si>
    <t>Days Payable Outstanding (DPO)</t>
  </si>
  <si>
    <t>General comment only</t>
  </si>
  <si>
    <t>Copyright © 2009 by Joshua Rosenbaum and Joshua Pearl. All rights reserved.</t>
  </si>
  <si>
    <t>Published by John Wiley &amp; Sons, Inc., Hoboken, New Jersey.</t>
  </si>
  <si>
    <t>Published simultaneously in Canada.</t>
  </si>
  <si>
    <t>No part of this publication may be reproduced, stored in a retrieval system, or transmitted in</t>
  </si>
  <si>
    <t>any form or by any means, electronic, mechanical, photocopying, recording, scanning, or</t>
  </si>
  <si>
    <t>otherwise, except as permitted under Section 107 or 108 of the 1976 United States Copyright</t>
  </si>
  <si>
    <t>Act, without either the prior written permission of the Publisher, or authorization through</t>
  </si>
  <si>
    <t>payment of the appropriate per-copy fee to the Copyright Clearance Center, Inc., 222</t>
  </si>
  <si>
    <t>Rosewood Drive, Danvers, MA 01923, (978) 750-8400, fax (978) 750-4470, or on the web</t>
  </si>
  <si>
    <t>at www.copyright.com. Requests to the Publisher for permission should be addressed to the</t>
  </si>
  <si>
    <t>Permissions Department, John Wiley &amp; Sons, Inc., 111 River Street, Hoboken, NJ 07030,</t>
  </si>
  <si>
    <t>(201) 748-6011, fax (201) 748-6008, or online at http://www.wiley.com/go/permissions.</t>
  </si>
  <si>
    <t>Limit of Liability/Disclaimer of Warranty: While the publisher and author have used their</t>
  </si>
  <si>
    <t>best efforts in preparing this book, they make no representations or warranties with respect</t>
  </si>
  <si>
    <t>to the accuracy or completeness of the contents of this book and specifically disclaim any</t>
  </si>
  <si>
    <t>implied warranties of merchantability or fitness for a particular purpose. No warranty may</t>
  </si>
  <si>
    <t>be created or extended by sales representatives or written sales materials. The advice and</t>
  </si>
  <si>
    <t>strategies contained herein may not be suitable for your situation. You should consult with a</t>
  </si>
  <si>
    <t>professional where appropriate. Neither the publisher nor author shall be liable for any loss</t>
  </si>
  <si>
    <t>of profit or any other commercial damages, including but not limited to special, incidental,</t>
  </si>
  <si>
    <t>consequential, or other damages.</t>
  </si>
  <si>
    <t>For general information on our other products and services or for technical support, please</t>
  </si>
  <si>
    <t>contact our Customer Care Department within the United States at (800) 762-2974, outside</t>
  </si>
  <si>
    <t>the United States at (317) 572-3993 or fax (317) 572-4002.</t>
  </si>
  <si>
    <t>Wiley also publishes its books in a variety of electronic formats. Some content that appears</t>
  </si>
  <si>
    <t>in print may not be available in electronic books. For more information about Wiley</t>
  </si>
  <si>
    <t>products, visit our web site at www.wiley.com.</t>
  </si>
  <si>
    <t>Library of Congress Cataloging-in-Publication Data:</t>
  </si>
  <si>
    <t>ISBN-13 978-0-470-44220-3</t>
  </si>
  <si>
    <t>Printed in the United States of America</t>
  </si>
  <si>
    <t>10 9 8 7 6 5 4 3 2 1</t>
  </si>
  <si>
    <t>Granules India Limited: Monte Carlo Simulation of Intrinsic Value</t>
  </si>
  <si>
    <t>(Rs. in crore, except per-share data; 500 trials, present-year (FY27-31) DCF)</t>
  </si>
  <si>
    <t>Methodology: each trial draws two independent uniform random numbers and converts them to a symmetric triangular(0, 0.5, 1) weight:</t>
  </si>
  <si>
    <t xml:space="preserve">  w1 (Operating Scenario weight) - interpolates Sales Growth, COGS%, SG&amp;A%, D&amp;A% and CapEx% linearly between the Downside 2 case (w1=0) and the Upside case (w1=1) built in the A1 sheet, for each forecast year FY27-31.</t>
  </si>
  <si>
    <t xml:space="preserve">  w2 (Market/Discount-Rate weight) - interpolates WACC and the Exit Multiple linearly between the low and high ends of the sensitivity ranges already used on the DCF sheet.</t>
  </si>
  <si>
    <t>A triangular(0,0.5,1) shape is used (not uniform) so trials cluster around the Base case, matching how the case was built (three-anchor Base case, with Upside/Downside as deliberate stress scenarios rather than equally likely outcomes).</t>
  </si>
  <si>
    <t>Simplifications (for tractability, disclosed rather than hidden): (1) Net debt is held fixed at Rs562.14cr (J48-J51 on the DCF sheet) in every trial - financing risk is not separately randomized. (2) The change in Net Working Capital is approximated as (change in Sales) x the FY26 actual NWC-to-Sales ratio (33.2%), held constant across trials, rather than re-deriving DSO/DIH/DPO per trial. (3) Shares outstanding are held fixed at 24.78cr.</t>
  </si>
  <si>
    <t>Everything else (Sales, COGS, SG&amp;A, EBITDA, D&amp;A, CapEx, Tax, FCF, discounting, terminal value, Enterprise/Equity Value, Share Price) is computed fresh for every trial from the randomized drivers - this is a full re-run of the DCF logic per trial, not a shortcut sensitivity table.</t>
  </si>
  <si>
    <t>Simulation Results (Implied Share Price, Rs.)</t>
  </si>
  <si>
    <t>Std. Deviation</t>
  </si>
  <si>
    <t>Minimum</t>
  </si>
  <si>
    <t>5th percentile</t>
  </si>
  <si>
    <t>25th percentile</t>
  </si>
  <si>
    <t>75th percentile</t>
  </si>
  <si>
    <t>95th percentile</t>
  </si>
  <si>
    <t>Maximum</t>
  </si>
  <si>
    <t>P(price &lt; current market price ~Rs847)</t>
  </si>
  <si>
    <t>P(price &lt; Downside 2 single-point estimate, Rs336)</t>
  </si>
  <si>
    <t>P(price &gt; Upside single-point estimate, Rs1,335)</t>
  </si>
  <si>
    <t>Trial#</t>
  </si>
  <si>
    <t>u1</t>
  </si>
  <si>
    <t>w1 (Op.)</t>
  </si>
  <si>
    <t>u2</t>
  </si>
  <si>
    <t>w2 (Mkt.)</t>
  </si>
  <si>
    <t>Sales FY27</t>
  </si>
  <si>
    <t>Sales FY28</t>
  </si>
  <si>
    <t>Sales FY29</t>
  </si>
  <si>
    <t>Sales FY30</t>
  </si>
  <si>
    <t>Sales FY31</t>
  </si>
  <si>
    <t>COGS% FY27</t>
  </si>
  <si>
    <t>COGS% FY28</t>
  </si>
  <si>
    <t>COGS% FY29</t>
  </si>
  <si>
    <t>COGS% FY30</t>
  </si>
  <si>
    <t>COGS% FY31</t>
  </si>
  <si>
    <t>SG&amp;A% FY27</t>
  </si>
  <si>
    <t>SG&amp;A% FY28</t>
  </si>
  <si>
    <t>SG&amp;A% FY29</t>
  </si>
  <si>
    <t>SG&amp;A% FY30</t>
  </si>
  <si>
    <t>SG&amp;A% FY31</t>
  </si>
  <si>
    <t>EBITDA FY27</t>
  </si>
  <si>
    <t>EBITDA FY28</t>
  </si>
  <si>
    <t>EBITDA FY29</t>
  </si>
  <si>
    <t>EBITDA FY30</t>
  </si>
  <si>
    <t>EBITDA FY31</t>
  </si>
  <si>
    <t>D&amp;A FY27</t>
  </si>
  <si>
    <t>D&amp;A FY28</t>
  </si>
  <si>
    <t>D&amp;A FY29</t>
  </si>
  <si>
    <t>D&amp;A FY30</t>
  </si>
  <si>
    <t>D&amp;A FY31</t>
  </si>
  <si>
    <t>CapEx FY27</t>
  </si>
  <si>
    <t>CapEx FY28</t>
  </si>
  <si>
    <t>CapEx FY29</t>
  </si>
  <si>
    <t>CapEx FY30</t>
  </si>
  <si>
    <t>CapEx FY31</t>
  </si>
  <si>
    <t>Tax FY27</t>
  </si>
  <si>
    <t>Tax FY28</t>
  </si>
  <si>
    <t>Tax FY29</t>
  </si>
  <si>
    <t>Tax FY30</t>
  </si>
  <si>
    <t>Tax FY31</t>
  </si>
  <si>
    <t>ΔNWC FY27</t>
  </si>
  <si>
    <t>ΔNWC FY28</t>
  </si>
  <si>
    <t>ΔNWC FY29</t>
  </si>
  <si>
    <t>ΔNWC FY30</t>
  </si>
  <si>
    <t>ΔNWC FY31</t>
  </si>
  <si>
    <t>FCF FY27</t>
  </si>
  <si>
    <t>FCF FY28</t>
  </si>
  <si>
    <t>FCF FY29</t>
  </si>
  <si>
    <t>FCF FY30</t>
  </si>
  <si>
    <t>FCF FY31</t>
  </si>
  <si>
    <t>Exit Mult.</t>
  </si>
  <si>
    <t>PV of FCF</t>
  </si>
  <si>
    <t>PV of TV</t>
  </si>
  <si>
    <t>Equity Value</t>
  </si>
  <si>
    <t>Share Price</t>
  </si>
  <si>
    <t>Granules India Limited: Industry Analysis</t>
  </si>
  <si>
    <t>Pharmaceuticals — API, Finished Dosage Generics, PFI &amp; Peptide CDMO | Base year 2022 vs. current (2026)</t>
  </si>
  <si>
    <t>1. Market Sizing — Base Year 2022 vs. Current (2026)</t>
  </si>
  <si>
    <t>Segment</t>
  </si>
  <si>
    <t>Size, 2022 (Base Year)</t>
  </si>
  <si>
    <t>Size, 2026 (Current)</t>
  </si>
  <si>
    <t>Stated Forward CAGR</t>
  </si>
  <si>
    <t>Source / Note</t>
  </si>
  <si>
    <t>India Pharmaceutical Market (overall)</t>
  </si>
  <si>
    <t>~US$59.6bn (2022)</t>
  </si>
  <si>
    <t>~US$66-68bn (2025-26)</t>
  </si>
  <si>
    <t>9.5-11.0%</t>
  </si>
  <si>
    <t>Custom Market Insights (US$59.63bn, 2022, 9.48% CAGR to 2032) and IMARC (US$68.38bn, 2025, 10.98% CAGR 2026-34). Different providers use different scope/methodology (ex-factory vs. retail, domestic vs. domestic+exports) so the 2022-&gt;2026 change is directional, not a single precise CAGR — both agree on high-single-digit-to-low-double-digit growth.</t>
  </si>
  <si>
    <t>India API Market</t>
  </si>
  <si>
    <t>~US$9-10bn (2022-23, est.)</t>
  </si>
  <si>
    <t>~US$14.2-16.0bn (2025-26)</t>
  </si>
  <si>
    <t>7.7-9.3%</t>
  </si>
  <si>
    <t>Mordor Intelligence (US$14.18bn, 2025) and IMARC/Coherent (US$16.01bn, 2026, 8.1% CAGR to 2033). India is the world's 3rd-largest API producer (~8% global share, IBEF) with &gt;670 USFDA-approved plants.</t>
  </si>
  <si>
    <t>India CDMO Market (incl. Peptide/Biologics)</t>
  </si>
  <si>
    <t>~US$10.1bn (2022)</t>
  </si>
  <si>
    <t>~US$17.5-23.3bn (2024-26)</t>
  </si>
  <si>
    <t>8.4-13.6%</t>
  </si>
  <si>
    <t>Mobility Foresights (US$10.11bn, 2022) and Persistence Market Research (US$23.3bn, 2026, 13.2% CAGR to 2033) / Research &amp; Markets (US$17.51bn, 2024, 13.6% CAGR to 2030). The peptide-CDMO sub-segment Granules is scaling into (Ascelis/Senn) sits within this fastest-growing bucket.</t>
  </si>
  <si>
    <t>Structural tailwind (all segments)</t>
  </si>
  <si>
    <t>China Plus One / US Biosecure Act</t>
  </si>
  <si>
    <t>n/a</t>
  </si>
  <si>
    <t>US Biosecure Act and broader 'China Plus One' sourcing shift is directing new outsourcing volume to Indian (and European) API/CDMO manufacturers, per ChemoxPharma API Market Outlook 2026.</t>
  </si>
  <si>
    <t>Key policy driver</t>
  </si>
  <si>
    <t>PLI Scheme</t>
  </si>
  <si>
    <t>Production-Linked Incentive scheme has driven cumulative pharma investment past Rs40,000cr targeting ~41 critical bulk drugs (WBCIL Sourcing Guide, 2026), reducing India's historical API import dependence (~70% of API/bulk-drug needs, largely from China).</t>
  </si>
  <si>
    <t>Tariff/policy risk</t>
  </si>
  <si>
    <t>US Section 232 (Apr 2026)</t>
  </si>
  <si>
    <t>1-yr review</t>
  </si>
  <si>
    <t>100% tariff on patented pharma/APIs; generics and biosimilars explicitly excluded 'at this time', with a mandated Commerce Dept. review of that exclusion within one year (~Apr 2027). Not a Base-case risk (generics unaffected today) but a genuine Downside 2 tail risk for the whole industry, not just Granules.</t>
  </si>
  <si>
    <t>2. Porter's Five Forces — Quantified for Granules India</t>
  </si>
  <si>
    <t>Force</t>
  </si>
  <si>
    <t>Intensity
(1=Low, 5=High)</t>
  </si>
  <si>
    <t>Rationale (specific to Granules' segments)</t>
  </si>
  <si>
    <t>Trend</t>
  </si>
  <si>
    <t>Net DCF Effect</t>
  </si>
  <si>
    <t>Rivalry Among
Existing Competitors</t>
  </si>
  <si>
    <t>Commodity API/generics (paracetamol, metformin) crowded with Aurobindo, Dr. Reddy's, Sun Pharma, Cipla, Lupin, Divi's, Laurus, Neuland - price-based competition. Complex generics/CDMO less crowded but intensifying as peers (Laurus, Divi's) also pivot upmarket.</t>
  </si>
  <si>
    <t>Stable-to-rising (more peers chasing complex/CDMO)</t>
  </si>
  <si>
    <t>Caps legacy-book gross margin; rewards continued mix-shift</t>
  </si>
  <si>
    <t>Bargaining Power
of Buyers</t>
  </si>
  <si>
    <t>Large US distributors/PBMs/GPOs drive structural US generic price erosion (StockMirror analysis). Buyer concentration in the US generics channel is high.</t>
  </si>
  <si>
    <t>Structurally persistent</t>
  </si>
  <si>
    <t>Limits blended pricing power; margin gains must come from mix, not price</t>
  </si>
  <si>
    <t>Bargaining Power
of Suppliers</t>
  </si>
  <si>
    <t>Raw material/KSM sourcing exposure to West Asia-linked freight/input cost inflation (flagged Q1 FY27 call); partial mitigation via backward integration (own API for own FD).</t>
  </si>
  <si>
    <t>Near-term elevated, easing</t>
  </si>
  <si>
    <t>COGS% pressure in FY27, moderating</t>
  </si>
  <si>
    <t>Threat of
New Entrants</t>
  </si>
  <si>
    <t>High regulatory barriers: USFDA/EU GMP approval, multi-year facility qualification, 670+ USFDA-approved plants needed industry-wide. China Plus One draws new capacity into India generally, but not easily into Granules' specific regulated-market-approved capacity.</t>
  </si>
  <si>
    <t>Stable (barrier persists)</t>
  </si>
  <si>
    <t>Protects incumbents with clean regulatory records — a reason Gagillapur compliance matters so much</t>
  </si>
  <si>
    <t>Threat of
Substitutes</t>
  </si>
  <si>
    <t>Generics/biosimilars are themselves the substitute for costlier patented drugs (reinforced by Section 232 explicitly excluding generics from tariffs). Risk is intra-generic (captured under Rivalry/Buyer Power), not branded-drug substitution.</t>
  </si>
  <si>
    <t>Stable, structurally favourable</t>
  </si>
  <si>
    <t>Supports the core generics demand base</t>
  </si>
  <si>
    <t>Weighted average intensity:</t>
  </si>
  <si>
    <t>Out of 5. Reflects a moderately-to-highly competitive industry structure overall, consistent with the Porter Five Forces narrative in the Qualitative Analysis document — rivalry and buyer power are the binding constraints, regulatory entry barriers and generics' substitution advantage are the structural supports.</t>
  </si>
  <si>
    <t>3. Peer Benchmarking (FY26 / latest reported)</t>
  </si>
  <si>
    <t>Net Sales
(Rs. cr)</t>
  </si>
  <si>
    <t>Adjusted EBITDA
(Rs. cr)</t>
  </si>
  <si>
    <t>EBITDA
Margin</t>
  </si>
  <si>
    <t>EV/EBITDA
(x)</t>
  </si>
  <si>
    <t>P/E
(x)</t>
  </si>
  <si>
    <t>P/B
(x)</t>
  </si>
  <si>
    <t>RPG LifeScience</t>
  </si>
  <si>
    <t>Peer Mean</t>
  </si>
  <si>
    <t>Peer Median</t>
  </si>
  <si>
    <t>Granules India (target)</t>
  </si>
  <si>
    <t>Positioning read-through: Granules' Adjusted EBITDA margin (28.0%) sits above the peer mean and second only to Strides Pharma; its P/E (30.9x) and P/B (4.20x) sit above the peer average, consistent with the market having already re-rated the stock for the complex-generics/CDMO growth story — the same reason the DCF's exit multiple (12.0x EV/EBITDA) is set below Granules' own current trading multiple (~16x) rather than at it.</t>
  </si>
  <si>
    <t>4. Industry Conclusions — Link to the DCF</t>
  </si>
  <si>
    <t>Industry growth anchor: India pharma/API/CDMO grew from a combined base of roughly US$79bn (2022, sum of the three segments' low-end estimates) to roughly US$98-107bn (2025-26) — a structural high-single-to-low-double-digit growth industry, fastest in the CDMO/complex sub-segments Granules is deliberately shifting into. This is the external anchor behind the DCF's Base-case growth tapering toward ~9% by FY31 (roughly the industry's long-run rate) rather than staying at Granules' own recent 20%+ pace indefinitely.</t>
  </si>
  <si>
    <t>Competitive structure: a Porter weighted-average intensity of ~3.0/5 (moderate) masks a bifurcated reality — high rivalry/buyer power (score 4/5 each) in the legacy commodity-API/generics book Granules is shrinking out of, versus low entry threat and favourable substitution dynamics (score 2/5 each) in the complex-generics/CDMO book it is shifting into. This directly supports the DCF's margin story: COGS%/SG&amp;A% assumptions improve with the mix shift, not with pricing power in the legacy book.</t>
  </si>
  <si>
    <t>Peer positioning: Granules' Adjusted EBITDA margin (22.0%) already sits above the peer mean and its P/E (30.9x) and P/B (4.20x) sit above peer averages — the market has already re-rated the stock for this transition story. The peer EV/EBITDA MEAN (16.8x) is skewed upward by two small, thinly-traded outliers (Orchid Pharma 32.3x, RPG LifeScience 21.3x); the peer MEDIAN (12.2x) is a more representative benchmark and sits almost exactly on the DCF's 12.0x exit multiple — a clean external cross-check that the terminal assumption is neither aggressive nor overly conservative, and well below Granules' own current re-rated trading multiple (~16x).</t>
  </si>
  <si>
    <t>Policy risk is industry-wide, not Granules-specific: the Section 232 generics-tariff exclusion review (~Apr 2027) and China Plus One tailwind both affect every Indian API/CDMO exporter, not just Granules — consistent with carrying this in the Downside 2 scenario and the WACC risk premium rather than as a company-specific haircut.</t>
  </si>
  <si>
    <t>Source: Capitaline</t>
  </si>
  <si>
    <t>Granules India — What We Assumed, and Why</t>
  </si>
  <si>
    <t>1. How fast will the business grow?</t>
  </si>
  <si>
    <t>Our central ("Base case") assumption is revenue growth of 17% in FY27, easing to 15%, 12%, 10% and 9% over the following four years.</t>
  </si>
  <si>
    <t>Why not higher? Granules actually grew 22% in the June 2026 quarter — comfortably ahead of our 17% assumption. We chose not to carry that pace forward, because management flagged two specific, current headwinds on that same earnings call: rising freight, packaging and raw-material costs, linked to tensions in West Asia, and a temporary supply hold in Europe. Until those clear, 17% felt like the more honest number to build a valuation on.</t>
  </si>
  <si>
    <t>Why not lower? Because there are real, named reasons to expect strong growth to continue. Complex generics — the higher-value end of the finished-dosage business — now make up 50% of finished-dosage sales, up from 39% a year earlier. The company's Genome Valley plant is expected to cross 50% capacity utilisation by the end of FY27, freeing up roughly 40% more manufacturing capacity. And nine finished products are sitting ready for the US market, waiting on a single event: the FDA re-inspection of the Gagillapur plant, expected around December 2026.</t>
  </si>
  <si>
    <t>The Gagillapur story, briefly: this plant received an FDA warning letter in February 2025 after a rocky 2024. As of the most recent earnings call, management says remediation is essentially complete and none of the company's other seven manufacturing sites has any open FDA issue — but until Gagillapur itself is re-inspected, those nine products simply can't ship. That's why we've assumed growth steps up specifically in FY28, not before — this is a timing question, not a demand question.</t>
  </si>
  <si>
    <t>The next step-up, in FY29, is tied to the peptide manufacturing business — Ascelis, built around the 2025 acquisition of Senn Chemicals in Switzerland — which management is targeting to reach $50 million in revenue at a 30%+ profit margin within about three years of the deal closing. That also happens to be roughly when Granules expects to launch its first in-house-developed oncology product.</t>
  </si>
  <si>
    <t>By FY30 and FY31, we've assumed growth settles back toward the pace of the wider Indian pharmaceutical, API and CDMO industry (roughly 8-13% depending on the segment) once these one-off catalysts have worked through the base.</t>
  </si>
  <si>
    <t>2. Why are profit margins improving?</t>
  </si>
  <si>
    <t>The single biggest reason is the same complex-generics shift mentioned above. Gross margin has moved from 50% in FY22 to about 65% today — a genuine four-year improvement, not a one-quarter blip. Management themselves describe this as sustained strategic progress, not luck.</t>
  </si>
  <si>
    <t>Our operating-profit (EBITDA) margin assumption — 22.5% this year, rising to 25.5% by FY31 — is built directly off management's own stated target of "22% to 23%" for FY27, with a further step-up from FY29 as the higher-margin peptide business (targeted at 30%+ margins) becomes a bigger slice of the total.</t>
  </si>
  <si>
    <t>What's working against margins right now: the same freight, packaging and raw-material cost inflation mentioned above. That's why our near-term cost assumption doesn't improve as fast as the mix-shift trend alone would suggest — we're netting a real tailwind against a real, current headwind, not ignoring the headwind.</t>
  </si>
  <si>
    <t>3. Capital spending and depreciation</t>
  </si>
  <si>
    <t>We assumed Rs 600 crore of capital spending in FY27. That's not a guess — it's almost exactly what management has guided for complex-generics and CDMO capacity expansion.</t>
  </si>
  <si>
    <t>Depreciation has been climbing for a reason: three concrete projects are underway — the Genome Valley plant expansion, a new R&amp;D lab in India (opened October 2026), and, most recently, land now earmarked for a dedicated peptide manufacturing facility at Vizag.</t>
  </si>
  <si>
    <t>The company can comfortably afford all of this. Net debt has fallen to almost nothing — 0.07 times EBITDA, down from 0.34 times at the start of the year — which management themselves describe as "headroom."</t>
  </si>
  <si>
    <t>4. How much cash is tied up in the day-to-day business (working capital)</t>
  </si>
  <si>
    <t>One thing we changed on review: our first draft assumed that as growth accelerates, the company would collect customer payments *faster*. Management actually said close to the opposite on their most recent call — that receivable days may rise slightly as growth accelerates. We corrected our fastest-growth scenario to reflect that, rather than assuming the best of both worlds.</t>
  </si>
  <si>
    <t>Inventory is also being kept deliberately high. In management's own words, it's being held "at these levels to support our growth" — not because of inefficiency, and partly as a buffer against the same raw-material supply risk mentioned above.</t>
  </si>
  <si>
    <t>5. The discount rate we used</t>
  </si>
  <si>
    <t>We discounted future cash flows at 10.25% a year, built bottom-up from five comparable Indian pharma companies (Strides Pharma, FDC, Orchid Pharma, RPG LifeScience and Unichem Labs), then adjusted for Granules' own mix of debt and equity.</t>
  </si>
  <si>
    <t>One nuance worth knowing: Granules' debt looks tiny relative to its total value (under 7%) mainly because the company's *market* value has grown so much — on a plain accounting (book value) basis, that same ratio would look closer to 23%. We used the market-value version, which is standard practice, but wanted to flag why the two numbers look so different if you go looking for them.</t>
  </si>
  <si>
    <t>6. What we think the business is worth at maturity</t>
  </si>
  <si>
    <t>We valued the business's final year of cash flow at 12 times its profit (EBITDA) — deliberately below where Granules itself trades today (around 16 times), and close to the *median* of comparable companies (about 12 times, once a couple of small, thinly-traded outliers are set aside). We didn't want to simply assume the market's current enthusiasm about Granules continues unchanged forever — that would be circular reasoning, not a valuation.</t>
  </si>
  <si>
    <t>7. Why the sensitivity tables move the way they do</t>
  </si>
  <si>
    <t>The discount-rate table moves the rate up and down by one percentage point around our 10.25% estimate — a normal margin of estimation error, not a stress test.</t>
  </si>
  <si>
    <t>The valuation-multiple table moves between 11 and 13 times — again, testing precision around our chosen number, not re-arguing whether 12 times is the right number in the first place. That bigger argument happens once, in the industry comparison, rather than being repeated here.</t>
  </si>
  <si>
    <t>8. Why two of the Monte Carlo probabilities show 0%</t>
  </si>
  <si>
    <t>Two numbers in the simulation results will show almost exactly 0%: the chance of the price coming in below our most severe downside case, and the chance of it coming in above our most optimistic case. This isn't a mistake — it's built in on purpose. The simulation treats "severe downside" and "best case" as the outer edges of what we think is plausible, and every simulated outcome is built by blending somewhere *between* those two edges. Because of that, a simulated result landing outside them is mathematically impossible, not just unlikely.</t>
  </si>
  <si>
    <t>The numbers actually worth reading in the simulation are the average, the middle (median), and the middle-50% range — not the two boundary checks, which will always read close to zero by design.</t>
  </si>
  <si>
    <t>9. The peptide manufacturing decision (valued separately, as an option)</t>
  </si>
  <si>
    <t>Separately from the main valuation, we valued Granules' undecided choice about whether to build large-scale peptide manufacturing in India. Management said plainly on an earlier call that this is still being worked out — "we are still estimating" how much to spend. That's a genuine, disclosed decision still up in the air, which is exactly the kind of situation option-pricing tools were built for.</t>
  </si>
  <si>
    <t>We don't know the exact cost of that future investment, since management hasn't disclosed one, so we estimated it at around Rs 450 crore based on comparable facilities. We also don't have a market price to measure how uncertain the outcome is, so we used a judgment-based estimate of 40% volatility — roughly in between an established pharma company and an early-stage biotech, since this business already earns real revenue but is still young at India scale.</t>
  </si>
  <si>
    <t>The result worth remembering: even in our worst-case demand scenario — where simply committing to build the plant today would lose money — the *option* to wait and decide later is still worth something. That's the value of not committing early, and it's arguably why Granules itself has structured this as a staged decision rather than a single upfront commitment.</t>
  </si>
  <si>
    <t>10. Where the revenue actually comes from</t>
  </si>
  <si>
    <t>Segment / Region</t>
  </si>
  <si>
    <t>Share of Q1 FY27 revenue</t>
  </si>
  <si>
    <t>Why it matters here</t>
  </si>
  <si>
    <t>Finished Dosages</t>
  </si>
  <si>
    <t>74%</t>
  </si>
  <si>
    <t>The segment carrying the whole complex-generics story in Section 1 and 2.</t>
  </si>
  <si>
    <t>APIs</t>
  </si>
  <si>
    <t>13%</t>
  </si>
  <si>
    <t>The older, commodity-priced part of the business, more exposed to price competition.</t>
  </si>
  <si>
    <t>Pharmaceutical Formulation Intermediates</t>
  </si>
  <si>
    <t>9%</t>
  </si>
  <si>
    <t>A manufacturing step in between APIs and finished dosages.</t>
  </si>
  <si>
    <t>Peptide / CDMO</t>
  </si>
  <si>
    <t>4%</t>
  </si>
  <si>
    <t>Still small today. That's exactly why its 30%+ margin target won't move the group numbers much yet, and why we valued its next stage of investment separately (Section 9) rather than folding it into the main forecast.</t>
  </si>
  <si>
    <t>North America</t>
  </si>
  <si>
    <t>72%</t>
  </si>
  <si>
    <t>This is why US-specific risk — tariff policy, the Gagillapur inspection — matters so much to this valuation. This is not yet a geographically diversified business, even though Europe's share has grown.</t>
  </si>
  <si>
    <t>Europe</t>
  </si>
  <si>
    <t>16%</t>
  </si>
  <si>
    <t>Nearly doubled its share of revenue over the past year — the genuine (if still early) diversification story.</t>
  </si>
  <si>
    <t>11. The bigger picture — industry and policy</t>
  </si>
  <si>
    <t>"China Plus One": global pharmaceutical companies are actively shifting manufacturing away from China, and Indian API and CDMO makers — Granules included — are a direct beneficiary of that shift.</t>
  </si>
  <si>
    <t>India's Production-Linked Incentive scheme has pushed over Rs 40,000 crore of investment into critical drug ingredients nationally, reducing the country's historic reliance on Chinese imports.</t>
  </si>
  <si>
    <t>The US tariff situation is the main policy risk we've modelled. As of April 2026, the US imposed a 100% tariff on patented drugs — but explicitly excluded generic drugs, which is everything Granules makes. That exclusion is due for a formal review around April 2027. This risk applies to the whole Indian pharmaceutical industry, not just Granules, which is why we've placed it in our most severe downside scenario rather than cutting our central forecast for it.</t>
  </si>
  <si>
    <t>Source: Granules India Annual Report, Quarterly Earnings Call</t>
  </si>
  <si>
    <t>Real Option Valuation — Ascelis/Senn Peptide CDMO: Option to Expand into India Commercial-Scale Manufacturing</t>
  </si>
  <si>
    <t>Granules India Limited  |  Corporate Valuation — Group 7  |  Company-level inputs sourced from Section B — Group 7 Valuation Model (WACC / DCF sheets)</t>
  </si>
  <si>
    <t>SECTION A: KEY INPUTS</t>
  </si>
  <si>
    <t>Input</t>
  </si>
  <si>
    <t>Value</t>
  </si>
  <si>
    <t>Source</t>
  </si>
  <si>
    <t>Risk-free rate, r (10-yr India G-Sec)</t>
  </si>
  <si>
    <t>Section B — WACC sheet (D19)</t>
  </si>
  <si>
    <t>Company WACC (project discount rate)</t>
  </si>
  <si>
    <t>Section B — WACC sheet (D26)</t>
  </si>
  <si>
    <t>Marginal corporate tax rate</t>
  </si>
  <si>
    <t>Section B — WACC sheet (D14)</t>
  </si>
  <si>
    <t>Terminal EV/EBITDA exit multiple</t>
  </si>
  <si>
    <t>Section B — DCF sheet (E51), same exit multiple as core valuation</t>
  </si>
  <si>
    <t>USD/INR exchange rate, FY27E</t>
  </si>
  <si>
    <t>Group 7 EIC Analysis (Ind-Ra FY27 forecast)</t>
  </si>
  <si>
    <t>Time to expansion decision, T (years)</t>
  </si>
  <si>
    <t>Management commentary, Q1 FY26 call — FY27 capex decision window</t>
  </si>
  <si>
    <t>Exercise price, X — Phase-2 India capex (₹cr)</t>
  </si>
  <si>
    <t>Estimate; proxied off comparable large-scale greenfield facility capex (not yet disclosed by company)</t>
  </si>
  <si>
    <t>Volatility, σ (base case)</t>
  </si>
  <si>
    <t>Proxy for nascent, high-growth peptide/GLP-1 CDMO segment risk</t>
  </si>
  <si>
    <t>SECTION B: MINI-DCF — DERIVING S₀ (PV of Phase-2 Expansion Cash Flows)</t>
  </si>
  <si>
    <t>SCENARIO 1: BASE CASE  (management's own FY29 target: $50M revenue @ 30%+ EBITDA margin)</t>
  </si>
  <si>
    <t>FY27E</t>
  </si>
  <si>
    <t>FY28E</t>
  </si>
  <si>
    <t>FY29E</t>
  </si>
  <si>
    <t>FY30E</t>
  </si>
  <si>
    <t>FY31E</t>
  </si>
  <si>
    <t>Revenue ($M)</t>
  </si>
  <si>
    <t>EBITDA margin (%)</t>
  </si>
  <si>
    <t>EBITDA ($M)</t>
  </si>
  <si>
    <t>EBITDA (₹cr)  [$M × FX ÷ 10]</t>
  </si>
  <si>
    <t>Unlevered FCF (₹cr)  [EBITDA × (1-tax)]</t>
  </si>
  <si>
    <t>Discount factor @ WACC</t>
  </si>
  <si>
    <t>PV of FCF (₹cr)</t>
  </si>
  <si>
    <t>Terminal Value, FY31 (₹cr)  [Exit multiple × FY31 EBITDA]</t>
  </si>
  <si>
    <t>PV of Terminal Value (₹cr)</t>
  </si>
  <si>
    <t>S₀ = PV(explicit FCF) + PV(Terminal Value)  (₹cr)</t>
  </si>
  <si>
    <t>SCENARIO 2: DOWNSIDE CASE  (peptide business reaches only ~50% of management's FY29 target)</t>
  </si>
  <si>
    <t>SCENARIO 3: SEVERE/STRESS CASE  (demand stalls near current CHF16-20m run-rate; no real ramp-up)</t>
  </si>
  <si>
    <t>SECTION C: BLACK-SCHOLES REAL OPTION VALUATION  (Call = S₀·N(d1) − X·e^(-rT)·N(d2))</t>
  </si>
  <si>
    <t>Scenario</t>
  </si>
  <si>
    <t>S₀ (₹cr)</t>
  </si>
  <si>
    <t>X (₹cr)</t>
  </si>
  <si>
    <t>T (yrs)</t>
  </si>
  <si>
    <t>σ</t>
  </si>
  <si>
    <t>r</t>
  </si>
  <si>
    <t>d1</t>
  </si>
  <si>
    <t>d2</t>
  </si>
  <si>
    <t>N(d1)</t>
  </si>
  <si>
    <t>N(d2)</t>
  </si>
  <si>
    <t>Base</t>
  </si>
  <si>
    <t>Downside</t>
  </si>
  <si>
    <t>Severe/Stress</t>
  </si>
  <si>
    <t>Call Value (Real Option Value), ₹cr  =  S₀·N(d1) − X·e^(-rT)·N(d2)</t>
  </si>
  <si>
    <t>Option Value (₹cr)</t>
  </si>
  <si>
    <t>SECTION D: STATIC NPV vs. REAL OPTION VALUE  (the value of flexibility)</t>
  </si>
  <si>
    <t>Static NPV = S₀−X</t>
  </si>
  <si>
    <t>Real Option Value</t>
  </si>
  <si>
    <t>Flexibility Premium</t>
  </si>
  <si>
    <t>Invest now? (NPV rule)</t>
  </si>
  <si>
    <t>SECTION E: TWO-STEP BINOMIAL TREE CROSS-CHECK  (Base case, Cox-Ross-Rubinstein)</t>
  </si>
  <si>
    <t>Up factor, u = e^(σ·√Δt)  [Δt = T/2 = 1 yr]</t>
  </si>
  <si>
    <t>Down factor, d = 1/u</t>
  </si>
  <si>
    <t>Risk-neutral probability, p = (e^(r·Δt) − d) / (u − d)</t>
  </si>
  <si>
    <t>Per-step discount factor, e^(-r·Δt)</t>
  </si>
  <si>
    <t>Node</t>
  </si>
  <si>
    <t>S (₹cr)</t>
  </si>
  <si>
    <t>Payoff = MAX(S-X,0)</t>
  </si>
  <si>
    <t>Option Value</t>
  </si>
  <si>
    <t>Up-Up (t=2)</t>
  </si>
  <si>
    <t>Up-Down (t=2)</t>
  </si>
  <si>
    <t>Down-Down (t=2)</t>
  </si>
  <si>
    <t>Up (t=1) — rolled back</t>
  </si>
  <si>
    <t>Down (t=1) — rolled back</t>
  </si>
  <si>
    <t>t=0 — Binomial Option Value (₹cr)</t>
  </si>
  <si>
    <t>Cross-check vs. Black-Scholes (Base case)</t>
  </si>
  <si>
    <t>SECTION F: SENSITIVITY — OPTION VALUE (₹cr) vs. VOLATILITY &amp; EXERCISE PRICE  (Base case S₀)</t>
  </si>
  <si>
    <t>σ \ X (₹cr) →</t>
  </si>
  <si>
    <t>Note: σ=40%, X=₹450cr column/row corresponds to the Base-case assumptions used in Sections C-D above.</t>
  </si>
  <si>
    <t>SECTION G: BINOMIAL LATTICE DIAGRAM (visualizes B80:D92 above)</t>
  </si>
  <si>
    <t>Real Option Explained — Background, Scenarios &amp; Interpretation</t>
  </si>
  <si>
    <t>1. WHAT IS A REAL OPTION?</t>
  </si>
  <si>
    <t>A real option is the right, but not the obligation, to take a future action on a real (physical or business) asset or project — to expand it, delay it, abandon it, or switch its use — rather than on a financial security. Standard NPV/DCF analysis discounts a single expected cash-flow path and tends to undervalue investments that unfold in stages, because it does not explicitly price the fact that management can react as uncertainty resolves. An 'option to expand' is the most common type in a corporate setting: a firm makes a smaller Phase-1 investment to secure a foothold and the right to make a larger Phase-2 investment later, only if the opportunity proves out.</t>
  </si>
  <si>
    <t>2. BACKGROUND: THE GRANULES PEPTIDE CDMO OPPORTUNITY</t>
  </si>
  <si>
    <t>Phase 1 — already committed (the 'option premium')</t>
  </si>
  <si>
    <t>In February 2025, Granules India's board approved the acquisition of 100% of Senn Chemicals AG, a Swiss peptide CDMO, for CHF 20 million (~₹192.5 crore), executed through wholly-owned subsidiary Ascelis Peptides Pvt. Ltd. The deal closed on 10 April 2025. On the Q1 FY26 earnings call, management separately disclosed the acquired business's overall enterprise value (equity + debt) at ~₹450 crore, and flagged further FY26 investment of ~₹100 crore (Switzerland capacity expansion) plus ~₹20-30 crore (a new India R&amp;D lab, opened October 2026). Senn's current annualised book of business is CHF 16-20 million. In Q4 FY26 the peptide CDMO platform turned EBITDA-positive for the first time.</t>
  </si>
  <si>
    <t>Phase 2 — the real option (not yet exercised)</t>
  </si>
  <si>
    <t>On the same Q1 FY26 call, management was asked directly how much further investment the peptide business would need. The answer: "...the financial year '27, we may want to spend a little capex on the back-end manufacturing capability [in India]. We are still estimating." This is a disclosed, real, not-yet-committed decision - Granules has not yet decided whether, or how much, to invest in large-scale commercial peptide manufacturing capacity in India (the dual-site strategy management describes as "Switzerland for complexity, India for scale and cost"). That undecided, deferred, discretionary capex decision is the real option this analysis values.</t>
  </si>
  <si>
    <t>The payoff if exercised, and the cost if not</t>
  </si>
  <si>
    <t>Management's own medium-term target for the peptide business is $50 million revenue at a 30%+ EBITDA margin by ~FY29, addressing a global peptide therapeutics market management itself sizes at over $130 billion by 2030 (driven substantially by GLP-1/anti-obesity demand). If Granules exercises the option and that target is broadly met, the India-scale platform becomes a large, high-margin growth engine. If it declines to exercise (because demand or margins disappoint), Granules simply continues at the smaller, already-built Swiss scale - the maximum loss is the Phase-1 money already spent, not the much larger Phase-2 capex. This asymmetric payoff (large upside, capped downside) is exactly what a call option provides, which is why Black-Scholes is an appropriate lens.</t>
  </si>
  <si>
    <t>3. WHY THIS QUALIFIES AS AN 'OPTION TO EXPAND'</t>
  </si>
  <si>
    <t>•  Right, not obligation: management has explicitly said the India manufacturing capex is still being estimated - no commitment has been made.
•  A defined, disclosed decision window: management's own language points to an FY27 decision point (~2 years from the current valuation date).
•  A modest, already-sunk entry cost that buys the right to a much larger follow-on investment: the ~₹450cr Phase-1 acquisition/build-out vs. an estimated ~₹450cr* Phase-2 scale-up capex.
•  Genuine underlying uncertainty: the peptide/GLP-1 CDMO market is nascent and fast-growing, with a wide range of plausible demand outcomes - exactly the volatility that gives an option its value.
(*Coincidentally similar in magnitude here; the two are economically distinct - one is sunk, the other is the exercise price of the option being valued.)</t>
  </si>
  <si>
    <t>4. THE THREE SCENARIOS MODELLED (Calculations sheet, Section B)</t>
  </si>
  <si>
    <t>BASE CASE - takes management's own stated FY29 target at face value ($50M revenue, 30%+ EBITDA margin), ramping from a $10M FY27 start. This represents the outcome if the current growth trajectory (Q4 FY26 EBITDA-positive, &gt;100% YoY growth reported in earlier quarters) continues largely as guided.
DOWNSIDE CASE - assumes the segment reaches only ~50% of management's FY29 target ($25M revenue at a lower 20% margin), reflecting a scenario where GLP-1/peptide demand growth is real but slower to convert into Granules-specific revenue than management currently expects.
SEVERE/STRESS CASE - assumes demand effectively stalls near the current CHF16-20m annualised run-rate with no meaningful India scale-up benefit, i.e., the commercial thesis behind Phase 2 does not materialise.
All three scenarios use the same discount rate (company WACC, 10.25%), tax rate (25.22%), exit multiple (12.0x, matching the core DCF), and FX rate (₹93.98/US$) sourced directly from the Section B valuation model, so the only assumption that varies across scenarios is the pace and scale of the peptide business's commercial ramp-up - isolating pure demand/execution risk as the source of volatility.</t>
  </si>
  <si>
    <t>5. RESULTS &amp; MANAGERIAL INTERPRETATION</t>
  </si>
  <si>
    <t>S₀ (the PV of Phase-2 cash flows if built today) comes out at ~₹1,904cr (Base), ~₹688cr (Downside) and ~₹208cr (Severe) against an assumed exercise price of ₹450cr. Under Black-Scholes (σ=40%, T=2yrs, r=6.78%), the real option is worth ~₹1,511cr (Base), ~₹320cr (Downside) and ~₹10cr (Severe) - cross-checked against a two-step binomial tree, which lands within ₹0.4cr of the Black-Scholes figure in the Base case.
The most important number in this analysis is not any single scenario's option value - it is the comparison between the Real Option Value and the Static (invest-now) NPV in each case (Calculations sheet, Section D). In the Base and Downside cases, static NPV is already positive, so the option's 'flexibility premium' (Option Value minus NPV) is modest in relative terms (4-25% uplift). But in the Severe/Stress case, static NPV is meaningfully NEGATIVE (−₹242cr) - a plain NPV rule would say Granules should never invest in India-scale manufacturing under this scenario. The real option value, however, is still positive (+₹10cr), because the option retains time value: management does not have to decide today, and if the pessimistic case turns out wrong, they can still capture the upside. This is precisely why Granules' actual behaviour - a small, already-made Phase-1 commitment with an explicitly deferred, 'still estimating' Phase-2 decision - is economically rational even though the ultimate demand outcome is genuinely uncertain today: it preserves a real option worth materially more than zero under every scenario modelled, at a cost that is tiny relative to the option's Base-case value.</t>
  </si>
  <si>
    <t>6. LIMITATIONS &amp; CAVEATS</t>
  </si>
  <si>
    <t>•  Black-Scholes assumes a single, European-style exercise date and constant volatility; Granules' actual decision is more flexible (American-style, can be made at any point, and may be staged further) - the binomial cross-check partially addresses this but still uses only two decision steps.
•  The exercise price (₹450cr) is an estimate proxied off comparable greenfield facility capex, since the company has not yet disclosed a specific Phase-2 capex number - management itself says this is 'still estimating.'
•  Volatility (40%) is a judgment-based proxy for a nascent CDMO/peptide segment, not derived from traded options or a matched public comparable; the Section F sensitivity table in the Calculations sheet shows how much the option value moves as this assumption is varied (25%-60%).
•  The mini-DCF used to derive S₀ is a simplified, standalone projection for the peptide segment only; it is not integrated with the core company-wide DCF in the Section B valuation model and should be read as a supplementary, illustrative analysis alongside it.</t>
  </si>
  <si>
    <t>7. VISUAL: OPTION STRUCTURE</t>
  </si>
  <si>
    <t>Granules India Limited — Final Recommendation</t>
  </si>
  <si>
    <t>HOLD</t>
  </si>
  <si>
    <t>Existing holders: stay invested. New money: wait for a better entry point rather than buying at today's price.</t>
  </si>
  <si>
    <t>The numbers behind the call</t>
  </si>
  <si>
    <t>Current market price (3-Sep-2026):  ≈ Rs 853.85</t>
  </si>
  <si>
    <t>Why hold, and not buy or sell</t>
  </si>
  <si>
    <r>
      <t xml:space="preserve">Granules is a </t>
    </r>
    <r>
      <rPr>
        <b/>
        <sz val="10"/>
        <rFont val="Arial"/>
        <family val="2"/>
      </rPr>
      <t>genuinely improving business</t>
    </r>
    <r>
      <rPr>
        <sz val="10"/>
        <rFont val="Arial"/>
        <family val="2"/>
      </rPr>
      <t>. Gross margin has expanded for four straight years, the balance sheet is close to debt-free, and management has real, credible growth levers still to play out — a plant re-inspection that could unlock nine ready-to-ship products, and a peptide manufacturing business that has only just started to scale.</t>
    </r>
  </si>
  <si>
    <t>But most of that story already looks priced in. Our base-case fair value lands close to where the stock is already trading, and roughly half of the outcomes in our simulation come in meaningfully below today's price. That combination — a genuinely good company, at a fair-to-full price — is usually a reason for patience, not urgency, in either direction.</t>
  </si>
  <si>
    <t>For existing holders, we'd stay invested: the underlying business keeps getting better, and there is real, uncaptured upside sitting in the peptide manufacturing decision that isn't fully reflected in this fair-value number. For new money, we'd wait — either for the Gagillapur re-inspection to actually clear (expected around December 2026, and the single biggest near-term catalyst), or for the stock to pull back closer to the lower half of our range.</t>
  </si>
  <si>
    <t>What would change our mind</t>
  </si>
  <si>
    <t>Would upgrade to BUY if:</t>
  </si>
  <si>
    <t>• Gagillapur clears its FDA re-inspection cleanly and the nine pending product launches ship on schedule.</t>
  </si>
  <si>
    <t>• The peptide CDMO business scales faster than its own FY29 target.</t>
  </si>
  <si>
    <t>• The stock pulls back toward the lower end of our range without any change to the underlying story.</t>
  </si>
  <si>
    <t>Would downgrade to SELL if:</t>
  </si>
  <si>
    <t>• The US tariff exclusion for generic drugs is narrowed at its scheduled April-2027 review.</t>
  </si>
  <si>
    <t>• A fresh regulatory issue emerges at Gagillapur or any other plant.</t>
  </si>
  <si>
    <t>• The 72% revenue concentration in North America turns into an actual, not just a theoretical,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</si>
</sst>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0.000"/>
    <numFmt numFmtId="166" formatCode="#,##0.0_);[Red]\(#,##0.0\)"/>
    <numFmt numFmtId="167" formatCode="&quot;Year &quot;0"/>
    <numFmt numFmtId="168" formatCode="_(* #,##0.0%;_(* \(#,##0.0%\);_(* &quot;- %&quot;_);_(* @_%_)"/>
    <numFmt numFmtId="169" formatCode="* _(##,##0.0_);[Red]* \(##,##0.0\);* _(\-?_);_(@_)"/>
    <numFmt numFmtId="170" formatCode="0.00\x"/>
    <numFmt numFmtId="171" formatCode="0.0"/>
    <numFmt numFmtId="172" formatCode="#,##0.0"/>
    <numFmt numFmtId="173" formatCode="0.0000"/>
    <numFmt numFmtId="174" formatCode="&quot;Rs &quot;0.00"/>
    <numFmt numFmtId="175" formatCode="&quot;€ &quot;#,##0.0_);&quot;(€ &quot;#,##0.0\);@_)"/>
    <numFmt numFmtId="176" formatCode="_(* #,##0.0%_);_(* \(#,##0.0%\);_(* &quot;--- %&quot;_);_(* @_%_)"/>
  </numFmts>
  <fonts count="69">
    <font>
      <sz val="10"/>
      <name val="Arial"/>
      <charset val="1"/>
    </font>
    <font>
      <sz val="10"/>
      <name val="Arial"/>
      <family val="2"/>
    </font>
    <font>
      <b/>
      <sz val="10"/>
      <name val="MS Sans Serif"/>
      <family val="2"/>
      <charset val="1"/>
    </font>
    <font>
      <sz val="10"/>
      <name val="Arial"/>
      <family val="2"/>
      <charset val="1"/>
    </font>
    <font>
      <sz val="11"/>
      <color rgb="FF000000"/>
      <name val="Calibri"/>
      <family val="2"/>
      <charset val="1"/>
    </font>
    <font>
      <sz val="9"/>
      <color rgb="FF000000"/>
      <name val="Arial"/>
      <family val="2"/>
      <charset val="1"/>
    </font>
    <font>
      <sz val="10"/>
      <color rgb="FF000000"/>
      <name val="Arial"/>
      <family val="2"/>
      <charset val="1"/>
    </font>
    <font>
      <b/>
      <sz val="20"/>
      <color rgb="FFFFFFFF"/>
      <name val="Arial"/>
      <family val="2"/>
      <charset val="1"/>
    </font>
    <font>
      <b/>
      <sz val="14"/>
      <color rgb="FFFFFFFF"/>
      <name val="Arial"/>
      <family val="2"/>
      <charset val="1"/>
    </font>
    <font>
      <sz val="9"/>
      <color rgb="FFFFFFFF"/>
      <name val="Arial"/>
      <family val="2"/>
      <charset val="1"/>
    </font>
    <font>
      <b/>
      <u/>
      <sz val="14"/>
      <color rgb="FFFFFFFF"/>
      <name val="Arial"/>
      <family val="2"/>
      <charset val="1"/>
    </font>
    <font>
      <i/>
      <sz val="10"/>
      <color rgb="FFFFFFFF"/>
      <name val="Arial"/>
      <family val="2"/>
      <charset val="1"/>
    </font>
    <font>
      <b/>
      <sz val="10"/>
      <color rgb="FFFFFFFF"/>
      <name val="Arial"/>
      <family val="2"/>
      <charset val="1"/>
    </font>
    <font>
      <b/>
      <sz val="10"/>
      <name val="Arial"/>
      <family val="2"/>
      <charset val="1"/>
    </font>
    <font>
      <b/>
      <sz val="10"/>
      <color rgb="FF0000FF"/>
      <name val="Arial"/>
      <family val="2"/>
      <charset val="1"/>
    </font>
    <font>
      <i/>
      <sz val="9"/>
      <color rgb="FF000000"/>
      <name val="Cambria"/>
      <family val="1"/>
    </font>
    <font>
      <b/>
      <sz val="10"/>
      <color rgb="FF000000"/>
      <name val="Arial"/>
      <family val="2"/>
      <charset val="1"/>
    </font>
    <font>
      <b/>
      <u/>
      <sz val="10"/>
      <color rgb="FFFFFFFF"/>
      <name val="Arial"/>
      <family val="2"/>
      <charset val="1"/>
    </font>
    <font>
      <b/>
      <i/>
      <sz val="10"/>
      <name val="Arial"/>
      <family val="2"/>
      <charset val="1"/>
    </font>
    <font>
      <b/>
      <u/>
      <sz val="10"/>
      <color rgb="FF0000FF"/>
      <name val="Arial"/>
      <family val="2"/>
      <charset val="1"/>
    </font>
    <font>
      <b/>
      <u/>
      <sz val="10"/>
      <name val="Arial"/>
      <family val="2"/>
      <charset val="1"/>
    </font>
    <font>
      <sz val="10"/>
      <color rgb="FF0000FF"/>
      <name val="Arial"/>
      <family val="2"/>
      <charset val="1"/>
    </font>
    <font>
      <i/>
      <sz val="10"/>
      <name val="Arial"/>
      <family val="2"/>
      <charset val="1"/>
    </font>
    <font>
      <i/>
      <sz val="10"/>
      <color rgb="FF0000FF"/>
      <name val="Arial"/>
      <family val="2"/>
      <charset val="1"/>
    </font>
    <font>
      <u/>
      <sz val="10"/>
      <name val="Arial"/>
      <family val="2"/>
      <charset val="1"/>
    </font>
    <font>
      <u/>
      <sz val="10"/>
      <color rgb="FF000000"/>
      <name val="Arial"/>
      <family val="2"/>
      <charset val="1"/>
    </font>
    <font>
      <sz val="10"/>
      <color rgb="FFFF0000"/>
      <name val="Arial"/>
      <family val="2"/>
      <charset val="1"/>
    </font>
    <font>
      <u/>
      <sz val="10"/>
      <color rgb="FFFF0000"/>
      <name val="Arial"/>
      <family val="2"/>
      <charset val="1"/>
    </font>
    <font>
      <b/>
      <i/>
      <sz val="10"/>
      <color rgb="FF000000"/>
      <name val="Arial"/>
      <family val="2"/>
      <charset val="1"/>
    </font>
    <font>
      <u/>
      <sz val="10"/>
      <color rgb="FFFFFFFF"/>
      <name val="Arial"/>
      <family val="2"/>
      <charset val="1"/>
    </font>
    <font>
      <sz val="10"/>
      <color rgb="FFFFCC00"/>
      <name val="Arial"/>
      <family val="2"/>
      <charset val="1"/>
    </font>
    <font>
      <i/>
      <sz val="10"/>
      <color rgb="FF000000"/>
      <name val="Arial"/>
      <family val="2"/>
      <charset val="1"/>
    </font>
    <font>
      <sz val="10"/>
      <color rgb="FFFFFFFF"/>
      <name val="Arial"/>
      <family val="2"/>
      <charset val="1"/>
    </font>
    <font>
      <sz val="12"/>
      <name val="Segoe UI"/>
      <family val="2"/>
      <charset val="1"/>
    </font>
    <font>
      <b/>
      <sz val="16"/>
      <color rgb="FFFFFFFF"/>
      <name val="Arial"/>
      <family val="2"/>
      <charset val="1"/>
    </font>
    <font>
      <b/>
      <sz val="12"/>
      <color rgb="FFFFFFFF"/>
      <name val="Arial"/>
      <family val="2"/>
      <charset val="1"/>
    </font>
    <font>
      <b/>
      <i/>
      <u/>
      <sz val="10"/>
      <color rgb="FF000000"/>
      <name val="Arial"/>
      <family val="2"/>
      <charset val="1"/>
    </font>
    <font>
      <u/>
      <sz val="10"/>
      <color rgb="FF0000FF"/>
      <name val="Arial"/>
      <family val="2"/>
      <charset val="1"/>
    </font>
    <font>
      <b/>
      <u/>
      <sz val="10"/>
      <color rgb="FF000000"/>
      <name val="Arial"/>
      <family val="2"/>
      <charset val="1"/>
    </font>
    <font>
      <b/>
      <u/>
      <sz val="12"/>
      <color rgb="FFFFFFFF"/>
      <name val="Arial"/>
      <family val="2"/>
      <charset val="1"/>
    </font>
    <font>
      <sz val="10"/>
      <color rgb="FF0000FF"/>
      <name val="Arial"/>
      <family val="2"/>
    </font>
    <font>
      <sz val="9"/>
      <name val="Arial"/>
      <family val="2"/>
      <charset val="1"/>
    </font>
    <font>
      <sz val="9"/>
      <name val="Garamond"/>
      <family val="1"/>
      <charset val="1"/>
    </font>
    <font>
      <b/>
      <i/>
      <sz val="9"/>
      <name val="Garamond"/>
      <family val="1"/>
      <charset val="1"/>
    </font>
    <font>
      <b/>
      <sz val="14"/>
      <color rgb="FFFFFFFF"/>
      <name val="Cambria"/>
      <family val="1"/>
    </font>
    <font>
      <i/>
      <sz val="11"/>
      <name val="Cambria"/>
      <family val="1"/>
    </font>
    <font>
      <i/>
      <sz val="9"/>
      <name val="Cambria"/>
      <family val="1"/>
    </font>
    <font>
      <b/>
      <sz val="11"/>
      <name val="Cambria"/>
      <family val="1"/>
    </font>
    <font>
      <b/>
      <sz val="9"/>
      <name val="Cambria"/>
      <family val="1"/>
    </font>
    <font>
      <b/>
      <sz val="12"/>
      <color rgb="FFFFFFFF"/>
      <name val="Cambria"/>
      <family val="1"/>
    </font>
    <font>
      <b/>
      <sz val="10"/>
      <name val="Cambria"/>
      <family val="1"/>
    </font>
    <font>
      <sz val="11"/>
      <color rgb="FF0000FF"/>
      <name val="Cambria"/>
      <family val="1"/>
    </font>
    <font>
      <i/>
      <sz val="9"/>
      <color rgb="FF808080"/>
      <name val="Cambria"/>
      <family val="1"/>
    </font>
    <font>
      <b/>
      <sz val="12"/>
      <color rgb="FF1F3864"/>
      <name val="Cambria"/>
      <family val="1"/>
    </font>
    <font>
      <b/>
      <sz val="10"/>
      <color rgb="FFFFFFFF"/>
      <name val="Cambria"/>
      <family val="1"/>
    </font>
    <font>
      <sz val="10"/>
      <name val="Cambria"/>
      <family val="1"/>
    </font>
    <font>
      <b/>
      <sz val="11"/>
      <color rgb="FF1F3864"/>
      <name val="Cambria"/>
      <family val="1"/>
    </font>
    <font>
      <sz val="11"/>
      <color theme="1"/>
      <name val="Calibri"/>
      <family val="2"/>
      <charset val="1"/>
    </font>
    <font>
      <b/>
      <sz val="10"/>
      <color rgb="FF1F3864"/>
      <name val="Cambria"/>
      <family val="1"/>
    </font>
    <font>
      <i/>
      <sz val="10"/>
      <name val="Arial"/>
      <family val="2"/>
    </font>
    <font>
      <b/>
      <sz val="10"/>
      <name val="Arial"/>
      <family val="2"/>
    </font>
    <font>
      <b/>
      <sz val="14"/>
      <color rgb="FFFFFFFF"/>
      <name val="Arial"/>
      <family val="2"/>
    </font>
    <font>
      <b/>
      <sz val="12"/>
      <color rgb="FFFFFFFF"/>
      <name val="Arial"/>
      <family val="2"/>
    </font>
    <font>
      <b/>
      <sz val="16"/>
      <color rgb="FFFFFFFF"/>
      <name val="Arial"/>
      <family val="2"/>
    </font>
    <font>
      <b/>
      <sz val="28"/>
      <color rgb="FF854F0B"/>
      <name val="Arial"/>
      <family val="2"/>
    </font>
    <font>
      <i/>
      <sz val="11"/>
      <name val="Arial"/>
      <family val="2"/>
    </font>
    <font>
      <b/>
      <sz val="12"/>
      <name val="Arial"/>
      <family val="2"/>
    </font>
    <font>
      <b/>
      <sz val="10"/>
      <color rgb="FF04342C"/>
      <name val="Arial"/>
      <family val="2"/>
    </font>
    <font>
      <b/>
      <sz val="10"/>
      <color rgb="FF4A1B0C"/>
      <name val="Arial"/>
      <family val="2"/>
    </font>
  </fonts>
  <fills count="19">
    <fill>
      <patternFill patternType="none"/>
    </fill>
    <fill>
      <patternFill patternType="gray125"/>
    </fill>
    <fill>
      <patternFill patternType="solid">
        <fgColor rgb="FF3366FF"/>
        <bgColor rgb="FF0066CC"/>
      </patternFill>
    </fill>
    <fill>
      <patternFill patternType="solid">
        <fgColor rgb="FFFFFF99"/>
        <bgColor rgb="FFFFF2CC"/>
      </patternFill>
    </fill>
    <fill>
      <patternFill patternType="solid">
        <fgColor rgb="FFFFCC00"/>
        <bgColor rgb="FFFFFF00"/>
      </patternFill>
    </fill>
    <fill>
      <patternFill patternType="solid">
        <fgColor rgb="FFCCFFFF"/>
        <bgColor rgb="FFCCFFFF"/>
      </patternFill>
    </fill>
    <fill>
      <patternFill patternType="solid">
        <fgColor rgb="FFFFFFFF"/>
        <bgColor rgb="FFFFF2CC"/>
      </patternFill>
    </fill>
    <fill>
      <patternFill patternType="solid">
        <fgColor rgb="FFD9E2F3"/>
        <bgColor rgb="FFD9EAD3"/>
      </patternFill>
    </fill>
    <fill>
      <patternFill patternType="solid">
        <fgColor rgb="FFF4CCCC"/>
        <bgColor rgb="FFD9E2F3"/>
      </patternFill>
    </fill>
    <fill>
      <patternFill patternType="solid">
        <fgColor rgb="FFFFF2CC"/>
        <bgColor rgb="FFFFFFFF"/>
      </patternFill>
    </fill>
    <fill>
      <patternFill patternType="solid">
        <fgColor rgb="FFD9EAD3"/>
        <bgColor rgb="FFD9E2F3"/>
      </patternFill>
    </fill>
    <fill>
      <patternFill patternType="solid">
        <fgColor rgb="FF1F3864"/>
        <bgColor rgb="FF333333"/>
      </patternFill>
    </fill>
    <fill>
      <patternFill patternType="solid">
        <fgColor rgb="FFDCE6F1"/>
        <bgColor rgb="FFF2F2F2"/>
      </patternFill>
    </fill>
    <fill>
      <patternFill patternType="solid">
        <fgColor rgb="FFF2F2F2"/>
        <bgColor rgb="FFFFFFFF"/>
      </patternFill>
    </fill>
    <fill>
      <patternFill patternType="solid">
        <fgColor rgb="FF3366FF"/>
      </patternFill>
    </fill>
    <fill>
      <patternFill patternType="solid">
        <fgColor rgb="FFD9E2F3"/>
      </patternFill>
    </fill>
    <fill>
      <patternFill patternType="solid">
        <fgColor rgb="FFFAEEDA"/>
      </patternFill>
    </fill>
    <fill>
      <patternFill patternType="solid">
        <fgColor rgb="FFE1F5EE"/>
      </patternFill>
    </fill>
    <fill>
      <patternFill patternType="solid">
        <fgColor rgb="FFFAECE7"/>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hair">
        <color auto="1"/>
      </right>
      <top/>
      <bottom/>
      <diagonal/>
    </border>
    <border>
      <left style="hair">
        <color auto="1"/>
      </left>
      <right/>
      <top/>
      <bottom/>
      <diagonal/>
    </border>
    <border>
      <left/>
      <right/>
      <top/>
      <bottom style="dotted">
        <color auto="1"/>
      </bottom>
      <diagonal/>
    </border>
    <border>
      <left style="thin">
        <color auto="1"/>
      </left>
      <right/>
      <top style="thin">
        <color auto="1"/>
      </top>
      <bottom/>
      <diagonal/>
    </border>
    <border>
      <left/>
      <right/>
      <top style="thin">
        <color auto="1"/>
      </top>
      <bottom/>
      <diagonal/>
    </border>
    <border>
      <left style="dotted">
        <color auto="1"/>
      </left>
      <right/>
      <top style="thin">
        <color auto="1"/>
      </top>
      <bottom/>
      <diagonal/>
    </border>
    <border>
      <left/>
      <right style="thin">
        <color auto="1"/>
      </right>
      <top style="thin">
        <color auto="1"/>
      </top>
      <bottom/>
      <diagonal/>
    </border>
    <border>
      <left style="dotted">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dotted">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right/>
      <top style="thin">
        <color rgb="FF999999"/>
      </top>
      <bottom/>
      <diagonal/>
    </border>
    <border>
      <left style="thin">
        <color rgb="FFBFBFBF"/>
      </left>
      <right style="thin">
        <color rgb="FFBFBFBF"/>
      </right>
      <top style="thin">
        <color rgb="FFBFBFBF"/>
      </top>
      <bottom style="thin">
        <color rgb="FFBFBFBF"/>
      </bottom>
      <diagonal/>
    </border>
    <border>
      <left style="thin">
        <color rgb="FF999999"/>
      </left>
      <right style="thin">
        <color rgb="FF999999"/>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7">
    <xf numFmtId="0" fontId="0" fillId="0" borderId="0">
      <protection locked="0"/>
    </xf>
    <xf numFmtId="0" fontId="2" fillId="0" borderId="0">
      <protection locked="0"/>
    </xf>
    <xf numFmtId="0" fontId="3" fillId="0" borderId="0">
      <protection locked="0"/>
    </xf>
    <xf numFmtId="175" fontId="3" fillId="0" borderId="0">
      <protection locked="0"/>
    </xf>
    <xf numFmtId="0" fontId="4" fillId="0" borderId="0"/>
    <xf numFmtId="0" fontId="4" fillId="0" borderId="0"/>
    <xf numFmtId="176" fontId="3" fillId="0" borderId="0">
      <protection locked="0"/>
    </xf>
  </cellStyleXfs>
  <cellXfs count="329">
    <xf numFmtId="0" fontId="0" fillId="0" borderId="0" xfId="0">
      <protection locked="0"/>
    </xf>
    <xf numFmtId="0" fontId="20" fillId="0" borderId="0" xfId="0" applyFont="1" applyAlignment="1">
      <alignment horizontal="center"/>
      <protection locked="0"/>
    </xf>
    <xf numFmtId="2" fontId="20" fillId="0" borderId="0" xfId="0" applyNumberFormat="1" applyFont="1" applyAlignment="1">
      <alignment horizontal="center"/>
      <protection locked="0"/>
    </xf>
    <xf numFmtId="2" fontId="16" fillId="0" borderId="0" xfId="0" applyNumberFormat="1" applyFont="1" applyAlignment="1">
      <alignment horizontal="right" vertical="distributed" textRotation="90" wrapText="1"/>
      <protection locked="0"/>
    </xf>
    <xf numFmtId="2" fontId="5" fillId="0" borderId="0" xfId="0" applyNumberFormat="1" applyFont="1">
      <protection locked="0"/>
    </xf>
    <xf numFmtId="2" fontId="6" fillId="0" borderId="0" xfId="0" applyNumberFormat="1" applyFont="1">
      <protection locked="0"/>
    </xf>
    <xf numFmtId="2" fontId="7" fillId="2" borderId="0" xfId="0" applyNumberFormat="1" applyFont="1" applyFill="1">
      <protection locked="0"/>
    </xf>
    <xf numFmtId="2" fontId="9" fillId="0" borderId="0" xfId="0" applyNumberFormat="1" applyFont="1">
      <protection locked="0"/>
    </xf>
    <xf numFmtId="2" fontId="10" fillId="2" borderId="0" xfId="0" applyNumberFormat="1" applyFont="1" applyFill="1" applyAlignment="1">
      <alignment horizontal="left"/>
      <protection locked="0"/>
    </xf>
    <xf numFmtId="2" fontId="9" fillId="2" borderId="0" xfId="0" applyNumberFormat="1" applyFont="1" applyFill="1">
      <protection locked="0"/>
    </xf>
    <xf numFmtId="2" fontId="11" fillId="2" borderId="0" xfId="0" applyNumberFormat="1" applyFont="1" applyFill="1">
      <protection locked="0"/>
    </xf>
    <xf numFmtId="2" fontId="12" fillId="2" borderId="0" xfId="0" applyNumberFormat="1" applyFont="1" applyFill="1">
      <protection locked="0"/>
    </xf>
    <xf numFmtId="2" fontId="12" fillId="2" borderId="0" xfId="0" applyNumberFormat="1" applyFont="1" applyFill="1" applyAlignment="1">
      <alignment horizontal="right"/>
      <protection locked="0"/>
    </xf>
    <xf numFmtId="2" fontId="13" fillId="0" borderId="0" xfId="0" applyNumberFormat="1" applyFont="1">
      <protection locked="0"/>
    </xf>
    <xf numFmtId="2" fontId="3" fillId="0" borderId="0" xfId="0" applyNumberFormat="1" applyFont="1">
      <protection locked="0"/>
    </xf>
    <xf numFmtId="1" fontId="14" fillId="3" borderId="1" xfId="0" applyNumberFormat="1" applyFont="1" applyFill="1" applyBorder="1" applyAlignment="1">
      <alignment horizontal="center"/>
      <protection locked="0"/>
    </xf>
    <xf numFmtId="2" fontId="16" fillId="0" borderId="0" xfId="0" applyNumberFormat="1" applyFont="1">
      <protection locked="0"/>
    </xf>
    <xf numFmtId="2" fontId="14" fillId="3" borderId="1" xfId="0" applyNumberFormat="1" applyFont="1" applyFill="1" applyBorder="1" applyAlignment="1">
      <alignment horizontal="center"/>
      <protection locked="0"/>
    </xf>
    <xf numFmtId="2" fontId="16" fillId="0" borderId="0" xfId="0" applyNumberFormat="1" applyFont="1" applyAlignment="1">
      <alignment horizontal="center"/>
      <protection locked="0"/>
    </xf>
    <xf numFmtId="2" fontId="18" fillId="0" borderId="0" xfId="0" applyNumberFormat="1" applyFont="1">
      <protection locked="0"/>
    </xf>
    <xf numFmtId="0" fontId="19" fillId="3" borderId="0" xfId="0" applyFont="1" applyFill="1" applyAlignment="1">
      <alignment horizontal="center"/>
      <protection locked="0"/>
    </xf>
    <xf numFmtId="0" fontId="19" fillId="3" borderId="3" xfId="0" applyFont="1" applyFill="1" applyBorder="1" applyAlignment="1">
      <alignment horizontal="center"/>
      <protection locked="0"/>
    </xf>
    <xf numFmtId="2" fontId="19" fillId="3" borderId="0" xfId="0" applyNumberFormat="1" applyFont="1" applyFill="1" applyAlignment="1">
      <alignment horizontal="center"/>
      <protection locked="0"/>
    </xf>
    <xf numFmtId="2" fontId="21" fillId="3" borderId="0" xfId="0" applyNumberFormat="1" applyFont="1" applyFill="1">
      <protection locked="0"/>
    </xf>
    <xf numFmtId="2" fontId="22" fillId="0" borderId="0" xfId="0" applyNumberFormat="1" applyFont="1" applyAlignment="1">
      <alignment horizontal="center"/>
      <protection locked="0"/>
    </xf>
    <xf numFmtId="2" fontId="13" fillId="0" borderId="4" xfId="0" applyNumberFormat="1" applyFont="1" applyBorder="1">
      <protection locked="0"/>
    </xf>
    <xf numFmtId="2" fontId="22" fillId="0" borderId="0" xfId="0" applyNumberFormat="1" applyFont="1" applyAlignment="1">
      <alignment horizontal="left"/>
      <protection locked="0"/>
    </xf>
    <xf numFmtId="164" fontId="22" fillId="0" borderId="0" xfId="0" applyNumberFormat="1" applyFont="1" applyAlignment="1">
      <alignment horizontal="right"/>
      <protection locked="0"/>
    </xf>
    <xf numFmtId="2" fontId="22" fillId="0" borderId="0" xfId="0" applyNumberFormat="1" applyFont="1" applyAlignment="1">
      <alignment horizontal="right"/>
      <protection locked="0"/>
    </xf>
    <xf numFmtId="164" fontId="22" fillId="0" borderId="4" xfId="0" applyNumberFormat="1" applyFont="1" applyBorder="1" applyAlignment="1">
      <alignment horizontal="right"/>
      <protection locked="0"/>
    </xf>
    <xf numFmtId="2" fontId="23" fillId="0" borderId="0" xfId="0" applyNumberFormat="1" applyFont="1">
      <protection locked="0"/>
    </xf>
    <xf numFmtId="2" fontId="21" fillId="3" borderId="3" xfId="0" applyNumberFormat="1" applyFont="1" applyFill="1" applyBorder="1">
      <protection locked="0"/>
    </xf>
    <xf numFmtId="2" fontId="24" fillId="0" borderId="0" xfId="0" applyNumberFormat="1" applyFont="1">
      <protection locked="0"/>
    </xf>
    <xf numFmtId="2" fontId="25" fillId="0" borderId="0" xfId="0" applyNumberFormat="1" applyFont="1" applyAlignment="1">
      <alignment horizontal="center"/>
      <protection locked="0"/>
    </xf>
    <xf numFmtId="2" fontId="16" fillId="0" borderId="0" xfId="0" applyNumberFormat="1" applyFont="1" applyAlignment="1">
      <alignment horizontal="left"/>
      <protection locked="0"/>
    </xf>
    <xf numFmtId="2" fontId="3" fillId="0" borderId="0" xfId="0" applyNumberFormat="1" applyFont="1" applyAlignment="1">
      <alignment horizontal="left"/>
      <protection locked="0"/>
    </xf>
    <xf numFmtId="2" fontId="3" fillId="0" borderId="3" xfId="0" applyNumberFormat="1" applyFont="1" applyBorder="1">
      <protection locked="0"/>
    </xf>
    <xf numFmtId="2" fontId="26" fillId="0" borderId="0" xfId="0" applyNumberFormat="1" applyFont="1">
      <protection locked="0"/>
    </xf>
    <xf numFmtId="2" fontId="3" fillId="0" borderId="0" xfId="0" applyNumberFormat="1" applyFont="1" applyAlignment="1">
      <alignment horizontal="center"/>
      <protection locked="0"/>
    </xf>
    <xf numFmtId="2" fontId="27" fillId="0" borderId="0" xfId="0" applyNumberFormat="1" applyFont="1">
      <protection locked="0"/>
    </xf>
    <xf numFmtId="2" fontId="25" fillId="0" borderId="0" xfId="0" applyNumberFormat="1" applyFont="1">
      <protection locked="0"/>
    </xf>
    <xf numFmtId="0" fontId="13" fillId="0" borderId="0" xfId="0" applyFont="1">
      <protection locked="0"/>
    </xf>
    <xf numFmtId="2" fontId="6" fillId="0" borderId="0" xfId="0" applyNumberFormat="1" applyFont="1" applyAlignment="1">
      <alignment horizontal="left"/>
      <protection locked="0"/>
    </xf>
    <xf numFmtId="164" fontId="6" fillId="4" borderId="0" xfId="0" applyNumberFormat="1" applyFont="1" applyFill="1">
      <protection locked="0"/>
    </xf>
    <xf numFmtId="2" fontId="6" fillId="0" borderId="0" xfId="0" applyNumberFormat="1" applyFont="1" applyAlignment="1">
      <alignment horizontal="right"/>
      <protection locked="0"/>
    </xf>
    <xf numFmtId="2" fontId="3" fillId="0" borderId="0" xfId="0" applyNumberFormat="1" applyFont="1" applyAlignment="1">
      <alignment horizontal="right"/>
      <protection locked="0"/>
    </xf>
    <xf numFmtId="2" fontId="6" fillId="0" borderId="0" xfId="0" applyNumberFormat="1" applyFont="1" applyAlignment="1">
      <alignment horizontal="center"/>
      <protection locked="0"/>
    </xf>
    <xf numFmtId="2" fontId="13" fillId="4" borderId="0" xfId="0" applyNumberFormat="1" applyFont="1" applyFill="1">
      <protection locked="0"/>
    </xf>
    <xf numFmtId="2" fontId="6" fillId="4" borderId="0" xfId="0" applyNumberFormat="1" applyFont="1" applyFill="1">
      <protection locked="0"/>
    </xf>
    <xf numFmtId="2" fontId="28" fillId="4" borderId="0" xfId="0" applyNumberFormat="1" applyFont="1" applyFill="1">
      <protection locked="0"/>
    </xf>
    <xf numFmtId="2" fontId="6" fillId="4" borderId="0" xfId="0" applyNumberFormat="1" applyFont="1" applyFill="1" applyAlignment="1">
      <alignment horizontal="center"/>
      <protection locked="0"/>
    </xf>
    <xf numFmtId="2" fontId="22" fillId="0" borderId="0" xfId="0" applyNumberFormat="1" applyFont="1">
      <protection locked="0"/>
    </xf>
    <xf numFmtId="2" fontId="3" fillId="0" borderId="5" xfId="0" applyNumberFormat="1" applyFont="1" applyBorder="1">
      <protection locked="0"/>
    </xf>
    <xf numFmtId="2" fontId="16" fillId="0" borderId="5" xfId="0" applyNumberFormat="1" applyFont="1" applyBorder="1">
      <protection locked="0"/>
    </xf>
    <xf numFmtId="2" fontId="13" fillId="0" borderId="5" xfId="0" applyNumberFormat="1" applyFont="1" applyBorder="1">
      <protection locked="0"/>
    </xf>
    <xf numFmtId="2" fontId="3" fillId="0" borderId="5" xfId="0" applyNumberFormat="1" applyFont="1" applyBorder="1" applyAlignment="1">
      <alignment horizontal="right"/>
      <protection locked="0"/>
    </xf>
    <xf numFmtId="2" fontId="6" fillId="0" borderId="5" xfId="0" applyNumberFormat="1" applyFont="1" applyBorder="1">
      <protection locked="0"/>
    </xf>
    <xf numFmtId="2" fontId="22" fillId="0" borderId="5" xfId="0" applyNumberFormat="1" applyFont="1" applyBorder="1" applyAlignment="1">
      <alignment horizontal="right"/>
      <protection locked="0"/>
    </xf>
    <xf numFmtId="2" fontId="28" fillId="0" borderId="0" xfId="0" applyNumberFormat="1" applyFont="1">
      <protection locked="0"/>
    </xf>
    <xf numFmtId="2" fontId="3" fillId="4" borderId="6" xfId="0" applyNumberFormat="1" applyFont="1" applyFill="1" applyBorder="1">
      <protection locked="0"/>
    </xf>
    <xf numFmtId="2" fontId="16" fillId="4" borderId="7" xfId="0" applyNumberFormat="1" applyFont="1" applyFill="1" applyBorder="1">
      <protection locked="0"/>
    </xf>
    <xf numFmtId="164" fontId="3" fillId="4" borderId="7" xfId="0" applyNumberFormat="1" applyFont="1" applyFill="1" applyBorder="1" applyAlignment="1">
      <alignment horizontal="right" vertical="distributed" wrapText="1"/>
      <protection locked="0"/>
    </xf>
    <xf numFmtId="2" fontId="3" fillId="4" borderId="7" xfId="0" applyNumberFormat="1" applyFont="1" applyFill="1" applyBorder="1" applyAlignment="1">
      <alignment horizontal="right" vertical="distributed" wrapText="1"/>
      <protection locked="0"/>
    </xf>
    <xf numFmtId="164" fontId="3" fillId="4" borderId="8" xfId="0" applyNumberFormat="1" applyFont="1" applyFill="1" applyBorder="1" applyAlignment="1">
      <alignment horizontal="right" vertical="distributed" wrapText="1"/>
      <protection locked="0"/>
    </xf>
    <xf numFmtId="164" fontId="3" fillId="4" borderId="9" xfId="0" applyNumberFormat="1" applyFont="1" applyFill="1" applyBorder="1" applyAlignment="1">
      <alignment horizontal="right" vertical="distributed" wrapText="1"/>
      <protection locked="0"/>
    </xf>
    <xf numFmtId="2" fontId="3" fillId="4" borderId="2" xfId="0" applyNumberFormat="1" applyFont="1" applyFill="1" applyBorder="1">
      <protection locked="0"/>
    </xf>
    <xf numFmtId="2" fontId="16" fillId="4" borderId="0" xfId="0" applyNumberFormat="1" applyFont="1" applyFill="1">
      <protection locked="0"/>
    </xf>
    <xf numFmtId="164" fontId="3" fillId="4" borderId="0" xfId="0" applyNumberFormat="1" applyFont="1" applyFill="1" applyAlignment="1">
      <alignment horizontal="right" vertical="distributed" wrapText="1"/>
      <protection locked="0"/>
    </xf>
    <xf numFmtId="2" fontId="3" fillId="4" borderId="0" xfId="0" applyNumberFormat="1" applyFont="1" applyFill="1" applyAlignment="1">
      <alignment horizontal="right" vertical="distributed" wrapText="1"/>
      <protection locked="0"/>
    </xf>
    <xf numFmtId="164" fontId="3" fillId="4" borderId="10" xfId="0" applyNumberFormat="1" applyFont="1" applyFill="1" applyBorder="1" applyAlignment="1">
      <alignment horizontal="right" vertical="distributed" wrapText="1"/>
      <protection locked="0"/>
    </xf>
    <xf numFmtId="164" fontId="3" fillId="4" borderId="11" xfId="0" applyNumberFormat="1" applyFont="1" applyFill="1" applyBorder="1" applyAlignment="1">
      <alignment horizontal="right" vertical="distributed" wrapText="1"/>
      <protection locked="0"/>
    </xf>
    <xf numFmtId="164" fontId="21" fillId="3" borderId="0" xfId="0" applyNumberFormat="1" applyFont="1" applyFill="1" applyAlignment="1">
      <alignment horizontal="right" vertical="distributed" wrapText="1"/>
      <protection locked="0"/>
    </xf>
    <xf numFmtId="2" fontId="3" fillId="4" borderId="12" xfId="0" applyNumberFormat="1" applyFont="1" applyFill="1" applyBorder="1">
      <protection locked="0"/>
    </xf>
    <xf numFmtId="2" fontId="16" fillId="4" borderId="13" xfId="0" applyNumberFormat="1" applyFont="1" applyFill="1" applyBorder="1">
      <protection locked="0"/>
    </xf>
    <xf numFmtId="164" fontId="13" fillId="4" borderId="13" xfId="0" applyNumberFormat="1" applyFont="1" applyFill="1" applyBorder="1">
      <protection locked="0"/>
    </xf>
    <xf numFmtId="164" fontId="3" fillId="4" borderId="13" xfId="0" applyNumberFormat="1" applyFont="1" applyFill="1" applyBorder="1" applyAlignment="1">
      <alignment horizontal="right"/>
      <protection locked="0"/>
    </xf>
    <xf numFmtId="2" fontId="3" fillId="4" borderId="13" xfId="0" applyNumberFormat="1" applyFont="1" applyFill="1" applyBorder="1">
      <protection locked="0"/>
    </xf>
    <xf numFmtId="164" fontId="3" fillId="4" borderId="14" xfId="0" applyNumberFormat="1" applyFont="1" applyFill="1" applyBorder="1" applyAlignment="1">
      <alignment horizontal="right" vertical="distributed" wrapText="1"/>
      <protection locked="0"/>
    </xf>
    <xf numFmtId="164" fontId="3" fillId="4" borderId="13" xfId="0" applyNumberFormat="1" applyFont="1" applyFill="1" applyBorder="1" applyAlignment="1">
      <alignment horizontal="right" vertical="distributed" wrapText="1"/>
      <protection locked="0"/>
    </xf>
    <xf numFmtId="164" fontId="3" fillId="4" borderId="15" xfId="0" applyNumberFormat="1" applyFont="1" applyFill="1" applyBorder="1" applyAlignment="1">
      <alignment horizontal="right" vertical="distributed" wrapText="1"/>
      <protection locked="0"/>
    </xf>
    <xf numFmtId="2" fontId="17" fillId="0" borderId="0" xfId="0" applyNumberFormat="1" applyFont="1" applyAlignment="1">
      <alignment horizontal="center"/>
      <protection locked="0"/>
    </xf>
    <xf numFmtId="2" fontId="29" fillId="0" borderId="0" xfId="0" applyNumberFormat="1" applyFont="1" applyAlignment="1">
      <alignment horizontal="center"/>
      <protection locked="0"/>
    </xf>
    <xf numFmtId="2" fontId="30" fillId="0" borderId="0" xfId="0" applyNumberFormat="1" applyFont="1">
      <protection locked="0"/>
    </xf>
    <xf numFmtId="2" fontId="13" fillId="0" borderId="0" xfId="0" applyNumberFormat="1" applyFont="1" applyAlignment="1">
      <alignment horizontal="center"/>
      <protection locked="0"/>
    </xf>
    <xf numFmtId="2" fontId="14" fillId="0" borderId="0" xfId="0" applyNumberFormat="1" applyFont="1" applyAlignment="1">
      <alignment horizontal="center"/>
      <protection locked="0"/>
    </xf>
    <xf numFmtId="2" fontId="31" fillId="0" borderId="0" xfId="0" applyNumberFormat="1" applyFont="1">
      <protection locked="0"/>
    </xf>
    <xf numFmtId="164" fontId="3" fillId="0" borderId="0" xfId="0" applyNumberFormat="1" applyFont="1">
      <protection locked="0"/>
    </xf>
    <xf numFmtId="2" fontId="32" fillId="0" borderId="0" xfId="0" applyNumberFormat="1" applyFont="1" applyAlignment="1">
      <alignment horizontal="center"/>
      <protection locked="0"/>
    </xf>
    <xf numFmtId="2" fontId="14" fillId="0" borderId="0" xfId="0" applyNumberFormat="1" applyFont="1">
      <protection locked="0"/>
    </xf>
    <xf numFmtId="2" fontId="21" fillId="3" borderId="0" xfId="0" applyNumberFormat="1" applyFont="1" applyFill="1" applyAlignment="1">
      <alignment horizontal="right" vertical="distributed" wrapText="1"/>
      <protection locked="0"/>
    </xf>
    <xf numFmtId="164" fontId="13" fillId="4" borderId="1" xfId="0" applyNumberFormat="1" applyFont="1" applyFill="1" applyBorder="1" applyAlignment="1">
      <alignment horizontal="right" vertical="distributed" wrapText="1"/>
      <protection locked="0"/>
    </xf>
    <xf numFmtId="2" fontId="13" fillId="4" borderId="1" xfId="0" applyNumberFormat="1" applyFont="1" applyFill="1" applyBorder="1">
      <protection locked="0"/>
    </xf>
    <xf numFmtId="2" fontId="13" fillId="4" borderId="1" xfId="0" applyNumberFormat="1" applyFont="1" applyFill="1" applyBorder="1" applyAlignment="1">
      <alignment horizontal="right"/>
      <protection locked="0"/>
    </xf>
    <xf numFmtId="2" fontId="21" fillId="0" borderId="0" xfId="0" applyNumberFormat="1" applyFont="1">
      <protection locked="0"/>
    </xf>
    <xf numFmtId="2" fontId="30" fillId="4" borderId="0" xfId="0" applyNumberFormat="1" applyFont="1" applyFill="1">
      <protection locked="0"/>
    </xf>
    <xf numFmtId="2" fontId="13" fillId="5" borderId="13" xfId="0" applyNumberFormat="1" applyFont="1" applyFill="1" applyBorder="1" applyAlignment="1">
      <alignment horizontal="center"/>
      <protection locked="0"/>
    </xf>
    <xf numFmtId="2" fontId="14" fillId="5" borderId="13" xfId="0" applyNumberFormat="1" applyFont="1" applyFill="1" applyBorder="1" applyAlignment="1">
      <alignment horizontal="center"/>
      <protection locked="0"/>
    </xf>
    <xf numFmtId="164" fontId="30" fillId="4" borderId="0" xfId="0" applyNumberFormat="1" applyFont="1" applyFill="1">
      <protection locked="0"/>
    </xf>
    <xf numFmtId="164" fontId="13" fillId="5" borderId="0" xfId="0" applyNumberFormat="1" applyFont="1" applyFill="1">
      <protection locked="0"/>
    </xf>
    <xf numFmtId="2" fontId="6" fillId="0" borderId="2" xfId="0" applyNumberFormat="1" applyFont="1" applyBorder="1" applyAlignment="1">
      <alignment horizontal="center"/>
      <protection locked="0"/>
    </xf>
    <xf numFmtId="164" fontId="6" fillId="0" borderId="2" xfId="0" applyNumberFormat="1" applyFont="1" applyBorder="1" applyAlignment="1">
      <alignment horizontal="center"/>
      <protection locked="0"/>
    </xf>
    <xf numFmtId="164" fontId="6" fillId="0" borderId="0" xfId="0" applyNumberFormat="1" applyFont="1" applyAlignment="1">
      <alignment horizontal="center"/>
      <protection locked="0"/>
    </xf>
    <xf numFmtId="2" fontId="32" fillId="2" borderId="0" xfId="0" applyNumberFormat="1" applyFont="1" applyFill="1" applyAlignment="1">
      <alignment horizontal="center"/>
      <protection locked="0"/>
    </xf>
    <xf numFmtId="164" fontId="32" fillId="2" borderId="0" xfId="0" applyNumberFormat="1" applyFont="1" applyFill="1" applyAlignment="1">
      <alignment horizontal="center"/>
      <protection locked="0"/>
    </xf>
    <xf numFmtId="164" fontId="14" fillId="5" borderId="0" xfId="0" applyNumberFormat="1" applyFont="1" applyFill="1">
      <protection locked="0"/>
    </xf>
    <xf numFmtId="2" fontId="16" fillId="4" borderId="0" xfId="0" applyNumberFormat="1" applyFont="1" applyFill="1" applyAlignment="1">
      <alignment horizontal="center"/>
      <protection locked="0"/>
    </xf>
    <xf numFmtId="164" fontId="16" fillId="4" borderId="0" xfId="0" applyNumberFormat="1" applyFont="1" applyFill="1" applyAlignment="1">
      <alignment horizontal="center"/>
      <protection locked="0"/>
    </xf>
    <xf numFmtId="2" fontId="30" fillId="4" borderId="0" xfId="0" applyNumberFormat="1" applyFont="1" applyFill="1" applyAlignment="1">
      <alignment horizontal="right"/>
      <protection locked="0"/>
    </xf>
    <xf numFmtId="2" fontId="13" fillId="5" borderId="0" xfId="0" applyNumberFormat="1" applyFont="1" applyFill="1" applyAlignment="1">
      <alignment horizontal="center"/>
      <protection locked="0"/>
    </xf>
    <xf numFmtId="2" fontId="14" fillId="5" borderId="0" xfId="0" applyNumberFormat="1" applyFont="1" applyFill="1" applyAlignment="1">
      <alignment horizontal="center"/>
      <protection locked="0"/>
    </xf>
    <xf numFmtId="2" fontId="6" fillId="0" borderId="6" xfId="0" applyNumberFormat="1" applyFont="1" applyBorder="1" applyAlignment="1">
      <alignment horizontal="center"/>
      <protection locked="0"/>
    </xf>
    <xf numFmtId="2" fontId="6" fillId="0" borderId="7" xfId="0" applyNumberFormat="1" applyFont="1" applyBorder="1" applyAlignment="1">
      <alignment horizontal="center"/>
      <protection locked="0"/>
    </xf>
    <xf numFmtId="0" fontId="33" fillId="0" borderId="0" xfId="0" applyFont="1" applyAlignment="1" applyProtection="1">
      <alignment vertical="center" wrapText="1"/>
    </xf>
    <xf numFmtId="2" fontId="34" fillId="2" borderId="0" xfId="0" applyNumberFormat="1" applyFont="1" applyFill="1">
      <protection locked="0"/>
    </xf>
    <xf numFmtId="2" fontId="8" fillId="2" borderId="0" xfId="0" applyNumberFormat="1" applyFont="1" applyFill="1">
      <protection locked="0"/>
    </xf>
    <xf numFmtId="2" fontId="32" fillId="2" borderId="0" xfId="0" applyNumberFormat="1" applyFont="1" applyFill="1">
      <protection locked="0"/>
    </xf>
    <xf numFmtId="2" fontId="32" fillId="0" borderId="0" xfId="0" applyNumberFormat="1" applyFont="1">
      <protection locked="0"/>
    </xf>
    <xf numFmtId="2" fontId="35" fillId="2" borderId="0" xfId="0" applyNumberFormat="1" applyFont="1" applyFill="1">
      <protection locked="0"/>
    </xf>
    <xf numFmtId="2" fontId="12" fillId="6" borderId="0" xfId="0" applyNumberFormat="1" applyFont="1" applyFill="1">
      <protection locked="0"/>
    </xf>
    <xf numFmtId="2" fontId="20" fillId="6" borderId="0" xfId="0" applyNumberFormat="1" applyFont="1" applyFill="1" applyAlignment="1">
      <alignment horizontal="center"/>
      <protection locked="0"/>
    </xf>
    <xf numFmtId="0" fontId="20" fillId="0" borderId="10" xfId="0" applyFont="1" applyBorder="1" applyAlignment="1">
      <alignment horizontal="center"/>
      <protection locked="0"/>
    </xf>
    <xf numFmtId="2" fontId="16" fillId="0" borderId="10" xfId="0" applyNumberFormat="1" applyFont="1" applyBorder="1" applyAlignment="1">
      <alignment horizontal="center"/>
      <protection locked="0"/>
    </xf>
    <xf numFmtId="2" fontId="3" fillId="0" borderId="10" xfId="0" applyNumberFormat="1" applyFont="1" applyBorder="1">
      <protection locked="0"/>
    </xf>
    <xf numFmtId="2" fontId="6" fillId="0" borderId="10" xfId="0" applyNumberFormat="1" applyFont="1" applyBorder="1">
      <protection locked="0"/>
    </xf>
    <xf numFmtId="2" fontId="36" fillId="0" borderId="0" xfId="0" applyNumberFormat="1" applyFont="1">
      <protection locked="0"/>
    </xf>
    <xf numFmtId="2" fontId="37" fillId="0" borderId="0" xfId="0" applyNumberFormat="1" applyFont="1">
      <protection locked="0"/>
    </xf>
    <xf numFmtId="2" fontId="24" fillId="0" borderId="10" xfId="0" applyNumberFormat="1" applyFont="1" applyBorder="1">
      <protection locked="0"/>
    </xf>
    <xf numFmtId="2" fontId="13" fillId="0" borderId="10" xfId="0" applyNumberFormat="1" applyFont="1" applyBorder="1">
      <protection locked="0"/>
    </xf>
    <xf numFmtId="2" fontId="31" fillId="0" borderId="0" xfId="0" applyNumberFormat="1" applyFont="1" applyAlignment="1">
      <alignment horizontal="left"/>
      <protection locked="0"/>
    </xf>
    <xf numFmtId="2" fontId="22" fillId="0" borderId="10" xfId="0" applyNumberFormat="1" applyFont="1" applyBorder="1" applyAlignment="1">
      <alignment horizontal="right"/>
      <protection locked="0"/>
    </xf>
    <xf numFmtId="2" fontId="13" fillId="4" borderId="10" xfId="0" applyNumberFormat="1" applyFont="1" applyFill="1" applyBorder="1">
      <protection locked="0"/>
    </xf>
    <xf numFmtId="2" fontId="16" fillId="0" borderId="10" xfId="0" applyNumberFormat="1" applyFont="1" applyBorder="1">
      <protection locked="0"/>
    </xf>
    <xf numFmtId="2" fontId="6" fillId="4" borderId="6" xfId="0" applyNumberFormat="1" applyFont="1" applyFill="1" applyBorder="1" applyAlignment="1">
      <alignment horizontal="left"/>
      <protection locked="0"/>
    </xf>
    <xf numFmtId="2" fontId="3" fillId="4" borderId="7" xfId="0" applyNumberFormat="1" applyFont="1" applyFill="1" applyBorder="1">
      <protection locked="0"/>
    </xf>
    <xf numFmtId="2" fontId="3" fillId="4" borderId="8" xfId="0" applyNumberFormat="1" applyFont="1" applyFill="1" applyBorder="1">
      <protection locked="0"/>
    </xf>
    <xf numFmtId="2" fontId="3" fillId="4" borderId="9" xfId="0" applyNumberFormat="1" applyFont="1" applyFill="1" applyBorder="1">
      <protection locked="0"/>
    </xf>
    <xf numFmtId="2" fontId="6" fillId="4" borderId="2" xfId="0" applyNumberFormat="1" applyFont="1" applyFill="1" applyBorder="1" applyAlignment="1">
      <alignment horizontal="left"/>
      <protection locked="0"/>
    </xf>
    <xf numFmtId="2" fontId="3" fillId="4" borderId="0" xfId="0" applyNumberFormat="1" applyFont="1" applyFill="1">
      <protection locked="0"/>
    </xf>
    <xf numFmtId="2" fontId="3" fillId="4" borderId="10" xfId="0" applyNumberFormat="1" applyFont="1" applyFill="1" applyBorder="1">
      <protection locked="0"/>
    </xf>
    <xf numFmtId="2" fontId="3" fillId="4" borderId="11" xfId="0" applyNumberFormat="1" applyFont="1" applyFill="1" applyBorder="1">
      <protection locked="0"/>
    </xf>
    <xf numFmtId="2" fontId="3" fillId="4" borderId="10" xfId="0" applyNumberFormat="1" applyFont="1" applyFill="1" applyBorder="1" applyAlignment="1">
      <alignment horizontal="right" vertical="distributed" wrapText="1"/>
      <protection locked="0"/>
    </xf>
    <xf numFmtId="2" fontId="3" fillId="4" borderId="11" xfId="0" applyNumberFormat="1" applyFont="1" applyFill="1" applyBorder="1" applyAlignment="1">
      <alignment horizontal="right" vertical="distributed" wrapText="1"/>
      <protection locked="0"/>
    </xf>
    <xf numFmtId="2" fontId="6" fillId="4" borderId="12" xfId="0" applyNumberFormat="1" applyFont="1" applyFill="1" applyBorder="1" applyAlignment="1">
      <alignment horizontal="left"/>
      <protection locked="0"/>
    </xf>
    <xf numFmtId="2" fontId="3" fillId="4" borderId="13" xfId="0" applyNumberFormat="1" applyFont="1" applyFill="1" applyBorder="1" applyAlignment="1">
      <alignment horizontal="right" vertical="distributed" wrapText="1"/>
      <protection locked="0"/>
    </xf>
    <xf numFmtId="2" fontId="3" fillId="4" borderId="14" xfId="0" applyNumberFormat="1" applyFont="1" applyFill="1" applyBorder="1" applyAlignment="1">
      <alignment horizontal="right" vertical="distributed" wrapText="1"/>
      <protection locked="0"/>
    </xf>
    <xf numFmtId="2" fontId="3" fillId="4" borderId="15" xfId="0" applyNumberFormat="1" applyFont="1" applyFill="1" applyBorder="1" applyAlignment="1">
      <alignment horizontal="right" vertical="distributed" wrapText="1"/>
      <protection locked="0"/>
    </xf>
    <xf numFmtId="165" fontId="21" fillId="3" borderId="0" xfId="0" applyNumberFormat="1" applyFont="1" applyFill="1" applyAlignment="1">
      <alignment horizontal="right" vertical="distributed" wrapText="1"/>
      <protection locked="0"/>
    </xf>
    <xf numFmtId="2" fontId="38" fillId="0" borderId="0" xfId="0" applyNumberFormat="1" applyFont="1">
      <protection locked="0"/>
    </xf>
    <xf numFmtId="2" fontId="38" fillId="0" borderId="0" xfId="0" applyNumberFormat="1" applyFont="1" applyAlignment="1">
      <alignment horizontal="center"/>
      <protection locked="0"/>
    </xf>
    <xf numFmtId="164" fontId="21" fillId="0" borderId="0" xfId="0" applyNumberFormat="1" applyFont="1" applyProtection="1"/>
    <xf numFmtId="2" fontId="3" fillId="0" borderId="0" xfId="0" applyNumberFormat="1" applyFont="1" applyAlignment="1">
      <alignment vertical="top"/>
      <protection locked="0"/>
    </xf>
    <xf numFmtId="165" fontId="3" fillId="0" borderId="0" xfId="0" applyNumberFormat="1" applyFont="1" applyAlignment="1">
      <alignment horizontal="right" vertical="distributed" wrapText="1"/>
      <protection locked="0"/>
    </xf>
    <xf numFmtId="2" fontId="3" fillId="0" borderId="0" xfId="0" applyNumberFormat="1" applyFont="1" applyAlignment="1">
      <alignment horizontal="right" vertical="distributed" wrapText="1"/>
      <protection locked="0"/>
    </xf>
    <xf numFmtId="164" fontId="21" fillId="0" borderId="0" xfId="0" applyNumberFormat="1" applyFont="1">
      <protection locked="0"/>
    </xf>
    <xf numFmtId="165" fontId="3" fillId="0" borderId="0" xfId="0" applyNumberFormat="1" applyFont="1">
      <protection locked="0"/>
    </xf>
    <xf numFmtId="165" fontId="6" fillId="0" borderId="0" xfId="0" applyNumberFormat="1" applyFont="1">
      <protection locked="0"/>
    </xf>
    <xf numFmtId="165" fontId="13" fillId="4" borderId="1" xfId="0" applyNumberFormat="1" applyFont="1" applyFill="1" applyBorder="1" applyAlignment="1">
      <alignment horizontal="right" vertical="distributed" wrapText="1"/>
      <protection locked="0"/>
    </xf>
    <xf numFmtId="2" fontId="13" fillId="4" borderId="0" xfId="0" applyNumberFormat="1" applyFont="1" applyFill="1" applyAlignment="1">
      <alignment horizontal="right" vertical="distributed" wrapText="1"/>
      <protection locked="0"/>
    </xf>
    <xf numFmtId="165" fontId="21" fillId="0" borderId="0" xfId="0" applyNumberFormat="1" applyFont="1">
      <protection locked="0"/>
    </xf>
    <xf numFmtId="2" fontId="21" fillId="4" borderId="1" xfId="0" applyNumberFormat="1" applyFont="1" applyFill="1" applyBorder="1">
      <protection locked="0"/>
    </xf>
    <xf numFmtId="2" fontId="3" fillId="0" borderId="13" xfId="0" applyNumberFormat="1" applyFont="1" applyBorder="1">
      <protection locked="0"/>
    </xf>
    <xf numFmtId="0" fontId="6" fillId="0" borderId="0" xfId="0" applyFont="1">
      <protection locked="0"/>
    </xf>
    <xf numFmtId="0" fontId="3" fillId="0" borderId="0" xfId="0" applyFont="1">
      <protection locked="0"/>
    </xf>
    <xf numFmtId="166" fontId="3" fillId="4" borderId="0" xfId="0" applyNumberFormat="1" applyFont="1" applyFill="1">
      <protection locked="0"/>
    </xf>
    <xf numFmtId="164" fontId="13" fillId="5" borderId="13" xfId="0" applyNumberFormat="1" applyFont="1" applyFill="1" applyBorder="1" applyAlignment="1">
      <alignment horizontal="center"/>
      <protection locked="0"/>
    </xf>
    <xf numFmtId="164" fontId="14" fillId="5" borderId="13" xfId="0" applyNumberFormat="1" applyFont="1" applyFill="1" applyBorder="1" applyAlignment="1">
      <alignment horizontal="center"/>
      <protection locked="0"/>
    </xf>
    <xf numFmtId="10" fontId="6" fillId="0" borderId="6" xfId="0" applyNumberFormat="1" applyFont="1" applyBorder="1" applyAlignment="1">
      <alignment horizontal="center"/>
      <protection locked="0"/>
    </xf>
    <xf numFmtId="10" fontId="6" fillId="0" borderId="0" xfId="0" applyNumberFormat="1" applyFont="1" applyAlignment="1">
      <alignment horizontal="center"/>
      <protection locked="0"/>
    </xf>
    <xf numFmtId="10" fontId="6" fillId="0" borderId="2" xfId="0" applyNumberFormat="1" applyFont="1" applyBorder="1" applyAlignment="1">
      <alignment horizontal="center"/>
      <protection locked="0"/>
    </xf>
    <xf numFmtId="10" fontId="32" fillId="2" borderId="0" xfId="0" applyNumberFormat="1" applyFont="1" applyFill="1" applyAlignment="1">
      <alignment horizontal="center"/>
      <protection locked="0"/>
    </xf>
    <xf numFmtId="10" fontId="16" fillId="4" borderId="0" xfId="0" applyNumberFormat="1" applyFont="1" applyFill="1" applyAlignment="1">
      <alignment horizontal="center"/>
      <protection locked="0"/>
    </xf>
    <xf numFmtId="166" fontId="3" fillId="0" borderId="0" xfId="0" applyNumberFormat="1" applyFont="1">
      <protection locked="0"/>
    </xf>
    <xf numFmtId="167" fontId="13" fillId="0" borderId="0" xfId="0" applyNumberFormat="1" applyFont="1" applyAlignment="1">
      <alignment horizontal="center"/>
      <protection locked="0"/>
    </xf>
    <xf numFmtId="164" fontId="22" fillId="0" borderId="0" xfId="0" applyNumberFormat="1" applyFont="1">
      <protection locked="0"/>
    </xf>
    <xf numFmtId="168" fontId="3" fillId="0" borderId="16" xfId="0" applyNumberFormat="1" applyFont="1" applyBorder="1" applyAlignment="1">
      <alignment horizontal="right" vertical="distributed" wrapText="1"/>
      <protection locked="0"/>
    </xf>
    <xf numFmtId="0" fontId="3" fillId="0" borderId="1" xfId="0" applyFont="1" applyBorder="1">
      <protection locked="0"/>
    </xf>
    <xf numFmtId="2" fontId="3" fillId="0" borderId="1" xfId="0" applyNumberFormat="1" applyFont="1" applyBorder="1">
      <protection locked="0"/>
    </xf>
    <xf numFmtId="168" fontId="21" fillId="4" borderId="6" xfId="0" applyNumberFormat="1" applyFont="1" applyFill="1" applyBorder="1" applyAlignment="1">
      <alignment horizontal="right" vertical="distributed" wrapText="1"/>
      <protection locked="0"/>
    </xf>
    <xf numFmtId="168" fontId="21" fillId="4" borderId="7" xfId="0" applyNumberFormat="1" applyFont="1" applyFill="1" applyBorder="1" applyAlignment="1">
      <alignment horizontal="right" vertical="distributed" wrapText="1"/>
      <protection locked="0"/>
    </xf>
    <xf numFmtId="168" fontId="21" fillId="4" borderId="9" xfId="0" applyNumberFormat="1" applyFont="1" applyFill="1" applyBorder="1" applyAlignment="1">
      <alignment horizontal="right" vertical="distributed" wrapText="1"/>
      <protection locked="0"/>
    </xf>
    <xf numFmtId="168" fontId="21" fillId="4" borderId="2" xfId="0" applyNumberFormat="1" applyFont="1" applyFill="1" applyBorder="1" applyAlignment="1">
      <alignment horizontal="right" vertical="distributed" wrapText="1"/>
      <protection locked="0"/>
    </xf>
    <xf numFmtId="168" fontId="21" fillId="4" borderId="0" xfId="0" applyNumberFormat="1" applyFont="1" applyFill="1" applyAlignment="1">
      <alignment horizontal="right" vertical="distributed" wrapText="1"/>
      <protection locked="0"/>
    </xf>
    <xf numFmtId="168" fontId="21" fillId="4" borderId="11" xfId="0" applyNumberFormat="1" applyFont="1" applyFill="1" applyBorder="1" applyAlignment="1">
      <alignment horizontal="right" vertical="distributed" wrapText="1"/>
      <protection locked="0"/>
    </xf>
    <xf numFmtId="0" fontId="21" fillId="0" borderId="1" xfId="0" applyFont="1" applyBorder="1">
      <protection locked="0"/>
    </xf>
    <xf numFmtId="168" fontId="21" fillId="4" borderId="12" xfId="0" applyNumberFormat="1" applyFont="1" applyFill="1" applyBorder="1" applyAlignment="1">
      <alignment horizontal="right" vertical="distributed" wrapText="1"/>
      <protection locked="0"/>
    </xf>
    <xf numFmtId="168" fontId="21" fillId="4" borderId="13" xfId="0" applyNumberFormat="1" applyFont="1" applyFill="1" applyBorder="1" applyAlignment="1">
      <alignment horizontal="right" vertical="distributed" wrapText="1"/>
      <protection locked="0"/>
    </xf>
    <xf numFmtId="168" fontId="21" fillId="4" borderId="15" xfId="0" applyNumberFormat="1" applyFont="1" applyFill="1" applyBorder="1" applyAlignment="1">
      <alignment horizontal="right" vertical="distributed" wrapText="1"/>
      <protection locked="0"/>
    </xf>
    <xf numFmtId="164" fontId="3" fillId="0" borderId="16" xfId="0" applyNumberFormat="1" applyFont="1" applyBorder="1">
      <protection locked="0"/>
    </xf>
    <xf numFmtId="0" fontId="3" fillId="0" borderId="0" xfId="0" applyFont="1" applyAlignment="1">
      <alignment vertical="top" wrapText="1"/>
      <protection locked="0"/>
    </xf>
    <xf numFmtId="0" fontId="3" fillId="0" borderId="11" xfId="0" applyFont="1" applyBorder="1">
      <protection locked="0"/>
    </xf>
    <xf numFmtId="0" fontId="18" fillId="0" borderId="0" xfId="0" applyFont="1">
      <protection locked="0"/>
    </xf>
    <xf numFmtId="0" fontId="13" fillId="0" borderId="13" xfId="0" applyFont="1" applyBorder="1">
      <protection locked="0"/>
    </xf>
    <xf numFmtId="169" fontId="3" fillId="0" borderId="0" xfId="0" applyNumberFormat="1" applyFont="1">
      <protection locked="0"/>
    </xf>
    <xf numFmtId="169" fontId="21" fillId="4" borderId="6" xfId="0" applyNumberFormat="1" applyFont="1" applyFill="1" applyBorder="1">
      <protection locked="0"/>
    </xf>
    <xf numFmtId="169" fontId="21" fillId="4" borderId="7" xfId="0" applyNumberFormat="1" applyFont="1" applyFill="1" applyBorder="1">
      <protection locked="0"/>
    </xf>
    <xf numFmtId="169" fontId="21" fillId="4" borderId="9" xfId="0" applyNumberFormat="1" applyFont="1" applyFill="1" applyBorder="1">
      <protection locked="0"/>
    </xf>
    <xf numFmtId="169" fontId="40" fillId="4" borderId="2" xfId="0" applyNumberFormat="1" applyFont="1" applyFill="1" applyBorder="1">
      <protection locked="0"/>
    </xf>
    <xf numFmtId="169" fontId="40" fillId="4" borderId="0" xfId="0" applyNumberFormat="1" applyFont="1" applyFill="1">
      <protection locked="0"/>
    </xf>
    <xf numFmtId="169" fontId="40" fillId="4" borderId="11" xfId="0" applyNumberFormat="1" applyFont="1" applyFill="1" applyBorder="1">
      <protection locked="0"/>
    </xf>
    <xf numFmtId="169" fontId="21" fillId="4" borderId="2" xfId="0" applyNumberFormat="1" applyFont="1" applyFill="1" applyBorder="1">
      <protection locked="0"/>
    </xf>
    <xf numFmtId="169" fontId="21" fillId="4" borderId="0" xfId="0" applyNumberFormat="1" applyFont="1" applyFill="1">
      <protection locked="0"/>
    </xf>
    <xf numFmtId="169" fontId="21" fillId="4" borderId="11" xfId="0" applyNumberFormat="1" applyFont="1" applyFill="1" applyBorder="1">
      <protection locked="0"/>
    </xf>
    <xf numFmtId="169" fontId="21" fillId="4" borderId="12" xfId="0" applyNumberFormat="1" applyFont="1" applyFill="1" applyBorder="1">
      <protection locked="0"/>
    </xf>
    <xf numFmtId="169" fontId="21" fillId="4" borderId="13" xfId="0" applyNumberFormat="1" applyFont="1" applyFill="1" applyBorder="1">
      <protection locked="0"/>
    </xf>
    <xf numFmtId="169" fontId="21" fillId="4" borderId="15" xfId="0" applyNumberFormat="1" applyFont="1" applyFill="1" applyBorder="1">
      <protection locked="0"/>
    </xf>
    <xf numFmtId="169" fontId="22" fillId="0" borderId="0" xfId="0" applyNumberFormat="1" applyFont="1">
      <protection locked="0"/>
    </xf>
    <xf numFmtId="169" fontId="3" fillId="0" borderId="16" xfId="0" applyNumberFormat="1" applyFont="1" applyBorder="1">
      <protection locked="0"/>
    </xf>
    <xf numFmtId="0" fontId="3" fillId="0" borderId="0" xfId="0" applyFont="1" applyAlignment="1">
      <alignment horizontal="left"/>
      <protection locked="0"/>
    </xf>
    <xf numFmtId="169" fontId="21" fillId="0" borderId="16" xfId="0" applyNumberFormat="1" applyFont="1" applyBorder="1">
      <protection locked="0"/>
    </xf>
    <xf numFmtId="0" fontId="41" fillId="0" borderId="0" xfId="0" applyFont="1">
      <protection locked="0"/>
    </xf>
    <xf numFmtId="0" fontId="42" fillId="0" borderId="0" xfId="0" applyFont="1">
      <protection locked="0"/>
    </xf>
    <xf numFmtId="0" fontId="43" fillId="0" borderId="0" xfId="0" applyFont="1">
      <protection locked="0"/>
    </xf>
    <xf numFmtId="0" fontId="0" fillId="0" borderId="0" xfId="0" applyProtection="1"/>
    <xf numFmtId="0" fontId="45" fillId="0" borderId="0" xfId="0" applyFont="1" applyProtection="1"/>
    <xf numFmtId="0" fontId="48" fillId="7" borderId="0" xfId="0" applyFont="1" applyFill="1" applyAlignment="1" applyProtection="1">
      <alignment horizontal="center" wrapText="1"/>
    </xf>
    <xf numFmtId="165" fontId="0" fillId="0" borderId="0" xfId="0" applyNumberFormat="1">
      <protection locked="0"/>
    </xf>
    <xf numFmtId="164" fontId="0" fillId="0" borderId="0" xfId="0" applyNumberFormat="1">
      <protection locked="0"/>
    </xf>
    <xf numFmtId="3" fontId="0" fillId="0" borderId="0" xfId="0" applyNumberFormat="1">
      <protection locked="0"/>
    </xf>
    <xf numFmtId="10" fontId="0" fillId="0" borderId="0" xfId="0" applyNumberFormat="1">
      <protection locked="0"/>
    </xf>
    <xf numFmtId="170" fontId="0" fillId="0" borderId="0" xfId="0" applyNumberFormat="1">
      <protection locked="0"/>
    </xf>
    <xf numFmtId="2" fontId="0" fillId="0" borderId="0" xfId="0" applyNumberFormat="1">
      <protection locked="0"/>
    </xf>
    <xf numFmtId="0" fontId="49" fillId="2" borderId="0" xfId="0" applyFont="1" applyFill="1" applyProtection="1"/>
    <xf numFmtId="0" fontId="52" fillId="0" borderId="0" xfId="0" applyFont="1" applyProtection="1"/>
    <xf numFmtId="0" fontId="53" fillId="12" borderId="0" xfId="0" applyFont="1" applyFill="1" applyProtection="1"/>
    <xf numFmtId="0" fontId="54" fillId="11" borderId="18" xfId="0" applyFont="1" applyFill="1" applyBorder="1" applyProtection="1"/>
    <xf numFmtId="0" fontId="55" fillId="0" borderId="0" xfId="0" applyFont="1" applyProtection="1"/>
    <xf numFmtId="0" fontId="56" fillId="0" borderId="0" xfId="0" applyFont="1" applyProtection="1"/>
    <xf numFmtId="172" fontId="55" fillId="0" borderId="0" xfId="0" applyNumberFormat="1" applyFont="1" applyProtection="1"/>
    <xf numFmtId="164" fontId="55" fillId="0" borderId="0" xfId="0" applyNumberFormat="1" applyFont="1" applyProtection="1"/>
    <xf numFmtId="172" fontId="57" fillId="0" borderId="0" xfId="0" applyNumberFormat="1" applyFont="1" applyProtection="1"/>
    <xf numFmtId="173" fontId="57" fillId="0" borderId="0" xfId="0" applyNumberFormat="1" applyFont="1" applyProtection="1"/>
    <xf numFmtId="0" fontId="58" fillId="0" borderId="0" xfId="0" applyFont="1" applyProtection="1"/>
    <xf numFmtId="172" fontId="58" fillId="13" borderId="0" xfId="0" applyNumberFormat="1" applyFont="1" applyFill="1" applyProtection="1"/>
    <xf numFmtId="3" fontId="57" fillId="0" borderId="0" xfId="0" applyNumberFormat="1" applyFont="1" applyProtection="1"/>
    <xf numFmtId="1" fontId="57" fillId="0" borderId="0" xfId="0" applyNumberFormat="1" applyFont="1" applyProtection="1"/>
    <xf numFmtId="164" fontId="57" fillId="0" borderId="0" xfId="0" applyNumberFormat="1" applyFont="1" applyProtection="1"/>
    <xf numFmtId="10" fontId="57" fillId="0" borderId="0" xfId="0" applyNumberFormat="1" applyFont="1" applyProtection="1"/>
    <xf numFmtId="0" fontId="57" fillId="0" borderId="0" xfId="0" applyFont="1" applyProtection="1"/>
    <xf numFmtId="172" fontId="56" fillId="0" borderId="0" xfId="0" applyNumberFormat="1" applyFont="1" applyProtection="1"/>
    <xf numFmtId="172" fontId="52" fillId="0" borderId="0" xfId="0" applyNumberFormat="1" applyFont="1" applyProtection="1"/>
    <xf numFmtId="0" fontId="54" fillId="11" borderId="0" xfId="0" applyFont="1" applyFill="1" applyProtection="1"/>
    <xf numFmtId="3" fontId="54" fillId="11" borderId="0" xfId="0" applyNumberFormat="1" applyFont="1" applyFill="1" applyProtection="1"/>
    <xf numFmtId="0" fontId="55" fillId="0" borderId="0" xfId="0" applyFont="1" applyAlignment="1" applyProtection="1">
      <alignment horizontal="left" vertical="top" wrapText="1"/>
    </xf>
    <xf numFmtId="0" fontId="53" fillId="0" borderId="0" xfId="0" applyFont="1" applyProtection="1"/>
    <xf numFmtId="0" fontId="59" fillId="0" borderId="0" xfId="0" applyFont="1" applyProtection="1"/>
    <xf numFmtId="2" fontId="60" fillId="0" borderId="0" xfId="0" applyNumberFormat="1" applyFont="1" applyProtection="1"/>
    <xf numFmtId="164" fontId="60" fillId="0" borderId="0" xfId="0" applyNumberFormat="1" applyFont="1" applyProtection="1"/>
    <xf numFmtId="0" fontId="61" fillId="14" borderId="0" xfId="0" applyFont="1" applyFill="1" applyProtection="1"/>
    <xf numFmtId="0" fontId="0" fillId="0" borderId="19" xfId="0" applyBorder="1" applyProtection="1"/>
    <xf numFmtId="0" fontId="63" fillId="14" borderId="0" xfId="0" applyFont="1" applyFill="1" applyProtection="1"/>
    <xf numFmtId="0" fontId="66" fillId="0" borderId="0" xfId="0" applyFont="1" applyProtection="1"/>
    <xf numFmtId="174" fontId="66" fillId="0" borderId="0" xfId="0" applyNumberFormat="1" applyFont="1" applyProtection="1"/>
    <xf numFmtId="174" fontId="0" fillId="0" borderId="0" xfId="0" applyNumberFormat="1" applyAlignment="1" applyProtection="1">
      <alignment horizontal="right"/>
    </xf>
    <xf numFmtId="174" fontId="0" fillId="0" borderId="0" xfId="0" applyNumberFormat="1" applyProtection="1"/>
    <xf numFmtId="0" fontId="0" fillId="0" borderId="19" xfId="0" applyBorder="1" applyAlignment="1" applyProtection="1">
      <alignment vertical="top" wrapText="1"/>
    </xf>
    <xf numFmtId="2" fontId="16" fillId="0" borderId="0" xfId="0" applyNumberFormat="1" applyFont="1" applyAlignment="1">
      <alignment horizontal="right" vertical="distributed" textRotation="90" wrapText="1"/>
      <protection locked="0"/>
    </xf>
    <xf numFmtId="2" fontId="20" fillId="0" borderId="0" xfId="0" applyNumberFormat="1" applyFont="1" applyAlignment="1">
      <alignment horizontal="center"/>
      <protection locked="0"/>
    </xf>
    <xf numFmtId="2" fontId="20" fillId="0" borderId="0" xfId="0" applyNumberFormat="1" applyFont="1" applyAlignment="1">
      <alignment horizontal="left"/>
      <protection locked="0"/>
    </xf>
    <xf numFmtId="2" fontId="17" fillId="2" borderId="0" xfId="0" applyNumberFormat="1" applyFont="1" applyFill="1" applyAlignment="1">
      <alignment horizontal="center"/>
      <protection locked="0"/>
    </xf>
    <xf numFmtId="2" fontId="8" fillId="2" borderId="0" xfId="0" applyNumberFormat="1" applyFont="1" applyFill="1" applyAlignment="1">
      <alignment horizontal="left" vertical="center" wrapText="1"/>
      <protection locked="0"/>
    </xf>
    <xf numFmtId="2" fontId="17" fillId="2" borderId="2" xfId="0" applyNumberFormat="1" applyFont="1" applyFill="1" applyBorder="1" applyAlignment="1">
      <alignment horizontal="center"/>
      <protection locked="0"/>
    </xf>
    <xf numFmtId="2" fontId="3" fillId="0" borderId="7" xfId="0" applyNumberFormat="1" applyFont="1" applyBorder="1" applyAlignment="1">
      <alignment horizontal="left"/>
      <protection locked="0"/>
    </xf>
    <xf numFmtId="2" fontId="17" fillId="2" borderId="0" xfId="0" applyNumberFormat="1" applyFont="1" applyFill="1" applyAlignment="1">
      <alignment horizontal="left"/>
      <protection locked="0"/>
    </xf>
    <xf numFmtId="0" fontId="17" fillId="2" borderId="0" xfId="0" applyFont="1" applyFill="1" applyAlignment="1">
      <alignment horizontal="left"/>
      <protection locked="0"/>
    </xf>
    <xf numFmtId="0" fontId="20" fillId="0" borderId="0" xfId="0" applyFont="1" applyAlignment="1">
      <alignment horizontal="center"/>
      <protection locked="0"/>
    </xf>
    <xf numFmtId="0" fontId="16" fillId="0" borderId="0" xfId="0" applyFont="1" applyAlignment="1">
      <alignment horizontal="right" vertical="distributed" textRotation="90" wrapText="1"/>
      <protection locked="0"/>
    </xf>
    <xf numFmtId="0" fontId="13" fillId="0" borderId="1" xfId="0" applyFont="1" applyBorder="1" applyAlignment="1">
      <alignment horizontal="left" vertical="top" wrapText="1"/>
      <protection locked="0"/>
    </xf>
    <xf numFmtId="0" fontId="39" fillId="2" borderId="0" xfId="0" applyFont="1" applyFill="1" applyAlignment="1">
      <alignment horizontal="left"/>
      <protection locked="0"/>
    </xf>
    <xf numFmtId="0" fontId="44" fillId="2" borderId="0" xfId="0" applyFont="1" applyFill="1" applyAlignment="1" applyProtection="1">
      <alignment horizontal="center"/>
    </xf>
    <xf numFmtId="0" fontId="1" fillId="0" borderId="0" xfId="0" applyFont="1" applyAlignment="1" applyProtection="1">
      <alignment vertical="top" wrapText="1"/>
    </xf>
    <xf numFmtId="0" fontId="0" fillId="0" borderId="0" xfId="0" applyAlignment="1" applyProtection="1">
      <alignment vertical="top" wrapText="1"/>
    </xf>
    <xf numFmtId="0" fontId="44" fillId="2" borderId="0" xfId="0" applyFont="1" applyFill="1" applyAlignment="1" applyProtection="1">
      <alignment horizontal="left"/>
    </xf>
    <xf numFmtId="0" fontId="0" fillId="0" borderId="0" xfId="0" applyAlignment="1" applyProtection="1">
      <alignment horizontal="left" vertical="top" wrapText="1"/>
    </xf>
    <xf numFmtId="0" fontId="49" fillId="2" borderId="0" xfId="0" applyFont="1" applyFill="1" applyAlignment="1" applyProtection="1">
      <alignment horizontal="left"/>
    </xf>
    <xf numFmtId="0" fontId="46" fillId="0" borderId="17" xfId="0" applyFont="1" applyBorder="1" applyAlignment="1" applyProtection="1">
      <alignment horizontal="left" vertical="top" wrapText="1"/>
    </xf>
    <xf numFmtId="0" fontId="0" fillId="0" borderId="19" xfId="0" applyBorder="1" applyAlignment="1" applyProtection="1">
      <alignment vertical="top" wrapText="1"/>
    </xf>
    <xf numFmtId="0" fontId="0" fillId="18" borderId="0" xfId="0" applyFill="1" applyAlignment="1" applyProtection="1">
      <alignment vertical="top" wrapText="1"/>
    </xf>
    <xf numFmtId="0" fontId="65" fillId="16" borderId="0" xfId="0" applyFont="1" applyFill="1" applyAlignment="1" applyProtection="1">
      <alignment vertical="center" wrapText="1"/>
    </xf>
    <xf numFmtId="0" fontId="0" fillId="17" borderId="0" xfId="0" applyFill="1" applyAlignment="1" applyProtection="1">
      <alignment vertical="top" wrapText="1"/>
    </xf>
    <xf numFmtId="0" fontId="64" fillId="16" borderId="0" xfId="0" applyFont="1" applyFill="1" applyAlignment="1" applyProtection="1">
      <alignment horizontal="center" vertical="center"/>
    </xf>
    <xf numFmtId="0" fontId="0" fillId="0" borderId="0" xfId="0" applyAlignment="1">
      <protection locked="0"/>
    </xf>
    <xf numFmtId="2" fontId="15" fillId="0" borderId="0" xfId="0" applyNumberFormat="1" applyFont="1" applyAlignment="1">
      <protection locked="0"/>
    </xf>
    <xf numFmtId="0" fontId="0" fillId="0" borderId="7" xfId="0" applyBorder="1" applyAlignment="1">
      <protection locked="0"/>
    </xf>
    <xf numFmtId="0" fontId="0" fillId="0" borderId="9" xfId="0" applyBorder="1" applyAlignment="1">
      <protection locked="0"/>
    </xf>
    <xf numFmtId="0" fontId="0" fillId="0" borderId="2" xfId="0" applyBorder="1" applyAlignment="1">
      <protection locked="0"/>
    </xf>
    <xf numFmtId="0" fontId="0" fillId="0" borderId="11" xfId="0" applyBorder="1" applyAlignment="1">
      <protection locked="0"/>
    </xf>
    <xf numFmtId="0" fontId="0" fillId="0" borderId="12" xfId="0" applyBorder="1" applyAlignment="1">
      <protection locked="0"/>
    </xf>
    <xf numFmtId="0" fontId="0" fillId="0" borderId="13" xfId="0" applyBorder="1" applyAlignment="1">
      <protection locked="0"/>
    </xf>
    <xf numFmtId="0" fontId="0" fillId="0" borderId="15" xfId="0" applyBorder="1" applyAlignment="1">
      <protection locked="0"/>
    </xf>
    <xf numFmtId="0" fontId="0" fillId="0" borderId="0" xfId="0" applyAlignment="1" applyProtection="1"/>
    <xf numFmtId="0" fontId="46" fillId="0" borderId="0" xfId="0" applyFont="1" applyAlignment="1" applyProtection="1"/>
    <xf numFmtId="0" fontId="47" fillId="7" borderId="0" xfId="0" applyFont="1" applyFill="1" applyAlignment="1" applyProtection="1"/>
    <xf numFmtId="0" fontId="50" fillId="7" borderId="19" xfId="0" applyFont="1" applyFill="1" applyBorder="1" applyAlignment="1" applyProtection="1">
      <alignment horizontal="center" vertical="center" wrapText="1"/>
    </xf>
    <xf numFmtId="0" fontId="47" fillId="0" borderId="19" xfId="0" applyFont="1" applyBorder="1" applyAlignment="1" applyProtection="1">
      <alignment vertical="top" wrapText="1"/>
    </xf>
    <xf numFmtId="0" fontId="0" fillId="0" borderId="21" xfId="0" applyBorder="1" applyAlignment="1" applyProtection="1"/>
    <xf numFmtId="0" fontId="47" fillId="0" borderId="19" xfId="0" applyFont="1" applyBorder="1" applyAlignment="1" applyProtection="1">
      <alignment horizontal="left" vertical="top" wrapText="1"/>
    </xf>
    <xf numFmtId="0" fontId="0" fillId="8" borderId="19" xfId="0" applyFill="1" applyBorder="1" applyAlignment="1" applyProtection="1">
      <alignment horizontal="center" vertical="top" wrapText="1"/>
    </xf>
    <xf numFmtId="0" fontId="0" fillId="0" borderId="19" xfId="0" applyBorder="1" applyAlignment="1" applyProtection="1">
      <alignment horizontal="left" vertical="top" wrapText="1"/>
    </xf>
    <xf numFmtId="0" fontId="0" fillId="9" borderId="19" xfId="0" applyFill="1" applyBorder="1" applyAlignment="1" applyProtection="1">
      <alignment horizontal="center" vertical="top" wrapText="1"/>
    </xf>
    <xf numFmtId="0" fontId="0" fillId="10" borderId="19" xfId="0" applyFill="1" applyBorder="1" applyAlignment="1" applyProtection="1">
      <alignment horizontal="center" vertical="top" wrapText="1"/>
    </xf>
    <xf numFmtId="171" fontId="47" fillId="0" borderId="19" xfId="0" applyNumberFormat="1" applyFont="1" applyBorder="1" applyProtection="1"/>
    <xf numFmtId="0" fontId="51" fillId="0" borderId="19" xfId="0" applyFont="1" applyBorder="1" applyProtection="1"/>
    <xf numFmtId="3" fontId="51" fillId="0" borderId="19" xfId="0" applyNumberFormat="1" applyFont="1" applyBorder="1" applyProtection="1"/>
    <xf numFmtId="164" fontId="0" fillId="0" borderId="19" xfId="0" applyNumberFormat="1" applyBorder="1" applyProtection="1"/>
    <xf numFmtId="170" fontId="51" fillId="0" borderId="19" xfId="0" applyNumberFormat="1" applyFont="1" applyBorder="1" applyProtection="1"/>
    <xf numFmtId="0" fontId="47" fillId="0" borderId="19" xfId="0" applyFont="1" applyBorder="1" applyProtection="1"/>
    <xf numFmtId="3" fontId="47" fillId="0" borderId="19" xfId="0" applyNumberFormat="1" applyFont="1" applyBorder="1" applyProtection="1"/>
    <xf numFmtId="164" fontId="47" fillId="0" borderId="19" xfId="0" applyNumberFormat="1" applyFont="1" applyBorder="1" applyProtection="1"/>
    <xf numFmtId="170" fontId="47" fillId="0" borderId="19" xfId="0" applyNumberFormat="1" applyFont="1" applyBorder="1" applyProtection="1"/>
    <xf numFmtId="0" fontId="0" fillId="0" borderId="17" xfId="0" applyBorder="1" applyAlignment="1" applyProtection="1"/>
    <xf numFmtId="0" fontId="62" fillId="14" borderId="0" xfId="0" applyFont="1" applyFill="1" applyAlignment="1" applyProtection="1"/>
    <xf numFmtId="0" fontId="60" fillId="15" borderId="19" xfId="0" applyFont="1" applyFill="1" applyBorder="1" applyAlignment="1" applyProtection="1">
      <alignment vertical="center" wrapText="1"/>
    </xf>
    <xf numFmtId="0" fontId="60" fillId="15" borderId="19" xfId="0" applyFont="1" applyFill="1" applyBorder="1" applyAlignment="1" applyProtection="1">
      <alignment vertical="center" wrapText="1"/>
    </xf>
    <xf numFmtId="0" fontId="0" fillId="0" borderId="20" xfId="0" applyBorder="1" applyAlignment="1" applyProtection="1"/>
    <xf numFmtId="0" fontId="44" fillId="11" borderId="0" xfId="0" applyFont="1" applyFill="1" applyAlignment="1" applyProtection="1">
      <alignment horizontal="left" vertical="center"/>
    </xf>
    <xf numFmtId="0" fontId="52" fillId="0" borderId="0" xfId="0" applyFont="1" applyAlignment="1" applyProtection="1"/>
    <xf numFmtId="0" fontId="53" fillId="12" borderId="0" xfId="0" applyFont="1" applyFill="1" applyAlignment="1" applyProtection="1"/>
    <xf numFmtId="10" fontId="50" fillId="0" borderId="0" xfId="0" applyNumberFormat="1" applyFont="1" applyProtection="1"/>
    <xf numFmtId="164" fontId="50" fillId="0" borderId="0" xfId="0" applyNumberFormat="1" applyFont="1" applyProtection="1"/>
    <xf numFmtId="170" fontId="50" fillId="0" borderId="0" xfId="0" applyNumberFormat="1" applyFont="1" applyProtection="1"/>
    <xf numFmtId="172" fontId="50" fillId="0" borderId="0" xfId="0" applyNumberFormat="1" applyFont="1" applyProtection="1"/>
    <xf numFmtId="1" fontId="50" fillId="0" borderId="0" xfId="0" applyNumberFormat="1" applyFont="1" applyProtection="1"/>
    <xf numFmtId="3" fontId="50" fillId="0" borderId="0" xfId="0" applyNumberFormat="1" applyFont="1" applyProtection="1"/>
    <xf numFmtId="0" fontId="56" fillId="0" borderId="0" xfId="0" applyFont="1" applyAlignment="1" applyProtection="1"/>
    <xf numFmtId="0" fontId="50" fillId="0" borderId="0" xfId="0" applyFont="1" applyProtection="1"/>
    <xf numFmtId="172" fontId="47" fillId="0" borderId="0" xfId="0" applyNumberFormat="1" applyFont="1" applyProtection="1"/>
    <xf numFmtId="0" fontId="44" fillId="11" borderId="0" xfId="0" applyFont="1" applyFill="1" applyAlignment="1" applyProtection="1">
      <alignment vertical="center"/>
    </xf>
    <xf numFmtId="0" fontId="67" fillId="17" borderId="0" xfId="0" applyFont="1" applyFill="1" applyAlignment="1" applyProtection="1"/>
    <xf numFmtId="0" fontId="68" fillId="18" borderId="0" xfId="0" applyFont="1" applyFill="1" applyAlignment="1" applyProtection="1"/>
  </cellXfs>
  <cellStyles count="7">
    <cellStyle name="_x000a_386grabber=M" xfId="1" xr:uid="{00000000-0005-0000-0000-000001000000}"/>
    <cellStyle name="AFE" xfId="2" xr:uid="{00000000-0005-0000-0000-000002000000}"/>
    <cellStyle name="Euro" xfId="3" xr:uid="{00000000-0005-0000-0000-000003000000}"/>
    <cellStyle name="Normal" xfId="0" builtinId="0"/>
    <cellStyle name="Normal 2" xfId="4" xr:uid="{00000000-0005-0000-0000-000004000000}"/>
    <cellStyle name="Normal 3" xfId="5" xr:uid="{00000000-0005-0000-0000-000005000000}"/>
    <cellStyle name="Pctg" xfId="6"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110</xdr:row>
      <xdr:rowOff>0</xdr:rowOff>
    </xdr:from>
    <xdr:ext cx="6477000" cy="4762500"/>
    <xdr:pic>
      <xdr:nvPicPr>
        <xdr:cNvPr id="2" name="Image 1" descr="Picture">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34</xdr:row>
      <xdr:rowOff>0</xdr:rowOff>
    </xdr:from>
    <xdr:ext cx="6477000" cy="4381500"/>
    <xdr:pic>
      <xdr:nvPicPr>
        <xdr:cNvPr id="2" name="Image 1" descr="Picture">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W99"/>
  <sheetViews>
    <sheetView showGridLines="0" tabSelected="1" zoomScaleNormal="100" workbookViewId="0">
      <selection activeCell="J48" sqref="J48"/>
    </sheetView>
  </sheetViews>
  <sheetFormatPr defaultColWidth="9.140625" defaultRowHeight="13.15"/>
  <cols>
    <col min="1" max="1" width="0.85546875" style="4" customWidth="1"/>
    <col min="2" max="3" width="13.7109375" style="4" customWidth="1"/>
    <col min="4" max="4" width="20.7109375" style="4" customWidth="1"/>
    <col min="5" max="15" width="13.7109375" style="4" customWidth="1"/>
    <col min="16" max="18" width="12.7109375" style="5" customWidth="1"/>
    <col min="19" max="19" width="9.5703125" style="4" customWidth="1"/>
    <col min="20" max="257" width="9.140625" style="4" customWidth="1"/>
  </cols>
  <sheetData>
    <row r="1" spans="1:23" ht="98.25" customHeight="1">
      <c r="A1" s="6"/>
      <c r="B1" s="259" t="s">
        <v>0</v>
      </c>
      <c r="C1" s="280"/>
      <c r="D1" s="280"/>
      <c r="E1" s="280"/>
      <c r="F1" s="280"/>
      <c r="G1" s="280"/>
      <c r="H1" s="280"/>
      <c r="I1" s="280"/>
      <c r="J1" s="280"/>
      <c r="K1" s="280"/>
      <c r="L1" s="280"/>
      <c r="M1" s="280"/>
      <c r="N1" s="280"/>
      <c r="O1" s="280"/>
      <c r="P1" s="7"/>
    </row>
    <row r="2" spans="1:23" ht="18" customHeight="1">
      <c r="A2" s="8" t="s">
        <v>1</v>
      </c>
      <c r="B2" s="9"/>
      <c r="C2" s="9"/>
      <c r="D2" s="9"/>
      <c r="E2" s="9"/>
      <c r="F2" s="9"/>
      <c r="G2" s="9"/>
      <c r="H2" s="9"/>
      <c r="I2" s="9"/>
      <c r="J2" s="9"/>
      <c r="K2" s="9"/>
      <c r="L2" s="9"/>
      <c r="M2" s="9"/>
      <c r="N2" s="9"/>
      <c r="O2" s="9"/>
    </row>
    <row r="3" spans="1:23" ht="12.75" customHeight="1">
      <c r="A3" s="10" t="s">
        <v>2</v>
      </c>
      <c r="B3" s="9"/>
      <c r="C3" s="9"/>
      <c r="D3" s="9"/>
      <c r="E3" s="9"/>
      <c r="F3" s="9"/>
      <c r="G3" s="9"/>
      <c r="H3" s="9"/>
      <c r="I3" s="9"/>
      <c r="J3" s="9"/>
      <c r="K3" s="9"/>
      <c r="L3" s="9"/>
      <c r="M3" s="11" t="str">
        <f>B4</f>
        <v xml:space="preserve">Operating Scenario </v>
      </c>
      <c r="N3" s="9"/>
      <c r="O3" s="12" t="str">
        <f>+CHOOSE(D4,'A1'!B10,'A1'!B11,'A1'!B12,'A1'!B13,'A1'!B14)</f>
        <v xml:space="preserve">   Base</v>
      </c>
    </row>
    <row r="4" spans="1:23" ht="12.75" customHeight="1">
      <c r="A4" s="5"/>
      <c r="B4" s="13" t="s">
        <v>3</v>
      </c>
      <c r="C4" s="14"/>
      <c r="D4" s="15">
        <v>1</v>
      </c>
      <c r="E4" s="281"/>
      <c r="F4" s="280"/>
      <c r="G4" s="280"/>
      <c r="H4" s="280"/>
      <c r="I4" s="280"/>
      <c r="S4" s="5"/>
    </row>
    <row r="5" spans="1:23" s="16" customFormat="1" ht="15" customHeight="1">
      <c r="B5" s="13" t="s">
        <v>4</v>
      </c>
      <c r="C5" s="14"/>
      <c r="D5" s="17" t="s">
        <v>5</v>
      </c>
      <c r="E5" s="260" t="s">
        <v>6</v>
      </c>
      <c r="F5" s="280"/>
      <c r="G5" s="280"/>
      <c r="H5" s="280"/>
      <c r="I5" s="18" t="s">
        <v>7</v>
      </c>
      <c r="J5" s="258" t="s">
        <v>8</v>
      </c>
      <c r="K5" s="280"/>
      <c r="L5" s="280"/>
      <c r="M5" s="280"/>
      <c r="N5" s="280"/>
      <c r="O5" s="18" t="s">
        <v>7</v>
      </c>
    </row>
    <row r="6" spans="1:23" s="16" customFormat="1" ht="15" customHeight="1">
      <c r="B6" s="19"/>
      <c r="E6" s="20">
        <v>2023</v>
      </c>
      <c r="F6" s="20">
        <v>2024</v>
      </c>
      <c r="G6" s="20">
        <v>2025</v>
      </c>
      <c r="H6" s="21">
        <v>2026</v>
      </c>
      <c r="I6" s="22" t="s">
        <v>9</v>
      </c>
      <c r="J6" s="20">
        <v>2027</v>
      </c>
      <c r="K6" s="20">
        <v>2028</v>
      </c>
      <c r="L6" s="20">
        <v>2029</v>
      </c>
      <c r="M6" s="20">
        <v>2030</v>
      </c>
      <c r="N6" s="20">
        <v>2031</v>
      </c>
      <c r="O6" s="22" t="s">
        <v>10</v>
      </c>
      <c r="S6" s="2"/>
    </row>
    <row r="7" spans="1:23" s="16" customFormat="1" ht="12.75" customHeight="1">
      <c r="B7" s="16" t="s">
        <v>11</v>
      </c>
      <c r="E7" s="23">
        <v>4511.92</v>
      </c>
      <c r="F7" s="23">
        <v>4506.37</v>
      </c>
      <c r="G7" s="23">
        <v>4481.6099999999997</v>
      </c>
      <c r="H7" s="23">
        <v>5365.64</v>
      </c>
      <c r="I7" s="24">
        <f>+IF(ISERROR((H7/E7)^(1/($H$6-$E$6))-1),"-",(H7/E7)^(1/($H$6-$E$6))-1)</f>
        <v>5.9465242243270655E-2</v>
      </c>
      <c r="J7" s="25">
        <f>H7*(1+J35)</f>
        <v>6277.7987999999996</v>
      </c>
      <c r="K7" s="13">
        <f>J7*(1+K35)</f>
        <v>7219.4686199999987</v>
      </c>
      <c r="L7" s="13">
        <f>K7*(1+L35)</f>
        <v>8085.8048543999994</v>
      </c>
      <c r="M7" s="13">
        <f>L7*(1+M35)</f>
        <v>8894.3853398400006</v>
      </c>
      <c r="N7" s="13">
        <f>M7*(1+N35)</f>
        <v>9694.8800204256022</v>
      </c>
      <c r="O7" s="24">
        <f>+IF(ISERROR((N7/H7)^(1/($N$6-$H$6))-1),"-",(N7/H7)^(1/($N$6-$H$6))-1)</f>
        <v>0.12560025178481515</v>
      </c>
    </row>
    <row r="8" spans="1:23" ht="12.75" customHeight="1">
      <c r="A8" s="5"/>
      <c r="B8" s="26" t="s">
        <v>12</v>
      </c>
      <c r="C8" s="5"/>
      <c r="D8" s="5"/>
      <c r="E8" s="27" t="s">
        <v>13</v>
      </c>
      <c r="F8" s="27">
        <f>+IF(ISERROR(F7/E7-1),0,F7/E7-1)</f>
        <v>-1.2300750013298778E-3</v>
      </c>
      <c r="G8" s="27">
        <f>+IF(ISERROR(G7/F7-1),0,G7/F7-1)</f>
        <v>-5.4944445307421041E-3</v>
      </c>
      <c r="H8" s="27">
        <f>+IF(ISERROR(H7/G7-1),0,H7/G7-1)</f>
        <v>0.19725723568092723</v>
      </c>
      <c r="I8" s="28"/>
      <c r="J8" s="29">
        <f>+IF(ISERROR(J7/H7-1),0,J7/H7-1)</f>
        <v>0.16999999999999993</v>
      </c>
      <c r="K8" s="27">
        <f>+IF(ISERROR(K7/J7-1),0,K7/J7-1)</f>
        <v>0.14999999999999991</v>
      </c>
      <c r="L8" s="27">
        <f>+IF(ISERROR(L7/K7-1),0,L7/K7-1)</f>
        <v>0.12000000000000011</v>
      </c>
      <c r="M8" s="27">
        <f>+IF(ISERROR(M7/L7-1),0,M7/L7-1)</f>
        <v>0.10000000000000009</v>
      </c>
      <c r="N8" s="27">
        <f>+IF(ISERROR(N7/M7-1),0,N7/M7-1)</f>
        <v>9.000000000000008E-2</v>
      </c>
      <c r="O8" s="28"/>
      <c r="P8" s="30"/>
    </row>
    <row r="9" spans="1:23" ht="15" customHeight="1">
      <c r="A9" s="5"/>
      <c r="B9" s="5" t="s">
        <v>14</v>
      </c>
      <c r="E9" s="23">
        <v>2307.2800000000002</v>
      </c>
      <c r="F9" s="23">
        <v>2021.25</v>
      </c>
      <c r="G9" s="23">
        <v>1725.7</v>
      </c>
      <c r="H9" s="31">
        <v>1875.7</v>
      </c>
      <c r="I9" s="24"/>
      <c r="J9" s="32">
        <f>J7*J36</f>
        <v>2165.8405859999998</v>
      </c>
      <c r="K9" s="32">
        <f>K7*K36</f>
        <v>2454.6193307999997</v>
      </c>
      <c r="L9" s="32">
        <f>L7*L36</f>
        <v>2708.7446262240001</v>
      </c>
      <c r="M9" s="32">
        <f>M7*M36</f>
        <v>2935.1471621472006</v>
      </c>
      <c r="N9" s="32">
        <f>N7*N36</f>
        <v>3179.9206466995975</v>
      </c>
      <c r="O9" s="24"/>
      <c r="S9" s="33"/>
      <c r="U9" s="2"/>
    </row>
    <row r="10" spans="1:23" ht="15" customHeight="1">
      <c r="A10" s="5"/>
      <c r="B10" s="34" t="s">
        <v>15</v>
      </c>
      <c r="E10" s="13">
        <f>+E7-E9</f>
        <v>2204.64</v>
      </c>
      <c r="F10" s="13">
        <f>+F7-F9</f>
        <v>2485.12</v>
      </c>
      <c r="G10" s="13">
        <f>+G7-G9</f>
        <v>2755.91</v>
      </c>
      <c r="H10" s="13">
        <f>+H7-H9</f>
        <v>3489.9400000000005</v>
      </c>
      <c r="I10" s="24">
        <f>+IF(ISERROR((H10/E10)^(1/($H$6-$E$6))-1),"-",(H10/E10)^(1/($H$6-$E$6))-1)</f>
        <v>0.16544940881957482</v>
      </c>
      <c r="J10" s="25">
        <f>+J7-J9</f>
        <v>4111.9582140000002</v>
      </c>
      <c r="K10" s="13">
        <f>+K7-K9</f>
        <v>4764.8492891999995</v>
      </c>
      <c r="L10" s="13">
        <f>+L7-L9</f>
        <v>5377.0602281759993</v>
      </c>
      <c r="M10" s="13">
        <f>+M7-M9</f>
        <v>5959.2381776927996</v>
      </c>
      <c r="N10" s="13">
        <f>+N7-N9</f>
        <v>6514.9593737260047</v>
      </c>
      <c r="O10" s="24">
        <f>+IF(ISERROR((N10/H10)^(1/($N$6-$H$6))-1),"-",(N10/H10)^(1/($N$6-$H$6))-1)</f>
        <v>0.13297088690413283</v>
      </c>
      <c r="S10" s="33"/>
      <c r="U10" s="2"/>
    </row>
    <row r="11" spans="1:23" ht="12.75" customHeight="1">
      <c r="A11" s="5"/>
      <c r="B11" s="26" t="s">
        <v>16</v>
      </c>
      <c r="C11" s="5"/>
      <c r="D11" s="5"/>
      <c r="E11" s="27">
        <f>+IF(ISERROR(E10/E7),0,E10/E7)</f>
        <v>0.4886256848525683</v>
      </c>
      <c r="F11" s="27">
        <f>+IF(ISERROR(F10/F7),0,F10/F7)</f>
        <v>0.55146825493690044</v>
      </c>
      <c r="G11" s="27">
        <f>+IF(ISERROR(G10/G7),0,G10/G7)</f>
        <v>0.61493748898275402</v>
      </c>
      <c r="H11" s="27">
        <f>+IF(ISERROR(H10/H7),0,H10/H7)</f>
        <v>0.65042380778434639</v>
      </c>
      <c r="I11" s="24"/>
      <c r="J11" s="29">
        <f>+IF(ISERROR(J10/J7),0,J10/J7)</f>
        <v>0.65500000000000003</v>
      </c>
      <c r="K11" s="27">
        <f>+IF(ISERROR(K10/K7),0,K10/K7)</f>
        <v>0.66</v>
      </c>
      <c r="L11" s="27">
        <f>+IF(ISERROR(L10/L7),0,L10/L7)</f>
        <v>0.66499999999999992</v>
      </c>
      <c r="M11" s="27">
        <f>+IF(ISERROR(M10/M7),0,M10/M7)</f>
        <v>0.66999999999999993</v>
      </c>
      <c r="N11" s="27">
        <f>+IF(ISERROR(N10/N7),0,N10/N7)</f>
        <v>0.67200000000000004</v>
      </c>
      <c r="O11" s="28"/>
      <c r="P11" s="30"/>
    </row>
    <row r="12" spans="1:23" ht="15" customHeight="1">
      <c r="A12" s="5"/>
      <c r="B12" s="5" t="s">
        <v>17</v>
      </c>
      <c r="E12" s="23">
        <v>1290.81</v>
      </c>
      <c r="F12" s="23">
        <v>1629.14</v>
      </c>
      <c r="G12" s="23">
        <v>1810.67</v>
      </c>
      <c r="H12" s="31">
        <v>2304.8000000000002</v>
      </c>
      <c r="I12" s="24"/>
      <c r="J12" s="32">
        <f>J7*J37</f>
        <v>2699.4534839999997</v>
      </c>
      <c r="K12" s="32">
        <f>K7*K37</f>
        <v>3104.3715065999995</v>
      </c>
      <c r="L12" s="32">
        <f>L7*L37</f>
        <v>3436.4670631199997</v>
      </c>
      <c r="M12" s="32">
        <f>M7*M37</f>
        <v>3735.6418427327999</v>
      </c>
      <c r="N12" s="32">
        <f>N7*N37</f>
        <v>4042.7649685174761</v>
      </c>
      <c r="O12" s="24"/>
      <c r="S12" s="33"/>
      <c r="U12" s="2"/>
    </row>
    <row r="13" spans="1:23" s="16" customFormat="1" ht="12.75" customHeight="1">
      <c r="B13" s="13" t="s">
        <v>18</v>
      </c>
      <c r="C13" s="13"/>
      <c r="D13" s="13"/>
      <c r="E13" s="13">
        <f>E10-E12</f>
        <v>913.82999999999993</v>
      </c>
      <c r="F13" s="13">
        <f>F10-F12</f>
        <v>855.97999999999979</v>
      </c>
      <c r="G13" s="13">
        <f>G10-G12</f>
        <v>945.23999999999978</v>
      </c>
      <c r="H13" s="13">
        <f>H10-H12</f>
        <v>1185.1400000000003</v>
      </c>
      <c r="I13" s="24">
        <f>+IF(ISERROR((H13/E13)^(1/($H$6-$E$6))-1),"-",(H13/E13)^(1/($H$6-$E$6))-1)</f>
        <v>9.052279588338874E-2</v>
      </c>
      <c r="J13" s="25">
        <f>J10-J12</f>
        <v>1412.5047300000006</v>
      </c>
      <c r="K13" s="13">
        <f>K10-K12</f>
        <v>1660.4777826</v>
      </c>
      <c r="L13" s="13">
        <f>L10-L12</f>
        <v>1940.5931650559996</v>
      </c>
      <c r="M13" s="13">
        <f>M10-M12</f>
        <v>2223.5963349599997</v>
      </c>
      <c r="N13" s="13">
        <f>N10-N12</f>
        <v>2472.1944052085287</v>
      </c>
      <c r="O13" s="24">
        <f>+IF(ISERROR((N13/H13)^(1/($N$6-$H$6))-1),"-",(N13/H13)^(1/($N$6-$H$6))-1)</f>
        <v>0.15841078592924118</v>
      </c>
    </row>
    <row r="14" spans="1:23" ht="12.75" customHeight="1">
      <c r="A14" s="5"/>
      <c r="B14" s="26" t="s">
        <v>16</v>
      </c>
      <c r="C14" s="5"/>
      <c r="D14" s="5"/>
      <c r="E14" s="27">
        <f>+IF(ISERROR(E13/E7),0,E13/E7)</f>
        <v>0.20253683575949927</v>
      </c>
      <c r="F14" s="27">
        <f>+IF(ISERROR(F13/F7),0,F13/F7)</f>
        <v>0.18994889456480488</v>
      </c>
      <c r="G14" s="27">
        <f>+IF(ISERROR(G13/G7),0,G13/G7)</f>
        <v>0.21091527375206676</v>
      </c>
      <c r="H14" s="27">
        <f>+IF(ISERROR(H13/H7),0,H13/H7)</f>
        <v>0.22087579487255951</v>
      </c>
      <c r="I14" s="24"/>
      <c r="J14" s="29">
        <f>+IF(ISERROR(J13/J7),0,J13/J7)</f>
        <v>0.22500000000000012</v>
      </c>
      <c r="K14" s="27">
        <f>+IF(ISERROR(K13/K7),0,K13/K7)</f>
        <v>0.23000000000000004</v>
      </c>
      <c r="L14" s="27">
        <f>+IF(ISERROR(L13/L7),0,L13/L7)</f>
        <v>0.23999999999999996</v>
      </c>
      <c r="M14" s="27">
        <f>+IF(ISERROR(M13/M7),0,M13/M7)</f>
        <v>0.24999999999999994</v>
      </c>
      <c r="N14" s="27">
        <f>+IF(ISERROR(N13/N7),0,N13/N7)</f>
        <v>0.255</v>
      </c>
      <c r="O14" s="28"/>
      <c r="P14" s="30"/>
    </row>
    <row r="15" spans="1:23" ht="15" customHeight="1">
      <c r="A15" s="5"/>
      <c r="B15" s="35" t="s">
        <v>19</v>
      </c>
      <c r="C15" s="5"/>
      <c r="D15" s="5"/>
      <c r="E15" s="23">
        <v>184.49</v>
      </c>
      <c r="F15" s="23">
        <v>207.33</v>
      </c>
      <c r="G15" s="23">
        <v>225.5</v>
      </c>
      <c r="H15" s="31">
        <v>296.14</v>
      </c>
      <c r="I15" s="24"/>
      <c r="J15" s="32">
        <f>J7*J38</f>
        <v>351.55673279999996</v>
      </c>
      <c r="K15" s="32">
        <f>K7*K38</f>
        <v>397.07077409999994</v>
      </c>
      <c r="L15" s="32">
        <f>L7*L38</f>
        <v>428.54765728319995</v>
      </c>
      <c r="M15" s="32">
        <f>M7*M38</f>
        <v>444.71926699200003</v>
      </c>
      <c r="N15" s="32">
        <f>N7*N38</f>
        <v>465.35424098042893</v>
      </c>
      <c r="O15" s="24"/>
      <c r="T15" s="14"/>
      <c r="U15" s="14"/>
      <c r="V15" s="14"/>
      <c r="W15" s="14"/>
    </row>
    <row r="16" spans="1:23" s="16" customFormat="1" ht="12.75" customHeight="1">
      <c r="B16" s="16" t="s">
        <v>20</v>
      </c>
      <c r="E16" s="13">
        <f>+E13-E15</f>
        <v>729.33999999999992</v>
      </c>
      <c r="F16" s="13">
        <f>+F13-F15</f>
        <v>648.64999999999975</v>
      </c>
      <c r="G16" s="13">
        <f>+G13-G15</f>
        <v>719.73999999999978</v>
      </c>
      <c r="H16" s="13">
        <f>+H13-H15</f>
        <v>889.00000000000034</v>
      </c>
      <c r="I16" s="24">
        <f>+IF(ISERROR((H16/E16)^(1/($H$6-$E$6))-1),"-",(H16/E16)^(1/($H$6-$E$6))-1)</f>
        <v>6.8211484331028416E-2</v>
      </c>
      <c r="J16" s="25">
        <f>+J13-J15</f>
        <v>1060.9479972000006</v>
      </c>
      <c r="K16" s="13">
        <f>+K13-K15</f>
        <v>1263.4070085000001</v>
      </c>
      <c r="L16" s="13">
        <f>+L13-L15</f>
        <v>1512.0455077727997</v>
      </c>
      <c r="M16" s="13">
        <f>+M13-M15</f>
        <v>1778.8770679679997</v>
      </c>
      <c r="N16" s="13">
        <f>+N13-N15</f>
        <v>2006.8401642280996</v>
      </c>
      <c r="O16" s="24">
        <f>+IF(ISERROR((N16/H16)^(1/($N$6-$H$6))-1),"-",(N16/H16)^(1/($N$6-$H$6))-1)</f>
        <v>0.17685296176635212</v>
      </c>
    </row>
    <row r="17" spans="1:234" ht="12.75" customHeight="1">
      <c r="A17" s="5"/>
      <c r="B17" s="26" t="s">
        <v>16</v>
      </c>
      <c r="C17" s="5"/>
      <c r="D17" s="5"/>
      <c r="E17" s="27">
        <f>+IF(ISERROR(E16/E7),0,E16/E7)</f>
        <v>0.16164736963421336</v>
      </c>
      <c r="F17" s="27">
        <f>+IF(ISERROR(F16/F7),0,F16/F7)</f>
        <v>0.1439406884033046</v>
      </c>
      <c r="G17" s="27">
        <f>+IF(ISERROR(G16/G7),0,G16/G7)</f>
        <v>0.16059853490151973</v>
      </c>
      <c r="H17" s="27">
        <f>+IF(ISERROR(H16/H7),0,H16/H7)</f>
        <v>0.1656838699577311</v>
      </c>
      <c r="I17" s="24"/>
      <c r="J17" s="29">
        <f>+IF(ISERROR(J16/J7),0,J16/J7)</f>
        <v>0.16900000000000009</v>
      </c>
      <c r="K17" s="27">
        <f>+IF(ISERROR(K16/K7),0,K16/K7)</f>
        <v>0.17500000000000004</v>
      </c>
      <c r="L17" s="27">
        <f>+IF(ISERROR(L16/L7),0,L16/L7)</f>
        <v>0.18699999999999997</v>
      </c>
      <c r="M17" s="27">
        <f>+IF(ISERROR(M16/M7),0,M16/M7)</f>
        <v>0.19999999999999996</v>
      </c>
      <c r="N17" s="27">
        <f>+IF(ISERROR(N16/N7),0,N16/N7)</f>
        <v>0.20699999999999999</v>
      </c>
      <c r="O17" s="28"/>
      <c r="P17" s="30"/>
    </row>
    <row r="18" spans="1:234" ht="15" customHeight="1">
      <c r="A18" s="5"/>
      <c r="B18" s="5" t="s">
        <v>21</v>
      </c>
      <c r="C18" s="5"/>
      <c r="D18" s="5"/>
      <c r="E18" s="32">
        <f>+E16*E40</f>
        <v>181.02218799999997</v>
      </c>
      <c r="F18" s="32">
        <f>+F16*F40</f>
        <v>168.25980999999996</v>
      </c>
      <c r="G18" s="32">
        <f>+G16*G40</f>
        <v>172.95352199999996</v>
      </c>
      <c r="H18" s="32">
        <f>+H16*H40</f>
        <v>215.13800000000006</v>
      </c>
      <c r="I18" s="24"/>
      <c r="J18" s="32">
        <f>+J16*J40</f>
        <v>256.74941532240013</v>
      </c>
      <c r="K18" s="32">
        <f>+K16*K40</f>
        <v>305.74449605699999</v>
      </c>
      <c r="L18" s="32">
        <f>+L16*L40</f>
        <v>365.9150128810175</v>
      </c>
      <c r="M18" s="32">
        <f>+M16*M40</f>
        <v>430.48825044825588</v>
      </c>
      <c r="N18" s="32">
        <f>+N16*N40</f>
        <v>485.6553197432001</v>
      </c>
      <c r="O18" s="24"/>
    </row>
    <row r="19" spans="1:234" s="16" customFormat="1" ht="12.75" customHeight="1">
      <c r="B19" s="13" t="s">
        <v>22</v>
      </c>
      <c r="C19" s="13"/>
      <c r="D19" s="13"/>
      <c r="E19" s="13">
        <f>+E16-E18</f>
        <v>548.317812</v>
      </c>
      <c r="F19" s="13">
        <f>+F16-F18</f>
        <v>480.39018999999979</v>
      </c>
      <c r="G19" s="13">
        <f>+G16-G18</f>
        <v>546.78647799999976</v>
      </c>
      <c r="H19" s="13">
        <f>+H16-H18</f>
        <v>673.86200000000031</v>
      </c>
      <c r="I19" s="24">
        <f>+IF(ISERROR((H19/E19)^(1/($H$6-$E$6))-1),"-",(H19/E19)^(1/($H$6-$E$6))-1)</f>
        <v>7.1139917449293932E-2</v>
      </c>
      <c r="J19" s="25">
        <f>+J16-J18</f>
        <v>804.19858187760042</v>
      </c>
      <c r="K19" s="13">
        <f>+K16-K18</f>
        <v>957.66251244300008</v>
      </c>
      <c r="L19" s="13">
        <f>+L16-L18</f>
        <v>1146.1304948917823</v>
      </c>
      <c r="M19" s="13">
        <f>+M16-M18</f>
        <v>1348.3888175197437</v>
      </c>
      <c r="N19" s="13">
        <f>+N16-N18</f>
        <v>1521.1848444848995</v>
      </c>
      <c r="O19" s="24">
        <f>+IF(ISERROR((N19/H19)^(1/($N$6-$H$6))-1),"-",(N19/H19)^(1/($N$6-$H$6))-1)</f>
        <v>0.1768529617663519</v>
      </c>
    </row>
    <row r="20" spans="1:234" ht="3.75" customHeight="1">
      <c r="A20" s="5"/>
      <c r="B20" s="5"/>
      <c r="C20" s="5"/>
      <c r="D20" s="5"/>
      <c r="E20" s="14"/>
      <c r="F20" s="14"/>
      <c r="G20" s="14"/>
      <c r="H20" s="36"/>
      <c r="J20" s="14"/>
      <c r="K20" s="14"/>
      <c r="L20" s="14"/>
      <c r="M20" s="14"/>
      <c r="N20" s="14"/>
      <c r="O20" s="24"/>
      <c r="Q20" s="4"/>
    </row>
    <row r="21" spans="1:234" ht="12.75" customHeight="1">
      <c r="A21" s="5"/>
      <c r="B21" s="5" t="s">
        <v>23</v>
      </c>
      <c r="C21" s="5"/>
      <c r="D21" s="5"/>
      <c r="E21" s="14">
        <f>E15</f>
        <v>184.49</v>
      </c>
      <c r="F21" s="14">
        <f>F15</f>
        <v>207.33</v>
      </c>
      <c r="G21" s="14">
        <f>G15</f>
        <v>225.5</v>
      </c>
      <c r="H21" s="36">
        <f>H15</f>
        <v>296.14</v>
      </c>
      <c r="J21" s="14">
        <f>J15</f>
        <v>351.55673279999996</v>
      </c>
      <c r="K21" s="14">
        <f>K15</f>
        <v>397.07077409999994</v>
      </c>
      <c r="L21" s="14">
        <f>L15</f>
        <v>428.54765728319995</v>
      </c>
      <c r="M21" s="14">
        <f>M15</f>
        <v>444.71926699200003</v>
      </c>
      <c r="N21" s="14">
        <f>N15</f>
        <v>465.35424098042893</v>
      </c>
      <c r="O21" s="24"/>
      <c r="Q21" s="4"/>
    </row>
    <row r="22" spans="1:234" ht="12.75" customHeight="1">
      <c r="A22" s="5"/>
      <c r="B22" s="5" t="s">
        <v>24</v>
      </c>
      <c r="C22" s="5"/>
      <c r="D22" s="5"/>
      <c r="E22" s="23">
        <v>-410.68</v>
      </c>
      <c r="F22" s="23">
        <v>-380.58</v>
      </c>
      <c r="G22" s="23">
        <v>-571.69000000000005</v>
      </c>
      <c r="H22" s="31">
        <v>-558.21</v>
      </c>
      <c r="J22" s="37">
        <f>-(J7*J39)</f>
        <v>-596.39088600000002</v>
      </c>
      <c r="K22" s="37">
        <f>-(K7*K39)</f>
        <v>-649.75217579999992</v>
      </c>
      <c r="L22" s="37">
        <f>-(L7*L39)</f>
        <v>-646.86438835199999</v>
      </c>
      <c r="M22" s="37">
        <f>-(M7*M39)</f>
        <v>-622.60697378880013</v>
      </c>
      <c r="N22" s="37">
        <f>-(N7*N39)</f>
        <v>-630.1672013276642</v>
      </c>
      <c r="O22" s="24"/>
      <c r="Q22" s="4"/>
    </row>
    <row r="23" spans="1:234" ht="15" customHeight="1">
      <c r="A23" s="5"/>
      <c r="B23" s="5" t="s">
        <v>25</v>
      </c>
      <c r="C23" s="5"/>
      <c r="D23" s="5"/>
      <c r="E23" s="32"/>
      <c r="F23" s="32">
        <f>NWC!D25</f>
        <v>-333.51000000000067</v>
      </c>
      <c r="G23" s="32">
        <f>NWC!E25</f>
        <v>99.240000000000236</v>
      </c>
      <c r="H23" s="32">
        <f>NWC!F25</f>
        <v>-280.50999999999976</v>
      </c>
      <c r="I23" s="38"/>
      <c r="J23" s="39">
        <f>NWC!H25</f>
        <v>-275.24411389041097</v>
      </c>
      <c r="K23" s="39">
        <f>NWC!I25</f>
        <v>-197.30347653205445</v>
      </c>
      <c r="L23" s="39">
        <f>NWC!J25</f>
        <v>-88.935941651967823</v>
      </c>
      <c r="M23" s="39">
        <f>NWC!K25</f>
        <v>-54.850555669847836</v>
      </c>
      <c r="N23" s="39">
        <f>NWC!L25</f>
        <v>-41.899621722560369</v>
      </c>
      <c r="O23" s="24"/>
    </row>
    <row r="24" spans="1:234" ht="3.75" customHeight="1">
      <c r="A24" s="5"/>
      <c r="B24" s="5"/>
      <c r="C24" s="5"/>
      <c r="D24" s="5"/>
      <c r="E24" s="32"/>
      <c r="F24" s="32"/>
      <c r="G24" s="32"/>
      <c r="H24" s="32"/>
      <c r="I24" s="38"/>
      <c r="J24" s="32"/>
      <c r="K24" s="32"/>
      <c r="L24" s="40"/>
      <c r="M24" s="40"/>
      <c r="N24" s="40"/>
      <c r="O24" s="24"/>
    </row>
    <row r="25" spans="1:234" s="13" customFormat="1" ht="12.75" customHeight="1">
      <c r="B25" s="13" t="s">
        <v>26</v>
      </c>
      <c r="F25" s="41">
        <f>+F19+SUM(F21:F23)</f>
        <v>-26.369810000000882</v>
      </c>
      <c r="G25" s="41">
        <f>+G19+SUM(G21:G23)</f>
        <v>299.83647799999994</v>
      </c>
      <c r="H25" s="41">
        <f>+H19+SUM(H21:H23)</f>
        <v>131.28200000000049</v>
      </c>
      <c r="I25" s="24"/>
      <c r="J25" s="13">
        <f>+J19+SUM(J21:J23)</f>
        <v>284.12031478718939</v>
      </c>
      <c r="K25" s="13">
        <f>+K19+SUM(K21:K23)</f>
        <v>507.67763421094566</v>
      </c>
      <c r="L25" s="13">
        <f>+L19+SUM(L21:L23)</f>
        <v>838.87782217101449</v>
      </c>
      <c r="M25" s="13">
        <f>+M19+SUM(M21:M23)</f>
        <v>1115.6505550530958</v>
      </c>
      <c r="N25" s="13">
        <f>+N19+SUM(N21:N23)</f>
        <v>1314.4722624151038</v>
      </c>
      <c r="O25" s="24"/>
    </row>
    <row r="26" spans="1:234" s="13" customFormat="1" ht="12.75" customHeight="1">
      <c r="B26" s="42" t="s">
        <v>27</v>
      </c>
      <c r="E26" s="43">
        <f>WACC!D26</f>
        <v>0.10254787996461431</v>
      </c>
      <c r="G26" s="14"/>
      <c r="H26" s="14"/>
      <c r="I26" s="24"/>
      <c r="J26" s="44"/>
      <c r="K26" s="44"/>
      <c r="L26" s="44"/>
      <c r="M26" s="44"/>
      <c r="N26" s="44"/>
      <c r="O26" s="24"/>
      <c r="P26" s="45"/>
    </row>
    <row r="27" spans="1:234" s="13" customFormat="1" ht="12.75" customHeight="1">
      <c r="B27" s="42" t="s">
        <v>28</v>
      </c>
      <c r="E27" s="45"/>
      <c r="I27" s="24"/>
      <c r="J27" s="44">
        <f>IF($D$5="Y",J6-$H$6-0.5,J6-$H$6)</f>
        <v>1</v>
      </c>
      <c r="K27" s="44">
        <f>IF($D$5="Y",K6-$H$6-0.5,K6-$H$6)</f>
        <v>2</v>
      </c>
      <c r="L27" s="44">
        <f>IF($D$5="Y",L6-$H$6-0.5,L6-$H$6)</f>
        <v>3</v>
      </c>
      <c r="M27" s="44">
        <f>IF($D$5="Y",M6-$H$6-0.5,M6-$H$6)</f>
        <v>4</v>
      </c>
      <c r="N27" s="44">
        <f>IF($D$5="Y",N6-$H$6-0.5,N6-$H$6)</f>
        <v>5</v>
      </c>
      <c r="O27" s="24"/>
    </row>
    <row r="28" spans="1:234" s="5" customFormat="1" ht="15" customHeight="1">
      <c r="B28" s="42" t="s">
        <v>29</v>
      </c>
      <c r="I28" s="46"/>
      <c r="J28" s="32">
        <f>1/((1+$E$26)^(J27))</f>
        <v>0.90699008920328661</v>
      </c>
      <c r="K28" s="32">
        <f>1/((1+$E$26)^(K27))</f>
        <v>0.82263102191298576</v>
      </c>
      <c r="L28" s="32">
        <f>1/((1+$E$26)^(L27))</f>
        <v>0.74611818394624974</v>
      </c>
      <c r="M28" s="32">
        <f>1/((1+$E$26)^(M27))</f>
        <v>0.67672179821360334</v>
      </c>
      <c r="N28" s="32">
        <f>1/((1+$E$26)^(N27))</f>
        <v>0.61377996412756464</v>
      </c>
      <c r="P28" s="2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c r="HJ28" s="4"/>
      <c r="HK28" s="4"/>
      <c r="HL28" s="4"/>
      <c r="HM28" s="4"/>
      <c r="HN28" s="4"/>
      <c r="HO28" s="4"/>
      <c r="HP28" s="4"/>
      <c r="HQ28" s="4"/>
      <c r="HR28" s="4"/>
      <c r="HS28" s="4"/>
      <c r="HT28" s="4"/>
      <c r="HU28" s="4"/>
      <c r="HV28" s="4"/>
      <c r="HW28" s="4"/>
      <c r="HX28" s="4"/>
      <c r="HY28" s="4"/>
      <c r="HZ28" s="4"/>
    </row>
    <row r="29" spans="1:234" s="5" customFormat="1" ht="12.75" customHeight="1">
      <c r="B29" s="47" t="s">
        <v>30</v>
      </c>
      <c r="C29" s="48"/>
      <c r="D29" s="48"/>
      <c r="E29" s="49"/>
      <c r="F29" s="48"/>
      <c r="G29" s="48"/>
      <c r="H29" s="48"/>
      <c r="I29" s="50"/>
      <c r="J29" s="47">
        <f>+J25*J28</f>
        <v>257.69430965329877</v>
      </c>
      <c r="K29" s="47">
        <f>+K25*K28</f>
        <v>417.63137103331718</v>
      </c>
      <c r="L29" s="47">
        <f>+L25*L28</f>
        <v>625.90199723102239</v>
      </c>
      <c r="M29" s="47">
        <f>+M25*M28</f>
        <v>754.98504979353561</v>
      </c>
      <c r="N29" s="47">
        <f>+N25*N28</f>
        <v>806.79673807182121</v>
      </c>
      <c r="O29" s="13"/>
      <c r="P29" s="24"/>
    </row>
    <row r="30" spans="1:234" s="5" customFormat="1" ht="12.75" customHeight="1">
      <c r="B30" s="14"/>
      <c r="C30" s="14"/>
      <c r="D30" s="14"/>
      <c r="E30" s="51"/>
      <c r="F30" s="14"/>
      <c r="G30" s="14"/>
      <c r="H30" s="14"/>
      <c r="I30" s="38"/>
      <c r="J30" s="14"/>
      <c r="K30" s="14"/>
      <c r="L30" s="14"/>
      <c r="M30" s="14"/>
      <c r="N30" s="14"/>
      <c r="O30" s="14"/>
      <c r="P30" s="24"/>
      <c r="Q30" s="14"/>
    </row>
    <row r="31" spans="1:234" s="5" customFormat="1" ht="12.75" customHeight="1">
      <c r="B31" s="52"/>
      <c r="C31" s="53"/>
      <c r="D31" s="53"/>
      <c r="E31" s="54"/>
      <c r="F31" s="55"/>
      <c r="G31" s="55"/>
      <c r="H31" s="55"/>
      <c r="I31" s="52"/>
      <c r="J31" s="56"/>
      <c r="K31" s="57"/>
      <c r="L31" s="57"/>
      <c r="M31" s="57"/>
      <c r="N31" s="57"/>
      <c r="O31" s="57"/>
    </row>
    <row r="32" spans="1:234" s="5" customFormat="1" ht="12.75" customHeight="1">
      <c r="B32" s="14"/>
      <c r="C32" s="16"/>
      <c r="D32" s="16"/>
      <c r="E32" s="13"/>
      <c r="F32" s="45"/>
      <c r="G32" s="45"/>
      <c r="H32" s="45"/>
      <c r="I32" s="14"/>
      <c r="K32" s="28"/>
      <c r="L32" s="28"/>
      <c r="M32" s="28"/>
      <c r="N32" s="28"/>
      <c r="O32" s="28"/>
    </row>
    <row r="33" spans="1:25" s="5" customFormat="1" ht="12.75" customHeight="1">
      <c r="B33" s="14"/>
      <c r="C33" s="16"/>
      <c r="D33" s="16"/>
      <c r="E33" s="13"/>
      <c r="F33" s="28"/>
      <c r="G33" s="28"/>
      <c r="H33" s="28"/>
      <c r="I33" s="51"/>
      <c r="J33" s="28"/>
      <c r="K33" s="28"/>
      <c r="L33" s="28"/>
      <c r="M33" s="28"/>
      <c r="N33" s="28"/>
    </row>
    <row r="34" spans="1:25" s="5" customFormat="1" ht="12.75" customHeight="1">
      <c r="B34" s="58" t="s">
        <v>31</v>
      </c>
      <c r="C34" s="16"/>
      <c r="D34" s="16"/>
      <c r="E34" s="13"/>
      <c r="I34" s="51"/>
      <c r="K34" s="28"/>
      <c r="L34" s="28"/>
      <c r="M34" s="28"/>
      <c r="N34" s="28"/>
    </row>
    <row r="35" spans="1:25" s="5" customFormat="1" ht="12.75" customHeight="1">
      <c r="B35" s="59" t="s">
        <v>32</v>
      </c>
      <c r="C35" s="60"/>
      <c r="D35" s="60"/>
      <c r="E35" s="61" t="s">
        <v>13</v>
      </c>
      <c r="F35" s="61">
        <f>+IF(ISERROR(F7/E7-1),0,F7/E7-1)</f>
        <v>-1.2300750013298778E-3</v>
      </c>
      <c r="G35" s="61">
        <f>+IF(ISERROR(G7/F7-1),0,G7/F7-1)</f>
        <v>-5.4944445307421041E-3</v>
      </c>
      <c r="H35" s="61">
        <f>+IF(ISERROR(H7/G7-1),0,H7/G7-1)</f>
        <v>0.19725723568092723</v>
      </c>
      <c r="I35" s="62"/>
      <c r="J35" s="63">
        <f>'A1'!F9</f>
        <v>0.17</v>
      </c>
      <c r="K35" s="61">
        <f>'A1'!G9</f>
        <v>0.15</v>
      </c>
      <c r="L35" s="61">
        <f>'A1'!H9</f>
        <v>0.12</v>
      </c>
      <c r="M35" s="61">
        <f>'A1'!I9</f>
        <v>0.1</v>
      </c>
      <c r="N35" s="64">
        <f>'A1'!J9</f>
        <v>0.09</v>
      </c>
      <c r="O35" s="45"/>
    </row>
    <row r="36" spans="1:25" s="5" customFormat="1" ht="12.75" customHeight="1">
      <c r="B36" s="65" t="s">
        <v>33</v>
      </c>
      <c r="C36" s="66"/>
      <c r="D36" s="66"/>
      <c r="E36" s="67">
        <f>+IF(ISERROR(E9/E7),0,E9/E7)</f>
        <v>0.5113743151474317</v>
      </c>
      <c r="F36" s="67">
        <f>+IF(ISERROR(F9/F7),0,F9/F7)</f>
        <v>0.44853174506309956</v>
      </c>
      <c r="G36" s="67">
        <f>+IF(ISERROR(G9/G7),0,G9/G7)</f>
        <v>0.38506251101724609</v>
      </c>
      <c r="H36" s="67">
        <f>+IF(ISERROR(H9/H7),0,H9/H7)</f>
        <v>0.34957619221565367</v>
      </c>
      <c r="I36" s="68"/>
      <c r="J36" s="69">
        <f>'A1'!F16</f>
        <v>0.34499999999999997</v>
      </c>
      <c r="K36" s="67">
        <f>'A1'!G16</f>
        <v>0.34</v>
      </c>
      <c r="L36" s="67">
        <f>'A1'!H16</f>
        <v>0.33500000000000002</v>
      </c>
      <c r="M36" s="67">
        <f>'A1'!I16</f>
        <v>0.33</v>
      </c>
      <c r="N36" s="70">
        <f>'A1'!J16</f>
        <v>0.32800000000000001</v>
      </c>
      <c r="O36" s="45"/>
    </row>
    <row r="37" spans="1:25" s="5" customFormat="1" ht="12.75" customHeight="1">
      <c r="B37" s="65" t="s">
        <v>34</v>
      </c>
      <c r="C37" s="66"/>
      <c r="D37" s="66"/>
      <c r="E37" s="67">
        <f>+IF(ISERROR(E12/E7),0,E12/E7)</f>
        <v>0.28608884909306903</v>
      </c>
      <c r="F37" s="67">
        <f>+IF(ISERROR(F12/F7),0,F12/F7)</f>
        <v>0.36151936037209553</v>
      </c>
      <c r="G37" s="67">
        <f>+IF(ISERROR(G12/G7),0,G12/G7)</f>
        <v>0.40402221523068721</v>
      </c>
      <c r="H37" s="67">
        <f>+IF(ISERROR(H12/H7),0,H12/H7)</f>
        <v>0.42954801291178685</v>
      </c>
      <c r="I37" s="68"/>
      <c r="J37" s="69">
        <f>'A1'!F23</f>
        <v>0.43</v>
      </c>
      <c r="K37" s="67">
        <f>'A1'!G23</f>
        <v>0.43</v>
      </c>
      <c r="L37" s="67">
        <f>'A1'!H23</f>
        <v>0.42499999999999999</v>
      </c>
      <c r="M37" s="67">
        <f>'A1'!I23</f>
        <v>0.42</v>
      </c>
      <c r="N37" s="70">
        <f>'A1'!J23</f>
        <v>0.41699999999999998</v>
      </c>
      <c r="O37" s="45"/>
    </row>
    <row r="38" spans="1:25" s="5" customFormat="1" ht="12.75" customHeight="1">
      <c r="B38" s="65" t="s">
        <v>35</v>
      </c>
      <c r="C38" s="66"/>
      <c r="D38" s="66"/>
      <c r="E38" s="67">
        <f>+IF(ISERROR(E15/E7),0,E15/E7)</f>
        <v>4.0889466125285913E-2</v>
      </c>
      <c r="F38" s="67">
        <f>+IF(ISERROR(F15/F7),0,F15/F7)</f>
        <v>4.6008206161500281E-2</v>
      </c>
      <c r="G38" s="67">
        <f>+IF(ISERROR(G15/G7),0,G15/G7)</f>
        <v>5.0316738850547015E-2</v>
      </c>
      <c r="H38" s="67">
        <f>+IF(ISERROR(H15/H7),0,H15/H7)</f>
        <v>5.5191924914828418E-2</v>
      </c>
      <c r="I38" s="68"/>
      <c r="J38" s="69">
        <f>'A1'!F30</f>
        <v>5.6000000000000001E-2</v>
      </c>
      <c r="K38" s="67">
        <f>'A1'!G30</f>
        <v>5.5E-2</v>
      </c>
      <c r="L38" s="67">
        <f>'A1'!H30</f>
        <v>5.2999999999999999E-2</v>
      </c>
      <c r="M38" s="67">
        <f>'A1'!I30</f>
        <v>0.05</v>
      </c>
      <c r="N38" s="70">
        <f>'A1'!J30</f>
        <v>4.8000000000000001E-2</v>
      </c>
      <c r="O38" s="45"/>
    </row>
    <row r="39" spans="1:25" s="5" customFormat="1" ht="12.75" customHeight="1">
      <c r="B39" s="65" t="s">
        <v>36</v>
      </c>
      <c r="C39" s="66"/>
      <c r="D39" s="66"/>
      <c r="E39" s="67">
        <f>+IF(ISERROR(-E22/E7),0,-E22/E7)</f>
        <v>9.10211173956985E-2</v>
      </c>
      <c r="F39" s="67">
        <f>+IF(ISERROR(-F22/F7),0,-F22/F7)</f>
        <v>8.4453784309765953E-2</v>
      </c>
      <c r="G39" s="67">
        <f>+IF(ISERROR(-G22/G7),0,-G22/G7)</f>
        <v>0.12756353185573938</v>
      </c>
      <c r="H39" s="67">
        <f>+IF(ISERROR(-H22/H7),0,-H22/H7)</f>
        <v>0.10403418790675484</v>
      </c>
      <c r="I39" s="68"/>
      <c r="J39" s="69">
        <f>'A1'!F38</f>
        <v>9.5000000000000001E-2</v>
      </c>
      <c r="K39" s="67">
        <f>'A1'!G38</f>
        <v>0.09</v>
      </c>
      <c r="L39" s="67">
        <f>'A1'!H38</f>
        <v>0.08</v>
      </c>
      <c r="M39" s="67">
        <f>'A1'!I38</f>
        <v>7.0000000000000007E-2</v>
      </c>
      <c r="N39" s="70">
        <f>'A1'!J38</f>
        <v>6.5000000000000002E-2</v>
      </c>
      <c r="O39" s="45"/>
    </row>
    <row r="40" spans="1:25" s="5" customFormat="1" ht="12.75" customHeight="1">
      <c r="B40" s="65" t="s">
        <v>37</v>
      </c>
      <c r="C40" s="66"/>
      <c r="D40" s="66"/>
      <c r="E40" s="71">
        <v>0.2482</v>
      </c>
      <c r="F40" s="71">
        <v>0.25940000000000002</v>
      </c>
      <c r="G40" s="71">
        <v>0.24030000000000001</v>
      </c>
      <c r="H40" s="71">
        <v>0.24199999999999999</v>
      </c>
      <c r="I40" s="68"/>
      <c r="J40" s="69">
        <f>H40</f>
        <v>0.24199999999999999</v>
      </c>
      <c r="K40" s="67">
        <f>J40</f>
        <v>0.24199999999999999</v>
      </c>
      <c r="L40" s="67">
        <f>K40</f>
        <v>0.24199999999999999</v>
      </c>
      <c r="M40" s="67">
        <f>L40</f>
        <v>0.24199999999999999</v>
      </c>
      <c r="N40" s="70">
        <f>M40</f>
        <v>0.24199999999999999</v>
      </c>
      <c r="O40" s="45"/>
    </row>
    <row r="41" spans="1:25" s="5" customFormat="1" ht="12.75" customHeight="1">
      <c r="B41" s="72" t="s">
        <v>38</v>
      </c>
      <c r="C41" s="73"/>
      <c r="D41" s="73"/>
      <c r="E41" s="74">
        <f>NWC!C23</f>
        <v>0.28053245624922424</v>
      </c>
      <c r="F41" s="75">
        <f>NWC!D23</f>
        <v>0.35488652729358672</v>
      </c>
      <c r="G41" s="75">
        <f>NWC!E23</f>
        <v>0.33470337668828842</v>
      </c>
      <c r="H41" s="75">
        <f>NWC!F23</f>
        <v>0.33183739497990916</v>
      </c>
      <c r="I41" s="76"/>
      <c r="J41" s="77">
        <f>NWC!H23</f>
        <v>0.32746575342465756</v>
      </c>
      <c r="K41" s="78">
        <f>NWC!I23</f>
        <v>0.31208219178082192</v>
      </c>
      <c r="L41" s="78">
        <f>NWC!J23</f>
        <v>0.28964383561643842</v>
      </c>
      <c r="M41" s="78">
        <f>NWC!K23</f>
        <v>0.26947945205479457</v>
      </c>
      <c r="N41" s="79">
        <f>NWC!L23</f>
        <v>0.25155068493150684</v>
      </c>
      <c r="O41" s="28"/>
    </row>
    <row r="42" spans="1:25" s="5" customFormat="1" ht="12.75" customHeight="1">
      <c r="B42" s="14"/>
      <c r="C42" s="16"/>
      <c r="D42" s="16"/>
      <c r="E42" s="13"/>
      <c r="F42" s="45"/>
      <c r="G42" s="45"/>
      <c r="H42" s="45"/>
      <c r="I42" s="14"/>
      <c r="K42" s="28"/>
      <c r="L42" s="28"/>
      <c r="M42" s="28"/>
      <c r="N42" s="28"/>
      <c r="O42" s="28"/>
    </row>
    <row r="43" spans="1:25" s="5" customFormat="1" ht="12.75" customHeight="1">
      <c r="B43" s="52"/>
      <c r="C43" s="53"/>
      <c r="D43" s="53"/>
      <c r="E43" s="54"/>
      <c r="F43" s="55"/>
      <c r="G43" s="55"/>
      <c r="H43" s="55"/>
      <c r="I43" s="52"/>
      <c r="J43" s="56"/>
      <c r="K43" s="57"/>
      <c r="L43" s="57"/>
      <c r="M43" s="57"/>
      <c r="N43" s="57"/>
      <c r="O43" s="57"/>
    </row>
    <row r="44" spans="1:25" ht="12.75" customHeight="1">
      <c r="A44" s="5"/>
      <c r="B44" s="5"/>
      <c r="C44" s="5"/>
      <c r="P44" s="4"/>
      <c r="Q44" s="4"/>
      <c r="R44" s="4"/>
    </row>
    <row r="45" spans="1:25" s="5" customFormat="1" ht="12.75" customHeight="1">
      <c r="B45" s="14"/>
      <c r="C45" s="14"/>
      <c r="D45" s="14"/>
      <c r="E45" s="14"/>
      <c r="F45" s="14"/>
      <c r="G45" s="14"/>
      <c r="H45" s="14"/>
      <c r="I45" s="38"/>
      <c r="J45" s="14"/>
      <c r="K45" s="14"/>
      <c r="L45" s="14"/>
      <c r="M45" s="14"/>
      <c r="P45" s="46"/>
      <c r="T45" s="80"/>
      <c r="U45" s="81"/>
      <c r="V45" s="81"/>
      <c r="W45" s="81"/>
      <c r="X45" s="81"/>
      <c r="Y45" s="81"/>
    </row>
    <row r="46" spans="1:25" s="5" customFormat="1" ht="15" customHeight="1">
      <c r="B46" s="258" t="s">
        <v>39</v>
      </c>
      <c r="C46" s="280"/>
      <c r="D46" s="280"/>
      <c r="E46" s="280"/>
      <c r="G46" s="258" t="s">
        <v>40</v>
      </c>
      <c r="H46" s="280"/>
      <c r="I46" s="280"/>
      <c r="J46" s="280"/>
      <c r="L46" s="258" t="s">
        <v>41</v>
      </c>
      <c r="M46" s="280"/>
      <c r="N46" s="280"/>
      <c r="O46" s="280"/>
      <c r="Q46" s="13"/>
      <c r="U46" s="2"/>
      <c r="V46" s="2"/>
      <c r="W46" s="2"/>
      <c r="X46" s="2"/>
      <c r="Y46" s="2"/>
    </row>
    <row r="47" spans="1:25" s="5" customFormat="1" ht="12.75" customHeight="1">
      <c r="B47" s="16" t="s">
        <v>42</v>
      </c>
      <c r="C47" s="16"/>
      <c r="D47" s="16"/>
      <c r="E47" s="13">
        <f>+SUM(J29:N29)</f>
        <v>2863.009465782995</v>
      </c>
      <c r="G47" s="5" t="s">
        <v>39</v>
      </c>
      <c r="I47" s="46"/>
      <c r="J47" s="14">
        <f>+E57</f>
        <v>21071.610185926074</v>
      </c>
      <c r="L47" s="5" t="str">
        <f>"Terminal Year Free Cash Flow ("&amp;N6&amp;"E)"</f>
        <v>Terminal Year Free Cash Flow (2031E)</v>
      </c>
      <c r="O47" s="14">
        <f>+N25</f>
        <v>1314.4722624151038</v>
      </c>
      <c r="T47" s="82"/>
      <c r="U47" s="83"/>
      <c r="V47" s="83"/>
      <c r="W47" s="84"/>
      <c r="X47" s="83"/>
      <c r="Y47" s="83"/>
    </row>
    <row r="48" spans="1:25" s="5" customFormat="1" ht="12.75" customHeight="1">
      <c r="B48" s="85"/>
      <c r="E48" s="85"/>
      <c r="G48" s="5" t="s">
        <v>43</v>
      </c>
      <c r="J48" s="23">
        <f>1512.04-0.84</f>
        <v>1511.2</v>
      </c>
      <c r="L48" s="5" t="s">
        <v>44</v>
      </c>
      <c r="O48" s="86">
        <f>+E26</f>
        <v>0.10254787996461431</v>
      </c>
      <c r="P48" s="45"/>
      <c r="S48" s="255"/>
      <c r="T48" s="13"/>
      <c r="U48" s="46"/>
      <c r="V48" s="46"/>
      <c r="W48" s="46"/>
      <c r="X48" s="46"/>
      <c r="Y48" s="46"/>
    </row>
    <row r="49" spans="1:25" s="5" customFormat="1" ht="15" customHeight="1">
      <c r="B49" s="257" t="s">
        <v>45</v>
      </c>
      <c r="C49" s="280"/>
      <c r="D49" s="280"/>
      <c r="E49" s="280"/>
      <c r="G49" s="5" t="s">
        <v>46</v>
      </c>
      <c r="J49" s="23">
        <v>0</v>
      </c>
      <c r="L49" s="5" t="str">
        <f>+B49</f>
        <v>Terminal Value</v>
      </c>
      <c r="O49" s="14">
        <f>+E52</f>
        <v>29666.332862502342</v>
      </c>
      <c r="P49" s="14"/>
      <c r="S49" s="280"/>
      <c r="T49" s="13"/>
      <c r="U49" s="46"/>
      <c r="V49" s="87"/>
      <c r="W49" s="87"/>
      <c r="X49" s="87"/>
      <c r="Y49" s="46"/>
    </row>
    <row r="50" spans="1:25" s="5" customFormat="1" ht="12.75" customHeight="1">
      <c r="B50" s="5" t="str">
        <f>"Terminal Year EBITDA ("&amp;N6&amp;"E)"</f>
        <v>Terminal Year EBITDA (2031E)</v>
      </c>
      <c r="E50" s="14">
        <f>+N13</f>
        <v>2472.1944052085287</v>
      </c>
      <c r="G50" s="5" t="s">
        <v>47</v>
      </c>
      <c r="J50" s="23">
        <v>0</v>
      </c>
      <c r="L50" s="4"/>
      <c r="M50" s="4"/>
      <c r="N50" s="4"/>
      <c r="O50" s="4"/>
      <c r="S50" s="280"/>
      <c r="T50" s="88"/>
      <c r="U50" s="46"/>
      <c r="V50" s="87"/>
      <c r="W50" s="18"/>
      <c r="X50" s="87"/>
      <c r="Y50" s="46"/>
    </row>
    <row r="51" spans="1:25" s="5" customFormat="1" ht="15" customHeight="1">
      <c r="B51" s="5" t="s">
        <v>48</v>
      </c>
      <c r="E51" s="89">
        <v>12</v>
      </c>
      <c r="G51" s="5" t="s">
        <v>49</v>
      </c>
      <c r="J51" s="23">
        <v>949.06</v>
      </c>
      <c r="L51" s="16" t="s">
        <v>41</v>
      </c>
      <c r="O51" s="90">
        <f>+IF(ISERROR(IF(D5="Y",((E52*E26)-N25*(1+E26)^0.5)/(E52+N25*(1+E26)^0.5),((O49*O48)-O47)/(O49+O47))),"- %",IF(D5="Y",((E52*E26)-N25*(1+E26)^0.5)/(E52+N25*(1+E26)^0.5),((O49*O48)-O47)/(O49+O47)))</f>
        <v>5.5768314347953325E-2</v>
      </c>
      <c r="S51" s="280"/>
      <c r="T51" s="13"/>
      <c r="U51" s="46"/>
      <c r="V51" s="87"/>
      <c r="W51" s="87"/>
      <c r="X51" s="87"/>
      <c r="Y51" s="46"/>
    </row>
    <row r="52" spans="1:25" s="5" customFormat="1" ht="12.75" customHeight="1">
      <c r="B52" s="16" t="s">
        <v>50</v>
      </c>
      <c r="C52" s="16"/>
      <c r="D52" s="16"/>
      <c r="E52" s="13">
        <f>+E50*E51</f>
        <v>29666.332862502342</v>
      </c>
      <c r="J52" s="5" t="s">
        <v>51</v>
      </c>
      <c r="S52" s="280"/>
      <c r="T52" s="13"/>
      <c r="U52" s="46"/>
      <c r="V52" s="46"/>
      <c r="W52" s="46"/>
      <c r="X52" s="46"/>
      <c r="Y52" s="46"/>
    </row>
    <row r="53" spans="1:25" s="5" customFormat="1" ht="15" customHeight="1">
      <c r="B53" s="5" t="s">
        <v>52</v>
      </c>
      <c r="E53" s="32">
        <f>1/((1+$E$26)^(N6-H6))</f>
        <v>0.61377996412756464</v>
      </c>
      <c r="G53" s="16" t="s">
        <v>53</v>
      </c>
      <c r="J53" s="91">
        <f>+J47-J48-J49-J50+J51</f>
        <v>20509.470185926075</v>
      </c>
    </row>
    <row r="54" spans="1:25" s="5" customFormat="1" ht="12.75" customHeight="1">
      <c r="B54" s="16" t="s">
        <v>54</v>
      </c>
      <c r="C54" s="16"/>
      <c r="D54" s="16"/>
      <c r="E54" s="13">
        <f>+E52*E53</f>
        <v>18208.60072014308</v>
      </c>
    </row>
    <row r="55" spans="1:25" s="5" customFormat="1" ht="12.75" customHeight="1">
      <c r="B55" s="85" t="s">
        <v>55</v>
      </c>
      <c r="E55" s="27">
        <f>+IF(ISERROR(E54/E57),"- %",E54/E57)</f>
        <v>0.8641295354023194</v>
      </c>
      <c r="G55" s="5" t="s">
        <v>56</v>
      </c>
      <c r="J55" s="23">
        <v>24.779692099999998</v>
      </c>
    </row>
    <row r="56" spans="1:25" s="5" customFormat="1" ht="15" customHeight="1">
      <c r="E56" s="40"/>
      <c r="J56" s="40"/>
      <c r="Q56" s="14"/>
    </row>
    <row r="57" spans="1:25" s="5" customFormat="1" ht="15" customHeight="1">
      <c r="B57" s="16" t="s">
        <v>57</v>
      </c>
      <c r="C57" s="16"/>
      <c r="D57" s="16"/>
      <c r="E57" s="91">
        <f>+E54+E47</f>
        <v>21071.610185926074</v>
      </c>
      <c r="G57" s="16" t="s">
        <v>58</v>
      </c>
      <c r="J57" s="92">
        <f>J53/J55</f>
        <v>827.67251922093396</v>
      </c>
      <c r="Q57" s="32"/>
      <c r="U57" s="14"/>
      <c r="V57" s="14"/>
    </row>
    <row r="58" spans="1:25" s="5" customFormat="1" ht="12.75" customHeight="1">
      <c r="Q58" s="13"/>
    </row>
    <row r="59" spans="1:25" s="5" customFormat="1" ht="15" customHeight="1">
      <c r="C59" s="258" t="s">
        <v>39</v>
      </c>
      <c r="D59" s="280"/>
      <c r="E59" s="280"/>
      <c r="F59" s="280"/>
      <c r="G59" s="280"/>
      <c r="H59" s="280"/>
      <c r="J59" s="258" t="s">
        <v>41</v>
      </c>
      <c r="K59" s="280"/>
      <c r="L59" s="280"/>
      <c r="M59" s="280"/>
      <c r="N59" s="280"/>
      <c r="O59" s="280"/>
      <c r="Q59" s="93"/>
    </row>
    <row r="60" spans="1:25" s="5" customFormat="1" ht="15" customHeight="1">
      <c r="D60" s="256" t="s">
        <v>59</v>
      </c>
      <c r="E60" s="280"/>
      <c r="F60" s="280"/>
      <c r="G60" s="280"/>
      <c r="H60" s="280"/>
      <c r="K60" s="256" t="s">
        <v>59</v>
      </c>
      <c r="L60" s="280"/>
      <c r="M60" s="280"/>
      <c r="N60" s="280"/>
      <c r="O60" s="280"/>
      <c r="Q60" s="32"/>
    </row>
    <row r="61" spans="1:25" ht="12.75" customHeight="1">
      <c r="A61" s="5"/>
      <c r="B61" s="5"/>
      <c r="C61" s="94">
        <f>+E57</f>
        <v>21071.610185926074</v>
      </c>
      <c r="D61" s="95">
        <f>+E61-0.5</f>
        <v>11</v>
      </c>
      <c r="E61" s="95">
        <f>+F61-0.5</f>
        <v>11.5</v>
      </c>
      <c r="F61" s="96">
        <f>E51</f>
        <v>12</v>
      </c>
      <c r="G61" s="95">
        <f>+F61+0.5</f>
        <v>12.5</v>
      </c>
      <c r="H61" s="95">
        <f>+G61+0.5</f>
        <v>13</v>
      </c>
      <c r="I61" s="83"/>
      <c r="J61" s="97">
        <f>+O51</f>
        <v>5.5768314347953325E-2</v>
      </c>
      <c r="K61" s="95">
        <f>+L61-0.5</f>
        <v>11</v>
      </c>
      <c r="L61" s="95">
        <f>+M61-0.5</f>
        <v>11.5</v>
      </c>
      <c r="M61" s="96">
        <f>E51</f>
        <v>12</v>
      </c>
      <c r="N61" s="95">
        <f>+M61+0.5</f>
        <v>12.5</v>
      </c>
      <c r="O61" s="95">
        <f>+N61+0.5</f>
        <v>13</v>
      </c>
      <c r="P61" s="83"/>
      <c r="R61" s="4"/>
      <c r="U61" s="5"/>
      <c r="V61" s="5"/>
      <c r="W61" s="5"/>
      <c r="X61" s="5"/>
      <c r="Y61" s="5"/>
    </row>
    <row r="62" spans="1:25" s="5" customFormat="1" ht="12.75" customHeight="1">
      <c r="B62" s="255" t="s">
        <v>44</v>
      </c>
      <c r="C62" s="98">
        <f>+C63-0.005</f>
        <v>9.2547879964614305E-2</v>
      </c>
      <c r="D62" s="99">
        <f t="shared" ref="D62:H66" si="0">SUMPRODUCT($J$25:$N$25,(1+$C62)^(-$J$27:$N$27))+($E$50*D$61)*(1+$C62)^(-$N$27)</f>
        <v>20425.216131077756</v>
      </c>
      <c r="E62" s="46">
        <f t="shared" si="0"/>
        <v>21219.270483153297</v>
      </c>
      <c r="F62" s="46">
        <f t="shared" si="0"/>
        <v>22013.324835228839</v>
      </c>
      <c r="G62" s="46">
        <f t="shared" si="0"/>
        <v>22807.379187304385</v>
      </c>
      <c r="H62" s="46">
        <f t="shared" si="0"/>
        <v>23601.433539379927</v>
      </c>
      <c r="I62" s="255" t="s">
        <v>44</v>
      </c>
      <c r="J62" s="98">
        <f>+J63-0.005</f>
        <v>9.2547879964614305E-2</v>
      </c>
      <c r="K62" s="100">
        <f t="shared" ref="K62:O66" si="1">IFERROR(IF($D$5="Y",((($E$50*K$61)*$J62)-$N$25*(1+$J62)^0.5)/(($E$50*K$61)+$N$25*(1+$J62)^0.5),((($E$50*K$61)*$J62)-$N$25)/(($E$50*K$61)+$N$25)),"- %")</f>
        <v>4.2172788112766417E-2</v>
      </c>
      <c r="L62" s="101">
        <f t="shared" si="1"/>
        <v>4.4266219666427471E-2</v>
      </c>
      <c r="M62" s="101">
        <f t="shared" si="1"/>
        <v>4.6192600371868772E-2</v>
      </c>
      <c r="N62" s="101">
        <f t="shared" si="1"/>
        <v>4.7971158435832065E-2</v>
      </c>
      <c r="O62" s="101">
        <f t="shared" si="1"/>
        <v>4.9618280115709408E-2</v>
      </c>
    </row>
    <row r="63" spans="1:25" s="5" customFormat="1" ht="12.75" customHeight="1">
      <c r="B63" s="280"/>
      <c r="C63" s="98">
        <f>+C64-0.005</f>
        <v>9.7547879964614309E-2</v>
      </c>
      <c r="D63" s="99">
        <f t="shared" si="0"/>
        <v>19983.878314838228</v>
      </c>
      <c r="E63" s="102">
        <f t="shared" si="0"/>
        <v>20760.009703218413</v>
      </c>
      <c r="F63" s="102">
        <f t="shared" si="0"/>
        <v>21536.141091598598</v>
      </c>
      <c r="G63" s="102">
        <f t="shared" si="0"/>
        <v>22312.272479978783</v>
      </c>
      <c r="H63" s="46">
        <f t="shared" si="0"/>
        <v>23088.403868358968</v>
      </c>
      <c r="I63" s="280"/>
      <c r="J63" s="98">
        <f>+J64-0.005</f>
        <v>9.7547879964614309E-2</v>
      </c>
      <c r="K63" s="100">
        <f t="shared" si="1"/>
        <v>4.6942248596944569E-2</v>
      </c>
      <c r="L63" s="103">
        <f t="shared" si="1"/>
        <v>4.9045260653172378E-2</v>
      </c>
      <c r="M63" s="103">
        <f t="shared" si="1"/>
        <v>5.0980457359911038E-2</v>
      </c>
      <c r="N63" s="103">
        <f t="shared" si="1"/>
        <v>5.2767154920991939E-2</v>
      </c>
      <c r="O63" s="101">
        <f t="shared" si="1"/>
        <v>5.4421814584833562E-2</v>
      </c>
    </row>
    <row r="64" spans="1:25" s="5" customFormat="1" ht="12.75" customHeight="1">
      <c r="B64" s="280"/>
      <c r="C64" s="104">
        <f>E26</f>
        <v>0.10254787996461431</v>
      </c>
      <c r="D64" s="99">
        <f t="shared" si="0"/>
        <v>19554.226792580819</v>
      </c>
      <c r="E64" s="102">
        <f t="shared" si="0"/>
        <v>20312.918489253447</v>
      </c>
      <c r="F64" s="105">
        <f t="shared" si="0"/>
        <v>21071.610185926074</v>
      </c>
      <c r="G64" s="102">
        <f t="shared" si="0"/>
        <v>21830.301882598702</v>
      </c>
      <c r="H64" s="46">
        <f t="shared" si="0"/>
        <v>22588.993579271333</v>
      </c>
      <c r="I64" s="280"/>
      <c r="J64" s="104">
        <f>E26</f>
        <v>0.10254787996461431</v>
      </c>
      <c r="K64" s="100">
        <f t="shared" si="1"/>
        <v>5.1711709081122721E-2</v>
      </c>
      <c r="L64" s="103">
        <f t="shared" si="1"/>
        <v>5.3824301639917277E-2</v>
      </c>
      <c r="M64" s="106">
        <f t="shared" si="1"/>
        <v>5.5768314347953325E-2</v>
      </c>
      <c r="N64" s="103">
        <f t="shared" si="1"/>
        <v>5.7563151406151813E-2</v>
      </c>
      <c r="O64" s="101">
        <f t="shared" si="1"/>
        <v>5.9225349053957724E-2</v>
      </c>
    </row>
    <row r="65" spans="2:15" s="5" customFormat="1" ht="12.75" customHeight="1">
      <c r="B65" s="280"/>
      <c r="C65" s="98">
        <f>+C64+0.005</f>
        <v>0.10754787996461432</v>
      </c>
      <c r="D65" s="99">
        <f t="shared" si="0"/>
        <v>19135.899281500122</v>
      </c>
      <c r="E65" s="102">
        <f t="shared" si="0"/>
        <v>19877.619423886808</v>
      </c>
      <c r="F65" s="102">
        <f t="shared" si="0"/>
        <v>20619.339566273491</v>
      </c>
      <c r="G65" s="102">
        <f t="shared" si="0"/>
        <v>21361.059708660177</v>
      </c>
      <c r="H65" s="46">
        <f t="shared" si="0"/>
        <v>22102.779851046864</v>
      </c>
      <c r="I65" s="280"/>
      <c r="J65" s="98">
        <f>+J64+0.005</f>
        <v>0.10754787996461432</v>
      </c>
      <c r="K65" s="100">
        <f t="shared" si="1"/>
        <v>5.6481169565300873E-2</v>
      </c>
      <c r="L65" s="103">
        <f t="shared" si="1"/>
        <v>5.8603342626662183E-2</v>
      </c>
      <c r="M65" s="103">
        <f t="shared" si="1"/>
        <v>6.0556171335995591E-2</v>
      </c>
      <c r="N65" s="103">
        <f t="shared" si="1"/>
        <v>6.2359147891311695E-2</v>
      </c>
      <c r="O65" s="101">
        <f t="shared" si="1"/>
        <v>6.4028883523081878E-2</v>
      </c>
    </row>
    <row r="66" spans="2:15" s="5" customFormat="1" ht="12.75" customHeight="1">
      <c r="B66" s="280"/>
      <c r="C66" s="98">
        <f>+C65+0.005</f>
        <v>0.11254787996461432</v>
      </c>
      <c r="D66" s="99">
        <f t="shared" si="0"/>
        <v>18728.546323410832</v>
      </c>
      <c r="E66" s="46">
        <f t="shared" si="0"/>
        <v>19453.748453627715</v>
      </c>
      <c r="F66" s="46">
        <f t="shared" si="0"/>
        <v>20178.950583844595</v>
      </c>
      <c r="G66" s="46">
        <f t="shared" si="0"/>
        <v>20904.152714061482</v>
      </c>
      <c r="H66" s="46">
        <f t="shared" si="0"/>
        <v>21629.354844278365</v>
      </c>
      <c r="I66" s="280"/>
      <c r="J66" s="98">
        <f>+J65+0.005</f>
        <v>0.11254787996461432</v>
      </c>
      <c r="K66" s="100">
        <f t="shared" si="1"/>
        <v>6.1250630049479005E-2</v>
      </c>
      <c r="L66" s="101">
        <f t="shared" si="1"/>
        <v>6.3382383613407076E-2</v>
      </c>
      <c r="M66" s="101">
        <f t="shared" si="1"/>
        <v>6.5344028324037864E-2</v>
      </c>
      <c r="N66" s="101">
        <f t="shared" si="1"/>
        <v>6.7155144376471576E-2</v>
      </c>
      <c r="O66" s="101">
        <f t="shared" si="1"/>
        <v>6.8832417992206046E-2</v>
      </c>
    </row>
    <row r="67" spans="2:15" s="5" customFormat="1" ht="12.75" customHeight="1">
      <c r="B67" s="14"/>
      <c r="C67" s="16"/>
      <c r="D67" s="16"/>
      <c r="E67" s="13"/>
      <c r="F67" s="45"/>
      <c r="G67" s="45"/>
      <c r="H67" s="45"/>
      <c r="I67" s="14"/>
      <c r="K67" s="28"/>
      <c r="L67" s="28"/>
      <c r="M67" s="28"/>
      <c r="N67" s="28"/>
      <c r="O67" s="28"/>
    </row>
    <row r="68" spans="2:15" ht="15" customHeight="1">
      <c r="B68" s="3"/>
      <c r="C68" s="258" t="s">
        <v>60</v>
      </c>
      <c r="D68" s="280"/>
      <c r="E68" s="280"/>
      <c r="F68" s="280"/>
      <c r="G68" s="280"/>
      <c r="H68" s="280"/>
      <c r="I68" s="3"/>
      <c r="J68" s="258" t="s">
        <v>61</v>
      </c>
      <c r="K68" s="280"/>
      <c r="L68" s="280"/>
      <c r="M68" s="280"/>
      <c r="N68" s="280"/>
      <c r="O68" s="280"/>
    </row>
    <row r="69" spans="2:15" ht="15" customHeight="1">
      <c r="B69" s="5"/>
      <c r="C69" s="5"/>
      <c r="D69" s="256" t="s">
        <v>59</v>
      </c>
      <c r="E69" s="280"/>
      <c r="F69" s="280"/>
      <c r="G69" s="280"/>
      <c r="H69" s="280"/>
      <c r="I69" s="5"/>
      <c r="J69" s="5"/>
      <c r="K69" s="256" t="s">
        <v>59</v>
      </c>
      <c r="L69" s="280"/>
      <c r="M69" s="280"/>
      <c r="N69" s="280"/>
      <c r="O69" s="280"/>
    </row>
    <row r="70" spans="2:15" ht="12.75" customHeight="1">
      <c r="B70" s="5"/>
      <c r="C70" s="107">
        <f>J53</f>
        <v>20509.470185926075</v>
      </c>
      <c r="D70" s="108">
        <f>+E70-0.5</f>
        <v>11</v>
      </c>
      <c r="E70" s="108">
        <f>+F70-0.5</f>
        <v>11.5</v>
      </c>
      <c r="F70" s="109">
        <f>E51</f>
        <v>12</v>
      </c>
      <c r="G70" s="108">
        <f>+F70+0.5</f>
        <v>12.5</v>
      </c>
      <c r="H70" s="108">
        <f>+G70+0.5</f>
        <v>13</v>
      </c>
      <c r="I70" s="5"/>
      <c r="J70" s="107">
        <f>+J57</f>
        <v>827.67251922093396</v>
      </c>
      <c r="K70" s="108">
        <f>+L70-0.5</f>
        <v>11</v>
      </c>
      <c r="L70" s="108">
        <f>+M70-0.5</f>
        <v>11.5</v>
      </c>
      <c r="M70" s="109">
        <f>E51</f>
        <v>12</v>
      </c>
      <c r="N70" s="108">
        <f>+M70+0.5</f>
        <v>12.5</v>
      </c>
      <c r="O70" s="108">
        <f>+N70+0.5</f>
        <v>13</v>
      </c>
    </row>
    <row r="71" spans="2:15" ht="12.75" customHeight="1">
      <c r="B71" s="255" t="s">
        <v>44</v>
      </c>
      <c r="C71" s="98">
        <f>+C72-0.005</f>
        <v>9.2547879964614305E-2</v>
      </c>
      <c r="D71" s="110">
        <f t="shared" ref="D71:H75" si="2">SUMPRODUCT($J$25:$N$25,(1+$C71)^(-$J$27:$N$27))+($E$50*D$70)*(1+$C71)^(-$N$27)-$J$48-$J$49-$J$50+$J$51</f>
        <v>19863.076131077756</v>
      </c>
      <c r="E71" s="111">
        <f t="shared" si="2"/>
        <v>20657.130483153298</v>
      </c>
      <c r="F71" s="111">
        <f t="shared" si="2"/>
        <v>21451.18483522884</v>
      </c>
      <c r="G71" s="111">
        <f t="shared" si="2"/>
        <v>22245.239187304385</v>
      </c>
      <c r="H71" s="111">
        <f t="shared" si="2"/>
        <v>23039.293539379927</v>
      </c>
      <c r="I71" s="255" t="s">
        <v>44</v>
      </c>
      <c r="J71" s="98">
        <f>+J72-0.005</f>
        <v>9.2547879964614305E-2</v>
      </c>
      <c r="K71" s="110">
        <f t="shared" ref="K71:O75" si="3">(SUMPRODUCT($J$25:$N$25,(1+$J71)^(-$J$27:$N$27))+($E$50*K$70)*(1+$J71)^(-$N$27)-$J$48-$J$49-$J$50+$J$51)/$J$55</f>
        <v>801.58688215007146</v>
      </c>
      <c r="L71" s="111">
        <f t="shared" si="3"/>
        <v>833.6314430296452</v>
      </c>
      <c r="M71" s="111">
        <f t="shared" si="3"/>
        <v>865.67600390921893</v>
      </c>
      <c r="N71" s="111">
        <f t="shared" si="3"/>
        <v>897.72056478879279</v>
      </c>
      <c r="O71" s="111">
        <f t="shared" si="3"/>
        <v>929.76512566836652</v>
      </c>
    </row>
    <row r="72" spans="2:15" ht="12.75" customHeight="1">
      <c r="B72" s="280"/>
      <c r="C72" s="98">
        <f>+C73-0.005</f>
        <v>9.7547879964614309E-2</v>
      </c>
      <c r="D72" s="99">
        <f t="shared" si="2"/>
        <v>19421.738314838229</v>
      </c>
      <c r="E72" s="102">
        <f t="shared" si="2"/>
        <v>20197.869703218414</v>
      </c>
      <c r="F72" s="102">
        <f t="shared" si="2"/>
        <v>20974.001091598599</v>
      </c>
      <c r="G72" s="102">
        <f t="shared" si="2"/>
        <v>21750.132479978784</v>
      </c>
      <c r="H72" s="46">
        <f t="shared" si="2"/>
        <v>22526.263868358968</v>
      </c>
      <c r="I72" s="280"/>
      <c r="J72" s="98">
        <f>+J73-0.005</f>
        <v>9.7547879964614309E-2</v>
      </c>
      <c r="K72" s="99">
        <f t="shared" si="3"/>
        <v>783.77641806284714</v>
      </c>
      <c r="L72" s="102">
        <f t="shared" si="3"/>
        <v>815.09768651315949</v>
      </c>
      <c r="M72" s="102">
        <f t="shared" si="3"/>
        <v>846.41895496347183</v>
      </c>
      <c r="N72" s="102">
        <f t="shared" si="3"/>
        <v>877.74022341378429</v>
      </c>
      <c r="O72" s="46">
        <f t="shared" si="3"/>
        <v>909.06149186409664</v>
      </c>
    </row>
    <row r="73" spans="2:15" ht="12.75" customHeight="1">
      <c r="B73" s="280"/>
      <c r="C73" s="104">
        <f>E26</f>
        <v>0.10254787996461431</v>
      </c>
      <c r="D73" s="99">
        <f t="shared" si="2"/>
        <v>18992.08679258082</v>
      </c>
      <c r="E73" s="102">
        <f t="shared" si="2"/>
        <v>19750.778489253447</v>
      </c>
      <c r="F73" s="105">
        <f t="shared" si="2"/>
        <v>20509.470185926075</v>
      </c>
      <c r="G73" s="102">
        <f t="shared" si="2"/>
        <v>21268.161882598703</v>
      </c>
      <c r="H73" s="46">
        <f t="shared" si="2"/>
        <v>22026.853579271334</v>
      </c>
      <c r="I73" s="280"/>
      <c r="J73" s="104">
        <f>E26</f>
        <v>0.10254787996461431</v>
      </c>
      <c r="K73" s="99">
        <f t="shared" si="3"/>
        <v>766.43756169112453</v>
      </c>
      <c r="L73" s="102">
        <f t="shared" si="3"/>
        <v>797.05504045602925</v>
      </c>
      <c r="M73" s="105">
        <f t="shared" si="3"/>
        <v>827.67251922093396</v>
      </c>
      <c r="N73" s="102">
        <f t="shared" si="3"/>
        <v>858.28999798583868</v>
      </c>
      <c r="O73" s="46">
        <f t="shared" si="3"/>
        <v>888.90747675074363</v>
      </c>
    </row>
    <row r="74" spans="2:15" ht="12.75" customHeight="1">
      <c r="B74" s="280"/>
      <c r="C74" s="98">
        <f>+C73+0.005</f>
        <v>0.10754787996461432</v>
      </c>
      <c r="D74" s="99">
        <f t="shared" si="2"/>
        <v>18573.759281500123</v>
      </c>
      <c r="E74" s="102">
        <f t="shared" si="2"/>
        <v>19315.479423886809</v>
      </c>
      <c r="F74" s="102">
        <f t="shared" si="2"/>
        <v>20057.199566273492</v>
      </c>
      <c r="G74" s="102">
        <f t="shared" si="2"/>
        <v>20798.919708660178</v>
      </c>
      <c r="H74" s="46">
        <f t="shared" si="2"/>
        <v>21540.639851046864</v>
      </c>
      <c r="I74" s="280"/>
      <c r="J74" s="98">
        <f>+J73+0.005</f>
        <v>0.10754787996461432</v>
      </c>
      <c r="K74" s="99">
        <f t="shared" si="3"/>
        <v>749.55569288530921</v>
      </c>
      <c r="L74" s="102">
        <f t="shared" si="3"/>
        <v>779.4882739437594</v>
      </c>
      <c r="M74" s="102">
        <f t="shared" si="3"/>
        <v>809.42085500220935</v>
      </c>
      <c r="N74" s="102">
        <f t="shared" si="3"/>
        <v>839.35343606065953</v>
      </c>
      <c r="O74" s="46">
        <f t="shared" si="3"/>
        <v>869.2860171191096</v>
      </c>
    </row>
    <row r="75" spans="2:15" ht="12.75" customHeight="1">
      <c r="B75" s="280"/>
      <c r="C75" s="98">
        <f>+C74+0.005</f>
        <v>0.11254787996461432</v>
      </c>
      <c r="D75" s="99">
        <f t="shared" si="2"/>
        <v>18166.406323410833</v>
      </c>
      <c r="E75" s="46">
        <f t="shared" si="2"/>
        <v>18891.608453627716</v>
      </c>
      <c r="F75" s="46">
        <f t="shared" si="2"/>
        <v>19616.810583844595</v>
      </c>
      <c r="G75" s="46">
        <f t="shared" si="2"/>
        <v>20342.012714061482</v>
      </c>
      <c r="H75" s="46">
        <f t="shared" si="2"/>
        <v>21067.214844278365</v>
      </c>
      <c r="I75" s="280"/>
      <c r="J75" s="98">
        <f>+J74+0.005</f>
        <v>0.11254787996461432</v>
      </c>
      <c r="K75" s="99">
        <f t="shared" si="3"/>
        <v>733.11670904138612</v>
      </c>
      <c r="L75" s="46">
        <f t="shared" si="3"/>
        <v>762.38269536963764</v>
      </c>
      <c r="M75" s="46">
        <f t="shared" si="3"/>
        <v>791.64868169788906</v>
      </c>
      <c r="N75" s="46">
        <f t="shared" si="3"/>
        <v>820.91466802614082</v>
      </c>
      <c r="O75" s="46">
        <f t="shared" si="3"/>
        <v>850.18065435439235</v>
      </c>
    </row>
    <row r="76" spans="2:15" ht="12.75" customHeight="1">
      <c r="B76" s="5"/>
      <c r="C76" s="5"/>
    </row>
    <row r="77" spans="2:15" ht="12.75" customHeight="1">
      <c r="B77" s="5"/>
      <c r="C77" s="5"/>
    </row>
    <row r="78" spans="2:15" ht="12.75" customHeight="1">
      <c r="B78" s="5"/>
      <c r="C78" s="5"/>
    </row>
    <row r="79" spans="2:15" ht="12.75" customHeight="1">
      <c r="B79" s="5"/>
      <c r="C79" s="5"/>
    </row>
    <row r="80" spans="2:15" ht="12.75" customHeight="1">
      <c r="B80" s="5"/>
      <c r="C80" s="5"/>
    </row>
    <row r="81" spans="1:18" ht="12.75" customHeight="1">
      <c r="B81" s="5"/>
      <c r="C81" s="5"/>
    </row>
    <row r="82" spans="1:18" ht="86.25" customHeight="1">
      <c r="B82" s="5"/>
      <c r="C82" s="5"/>
      <c r="D82" s="112"/>
      <c r="E82" s="112"/>
      <c r="F82" s="112"/>
      <c r="G82" s="112"/>
      <c r="H82" s="112"/>
      <c r="I82" s="112"/>
      <c r="J82" s="112"/>
      <c r="K82" s="112"/>
    </row>
    <row r="83" spans="1:18" ht="17.25" customHeight="1">
      <c r="B83" s="5"/>
      <c r="C83" s="5"/>
      <c r="D83" s="112"/>
      <c r="E83" s="112"/>
      <c r="F83" s="112"/>
      <c r="G83" s="112"/>
      <c r="H83" s="112"/>
      <c r="I83" s="112"/>
      <c r="J83" s="112"/>
      <c r="K83" s="112"/>
    </row>
    <row r="84" spans="1:18" ht="12.75" customHeight="1">
      <c r="B84" s="5"/>
      <c r="C84" s="5"/>
      <c r="D84" s="112"/>
      <c r="E84" s="112"/>
      <c r="F84" s="112"/>
      <c r="G84" s="112"/>
      <c r="H84" s="112"/>
      <c r="I84" s="112"/>
      <c r="J84" s="112"/>
      <c r="K84" s="112"/>
    </row>
    <row r="85" spans="1:18" ht="12.75" customHeight="1">
      <c r="B85" s="5"/>
      <c r="C85" s="5"/>
      <c r="D85" s="112"/>
      <c r="E85" s="112"/>
      <c r="F85" s="112"/>
      <c r="G85" s="112"/>
      <c r="H85" s="112"/>
      <c r="I85" s="112"/>
      <c r="J85" s="112"/>
      <c r="K85" s="112"/>
    </row>
    <row r="86" spans="1:18" ht="12.75" customHeight="1">
      <c r="B86" s="5"/>
      <c r="C86" s="5"/>
      <c r="D86" s="112"/>
      <c r="E86" s="112"/>
      <c r="F86" s="112"/>
      <c r="G86" s="112"/>
      <c r="H86" s="112"/>
      <c r="I86" s="112"/>
      <c r="J86" s="112"/>
      <c r="K86" s="112"/>
    </row>
    <row r="87" spans="1:18" ht="12.75" customHeight="1">
      <c r="B87" s="5"/>
      <c r="C87" s="5"/>
      <c r="D87" s="112"/>
      <c r="E87" s="112"/>
      <c r="F87" s="112"/>
      <c r="G87" s="112"/>
      <c r="H87" s="112"/>
      <c r="I87" s="112"/>
      <c r="J87" s="112"/>
      <c r="K87" s="112"/>
    </row>
    <row r="88" spans="1:18" ht="12.75" customHeight="1">
      <c r="A88" s="5"/>
      <c r="B88" s="5"/>
      <c r="C88" s="5"/>
      <c r="D88" s="112"/>
      <c r="E88" s="112"/>
      <c r="F88" s="112"/>
      <c r="G88" s="112"/>
      <c r="H88" s="112"/>
      <c r="I88" s="112"/>
      <c r="J88" s="112"/>
      <c r="K88" s="112"/>
      <c r="P88" s="4"/>
      <c r="Q88" s="4"/>
      <c r="R88" s="4"/>
    </row>
    <row r="89" spans="1:18" ht="12.75" customHeight="1">
      <c r="A89" s="5"/>
      <c r="B89" s="5"/>
      <c r="C89" s="5"/>
      <c r="D89" s="112"/>
      <c r="E89" s="112"/>
      <c r="F89" s="112"/>
      <c r="G89" s="112"/>
      <c r="H89" s="112"/>
      <c r="I89" s="112"/>
      <c r="J89" s="112"/>
      <c r="K89" s="112"/>
      <c r="P89" s="4"/>
      <c r="Q89" s="4"/>
      <c r="R89" s="4"/>
    </row>
    <row r="90" spans="1:18" ht="12.75" customHeight="1">
      <c r="B90" s="5"/>
      <c r="C90" s="5"/>
      <c r="D90" s="112"/>
      <c r="E90" s="112"/>
      <c r="F90" s="112"/>
      <c r="G90" s="112"/>
      <c r="H90" s="112"/>
      <c r="I90" s="112"/>
      <c r="J90" s="112"/>
      <c r="K90" s="112"/>
    </row>
    <row r="91" spans="1:18" ht="12.75" customHeight="1">
      <c r="B91" s="5"/>
      <c r="C91" s="5"/>
      <c r="D91" s="112"/>
      <c r="E91" s="112"/>
      <c r="F91" s="112"/>
      <c r="G91" s="112"/>
      <c r="H91" s="112"/>
      <c r="I91" s="112"/>
      <c r="J91" s="112"/>
      <c r="K91" s="112"/>
    </row>
    <row r="92" spans="1:18" ht="12.75" customHeight="1">
      <c r="B92" s="5"/>
      <c r="C92" s="5"/>
      <c r="D92" s="112"/>
      <c r="E92" s="112"/>
      <c r="F92" s="112"/>
      <c r="G92" s="112"/>
      <c r="H92" s="112"/>
      <c r="I92" s="112"/>
      <c r="J92" s="112"/>
      <c r="K92" s="112"/>
    </row>
    <row r="93" spans="1:18" ht="12.75" customHeight="1">
      <c r="B93" s="5"/>
      <c r="C93" s="5"/>
      <c r="D93" s="112"/>
      <c r="E93" s="112"/>
      <c r="F93" s="112"/>
      <c r="G93" s="112"/>
      <c r="H93" s="112"/>
      <c r="I93" s="112"/>
      <c r="J93" s="112"/>
      <c r="K93" s="112"/>
    </row>
    <row r="94" spans="1:18" ht="12.75" customHeight="1">
      <c r="B94" s="5"/>
      <c r="C94" s="5"/>
      <c r="D94" s="112"/>
      <c r="E94" s="112"/>
      <c r="F94" s="112"/>
      <c r="G94" s="112"/>
      <c r="H94" s="112"/>
      <c r="I94" s="112"/>
      <c r="J94" s="112"/>
      <c r="K94" s="112"/>
    </row>
    <row r="95" spans="1:18" ht="12.75" customHeight="1">
      <c r="B95" s="5"/>
      <c r="C95" s="5"/>
      <c r="D95" s="5"/>
      <c r="E95" s="5"/>
    </row>
    <row r="96" spans="1:18" ht="12.75" customHeight="1">
      <c r="B96" s="5"/>
      <c r="C96" s="5"/>
      <c r="D96" s="5"/>
      <c r="E96" s="5"/>
    </row>
    <row r="97" spans="2:5" ht="12.75" customHeight="1">
      <c r="B97" s="5"/>
      <c r="C97" s="5"/>
      <c r="D97" s="5"/>
      <c r="E97" s="5"/>
    </row>
    <row r="98" spans="2:5" ht="12.75" customHeight="1">
      <c r="B98" s="5"/>
      <c r="C98" s="5"/>
      <c r="D98" s="5"/>
      <c r="E98" s="5"/>
    </row>
    <row r="99" spans="2:5" ht="12.75" customHeight="1">
      <c r="B99" s="5"/>
      <c r="C99" s="5"/>
      <c r="D99" s="5"/>
      <c r="E99" s="5"/>
    </row>
  </sheetData>
  <mergeCells count="21">
    <mergeCell ref="S48:S52"/>
    <mergeCell ref="J59:O59"/>
    <mergeCell ref="I62:I66"/>
    <mergeCell ref="K69:O69"/>
    <mergeCell ref="E4:I4"/>
    <mergeCell ref="B46:E46"/>
    <mergeCell ref="E5:H5"/>
    <mergeCell ref="J68:O68"/>
    <mergeCell ref="B1:O1"/>
    <mergeCell ref="B62:B66"/>
    <mergeCell ref="J5:N5"/>
    <mergeCell ref="L46:O46"/>
    <mergeCell ref="C59:H59"/>
    <mergeCell ref="G46:J46"/>
    <mergeCell ref="K60:O60"/>
    <mergeCell ref="D60:H60"/>
    <mergeCell ref="I71:I75"/>
    <mergeCell ref="D69:H69"/>
    <mergeCell ref="B49:E49"/>
    <mergeCell ref="B71:B75"/>
    <mergeCell ref="C68:H68"/>
  </mergeCells>
  <pageMargins left="0.75" right="0.75" top="1" bottom="1"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W33"/>
  <sheetViews>
    <sheetView showGridLines="0" zoomScale="85" zoomScaleNormal="85" workbookViewId="0">
      <selection activeCell="C19" sqref="C19"/>
    </sheetView>
  </sheetViews>
  <sheetFormatPr defaultColWidth="9.140625" defaultRowHeight="13.15"/>
  <cols>
    <col min="1" max="1" width="0.85546875" style="5" customWidth="1"/>
    <col min="2" max="2" width="33.5703125" style="5" customWidth="1"/>
    <col min="3" max="4" width="12.7109375" style="5" customWidth="1"/>
    <col min="5" max="5" width="11" style="5" customWidth="1"/>
    <col min="6" max="6" width="14.42578125" style="5" customWidth="1"/>
    <col min="7" max="7" width="6.42578125" style="5" customWidth="1"/>
    <col min="8" max="8" width="14.42578125" style="5" customWidth="1"/>
    <col min="9" max="11" width="12.7109375" style="5" customWidth="1"/>
    <col min="12" max="14" width="12.140625" style="5" customWidth="1"/>
    <col min="15" max="16" width="9.140625" style="5" customWidth="1"/>
    <col min="17" max="17" width="4.140625" style="5" customWidth="1"/>
    <col min="18" max="257" width="9.140625" style="5" customWidth="1"/>
  </cols>
  <sheetData>
    <row r="1" spans="1:16" ht="20.25" customHeight="1">
      <c r="A1" s="113">
        <f>+DCF!A1</f>
        <v>0</v>
      </c>
      <c r="B1" s="114"/>
      <c r="C1" s="114"/>
      <c r="D1" s="114"/>
      <c r="E1" s="114"/>
      <c r="F1" s="114"/>
      <c r="G1" s="115"/>
      <c r="H1" s="102"/>
      <c r="I1" s="102"/>
      <c r="J1" s="102"/>
      <c r="K1" s="102"/>
      <c r="L1" s="115"/>
      <c r="M1" s="116"/>
      <c r="N1" s="116"/>
      <c r="O1" s="116"/>
      <c r="P1" s="116"/>
    </row>
    <row r="2" spans="1:16" ht="18" customHeight="1">
      <c r="A2" s="114" t="s">
        <v>62</v>
      </c>
      <c r="B2" s="117"/>
      <c r="C2" s="117"/>
      <c r="D2" s="117"/>
      <c r="E2" s="117"/>
      <c r="F2" s="117"/>
      <c r="G2" s="102"/>
      <c r="H2" s="102"/>
      <c r="I2" s="102"/>
      <c r="J2" s="102"/>
      <c r="K2" s="102"/>
      <c r="L2" s="115"/>
      <c r="M2" s="116"/>
      <c r="N2" s="116"/>
      <c r="O2" s="116"/>
      <c r="P2" s="116"/>
    </row>
    <row r="3" spans="1:16" ht="12.75" customHeight="1">
      <c r="A3" s="10" t="s">
        <v>63</v>
      </c>
      <c r="B3" s="10"/>
      <c r="C3" s="10"/>
      <c r="D3" s="10"/>
      <c r="E3" s="10"/>
      <c r="F3" s="10"/>
      <c r="G3" s="115"/>
      <c r="H3" s="102"/>
      <c r="I3" s="102"/>
      <c r="J3" s="102"/>
      <c r="K3" s="102"/>
      <c r="L3" s="115"/>
      <c r="M3" s="116"/>
      <c r="N3" s="116"/>
      <c r="O3" s="116"/>
      <c r="P3" s="116"/>
    </row>
    <row r="4" spans="1:16" ht="12.75" customHeight="1">
      <c r="G4" s="38"/>
      <c r="H4" s="38"/>
      <c r="I4" s="38"/>
      <c r="J4" s="38"/>
      <c r="K4" s="38"/>
      <c r="L4" s="14"/>
      <c r="M4" s="14"/>
      <c r="N4" s="14"/>
      <c r="O4" s="14"/>
      <c r="P4" s="14"/>
    </row>
    <row r="5" spans="1:16" ht="15" customHeight="1">
      <c r="C5" s="258" t="s">
        <v>6</v>
      </c>
      <c r="D5" s="280"/>
      <c r="E5" s="280"/>
      <c r="F5" s="280"/>
      <c r="G5" s="118"/>
      <c r="H5" s="258" t="s">
        <v>8</v>
      </c>
      <c r="I5" s="280"/>
      <c r="J5" s="280"/>
      <c r="K5" s="280"/>
      <c r="L5" s="280"/>
    </row>
    <row r="6" spans="1:16" ht="15" customHeight="1">
      <c r="A6" s="16"/>
      <c r="B6" s="16"/>
      <c r="C6" s="1">
        <f>+DCF!E6</f>
        <v>2023</v>
      </c>
      <c r="D6" s="1">
        <f>+DCF!F6</f>
        <v>2024</v>
      </c>
      <c r="E6" s="1">
        <f>+DCF!G6</f>
        <v>2025</v>
      </c>
      <c r="F6" s="1">
        <f>+DCF!H6</f>
        <v>2026</v>
      </c>
      <c r="G6" s="119"/>
      <c r="H6" s="120">
        <f>+DCF!J6</f>
        <v>2027</v>
      </c>
      <c r="I6" s="1">
        <f>+DCF!K6</f>
        <v>2028</v>
      </c>
      <c r="J6" s="1">
        <f>+DCF!L6</f>
        <v>2029</v>
      </c>
      <c r="K6" s="1">
        <f>+DCF!M6</f>
        <v>2030</v>
      </c>
      <c r="L6" s="1">
        <f>+DCF!N6</f>
        <v>2031</v>
      </c>
    </row>
    <row r="7" spans="1:16" ht="3.75" customHeight="1">
      <c r="B7" s="16"/>
      <c r="C7" s="18"/>
      <c r="D7" s="18"/>
      <c r="E7" s="18"/>
      <c r="F7" s="18"/>
      <c r="G7" s="16"/>
      <c r="H7" s="121"/>
      <c r="I7" s="18"/>
      <c r="J7" s="18"/>
      <c r="K7" s="18"/>
      <c r="L7" s="18"/>
    </row>
    <row r="8" spans="1:16" ht="12.75" customHeight="1">
      <c r="B8" s="5" t="s">
        <v>11</v>
      </c>
      <c r="C8" s="14">
        <f>+DCF!E7</f>
        <v>4511.92</v>
      </c>
      <c r="D8" s="14">
        <f>+DCF!F7</f>
        <v>4506.37</v>
      </c>
      <c r="E8" s="14">
        <f>+DCF!G7</f>
        <v>4481.6099999999997</v>
      </c>
      <c r="F8" s="14">
        <f>+DCF!H7</f>
        <v>5365.64</v>
      </c>
      <c r="G8" s="14"/>
      <c r="H8" s="122">
        <f>+DCF!J7</f>
        <v>6277.7987999999996</v>
      </c>
      <c r="I8" s="14">
        <f>+DCF!K7</f>
        <v>7219.4686199999987</v>
      </c>
      <c r="J8" s="14">
        <f>+DCF!L7</f>
        <v>8085.8048543999994</v>
      </c>
      <c r="K8" s="14">
        <f>+DCF!M7</f>
        <v>8894.3853398400006</v>
      </c>
      <c r="L8" s="14">
        <f>+DCF!N7</f>
        <v>9694.8800204256022</v>
      </c>
    </row>
    <row r="9" spans="1:16" ht="12.75" customHeight="1">
      <c r="B9" s="5" t="s">
        <v>64</v>
      </c>
      <c r="C9" s="14">
        <f>+DCF!E9</f>
        <v>2307.2800000000002</v>
      </c>
      <c r="D9" s="14">
        <f>+DCF!F9</f>
        <v>2021.25</v>
      </c>
      <c r="E9" s="14">
        <f>+DCF!G9</f>
        <v>1725.7</v>
      </c>
      <c r="F9" s="14">
        <f>+DCF!H9</f>
        <v>1875.7</v>
      </c>
      <c r="G9" s="14"/>
      <c r="H9" s="122">
        <f>+DCF!J9</f>
        <v>2165.8405859999998</v>
      </c>
      <c r="I9" s="14">
        <f>+DCF!K9</f>
        <v>2454.6193307999997</v>
      </c>
      <c r="J9" s="14">
        <f>+DCF!L9</f>
        <v>2708.7446262240001</v>
      </c>
      <c r="K9" s="14">
        <f>+DCF!M9</f>
        <v>2935.1471621472006</v>
      </c>
      <c r="L9" s="14">
        <f>+DCF!N9</f>
        <v>3179.9206466995975</v>
      </c>
    </row>
    <row r="10" spans="1:16" ht="12.75" customHeight="1">
      <c r="C10" s="93"/>
      <c r="D10" s="93"/>
      <c r="E10" s="93"/>
      <c r="F10" s="93"/>
      <c r="H10" s="123"/>
    </row>
    <row r="11" spans="1:16" ht="15" customHeight="1">
      <c r="B11" s="124" t="s">
        <v>65</v>
      </c>
      <c r="C11" s="93"/>
      <c r="D11" s="93"/>
      <c r="E11" s="93"/>
      <c r="F11" s="14"/>
      <c r="H11" s="123"/>
    </row>
    <row r="12" spans="1:16" ht="12.75" customHeight="1">
      <c r="B12" s="42" t="s">
        <v>66</v>
      </c>
      <c r="C12" s="23">
        <v>948.54</v>
      </c>
      <c r="D12" s="23">
        <v>985.83</v>
      </c>
      <c r="E12" s="23">
        <v>942.22</v>
      </c>
      <c r="F12" s="23">
        <v>909.37</v>
      </c>
      <c r="G12" s="14"/>
      <c r="H12" s="122">
        <f t="shared" ref="H12:L13" si="0">+H8/365*H28</f>
        <v>1083.5652723287669</v>
      </c>
      <c r="I12" s="14">
        <f t="shared" si="0"/>
        <v>1226.3206970958902</v>
      </c>
      <c r="J12" s="14">
        <f t="shared" si="0"/>
        <v>1329.1734007232876</v>
      </c>
      <c r="K12" s="14">
        <f t="shared" si="0"/>
        <v>1413.354382769096</v>
      </c>
      <c r="L12" s="14">
        <f t="shared" si="0"/>
        <v>1487.4336469694074</v>
      </c>
    </row>
    <row r="13" spans="1:16" ht="12.75" customHeight="1">
      <c r="B13" s="42" t="s">
        <v>67</v>
      </c>
      <c r="C13" s="23">
        <v>1149.4100000000001</v>
      </c>
      <c r="D13" s="23">
        <v>1300.55</v>
      </c>
      <c r="E13" s="23">
        <v>1342.82</v>
      </c>
      <c r="F13" s="23">
        <v>1673.03</v>
      </c>
      <c r="G13" s="93"/>
      <c r="H13" s="122">
        <f t="shared" si="0"/>
        <v>1898.8191438904107</v>
      </c>
      <c r="I13" s="14">
        <f t="shared" si="0"/>
        <v>2084.7451850630132</v>
      </c>
      <c r="J13" s="14">
        <f t="shared" si="0"/>
        <v>2189.2593554413152</v>
      </c>
      <c r="K13" s="14">
        <f t="shared" si="0"/>
        <v>2251.6197408252497</v>
      </c>
      <c r="L13" s="14">
        <f t="shared" si="0"/>
        <v>2308.7095106175161</v>
      </c>
    </row>
    <row r="14" spans="1:16" ht="15" customHeight="1">
      <c r="B14" s="42" t="s">
        <v>68</v>
      </c>
      <c r="C14" s="23">
        <v>163.41</v>
      </c>
      <c r="D14" s="23">
        <v>232.28</v>
      </c>
      <c r="E14" s="23">
        <v>234.07</v>
      </c>
      <c r="F14" s="23">
        <v>236.2</v>
      </c>
      <c r="G14" s="125"/>
      <c r="H14" s="126">
        <f>+H8*H30</f>
        <v>282.50094599999994</v>
      </c>
      <c r="I14" s="32">
        <f>+I8*I30</f>
        <v>324.87608789999996</v>
      </c>
      <c r="J14" s="32">
        <f>+J8*J30</f>
        <v>347.68960873919997</v>
      </c>
      <c r="K14" s="32">
        <f>+K8*K30</f>
        <v>373.56418427328003</v>
      </c>
      <c r="L14" s="32">
        <f>+L8*L30</f>
        <v>387.79520081702412</v>
      </c>
    </row>
    <row r="15" spans="1:16" s="16" customFormat="1" ht="12.75" customHeight="1">
      <c r="B15" s="16" t="s">
        <v>69</v>
      </c>
      <c r="C15" s="13">
        <f>SUM(C12:C14)</f>
        <v>2261.3599999999997</v>
      </c>
      <c r="D15" s="13">
        <f>SUM(D12:D14)</f>
        <v>2518.6600000000003</v>
      </c>
      <c r="E15" s="13">
        <f>SUM(E12:E14)</f>
        <v>2519.11</v>
      </c>
      <c r="F15" s="13">
        <f>SUM(F12:F14)</f>
        <v>2818.6</v>
      </c>
      <c r="G15" s="13"/>
      <c r="H15" s="127">
        <f>SUM(H12:H14)</f>
        <v>3264.8853622191778</v>
      </c>
      <c r="I15" s="13">
        <f>SUM(I12:I14)</f>
        <v>3635.9419700589033</v>
      </c>
      <c r="J15" s="13">
        <f>SUM(J12:J14)</f>
        <v>3866.1223649038029</v>
      </c>
      <c r="K15" s="13">
        <f>SUM(K12:K14)</f>
        <v>4038.5383078676259</v>
      </c>
      <c r="L15" s="13">
        <f>SUM(L12:L14)</f>
        <v>4183.9383584039479</v>
      </c>
    </row>
    <row r="16" spans="1:16" ht="12.75" customHeight="1">
      <c r="B16" s="16"/>
      <c r="F16" s="14"/>
      <c r="H16" s="123"/>
    </row>
    <row r="17" spans="2:17" ht="15" customHeight="1">
      <c r="B17" s="124" t="s">
        <v>70</v>
      </c>
      <c r="F17" s="14"/>
      <c r="H17" s="123"/>
    </row>
    <row r="18" spans="2:17" ht="12.75" customHeight="1">
      <c r="B18" s="42" t="s">
        <v>71</v>
      </c>
      <c r="C18" s="23">
        <v>782.13</v>
      </c>
      <c r="D18" s="23">
        <v>749.53</v>
      </c>
      <c r="E18" s="23">
        <v>726.07</v>
      </c>
      <c r="F18" s="23">
        <v>672.8</v>
      </c>
      <c r="G18" s="93"/>
      <c r="H18" s="122">
        <f>+H9/365*H31</f>
        <v>801.06432632876704</v>
      </c>
      <c r="I18" s="14">
        <f>+I9/365*I31</f>
        <v>928.04785657643822</v>
      </c>
      <c r="J18" s="14">
        <f>+J9/365*J31</f>
        <v>1038.9705415653698</v>
      </c>
      <c r="K18" s="14">
        <f>+K9/365*K31</f>
        <v>1125.8098704126248</v>
      </c>
      <c r="L18" s="14">
        <f>+L9/365*L31</f>
        <v>1202.2713677932725</v>
      </c>
    </row>
    <row r="19" spans="2:17" ht="15" customHeight="1">
      <c r="B19" s="42" t="s">
        <v>72</v>
      </c>
      <c r="C19" s="23">
        <v>213.49</v>
      </c>
      <c r="D19" s="23">
        <v>169.88</v>
      </c>
      <c r="E19" s="23">
        <v>293.02999999999997</v>
      </c>
      <c r="F19" s="23">
        <v>365.28</v>
      </c>
      <c r="G19" s="125"/>
      <c r="H19" s="126">
        <f>+H8*H32</f>
        <v>408.05692199999999</v>
      </c>
      <c r="I19" s="32">
        <f>+I8*I32</f>
        <v>454.82652305999994</v>
      </c>
      <c r="J19" s="32">
        <f>+J8*J32</f>
        <v>485.14829126399997</v>
      </c>
      <c r="K19" s="32">
        <f>+K8*K32</f>
        <v>515.87434971072003</v>
      </c>
      <c r="L19" s="32">
        <f>+L8*L32</f>
        <v>542.91328114383373</v>
      </c>
    </row>
    <row r="20" spans="2:17" s="16" customFormat="1" ht="12.75" customHeight="1">
      <c r="B20" s="16" t="s">
        <v>73</v>
      </c>
      <c r="C20" s="13">
        <f>SUM(C18:C19)</f>
        <v>995.62</v>
      </c>
      <c r="D20" s="13">
        <f>SUM(D18:D19)</f>
        <v>919.41</v>
      </c>
      <c r="E20" s="13">
        <f>SUM(E18:E19)</f>
        <v>1019.1</v>
      </c>
      <c r="F20" s="13">
        <f>SUM(F18:F19)</f>
        <v>1038.08</v>
      </c>
      <c r="G20" s="13"/>
      <c r="H20" s="127">
        <f>SUM(H18:H19)</f>
        <v>1209.121248328767</v>
      </c>
      <c r="I20" s="13">
        <f>SUM(I18:I19)</f>
        <v>1382.8743796364381</v>
      </c>
      <c r="J20" s="13">
        <f>SUM(J18:J19)</f>
        <v>1524.1188328293697</v>
      </c>
      <c r="K20" s="13">
        <f>SUM(K18:K19)</f>
        <v>1641.6842201233449</v>
      </c>
      <c r="L20" s="13">
        <f>SUM(L18:L19)</f>
        <v>1745.1846489371062</v>
      </c>
    </row>
    <row r="21" spans="2:17" ht="12.75" customHeight="1">
      <c r="C21" s="13"/>
      <c r="D21" s="13"/>
      <c r="E21" s="13"/>
      <c r="F21" s="13"/>
      <c r="G21" s="13"/>
      <c r="H21" s="127"/>
      <c r="I21" s="13"/>
      <c r="J21" s="13"/>
      <c r="K21" s="13"/>
      <c r="L21" s="13"/>
    </row>
    <row r="22" spans="2:17" s="16" customFormat="1" ht="12.75" customHeight="1">
      <c r="B22" s="16" t="s">
        <v>74</v>
      </c>
      <c r="C22" s="13">
        <f>+C15-C20</f>
        <v>1265.7399999999998</v>
      </c>
      <c r="D22" s="13">
        <f>+D15-D20</f>
        <v>1599.2500000000005</v>
      </c>
      <c r="E22" s="13">
        <f>+E15-E20</f>
        <v>1500.0100000000002</v>
      </c>
      <c r="F22" s="13">
        <f>+F15-F20</f>
        <v>1780.52</v>
      </c>
      <c r="G22" s="13"/>
      <c r="H22" s="127">
        <f>+H15-H20</f>
        <v>2055.764113890411</v>
      </c>
      <c r="I22" s="13">
        <f>+I15-I20</f>
        <v>2253.0675904224654</v>
      </c>
      <c r="J22" s="13">
        <f>+J15-J20</f>
        <v>2342.0035320744332</v>
      </c>
      <c r="K22" s="13">
        <f>+K15-K20</f>
        <v>2396.8540877442811</v>
      </c>
      <c r="L22" s="13">
        <f>+L15-L20</f>
        <v>2438.7537094668414</v>
      </c>
    </row>
    <row r="23" spans="2:17" ht="12.75" customHeight="1">
      <c r="B23" s="128" t="s">
        <v>75</v>
      </c>
      <c r="C23" s="28">
        <f>+IF(ISERROR(C22/C8),0,C22/C8)</f>
        <v>0.28053245624922424</v>
      </c>
      <c r="D23" s="28">
        <f>+IF(ISERROR(D22/D8),0,D22/D8)</f>
        <v>0.35488652729358672</v>
      </c>
      <c r="E23" s="28">
        <f>+IF(ISERROR(E22/E8),0,E22/E8)</f>
        <v>0.33470337668828842</v>
      </c>
      <c r="F23" s="28">
        <f>+IF(ISERROR(F22/F8),0,F22/F8)</f>
        <v>0.33183739497990916</v>
      </c>
      <c r="G23" s="28"/>
      <c r="H23" s="129">
        <f>+IF(ISERROR(H22/H8),0,H22/H8)</f>
        <v>0.32746575342465756</v>
      </c>
      <c r="I23" s="28">
        <f>+IF(ISERROR(I22/I8),0,I22/I8)</f>
        <v>0.31208219178082192</v>
      </c>
      <c r="J23" s="28">
        <f>+IF(ISERROR(J22/J8),0,J22/J8)</f>
        <v>0.28964383561643842</v>
      </c>
      <c r="K23" s="28">
        <f>+IF(ISERROR(K22/K8),0,K22/K8)</f>
        <v>0.26947945205479457</v>
      </c>
      <c r="L23" s="28">
        <f>+IF(ISERROR(L22/L8),0,L22/L8)</f>
        <v>0.25155068493150684</v>
      </c>
      <c r="M23" s="14"/>
      <c r="N23" s="14"/>
      <c r="O23" s="14"/>
      <c r="P23" s="14"/>
      <c r="Q23" s="14"/>
    </row>
    <row r="24" spans="2:17" ht="12.75" customHeight="1">
      <c r="H24" s="123"/>
    </row>
    <row r="25" spans="2:17" s="16" customFormat="1" ht="12.75" customHeight="1">
      <c r="B25" s="66" t="s">
        <v>76</v>
      </c>
      <c r="C25" s="47"/>
      <c r="D25" s="47">
        <f>+C22-D22</f>
        <v>-333.51000000000067</v>
      </c>
      <c r="E25" s="47">
        <f>+D22-E22</f>
        <v>99.240000000000236</v>
      </c>
      <c r="F25" s="47">
        <f>+E22-F22</f>
        <v>-280.50999999999976</v>
      </c>
      <c r="G25" s="47"/>
      <c r="H25" s="130">
        <f>+F22-H22</f>
        <v>-275.24411389041097</v>
      </c>
      <c r="I25" s="47">
        <f>+H22-I22</f>
        <v>-197.30347653205445</v>
      </c>
      <c r="J25" s="47">
        <f>+I22-J22</f>
        <v>-88.935941651967823</v>
      </c>
      <c r="K25" s="47">
        <f>+J22-K22</f>
        <v>-54.850555669847836</v>
      </c>
      <c r="L25" s="47">
        <f>+K22-L22</f>
        <v>-41.899621722560369</v>
      </c>
    </row>
    <row r="26" spans="2:17" s="16" customFormat="1" ht="12.75" customHeight="1">
      <c r="H26" s="131"/>
    </row>
    <row r="27" spans="2:17" ht="12.75" customHeight="1">
      <c r="B27" s="58" t="s">
        <v>31</v>
      </c>
      <c r="H27" s="123"/>
    </row>
    <row r="28" spans="2:17" ht="12.75" customHeight="1">
      <c r="B28" s="132" t="s">
        <v>77</v>
      </c>
      <c r="C28" s="133">
        <f t="shared" ref="C28:E29" si="1">+IF(ISERROR(C12/C8*365),0,C12/C8*365)</f>
        <v>76.733873827550127</v>
      </c>
      <c r="D28" s="133">
        <f t="shared" si="1"/>
        <v>79.848736344330362</v>
      </c>
      <c r="E28" s="133">
        <f t="shared" si="1"/>
        <v>76.738114204493485</v>
      </c>
      <c r="F28" s="133">
        <f>E28</f>
        <v>76.738114204493485</v>
      </c>
      <c r="G28" s="133"/>
      <c r="H28" s="134">
        <f>'A2'!F9</f>
        <v>63</v>
      </c>
      <c r="I28" s="133">
        <f>'A2'!G9</f>
        <v>62</v>
      </c>
      <c r="J28" s="133">
        <f>'A2'!H9</f>
        <v>60</v>
      </c>
      <c r="K28" s="133">
        <f>'A2'!I9</f>
        <v>58</v>
      </c>
      <c r="L28" s="135">
        <f>'A2'!J9</f>
        <v>56</v>
      </c>
    </row>
    <row r="29" spans="2:17" ht="12.75" customHeight="1">
      <c r="B29" s="136" t="s">
        <v>78</v>
      </c>
      <c r="C29" s="137">
        <f t="shared" si="1"/>
        <v>181.83083544259907</v>
      </c>
      <c r="D29" s="137">
        <f t="shared" si="1"/>
        <v>234.85504019789732</v>
      </c>
      <c r="E29" s="137">
        <f t="shared" si="1"/>
        <v>284.01767398736746</v>
      </c>
      <c r="F29" s="137">
        <f>E29</f>
        <v>284.01767398736746</v>
      </c>
      <c r="G29" s="137"/>
      <c r="H29" s="138">
        <f>'A2'!F16</f>
        <v>320</v>
      </c>
      <c r="I29" s="137">
        <f>'A2'!G16</f>
        <v>310</v>
      </c>
      <c r="J29" s="137">
        <f>'A2'!H16</f>
        <v>295</v>
      </c>
      <c r="K29" s="137">
        <f>'A2'!I16</f>
        <v>280</v>
      </c>
      <c r="L29" s="139">
        <f>'A2'!J16</f>
        <v>265</v>
      </c>
    </row>
    <row r="30" spans="2:17" ht="12.75" customHeight="1">
      <c r="B30" s="136" t="s">
        <v>79</v>
      </c>
      <c r="C30" s="68">
        <f>+IF(ISERROR(C14/C8),0,C14/C8)</f>
        <v>3.6217397471586373E-2</v>
      </c>
      <c r="D30" s="68">
        <f>+IF(ISERROR(D14/D8),0,D14/D8)</f>
        <v>5.1544813231048495E-2</v>
      </c>
      <c r="E30" s="68">
        <f>+IF(ISERROR(E14/E8),0,E14/E8)</f>
        <v>5.2228998060964697E-2</v>
      </c>
      <c r="F30" s="68">
        <f>E30</f>
        <v>5.2228998060964697E-2</v>
      </c>
      <c r="G30" s="68"/>
      <c r="H30" s="140">
        <f>'A2'!F23</f>
        <v>4.4999999999999998E-2</v>
      </c>
      <c r="I30" s="68">
        <f>'A2'!G23</f>
        <v>4.4999999999999998E-2</v>
      </c>
      <c r="J30" s="68">
        <f>'A2'!H23</f>
        <v>4.2999999999999997E-2</v>
      </c>
      <c r="K30" s="68">
        <f>'A2'!I23</f>
        <v>4.2000000000000003E-2</v>
      </c>
      <c r="L30" s="141">
        <f>'A2'!J23</f>
        <v>0.04</v>
      </c>
    </row>
    <row r="31" spans="2:17" ht="12.75" customHeight="1">
      <c r="B31" s="136" t="s">
        <v>80</v>
      </c>
      <c r="C31" s="137">
        <f>+IF(ISERROR(C18/C9*365),0,C18/C9*365)</f>
        <v>123.729001248223</v>
      </c>
      <c r="D31" s="137">
        <f>+IF(ISERROR(D18/D9*365),0,D18/D9*365)</f>
        <v>135.35111935683364</v>
      </c>
      <c r="E31" s="137">
        <f>+IF(ISERROR(E18/E9*365),0,E18/E9*365)</f>
        <v>153.56988468447585</v>
      </c>
      <c r="F31" s="137">
        <f>E31</f>
        <v>153.56988468447585</v>
      </c>
      <c r="G31" s="137"/>
      <c r="H31" s="138">
        <f>'A2'!F31</f>
        <v>135</v>
      </c>
      <c r="I31" s="137">
        <f>'A2'!G31</f>
        <v>138</v>
      </c>
      <c r="J31" s="137">
        <f>'A2'!H31</f>
        <v>140</v>
      </c>
      <c r="K31" s="137">
        <f>'A2'!I31</f>
        <v>140</v>
      </c>
      <c r="L31" s="139">
        <f>'A2'!J31</f>
        <v>138</v>
      </c>
    </row>
    <row r="32" spans="2:17" ht="12.75" customHeight="1">
      <c r="B32" s="142" t="s">
        <v>81</v>
      </c>
      <c r="C32" s="143">
        <f>+IF(ISERROR(C19/C8),0,C19/C8)</f>
        <v>4.731688505115339E-2</v>
      </c>
      <c r="D32" s="143">
        <f>+IF(ISERROR(D19/D8),0,D19/D8)</f>
        <v>3.7697747854703451E-2</v>
      </c>
      <c r="E32" s="143">
        <f>+IF(ISERROR(E19/E8),0,E19/E8)</f>
        <v>6.538498441408333E-2</v>
      </c>
      <c r="F32" s="143">
        <f>E32</f>
        <v>6.538498441408333E-2</v>
      </c>
      <c r="G32" s="143"/>
      <c r="H32" s="144">
        <f>'A2'!F38</f>
        <v>6.5000000000000002E-2</v>
      </c>
      <c r="I32" s="143">
        <f>'A2'!G38</f>
        <v>6.3E-2</v>
      </c>
      <c r="J32" s="143">
        <f>'A2'!H38</f>
        <v>0.06</v>
      </c>
      <c r="K32" s="143">
        <f>'A2'!I38</f>
        <v>5.8000000000000003E-2</v>
      </c>
      <c r="L32" s="145">
        <f>'A2'!J38</f>
        <v>5.6000000000000001E-2</v>
      </c>
    </row>
    <row r="33" spans="2:12" ht="12.75" customHeight="1">
      <c r="B33" s="42"/>
      <c r="C33" s="44"/>
      <c r="D33" s="44"/>
      <c r="E33" s="44"/>
      <c r="F33" s="44"/>
      <c r="G33" s="44"/>
      <c r="H33" s="44"/>
      <c r="I33" s="44"/>
      <c r="J33" s="44"/>
      <c r="K33" s="44"/>
      <c r="L33" s="44"/>
    </row>
  </sheetData>
  <mergeCells count="2">
    <mergeCell ref="C5:F5"/>
    <mergeCell ref="H5:L5"/>
  </mergeCells>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35"/>
  <sheetViews>
    <sheetView showGridLines="0" topLeftCell="A8" zoomScaleNormal="100" workbookViewId="0">
      <selection activeCell="B8" sqref="B8"/>
    </sheetView>
  </sheetViews>
  <sheetFormatPr defaultColWidth="9.140625" defaultRowHeight="13.15"/>
  <cols>
    <col min="1" max="1" width="0.85546875" style="14" customWidth="1"/>
    <col min="2" max="4" width="15.7109375" style="14" customWidth="1"/>
    <col min="5" max="5" width="10.7109375" style="14" customWidth="1"/>
    <col min="6" max="6" width="22.7109375" style="14" customWidth="1"/>
    <col min="7" max="11" width="15.28515625" style="14" customWidth="1"/>
    <col min="12" max="14" width="11.140625" style="14" customWidth="1"/>
    <col min="15" max="257" width="9.140625" style="14" customWidth="1"/>
  </cols>
  <sheetData>
    <row r="1" spans="1:14" s="5" customFormat="1" ht="20.25" customHeight="1">
      <c r="A1" s="113">
        <f>+DCF!A1</f>
        <v>0</v>
      </c>
      <c r="B1" s="115"/>
      <c r="C1" s="115"/>
      <c r="D1" s="115"/>
      <c r="E1" s="115"/>
      <c r="F1" s="115"/>
      <c r="G1" s="115"/>
      <c r="H1" s="115"/>
      <c r="I1" s="115"/>
      <c r="J1" s="115"/>
      <c r="K1" s="115"/>
      <c r="L1" s="115"/>
    </row>
    <row r="2" spans="1:14" s="5" customFormat="1" ht="18" customHeight="1">
      <c r="A2" s="114" t="s">
        <v>82</v>
      </c>
      <c r="B2" s="115"/>
      <c r="C2" s="115"/>
      <c r="D2" s="115"/>
      <c r="E2" s="115"/>
      <c r="F2" s="115"/>
      <c r="G2" s="115"/>
      <c r="H2" s="115"/>
      <c r="I2" s="115"/>
      <c r="J2" s="115"/>
      <c r="K2" s="115"/>
      <c r="L2" s="115"/>
    </row>
    <row r="3" spans="1:14" s="5" customFormat="1" ht="12.75" customHeight="1">
      <c r="A3" s="10" t="s">
        <v>63</v>
      </c>
      <c r="B3" s="115"/>
      <c r="C3" s="115"/>
      <c r="D3" s="115"/>
      <c r="E3" s="115"/>
      <c r="F3" s="115"/>
      <c r="G3" s="115"/>
      <c r="H3" s="115"/>
      <c r="I3" s="115"/>
      <c r="J3" s="115"/>
      <c r="K3" s="115"/>
      <c r="L3" s="115"/>
      <c r="M3" s="116"/>
      <c r="N3" s="116"/>
    </row>
    <row r="4" spans="1:14" s="5" customFormat="1" ht="12.75" customHeight="1">
      <c r="A4" s="14"/>
      <c r="B4" s="14"/>
      <c r="C4" s="14"/>
      <c r="D4" s="14"/>
      <c r="E4" s="14"/>
      <c r="F4" s="14"/>
      <c r="G4" s="14"/>
      <c r="H4" s="14"/>
      <c r="I4" s="14"/>
      <c r="J4" s="14"/>
      <c r="K4" s="14"/>
      <c r="L4" s="14"/>
      <c r="M4" s="14"/>
      <c r="N4" s="116"/>
    </row>
    <row r="6" spans="1:14" ht="15" customHeight="1">
      <c r="B6" s="262" t="s">
        <v>83</v>
      </c>
      <c r="C6" s="280"/>
      <c r="D6" s="280"/>
      <c r="F6" s="262" t="s">
        <v>84</v>
      </c>
      <c r="G6" s="280"/>
      <c r="H6" s="280"/>
      <c r="I6" s="280"/>
      <c r="J6" s="280"/>
      <c r="K6" s="280"/>
      <c r="L6" s="280"/>
    </row>
    <row r="7" spans="1:14" ht="12.75" customHeight="1">
      <c r="B7" s="58" t="s">
        <v>85</v>
      </c>
      <c r="F7" s="5"/>
      <c r="G7" s="18" t="s">
        <v>86</v>
      </c>
      <c r="H7" s="18" t="s">
        <v>87</v>
      </c>
      <c r="I7" s="18" t="s">
        <v>87</v>
      </c>
      <c r="J7" s="18" t="s">
        <v>88</v>
      </c>
      <c r="K7" s="18" t="s">
        <v>89</v>
      </c>
      <c r="L7" s="18" t="s">
        <v>90</v>
      </c>
    </row>
    <row r="8" spans="1:14" ht="16.5" customHeight="1">
      <c r="B8" s="5" t="s">
        <v>91</v>
      </c>
      <c r="C8" s="5"/>
      <c r="D8" s="146">
        <v>6.8500000000000005E-2</v>
      </c>
      <c r="F8" s="147" t="s">
        <v>92</v>
      </c>
      <c r="G8" s="148" t="s">
        <v>93</v>
      </c>
      <c r="H8" s="148" t="s">
        <v>94</v>
      </c>
      <c r="I8" s="148" t="s">
        <v>95</v>
      </c>
      <c r="J8" s="148" t="s">
        <v>96</v>
      </c>
      <c r="K8" s="148" t="s">
        <v>37</v>
      </c>
      <c r="L8" s="148" t="s">
        <v>97</v>
      </c>
      <c r="N8" s="149"/>
    </row>
    <row r="9" spans="1:14" ht="12.75" customHeight="1">
      <c r="B9" s="150" t="s">
        <v>98</v>
      </c>
      <c r="D9" s="151">
        <f>1-D8</f>
        <v>0.93149999999999999</v>
      </c>
      <c r="F9" s="23" t="s">
        <v>99</v>
      </c>
      <c r="G9" s="23">
        <v>0.57079999999999997</v>
      </c>
      <c r="H9" s="23">
        <v>1757.99</v>
      </c>
      <c r="I9" s="23">
        <v>9061.5</v>
      </c>
      <c r="J9" s="152">
        <f>+IF(ISERROR(H9/I9),0,H9/I9)</f>
        <v>0.19400651106328975</v>
      </c>
      <c r="K9" s="89">
        <f>$D$14</f>
        <v>0.25219999999999998</v>
      </c>
      <c r="L9" s="14">
        <f>+G9/(1+(J9)*(1-K9))</f>
        <v>0.49848129613719383</v>
      </c>
    </row>
    <row r="10" spans="1:14" ht="12.75" customHeight="1">
      <c r="B10" s="150" t="s">
        <v>100</v>
      </c>
      <c r="D10" s="153">
        <f>1512.04/(1512.04+5085)</f>
        <v>0.22919976231764549</v>
      </c>
      <c r="F10" s="23" t="s">
        <v>101</v>
      </c>
      <c r="G10" s="23">
        <v>0.42820000000000003</v>
      </c>
      <c r="H10" s="23">
        <v>21.17</v>
      </c>
      <c r="I10" s="23">
        <v>5673.93</v>
      </c>
      <c r="J10" s="152">
        <f>+IF(ISERROR(H10/I10),0,H10/I10)</f>
        <v>3.7310999606974355E-3</v>
      </c>
      <c r="K10" s="89">
        <f>$D$14</f>
        <v>0.25219999999999998</v>
      </c>
      <c r="L10" s="14">
        <f>+G10/(1+(J10)*(1-K10))</f>
        <v>0.42700859624835497</v>
      </c>
    </row>
    <row r="11" spans="1:14" ht="12.75" customHeight="1">
      <c r="D11" s="154"/>
      <c r="F11" s="23" t="s">
        <v>102</v>
      </c>
      <c r="G11" s="23">
        <v>1.0266</v>
      </c>
      <c r="H11" s="23">
        <v>174.61</v>
      </c>
      <c r="I11" s="23">
        <v>5819.34</v>
      </c>
      <c r="J11" s="152">
        <f>+IF(ISERROR(H11/I11),0,H11/I11)</f>
        <v>3.0005120855629678E-2</v>
      </c>
      <c r="K11" s="89">
        <f>$D$14</f>
        <v>0.25219999999999998</v>
      </c>
      <c r="L11" s="14">
        <f>+G11/(1+(J11)*(1-K11))</f>
        <v>1.0040708300344297</v>
      </c>
    </row>
    <row r="12" spans="1:14" ht="12.75" customHeight="1">
      <c r="B12" s="58" t="s">
        <v>103</v>
      </c>
      <c r="C12" s="5"/>
      <c r="D12" s="155"/>
      <c r="F12" s="23" t="s">
        <v>104</v>
      </c>
      <c r="G12" s="23">
        <v>0.78320000000000001</v>
      </c>
      <c r="H12" s="23">
        <v>20</v>
      </c>
      <c r="I12" s="23">
        <v>4295.93</v>
      </c>
      <c r="J12" s="152">
        <f>+IF(ISERROR(H12/I12),0,H12/I12)</f>
        <v>4.6555693412136598E-3</v>
      </c>
      <c r="K12" s="89">
        <f>$D$14</f>
        <v>0.25219999999999998</v>
      </c>
      <c r="L12" s="14">
        <f>+G12/(1+(J12)*(1-K12))</f>
        <v>0.78048280005548742</v>
      </c>
    </row>
    <row r="13" spans="1:14" ht="12.75" customHeight="1">
      <c r="B13" s="5" t="s">
        <v>103</v>
      </c>
      <c r="C13" s="5"/>
      <c r="D13" s="146">
        <v>7.3870000000000005E-2</v>
      </c>
      <c r="F13" s="23" t="s">
        <v>105</v>
      </c>
      <c r="G13" s="23">
        <v>0.62360000000000004</v>
      </c>
      <c r="H13" s="23">
        <v>500.15</v>
      </c>
      <c r="I13" s="23">
        <v>3737.49</v>
      </c>
      <c r="J13" s="152">
        <f>+IF(ISERROR(H13/I13),0,H13/I13)</f>
        <v>0.13381975603948104</v>
      </c>
      <c r="K13" s="89">
        <f>$D$14</f>
        <v>0.25219999999999998</v>
      </c>
      <c r="L13" s="14">
        <f>+G13/(1+(J13)*(1-K13))</f>
        <v>0.56687280405837659</v>
      </c>
    </row>
    <row r="14" spans="1:14" ht="12.75" customHeight="1">
      <c r="B14" s="5" t="s">
        <v>37</v>
      </c>
      <c r="C14" s="5"/>
      <c r="D14" s="146">
        <v>0.25219999999999998</v>
      </c>
      <c r="F14" s="5"/>
      <c r="G14" s="93"/>
      <c r="H14" s="93"/>
      <c r="I14" s="93"/>
      <c r="J14" s="152"/>
      <c r="K14" s="93"/>
    </row>
    <row r="15" spans="1:14" ht="12.75" customHeight="1">
      <c r="B15" s="16" t="s">
        <v>106</v>
      </c>
      <c r="C15" s="16"/>
      <c r="D15" s="156">
        <f>+D13*(1-D14)</f>
        <v>5.5239986000000005E-2</v>
      </c>
      <c r="F15" s="66" t="s">
        <v>107</v>
      </c>
      <c r="G15" s="47">
        <f>AVERAGE(G9:G14)</f>
        <v>0.68647999999999998</v>
      </c>
      <c r="H15" s="48"/>
      <c r="I15" s="48"/>
      <c r="J15" s="157">
        <f>AVERAGE(J9:J14)</f>
        <v>7.3243611452062304E-2</v>
      </c>
      <c r="K15" s="48"/>
      <c r="L15" s="47">
        <f>AVERAGE(L9:L13)</f>
        <v>0.65538326530676849</v>
      </c>
    </row>
    <row r="16" spans="1:14" ht="12.75" customHeight="1">
      <c r="B16" s="16"/>
      <c r="C16" s="16"/>
      <c r="D16" s="154"/>
      <c r="F16" s="66" t="s">
        <v>108</v>
      </c>
      <c r="G16" s="47">
        <f>MEDIAN(G9:G14)</f>
        <v>0.62360000000000004</v>
      </c>
      <c r="H16" s="48"/>
      <c r="I16" s="48"/>
      <c r="J16" s="157">
        <f>MEDIAN(J9:J14)</f>
        <v>3.0005120855629678E-2</v>
      </c>
      <c r="K16" s="48"/>
      <c r="L16" s="47">
        <f>MEDIAN(L9:L12)</f>
        <v>0.63948204809634057</v>
      </c>
    </row>
    <row r="17" spans="2:12" ht="12.75" customHeight="1">
      <c r="D17" s="154"/>
    </row>
    <row r="18" spans="2:12" ht="15" customHeight="1">
      <c r="B18" s="58" t="s">
        <v>109</v>
      </c>
      <c r="C18" s="5"/>
      <c r="D18" s="155"/>
      <c r="E18" s="5"/>
      <c r="F18" s="262" t="s">
        <v>110</v>
      </c>
      <c r="G18" s="280"/>
      <c r="H18" s="280"/>
      <c r="I18" s="280"/>
      <c r="J18" s="280"/>
      <c r="K18" s="280"/>
      <c r="L18" s="280"/>
    </row>
    <row r="19" spans="2:12" ht="14.25" customHeight="1">
      <c r="B19" s="5" t="s">
        <v>111</v>
      </c>
      <c r="C19" s="5"/>
      <c r="D19" s="146">
        <v>6.7770999999999998E-2</v>
      </c>
      <c r="F19" s="5"/>
      <c r="G19" s="5"/>
      <c r="H19" s="5"/>
      <c r="I19" s="18" t="s">
        <v>112</v>
      </c>
      <c r="J19" s="18" t="s">
        <v>113</v>
      </c>
      <c r="K19" s="18" t="s">
        <v>113</v>
      </c>
      <c r="L19" s="5"/>
    </row>
    <row r="20" spans="2:12" ht="14.25" customHeight="1">
      <c r="B20" s="5" t="s">
        <v>114</v>
      </c>
      <c r="C20" s="5"/>
      <c r="D20" s="146">
        <v>5.5329000000000003E-2</v>
      </c>
      <c r="F20" s="5"/>
      <c r="G20" s="5"/>
      <c r="H20" s="5"/>
      <c r="I20" s="18" t="s">
        <v>90</v>
      </c>
      <c r="J20" s="18" t="s">
        <v>88</v>
      </c>
      <c r="K20" s="18" t="s">
        <v>89</v>
      </c>
      <c r="L20" s="18" t="s">
        <v>115</v>
      </c>
    </row>
    <row r="21" spans="2:12" ht="15" customHeight="1">
      <c r="B21" s="5" t="s">
        <v>116</v>
      </c>
      <c r="C21" s="5"/>
      <c r="D21" s="158">
        <f>L22</f>
        <v>0.69142357555588652</v>
      </c>
      <c r="F21" s="5"/>
      <c r="G21" s="5"/>
      <c r="H21" s="5"/>
      <c r="I21" s="148" t="s">
        <v>97</v>
      </c>
      <c r="J21" s="148" t="s">
        <v>96</v>
      </c>
      <c r="K21" s="148" t="s">
        <v>37</v>
      </c>
      <c r="L21" s="148" t="s">
        <v>97</v>
      </c>
    </row>
    <row r="22" spans="2:12" ht="12.75" customHeight="1">
      <c r="D22" s="154"/>
      <c r="F22" s="16" t="s">
        <v>117</v>
      </c>
      <c r="G22" s="5"/>
      <c r="H22" s="5"/>
      <c r="I22" s="14">
        <f>L15</f>
        <v>0.65538326530676849</v>
      </c>
      <c r="J22" s="152">
        <f>D8/D9</f>
        <v>7.35373054213634E-2</v>
      </c>
      <c r="K22" s="152">
        <f>D14</f>
        <v>0.25219999999999998</v>
      </c>
      <c r="L22" s="91">
        <f>+I22*(1+(J22)*(1-K22))</f>
        <v>0.69142357555588652</v>
      </c>
    </row>
    <row r="23" spans="2:12" ht="12.75" customHeight="1">
      <c r="B23" s="16" t="s">
        <v>118</v>
      </c>
      <c r="C23" s="5"/>
      <c r="D23" s="156">
        <f>+D19+(D21*D20)</f>
        <v>0.10602677501193164</v>
      </c>
      <c r="F23" s="16"/>
      <c r="G23" s="5"/>
      <c r="H23" s="5"/>
      <c r="I23" s="5"/>
      <c r="J23" s="5"/>
      <c r="K23" s="5"/>
      <c r="L23" s="13"/>
    </row>
    <row r="24" spans="2:12" ht="12.75" customHeight="1">
      <c r="B24" s="16"/>
      <c r="C24" s="5"/>
      <c r="D24" s="154"/>
      <c r="I24" s="13" t="s">
        <v>119</v>
      </c>
      <c r="L24" s="159">
        <v>0.99</v>
      </c>
    </row>
    <row r="25" spans="2:12" ht="12.75" customHeight="1">
      <c r="B25" s="58"/>
      <c r="C25" s="5"/>
      <c r="D25" s="155"/>
      <c r="I25" s="13" t="s">
        <v>120</v>
      </c>
      <c r="L25" s="159">
        <v>0.98</v>
      </c>
    </row>
    <row r="26" spans="2:12" ht="12.75" customHeight="1">
      <c r="B26" s="16" t="s">
        <v>27</v>
      </c>
      <c r="C26" s="5"/>
      <c r="D26" s="156">
        <f>(D8*D15)+(D9*D23)</f>
        <v>0.10254787996461431</v>
      </c>
    </row>
    <row r="27" spans="2:12" ht="12.75" customHeight="1">
      <c r="B27" s="160"/>
      <c r="C27" s="160"/>
      <c r="D27" s="160"/>
    </row>
    <row r="28" spans="2:12" ht="15" customHeight="1">
      <c r="B28" s="261" t="s">
        <v>121</v>
      </c>
      <c r="C28" s="282"/>
      <c r="D28" s="282"/>
      <c r="F28" s="263" t="s">
        <v>122</v>
      </c>
      <c r="G28" s="280"/>
      <c r="H28" s="280"/>
      <c r="I28" s="280"/>
      <c r="J28" s="280"/>
      <c r="K28" s="280"/>
      <c r="L28" s="280"/>
    </row>
    <row r="29" spans="2:12" ht="15" customHeight="1">
      <c r="B29" s="14" t="s">
        <v>123</v>
      </c>
      <c r="F29" s="161"/>
      <c r="G29" s="162"/>
      <c r="H29" s="264" t="s">
        <v>124</v>
      </c>
      <c r="I29" s="280"/>
      <c r="J29" s="280"/>
      <c r="K29" s="280"/>
      <c r="L29" s="280"/>
    </row>
    <row r="30" spans="2:12" ht="12.75" customHeight="1">
      <c r="B30" s="14" t="s">
        <v>125</v>
      </c>
      <c r="F30" s="265" t="s">
        <v>91</v>
      </c>
      <c r="G30" s="163">
        <f>+D26</f>
        <v>0.10254787996461431</v>
      </c>
      <c r="H30" s="164">
        <f>I30-0.005</f>
        <v>6.3869999999999996E-2</v>
      </c>
      <c r="I30" s="164">
        <f>J30-0.005</f>
        <v>6.8870000000000001E-2</v>
      </c>
      <c r="J30" s="165">
        <f>D13</f>
        <v>7.3870000000000005E-2</v>
      </c>
      <c r="K30" s="164">
        <f>J30+0.005</f>
        <v>7.887000000000001E-2</v>
      </c>
      <c r="L30" s="164">
        <f>K30+0.005</f>
        <v>8.3870000000000014E-2</v>
      </c>
    </row>
    <row r="31" spans="2:12" ht="12.75" customHeight="1">
      <c r="F31" s="280"/>
      <c r="G31" s="98">
        <f>G32-0.02</f>
        <v>2.8500000000000001E-2</v>
      </c>
      <c r="H31" s="166">
        <f t="shared" ref="H31:L35" si="0">$G31*H$30*(1-$D$14)+(1-$G31)*$D$23-$D$26</f>
        <v>1.8183485604772731E-3</v>
      </c>
      <c r="I31" s="167">
        <f t="shared" si="0"/>
        <v>1.9249100604772779E-3</v>
      </c>
      <c r="J31" s="167">
        <f t="shared" si="0"/>
        <v>2.0314715604772687E-3</v>
      </c>
      <c r="K31" s="167">
        <f t="shared" si="0"/>
        <v>2.1380330604772735E-3</v>
      </c>
      <c r="L31" s="167">
        <f t="shared" si="0"/>
        <v>2.2445945604772782E-3</v>
      </c>
    </row>
    <row r="32" spans="2:12" ht="12.75" customHeight="1">
      <c r="F32" s="280"/>
      <c r="G32" s="98">
        <f>G33-0.02</f>
        <v>4.8500000000000001E-2</v>
      </c>
      <c r="H32" s="168">
        <f t="shared" si="0"/>
        <v>6.5305278023863877E-4</v>
      </c>
      <c r="I32" s="169">
        <f t="shared" si="0"/>
        <v>8.3439428023864004E-4</v>
      </c>
      <c r="J32" s="169">
        <f t="shared" si="0"/>
        <v>1.0157357802386413E-3</v>
      </c>
      <c r="K32" s="169">
        <f t="shared" si="0"/>
        <v>1.1970772802386426E-3</v>
      </c>
      <c r="L32" s="167">
        <f t="shared" si="0"/>
        <v>1.3784187802386438E-3</v>
      </c>
    </row>
    <row r="33" spans="6:12" ht="12.75" customHeight="1">
      <c r="F33" s="280"/>
      <c r="G33" s="104">
        <f>D8</f>
        <v>6.8500000000000005E-2</v>
      </c>
      <c r="H33" s="168">
        <f t="shared" si="0"/>
        <v>-5.1224299999999556E-4</v>
      </c>
      <c r="I33" s="169">
        <f t="shared" si="0"/>
        <v>-2.5612149999999778E-4</v>
      </c>
      <c r="J33" s="170">
        <f t="shared" si="0"/>
        <v>0</v>
      </c>
      <c r="K33" s="169">
        <f t="shared" si="0"/>
        <v>2.5612150000001166E-4</v>
      </c>
      <c r="L33" s="167">
        <f t="shared" si="0"/>
        <v>5.1224300000000944E-4</v>
      </c>
    </row>
    <row r="34" spans="6:12" ht="12.75" customHeight="1">
      <c r="F34" s="280"/>
      <c r="G34" s="98">
        <f>G33+0.02</f>
        <v>8.8500000000000009E-2</v>
      </c>
      <c r="H34" s="168">
        <f t="shared" si="0"/>
        <v>-1.6775387802386299E-3</v>
      </c>
      <c r="I34" s="169">
        <f t="shared" si="0"/>
        <v>-1.3466372802386356E-3</v>
      </c>
      <c r="J34" s="169">
        <f t="shared" si="0"/>
        <v>-1.0157357802386274E-3</v>
      </c>
      <c r="K34" s="169">
        <f t="shared" si="0"/>
        <v>-6.8483428023863313E-4</v>
      </c>
      <c r="L34" s="167">
        <f t="shared" si="0"/>
        <v>-3.5393278023862496E-4</v>
      </c>
    </row>
    <row r="35" spans="6:12" ht="12.75" customHeight="1">
      <c r="F35" s="280"/>
      <c r="G35" s="98">
        <f>G34+0.02</f>
        <v>0.10850000000000001</v>
      </c>
      <c r="H35" s="168">
        <f t="shared" si="0"/>
        <v>-2.8428345604772642E-3</v>
      </c>
      <c r="I35" s="167">
        <f t="shared" si="0"/>
        <v>-2.4371530604772595E-3</v>
      </c>
      <c r="J35" s="167">
        <f t="shared" si="0"/>
        <v>-2.0314715604772687E-3</v>
      </c>
      <c r="K35" s="167">
        <f t="shared" si="0"/>
        <v>-1.625790060477264E-3</v>
      </c>
      <c r="L35" s="167">
        <f t="shared" si="0"/>
        <v>-1.2201085604772594E-3</v>
      </c>
    </row>
  </sheetData>
  <mergeCells count="7">
    <mergeCell ref="B28:D28"/>
    <mergeCell ref="F6:L6"/>
    <mergeCell ref="F28:L28"/>
    <mergeCell ref="H29:L29"/>
    <mergeCell ref="F30:F35"/>
    <mergeCell ref="B6:D6"/>
    <mergeCell ref="F18:L18"/>
  </mergeCells>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W51"/>
  <sheetViews>
    <sheetView showGridLines="0" topLeftCell="A14" zoomScale="80" zoomScaleNormal="80" workbookViewId="0">
      <selection activeCell="N41" sqref="N41"/>
    </sheetView>
  </sheetViews>
  <sheetFormatPr defaultColWidth="9.140625" defaultRowHeight="13.15"/>
  <cols>
    <col min="1" max="1" width="0.85546875" style="162" customWidth="1"/>
    <col min="2" max="5" width="9.7109375" style="162" customWidth="1"/>
    <col min="6" max="10" width="12.7109375" style="162" customWidth="1"/>
    <col min="11" max="12" width="9.140625" style="162" customWidth="1"/>
    <col min="13" max="13" width="32.85546875" style="162" customWidth="1"/>
    <col min="14" max="257" width="9.140625" style="162" customWidth="1"/>
  </cols>
  <sheetData>
    <row r="1" spans="1:27" ht="3.75" customHeight="1">
      <c r="A1" s="162" t="s">
        <v>126</v>
      </c>
    </row>
    <row r="2" spans="1:27" ht="20.25" customHeight="1">
      <c r="B2" s="267" t="s">
        <v>127</v>
      </c>
      <c r="C2" s="280"/>
      <c r="D2" s="280"/>
      <c r="E2" s="280"/>
      <c r="F2" s="280"/>
      <c r="G2" s="280"/>
      <c r="H2" s="280"/>
      <c r="I2" s="280"/>
      <c r="J2" s="280"/>
    </row>
    <row r="3" spans="1:27" ht="12.75" customHeight="1">
      <c r="F3" s="171"/>
      <c r="G3" s="171"/>
      <c r="H3" s="171"/>
      <c r="I3" s="171"/>
      <c r="J3" s="171"/>
    </row>
    <row r="4" spans="1:27" ht="15" customHeight="1">
      <c r="F4" s="264" t="s">
        <v>8</v>
      </c>
      <c r="G4" s="280"/>
      <c r="H4" s="280"/>
      <c r="I4" s="280"/>
      <c r="J4" s="280"/>
      <c r="Q4" s="266" t="s">
        <v>128</v>
      </c>
      <c r="R4" s="282"/>
      <c r="S4" s="282"/>
      <c r="T4" s="282"/>
      <c r="U4" s="282"/>
      <c r="V4" s="282"/>
      <c r="W4" s="282"/>
      <c r="X4" s="282"/>
      <c r="Y4" s="282"/>
      <c r="Z4" s="282"/>
      <c r="AA4" s="283"/>
    </row>
    <row r="5" spans="1:27" ht="12.75" customHeight="1">
      <c r="B5" s="86"/>
      <c r="F5" s="172">
        <v>1</v>
      </c>
      <c r="G5" s="172">
        <v>2</v>
      </c>
      <c r="H5" s="172">
        <v>3</v>
      </c>
      <c r="I5" s="172">
        <v>4</v>
      </c>
      <c r="J5" s="172">
        <v>5</v>
      </c>
      <c r="Q5" s="284"/>
      <c r="R5" s="280"/>
      <c r="S5" s="280"/>
      <c r="T5" s="280"/>
      <c r="U5" s="280"/>
      <c r="V5" s="280"/>
      <c r="W5" s="280"/>
      <c r="X5" s="280"/>
      <c r="Y5" s="280"/>
      <c r="Z5" s="280"/>
      <c r="AA5" s="285"/>
    </row>
    <row r="6" spans="1:27" ht="15" customHeight="1">
      <c r="B6" s="86"/>
      <c r="F6" s="20">
        <v>2027</v>
      </c>
      <c r="G6" s="20">
        <v>2028</v>
      </c>
      <c r="H6" s="20">
        <v>2029</v>
      </c>
      <c r="I6" s="20">
        <v>2030</v>
      </c>
      <c r="J6" s="20">
        <v>2031</v>
      </c>
      <c r="Q6" s="284"/>
      <c r="R6" s="280"/>
      <c r="S6" s="280"/>
      <c r="T6" s="280"/>
      <c r="U6" s="280"/>
      <c r="V6" s="280"/>
      <c r="W6" s="280"/>
      <c r="X6" s="280"/>
      <c r="Y6" s="280"/>
      <c r="Z6" s="280"/>
      <c r="AA6" s="285"/>
    </row>
    <row r="7" spans="1:27" ht="12.75" customHeight="1">
      <c r="B7" s="86"/>
      <c r="F7" s="173"/>
      <c r="G7" s="173"/>
      <c r="H7" s="173"/>
      <c r="I7" s="173"/>
      <c r="J7" s="173"/>
      <c r="Q7" s="284"/>
      <c r="R7" s="280"/>
      <c r="S7" s="280"/>
      <c r="T7" s="280"/>
      <c r="U7" s="280"/>
      <c r="V7" s="280"/>
      <c r="W7" s="280"/>
      <c r="X7" s="280"/>
      <c r="Y7" s="280"/>
      <c r="Z7" s="280"/>
      <c r="AA7" s="285"/>
    </row>
    <row r="8" spans="1:27" ht="12.75" customHeight="1">
      <c r="B8" s="41" t="s">
        <v>129</v>
      </c>
      <c r="G8" s="173"/>
      <c r="H8" s="173"/>
      <c r="I8" s="173"/>
      <c r="J8" s="173"/>
      <c r="Q8" s="284"/>
      <c r="R8" s="280"/>
      <c r="S8" s="280"/>
      <c r="T8" s="280"/>
      <c r="U8" s="280"/>
      <c r="V8" s="280"/>
      <c r="W8" s="280"/>
      <c r="X8" s="280"/>
      <c r="Y8" s="280"/>
      <c r="Z8" s="280"/>
      <c r="AA8" s="285"/>
    </row>
    <row r="9" spans="1:27" ht="12.75" customHeight="1">
      <c r="B9" s="86" t="s">
        <v>32</v>
      </c>
      <c r="F9" s="174">
        <f>CHOOSE(DCF!$D$4,F10,F11,F12,F13,F14)</f>
        <v>0.17</v>
      </c>
      <c r="G9" s="174">
        <f>CHOOSE(DCF!$D$4,G10,G11,G12,G13,G14)</f>
        <v>0.15</v>
      </c>
      <c r="H9" s="174">
        <f>CHOOSE(DCF!$D$4,H10,H11,H12,H13,H14)</f>
        <v>0.12</v>
      </c>
      <c r="I9" s="174">
        <f>CHOOSE(DCF!$D$4,I10,I11,I12,I13,I14)</f>
        <v>0.1</v>
      </c>
      <c r="J9" s="174">
        <f>CHOOSE(DCF!$D$4,J10,J11,J12,J13,J14)</f>
        <v>0.09</v>
      </c>
      <c r="M9" s="175" t="s">
        <v>130</v>
      </c>
      <c r="N9" s="176">
        <f>DCF!H35</f>
        <v>0.19725723568092723</v>
      </c>
      <c r="Q9" s="284"/>
      <c r="R9" s="280"/>
      <c r="S9" s="280"/>
      <c r="T9" s="280"/>
      <c r="U9" s="280"/>
      <c r="V9" s="280"/>
      <c r="W9" s="280"/>
      <c r="X9" s="280"/>
      <c r="Y9" s="280"/>
      <c r="Z9" s="280"/>
      <c r="AA9" s="285"/>
    </row>
    <row r="10" spans="1:27" ht="12.75" customHeight="1">
      <c r="B10" s="86" t="s">
        <v>131</v>
      </c>
      <c r="E10" s="162">
        <v>1</v>
      </c>
      <c r="F10" s="177">
        <v>0.17</v>
      </c>
      <c r="G10" s="178">
        <v>0.15</v>
      </c>
      <c r="H10" s="178">
        <v>0.12</v>
      </c>
      <c r="I10" s="178">
        <v>0.1</v>
      </c>
      <c r="J10" s="179">
        <v>0.09</v>
      </c>
      <c r="M10" s="175" t="s">
        <v>132</v>
      </c>
      <c r="N10" s="176">
        <f>AVERAGE(DCF!F35:H35)</f>
        <v>6.3510905382951746E-2</v>
      </c>
      <c r="Q10" s="284"/>
      <c r="R10" s="280"/>
      <c r="S10" s="280"/>
      <c r="T10" s="280"/>
      <c r="U10" s="280"/>
      <c r="V10" s="280"/>
      <c r="W10" s="280"/>
      <c r="X10" s="280"/>
      <c r="Y10" s="280"/>
      <c r="Z10" s="280"/>
      <c r="AA10" s="285"/>
    </row>
    <row r="11" spans="1:27" ht="12.75" customHeight="1">
      <c r="B11" s="86" t="s">
        <v>133</v>
      </c>
      <c r="E11" s="162">
        <v>2</v>
      </c>
      <c r="F11" s="180">
        <v>0.21</v>
      </c>
      <c r="G11" s="181">
        <v>0.18</v>
      </c>
      <c r="H11" s="181">
        <v>0.15</v>
      </c>
      <c r="I11" s="181">
        <v>0.12</v>
      </c>
      <c r="J11" s="182">
        <v>0.1</v>
      </c>
      <c r="M11" s="175" t="s">
        <v>134</v>
      </c>
      <c r="N11" s="183">
        <v>0.09</v>
      </c>
      <c r="Q11" s="284"/>
      <c r="R11" s="280"/>
      <c r="S11" s="280"/>
      <c r="T11" s="280"/>
      <c r="U11" s="280"/>
      <c r="V11" s="280"/>
      <c r="W11" s="280"/>
      <c r="X11" s="280"/>
      <c r="Y11" s="280"/>
      <c r="Z11" s="280"/>
      <c r="AA11" s="285"/>
    </row>
    <row r="12" spans="1:27" ht="12.75" customHeight="1">
      <c r="B12" s="86" t="s">
        <v>135</v>
      </c>
      <c r="E12" s="162">
        <v>3</v>
      </c>
      <c r="F12" s="180">
        <v>0.23</v>
      </c>
      <c r="G12" s="181">
        <v>0.21</v>
      </c>
      <c r="H12" s="181">
        <v>0.18</v>
      </c>
      <c r="I12" s="181">
        <v>0.14000000000000001</v>
      </c>
      <c r="J12" s="182">
        <v>0.12</v>
      </c>
      <c r="M12" s="175" t="s">
        <v>136</v>
      </c>
      <c r="N12" s="183">
        <v>0.1</v>
      </c>
      <c r="Q12" s="284"/>
      <c r="R12" s="280"/>
      <c r="S12" s="280"/>
      <c r="T12" s="280"/>
      <c r="U12" s="280"/>
      <c r="V12" s="280"/>
      <c r="W12" s="280"/>
      <c r="X12" s="280"/>
      <c r="Y12" s="280"/>
      <c r="Z12" s="280"/>
      <c r="AA12" s="285"/>
    </row>
    <row r="13" spans="1:27" ht="12.75" customHeight="1">
      <c r="B13" s="86" t="s">
        <v>137</v>
      </c>
      <c r="E13" s="162">
        <v>4</v>
      </c>
      <c r="F13" s="180">
        <v>0.14000000000000001</v>
      </c>
      <c r="G13" s="181">
        <v>0.11</v>
      </c>
      <c r="H13" s="181">
        <v>0.09</v>
      </c>
      <c r="I13" s="181">
        <v>0.08</v>
      </c>
      <c r="J13" s="182">
        <v>7.0000000000000007E-2</v>
      </c>
      <c r="M13" s="175" t="s">
        <v>138</v>
      </c>
      <c r="N13" s="183">
        <v>0.22</v>
      </c>
      <c r="Q13" s="284"/>
      <c r="R13" s="280"/>
      <c r="S13" s="280"/>
      <c r="T13" s="280"/>
      <c r="U13" s="280"/>
      <c r="V13" s="280"/>
      <c r="W13" s="280"/>
      <c r="X13" s="280"/>
      <c r="Y13" s="280"/>
      <c r="Z13" s="280"/>
      <c r="AA13" s="285"/>
    </row>
    <row r="14" spans="1:27" ht="12.75" customHeight="1">
      <c r="B14" s="86" t="s">
        <v>139</v>
      </c>
      <c r="E14" s="162">
        <v>5</v>
      </c>
      <c r="F14" s="184">
        <v>0.12</v>
      </c>
      <c r="G14" s="185">
        <v>0.06</v>
      </c>
      <c r="H14" s="185">
        <v>0.05</v>
      </c>
      <c r="I14" s="185">
        <v>0.05</v>
      </c>
      <c r="J14" s="186">
        <v>0.05</v>
      </c>
      <c r="Q14" s="284"/>
      <c r="R14" s="280"/>
      <c r="S14" s="280"/>
      <c r="T14" s="280"/>
      <c r="U14" s="280"/>
      <c r="V14" s="280"/>
      <c r="W14" s="280"/>
      <c r="X14" s="280"/>
      <c r="Y14" s="280"/>
      <c r="Z14" s="280"/>
      <c r="AA14" s="285"/>
    </row>
    <row r="15" spans="1:27" ht="12.75" customHeight="1">
      <c r="B15" s="86"/>
      <c r="F15" s="187"/>
      <c r="G15" s="187"/>
      <c r="H15" s="187"/>
      <c r="I15" s="187"/>
      <c r="J15" s="187"/>
      <c r="Q15" s="284"/>
      <c r="R15" s="280"/>
      <c r="S15" s="280"/>
      <c r="T15" s="280"/>
      <c r="U15" s="280"/>
      <c r="V15" s="280"/>
      <c r="W15" s="280"/>
      <c r="X15" s="280"/>
      <c r="Y15" s="280"/>
      <c r="Z15" s="280"/>
      <c r="AA15" s="285"/>
    </row>
    <row r="16" spans="1:27" ht="12.75" customHeight="1">
      <c r="B16" s="86" t="s">
        <v>140</v>
      </c>
      <c r="F16" s="174">
        <f>CHOOSE(DCF!$D$4,F17,F18,F19,F20,F21)</f>
        <v>0.34499999999999997</v>
      </c>
      <c r="G16" s="174">
        <f>CHOOSE(DCF!$D$4,G17,G18,G19,G20,G21)</f>
        <v>0.34</v>
      </c>
      <c r="H16" s="174">
        <f>CHOOSE(DCF!$D$4,H17,H18,H19,H20,H21)</f>
        <v>0.33500000000000002</v>
      </c>
      <c r="I16" s="174">
        <f>CHOOSE(DCF!$D$4,I17,I18,I19,I20,I21)</f>
        <v>0.33</v>
      </c>
      <c r="J16" s="174">
        <f>CHOOSE(DCF!$D$4,J17,J18,J19,J20,J21)</f>
        <v>0.32800000000000001</v>
      </c>
      <c r="M16" s="175" t="s">
        <v>130</v>
      </c>
      <c r="N16" s="176">
        <f>DCF!H36</f>
        <v>0.34957619221565367</v>
      </c>
      <c r="Q16" s="284"/>
      <c r="R16" s="280"/>
      <c r="S16" s="280"/>
      <c r="T16" s="280"/>
      <c r="U16" s="280"/>
      <c r="V16" s="280"/>
      <c r="W16" s="280"/>
      <c r="X16" s="280"/>
      <c r="Y16" s="280"/>
      <c r="Z16" s="280"/>
      <c r="AA16" s="285"/>
    </row>
    <row r="17" spans="2:27" ht="12.75" customHeight="1">
      <c r="B17" s="86" t="s">
        <v>131</v>
      </c>
      <c r="E17" s="162">
        <v>1</v>
      </c>
      <c r="F17" s="177">
        <v>0.34499999999999997</v>
      </c>
      <c r="G17" s="178">
        <v>0.34</v>
      </c>
      <c r="H17" s="178">
        <v>0.33500000000000002</v>
      </c>
      <c r="I17" s="178">
        <v>0.33</v>
      </c>
      <c r="J17" s="179">
        <v>0.32800000000000001</v>
      </c>
      <c r="M17" s="175" t="s">
        <v>141</v>
      </c>
      <c r="N17" s="176">
        <f>AVERAGE(DCF!E36:H36)</f>
        <v>0.42363619086085774</v>
      </c>
      <c r="Q17" s="284"/>
      <c r="R17" s="280"/>
      <c r="S17" s="280"/>
      <c r="T17" s="280"/>
      <c r="U17" s="280"/>
      <c r="V17" s="280"/>
      <c r="W17" s="280"/>
      <c r="X17" s="280"/>
      <c r="Y17" s="280"/>
      <c r="Z17" s="280"/>
      <c r="AA17" s="285"/>
    </row>
    <row r="18" spans="2:27" ht="12.75" customHeight="1">
      <c r="B18" s="86" t="s">
        <v>133</v>
      </c>
      <c r="E18" s="162">
        <v>2</v>
      </c>
      <c r="F18" s="180">
        <v>0.33500000000000002</v>
      </c>
      <c r="G18" s="181">
        <v>0.32500000000000001</v>
      </c>
      <c r="H18" s="181">
        <v>0.315</v>
      </c>
      <c r="I18" s="181">
        <v>0.31</v>
      </c>
      <c r="J18" s="182">
        <v>0.30499999999999999</v>
      </c>
      <c r="M18" s="175" t="s">
        <v>134</v>
      </c>
      <c r="N18" s="183">
        <v>0.44</v>
      </c>
      <c r="Q18" s="286"/>
      <c r="R18" s="287"/>
      <c r="S18" s="287"/>
      <c r="T18" s="287"/>
      <c r="U18" s="287"/>
      <c r="V18" s="287"/>
      <c r="W18" s="287"/>
      <c r="X18" s="287"/>
      <c r="Y18" s="287"/>
      <c r="Z18" s="287"/>
      <c r="AA18" s="288"/>
    </row>
    <row r="19" spans="2:27" ht="12.75" customHeight="1">
      <c r="B19" s="86" t="s">
        <v>135</v>
      </c>
      <c r="E19" s="162">
        <v>3</v>
      </c>
      <c r="F19" s="180">
        <v>0.32500000000000001</v>
      </c>
      <c r="G19" s="181">
        <v>0.31</v>
      </c>
      <c r="H19" s="181">
        <v>0.29499999999999998</v>
      </c>
      <c r="I19" s="181">
        <v>0.28999999999999998</v>
      </c>
      <c r="J19" s="182">
        <v>0.28499999999999998</v>
      </c>
      <c r="M19" s="175" t="s">
        <v>138</v>
      </c>
      <c r="N19" s="183">
        <v>0.34399999999999997</v>
      </c>
      <c r="Q19" s="188"/>
      <c r="R19" s="188"/>
      <c r="S19" s="188"/>
      <c r="T19" s="188"/>
      <c r="U19" s="188"/>
      <c r="V19" s="188"/>
      <c r="W19" s="188"/>
      <c r="X19" s="188"/>
      <c r="Y19" s="188"/>
      <c r="Z19" s="188"/>
      <c r="AA19" s="188"/>
    </row>
    <row r="20" spans="2:27" ht="12.75" customHeight="1">
      <c r="B20" s="86" t="s">
        <v>137</v>
      </c>
      <c r="E20" s="162">
        <v>4</v>
      </c>
      <c r="F20" s="180">
        <v>0.36</v>
      </c>
      <c r="G20" s="181">
        <v>0.36</v>
      </c>
      <c r="H20" s="181">
        <v>0.35499999999999998</v>
      </c>
      <c r="I20" s="181">
        <v>0.35499999999999998</v>
      </c>
      <c r="J20" s="182">
        <v>0.35</v>
      </c>
      <c r="Q20" s="188"/>
      <c r="R20" s="188"/>
      <c r="S20" s="188"/>
      <c r="T20" s="188"/>
      <c r="U20" s="188"/>
      <c r="V20" s="188"/>
      <c r="W20" s="188"/>
      <c r="X20" s="188"/>
      <c r="Y20" s="188"/>
      <c r="Z20" s="188"/>
      <c r="AA20" s="188"/>
    </row>
    <row r="21" spans="2:27" ht="12.75" customHeight="1">
      <c r="B21" s="86" t="s">
        <v>139</v>
      </c>
      <c r="E21" s="162">
        <v>5</v>
      </c>
      <c r="F21" s="184">
        <v>0.38</v>
      </c>
      <c r="G21" s="185">
        <v>0.38500000000000001</v>
      </c>
      <c r="H21" s="185">
        <v>0.38</v>
      </c>
      <c r="I21" s="185">
        <v>0.375</v>
      </c>
      <c r="J21" s="186">
        <v>0.37</v>
      </c>
      <c r="Q21" s="266" t="s">
        <v>142</v>
      </c>
      <c r="R21" s="282"/>
      <c r="S21" s="282"/>
      <c r="T21" s="282"/>
      <c r="U21" s="282"/>
      <c r="V21" s="282"/>
      <c r="W21" s="282"/>
      <c r="X21" s="282"/>
      <c r="Y21" s="282"/>
      <c r="Z21" s="282"/>
      <c r="AA21" s="283"/>
    </row>
    <row r="22" spans="2:27" ht="12.75" customHeight="1">
      <c r="B22" s="86"/>
      <c r="F22" s="187"/>
      <c r="G22" s="187"/>
      <c r="H22" s="187"/>
      <c r="I22" s="187"/>
      <c r="J22" s="187"/>
      <c r="Q22" s="284"/>
      <c r="R22" s="280"/>
      <c r="S22" s="280"/>
      <c r="T22" s="280"/>
      <c r="U22" s="280"/>
      <c r="V22" s="280"/>
      <c r="W22" s="280"/>
      <c r="X22" s="280"/>
      <c r="Y22" s="280"/>
      <c r="Z22" s="280"/>
      <c r="AA22" s="285"/>
    </row>
    <row r="23" spans="2:27" ht="12.75" customHeight="1">
      <c r="B23" s="86" t="s">
        <v>34</v>
      </c>
      <c r="F23" s="174">
        <f>CHOOSE(DCF!$D$4,F24,F25,F26,F27,F28)</f>
        <v>0.43</v>
      </c>
      <c r="G23" s="174">
        <f>CHOOSE(DCF!$D$4,G24,G25,G26,G27,G28)</f>
        <v>0.43</v>
      </c>
      <c r="H23" s="174">
        <f>CHOOSE(DCF!$D$4,H24,H25,H26,H27,H28)</f>
        <v>0.42499999999999999</v>
      </c>
      <c r="I23" s="174">
        <f>CHOOSE(DCF!$D$4,I24,I25,I26,I27,I28)</f>
        <v>0.42</v>
      </c>
      <c r="J23" s="174">
        <f>CHOOSE(DCF!$D$4,J24,J25,J26,J27,J28)</f>
        <v>0.41699999999999998</v>
      </c>
      <c r="M23" s="175" t="s">
        <v>130</v>
      </c>
      <c r="N23" s="176">
        <f>DCF!H37</f>
        <v>0.42954801291178685</v>
      </c>
      <c r="Q23" s="284"/>
      <c r="R23" s="280"/>
      <c r="S23" s="280"/>
      <c r="T23" s="280"/>
      <c r="U23" s="280"/>
      <c r="V23" s="280"/>
      <c r="W23" s="280"/>
      <c r="X23" s="280"/>
      <c r="Y23" s="280"/>
      <c r="Z23" s="280"/>
      <c r="AA23" s="285"/>
    </row>
    <row r="24" spans="2:27" ht="12.75" customHeight="1">
      <c r="B24" s="86" t="s">
        <v>131</v>
      </c>
      <c r="E24" s="162">
        <v>1</v>
      </c>
      <c r="F24" s="177">
        <v>0.43</v>
      </c>
      <c r="G24" s="178">
        <v>0.43</v>
      </c>
      <c r="H24" s="178">
        <v>0.42499999999999999</v>
      </c>
      <c r="I24" s="178">
        <v>0.42</v>
      </c>
      <c r="J24" s="179">
        <v>0.41699999999999998</v>
      </c>
      <c r="M24" s="175" t="s">
        <v>141</v>
      </c>
      <c r="N24" s="176">
        <f>AVERAGE(DCF!E37:H37)</f>
        <v>0.37029460940190961</v>
      </c>
      <c r="Q24" s="284"/>
      <c r="R24" s="280"/>
      <c r="S24" s="280"/>
      <c r="T24" s="280"/>
      <c r="U24" s="280"/>
      <c r="V24" s="280"/>
      <c r="W24" s="280"/>
      <c r="X24" s="280"/>
      <c r="Y24" s="280"/>
      <c r="Z24" s="280"/>
      <c r="AA24" s="285"/>
    </row>
    <row r="25" spans="2:27" ht="12.75" customHeight="1">
      <c r="B25" s="86" t="s">
        <v>133</v>
      </c>
      <c r="E25" s="162">
        <v>2</v>
      </c>
      <c r="F25" s="180">
        <v>0.435</v>
      </c>
      <c r="G25" s="181">
        <v>0.42499999999999999</v>
      </c>
      <c r="H25" s="181">
        <v>0.41499999999999998</v>
      </c>
      <c r="I25" s="181">
        <v>0.41</v>
      </c>
      <c r="J25" s="182">
        <v>0.40500000000000003</v>
      </c>
      <c r="M25" s="175" t="s">
        <v>134</v>
      </c>
      <c r="N25" s="183">
        <v>0.38</v>
      </c>
      <c r="Q25" s="284"/>
      <c r="R25" s="280"/>
      <c r="S25" s="280"/>
      <c r="T25" s="280"/>
      <c r="U25" s="280"/>
      <c r="V25" s="280"/>
      <c r="W25" s="280"/>
      <c r="X25" s="280"/>
      <c r="Y25" s="280"/>
      <c r="Z25" s="280"/>
      <c r="AA25" s="285"/>
    </row>
    <row r="26" spans="2:27" ht="12.75" customHeight="1">
      <c r="B26" s="86" t="s">
        <v>135</v>
      </c>
      <c r="E26" s="162">
        <v>3</v>
      </c>
      <c r="F26" s="180">
        <v>0.435</v>
      </c>
      <c r="G26" s="181">
        <v>0.42</v>
      </c>
      <c r="H26" s="181">
        <v>0.40500000000000003</v>
      </c>
      <c r="I26" s="181">
        <v>0.4</v>
      </c>
      <c r="J26" s="182">
        <v>0.39500000000000002</v>
      </c>
      <c r="M26" s="175" t="s">
        <v>138</v>
      </c>
      <c r="N26" s="183">
        <v>0.43099999999999999</v>
      </c>
      <c r="Q26" s="286"/>
      <c r="R26" s="287"/>
      <c r="S26" s="287"/>
      <c r="T26" s="287"/>
      <c r="U26" s="287"/>
      <c r="V26" s="287"/>
      <c r="W26" s="287"/>
      <c r="X26" s="287"/>
      <c r="Y26" s="287"/>
      <c r="Z26" s="287"/>
      <c r="AA26" s="288"/>
    </row>
    <row r="27" spans="2:27" ht="12.75" customHeight="1">
      <c r="B27" s="86" t="s">
        <v>137</v>
      </c>
      <c r="E27" s="162">
        <v>4</v>
      </c>
      <c r="F27" s="180">
        <v>0.45</v>
      </c>
      <c r="G27" s="181">
        <v>0.45</v>
      </c>
      <c r="H27" s="181">
        <v>0.45</v>
      </c>
      <c r="I27" s="181">
        <v>0.44500000000000001</v>
      </c>
      <c r="J27" s="182">
        <v>0.44500000000000001</v>
      </c>
      <c r="Q27" s="188"/>
      <c r="R27" s="188"/>
      <c r="S27" s="188"/>
      <c r="T27" s="188"/>
      <c r="U27" s="188"/>
      <c r="V27" s="188"/>
      <c r="W27" s="188"/>
      <c r="X27" s="188"/>
      <c r="Y27" s="188"/>
      <c r="Z27" s="188"/>
      <c r="AA27" s="188"/>
    </row>
    <row r="28" spans="2:27" ht="12.75" customHeight="1">
      <c r="B28" s="86" t="s">
        <v>139</v>
      </c>
      <c r="E28" s="162">
        <v>5</v>
      </c>
      <c r="F28" s="184">
        <v>0.46</v>
      </c>
      <c r="G28" s="185">
        <v>0.46500000000000002</v>
      </c>
      <c r="H28" s="185">
        <v>0.46500000000000002</v>
      </c>
      <c r="I28" s="185">
        <v>0.46500000000000002</v>
      </c>
      <c r="J28" s="186">
        <v>0.46500000000000002</v>
      </c>
      <c r="Q28" s="188"/>
      <c r="R28" s="188"/>
      <c r="S28" s="188"/>
      <c r="T28" s="188"/>
      <c r="U28" s="188"/>
      <c r="V28" s="188"/>
      <c r="W28" s="188"/>
      <c r="X28" s="188"/>
      <c r="Y28" s="188"/>
      <c r="Z28" s="188"/>
      <c r="AA28" s="188"/>
    </row>
    <row r="29" spans="2:27" ht="12.75" customHeight="1">
      <c r="B29" s="86"/>
      <c r="F29" s="187"/>
      <c r="G29" s="187"/>
      <c r="H29" s="187"/>
      <c r="I29" s="187"/>
      <c r="J29" s="187"/>
      <c r="Q29" s="188"/>
      <c r="R29" s="188"/>
      <c r="S29" s="188"/>
      <c r="T29" s="188"/>
      <c r="U29" s="188"/>
      <c r="V29" s="188"/>
      <c r="W29" s="188"/>
      <c r="X29" s="188"/>
      <c r="Y29" s="188"/>
      <c r="Z29" s="188"/>
      <c r="AA29" s="188"/>
    </row>
    <row r="30" spans="2:27" ht="12.75" customHeight="1">
      <c r="B30" s="86" t="s">
        <v>35</v>
      </c>
      <c r="F30" s="174">
        <f>CHOOSE(DCF!$D$4,F31,F32,F33,F34,F35)</f>
        <v>5.6000000000000001E-2</v>
      </c>
      <c r="G30" s="174">
        <f>CHOOSE(DCF!$D$4,G31,G32,G33,G34,G35)</f>
        <v>5.5E-2</v>
      </c>
      <c r="H30" s="174">
        <f>CHOOSE(DCF!$D$4,H31,H32,H33,H34,H35)</f>
        <v>5.2999999999999999E-2</v>
      </c>
      <c r="I30" s="174">
        <f>CHOOSE(DCF!$D$4,I31,I32,I33,I34,I35)</f>
        <v>0.05</v>
      </c>
      <c r="J30" s="174">
        <f>CHOOSE(DCF!$D$4,J31,J32,J33,J34,J35)</f>
        <v>4.8000000000000001E-2</v>
      </c>
      <c r="M30" s="175" t="s">
        <v>130</v>
      </c>
      <c r="N30" s="176">
        <f>DCF!H38</f>
        <v>5.5191924914828418E-2</v>
      </c>
      <c r="Q30" s="266" t="s">
        <v>143</v>
      </c>
      <c r="R30" s="282"/>
      <c r="S30" s="282"/>
      <c r="T30" s="282"/>
      <c r="U30" s="282"/>
      <c r="V30" s="282"/>
      <c r="W30" s="282"/>
      <c r="X30" s="282"/>
      <c r="Y30" s="282"/>
      <c r="Z30" s="282"/>
      <c r="AA30" s="283"/>
    </row>
    <row r="31" spans="2:27" ht="12.75" customHeight="1">
      <c r="B31" s="86" t="s">
        <v>131</v>
      </c>
      <c r="E31" s="162">
        <v>1</v>
      </c>
      <c r="F31" s="177">
        <v>5.6000000000000001E-2</v>
      </c>
      <c r="G31" s="178">
        <v>5.5E-2</v>
      </c>
      <c r="H31" s="178">
        <v>5.2999999999999999E-2</v>
      </c>
      <c r="I31" s="178">
        <v>0.05</v>
      </c>
      <c r="J31" s="179">
        <v>4.8000000000000001E-2</v>
      </c>
      <c r="M31" s="175" t="s">
        <v>141</v>
      </c>
      <c r="N31" s="176">
        <f>AVERAGE(DCF!E38:H38)</f>
        <v>4.8101584013040405E-2</v>
      </c>
      <c r="Q31" s="284"/>
      <c r="R31" s="280"/>
      <c r="S31" s="280"/>
      <c r="T31" s="280"/>
      <c r="U31" s="280"/>
      <c r="V31" s="280"/>
      <c r="W31" s="280"/>
      <c r="X31" s="280"/>
      <c r="Y31" s="280"/>
      <c r="Z31" s="280"/>
      <c r="AA31" s="285"/>
    </row>
    <row r="32" spans="2:27" ht="12.75" customHeight="1">
      <c r="B32" s="86" t="s">
        <v>133</v>
      </c>
      <c r="E32" s="162">
        <v>2</v>
      </c>
      <c r="F32" s="180">
        <v>5.7000000000000002E-2</v>
      </c>
      <c r="G32" s="181">
        <v>5.6000000000000001E-2</v>
      </c>
      <c r="H32" s="181">
        <v>5.2999999999999999E-2</v>
      </c>
      <c r="I32" s="181">
        <v>0.05</v>
      </c>
      <c r="J32" s="182">
        <v>4.7E-2</v>
      </c>
      <c r="M32" s="175" t="s">
        <v>134</v>
      </c>
      <c r="N32" s="183">
        <v>0.05</v>
      </c>
      <c r="Q32" s="284"/>
      <c r="R32" s="280"/>
      <c r="S32" s="280"/>
      <c r="T32" s="280"/>
      <c r="U32" s="280"/>
      <c r="V32" s="280"/>
      <c r="W32" s="280"/>
      <c r="X32" s="280"/>
      <c r="Y32" s="280"/>
      <c r="Z32" s="280"/>
      <c r="AA32" s="285"/>
    </row>
    <row r="33" spans="2:27" ht="12.75" customHeight="1">
      <c r="B33" s="86" t="s">
        <v>135</v>
      </c>
      <c r="E33" s="162">
        <v>3</v>
      </c>
      <c r="F33" s="180">
        <v>5.5E-2</v>
      </c>
      <c r="G33" s="181">
        <v>5.1999999999999998E-2</v>
      </c>
      <c r="H33" s="181">
        <v>4.9000000000000002E-2</v>
      </c>
      <c r="I33" s="181">
        <v>4.5999999999999999E-2</v>
      </c>
      <c r="J33" s="182">
        <v>4.3999999999999997E-2</v>
      </c>
      <c r="M33" s="175" t="s">
        <v>138</v>
      </c>
      <c r="N33" s="183" t="s">
        <v>144</v>
      </c>
      <c r="Q33" s="284"/>
      <c r="R33" s="280"/>
      <c r="S33" s="280"/>
      <c r="T33" s="280"/>
      <c r="U33" s="280"/>
      <c r="V33" s="280"/>
      <c r="W33" s="280"/>
      <c r="X33" s="280"/>
      <c r="Y33" s="280"/>
      <c r="Z33" s="280"/>
      <c r="AA33" s="285"/>
    </row>
    <row r="34" spans="2:27" ht="12.75" customHeight="1">
      <c r="B34" s="86" t="s">
        <v>137</v>
      </c>
      <c r="E34" s="162">
        <v>4</v>
      </c>
      <c r="F34" s="180">
        <v>5.8000000000000003E-2</v>
      </c>
      <c r="G34" s="181">
        <v>5.8000000000000003E-2</v>
      </c>
      <c r="H34" s="181">
        <v>5.6000000000000001E-2</v>
      </c>
      <c r="I34" s="181">
        <v>5.3999999999999999E-2</v>
      </c>
      <c r="J34" s="182">
        <v>5.1999999999999998E-2</v>
      </c>
      <c r="Q34" s="284"/>
      <c r="R34" s="280"/>
      <c r="S34" s="280"/>
      <c r="T34" s="280"/>
      <c r="U34" s="280"/>
      <c r="V34" s="280"/>
      <c r="W34" s="280"/>
      <c r="X34" s="280"/>
      <c r="Y34" s="280"/>
      <c r="Z34" s="280"/>
      <c r="AA34" s="285"/>
    </row>
    <row r="35" spans="2:27" ht="12.75" customHeight="1">
      <c r="B35" s="86" t="s">
        <v>139</v>
      </c>
      <c r="E35" s="162">
        <v>5</v>
      </c>
      <c r="F35" s="184">
        <v>0.06</v>
      </c>
      <c r="G35" s="185">
        <v>6.2E-2</v>
      </c>
      <c r="H35" s="185">
        <v>0.06</v>
      </c>
      <c r="I35" s="185">
        <v>5.8000000000000003E-2</v>
      </c>
      <c r="J35" s="186">
        <v>5.6000000000000001E-2</v>
      </c>
      <c r="Q35" s="286"/>
      <c r="R35" s="287"/>
      <c r="S35" s="287"/>
      <c r="T35" s="287"/>
      <c r="U35" s="287"/>
      <c r="V35" s="287"/>
      <c r="W35" s="287"/>
      <c r="X35" s="287"/>
      <c r="Y35" s="287"/>
      <c r="Z35" s="287"/>
      <c r="AA35" s="288"/>
    </row>
    <row r="36" spans="2:27" ht="12.75" customHeight="1">
      <c r="B36" s="86"/>
      <c r="F36" s="86"/>
      <c r="G36" s="86"/>
      <c r="H36" s="86"/>
      <c r="I36" s="86"/>
      <c r="J36" s="86"/>
    </row>
    <row r="37" spans="2:27" ht="12.75" customHeight="1">
      <c r="B37" s="41" t="s">
        <v>145</v>
      </c>
      <c r="F37" s="173"/>
      <c r="G37" s="173"/>
      <c r="H37" s="173"/>
      <c r="I37" s="173"/>
      <c r="J37" s="173"/>
    </row>
    <row r="38" spans="2:27" ht="12.75" customHeight="1">
      <c r="B38" s="162" t="s">
        <v>146</v>
      </c>
      <c r="F38" s="174">
        <f>CHOOSE(DCF!$D$4,F39,F40,F41,F42,F43)</f>
        <v>9.5000000000000001E-2</v>
      </c>
      <c r="G38" s="174">
        <f>CHOOSE(DCF!$D$4,G39,G40,G41,G42,G43)</f>
        <v>0.09</v>
      </c>
      <c r="H38" s="174">
        <f>CHOOSE(DCF!$D$4,H39,H40,H41,H42,H43)</f>
        <v>0.08</v>
      </c>
      <c r="I38" s="174">
        <f>CHOOSE(DCF!$D$4,I39,I40,I41,I42,I43)</f>
        <v>7.0000000000000007E-2</v>
      </c>
      <c r="J38" s="174">
        <f>CHOOSE(DCF!$D$4,J39,J40,J41,J42,J43)</f>
        <v>6.5000000000000002E-2</v>
      </c>
      <c r="M38" s="175" t="s">
        <v>130</v>
      </c>
      <c r="N38" s="176">
        <f>DCF!H39</f>
        <v>0.10403418790675484</v>
      </c>
      <c r="Q38" s="266" t="s">
        <v>147</v>
      </c>
      <c r="R38" s="282"/>
      <c r="S38" s="282"/>
      <c r="T38" s="282"/>
      <c r="U38" s="282"/>
      <c r="V38" s="282"/>
      <c r="W38" s="282"/>
      <c r="X38" s="282"/>
      <c r="Y38" s="282"/>
      <c r="Z38" s="282"/>
      <c r="AA38" s="283"/>
    </row>
    <row r="39" spans="2:27" ht="12.75" customHeight="1">
      <c r="B39" s="86" t="s">
        <v>131</v>
      </c>
      <c r="E39" s="162">
        <v>1</v>
      </c>
      <c r="F39" s="177">
        <v>9.5000000000000001E-2</v>
      </c>
      <c r="G39" s="178">
        <v>0.09</v>
      </c>
      <c r="H39" s="178">
        <v>0.08</v>
      </c>
      <c r="I39" s="178">
        <v>7.0000000000000007E-2</v>
      </c>
      <c r="J39" s="179">
        <v>6.5000000000000002E-2</v>
      </c>
      <c r="M39" s="175" t="s">
        <v>141</v>
      </c>
      <c r="N39" s="176">
        <f>AVERAGE(DCF!E39:H39)</f>
        <v>0.10176815536698967</v>
      </c>
      <c r="Q39" s="284"/>
      <c r="R39" s="280"/>
      <c r="S39" s="280"/>
      <c r="T39" s="280"/>
      <c r="U39" s="280"/>
      <c r="V39" s="280"/>
      <c r="W39" s="280"/>
      <c r="X39" s="280"/>
      <c r="Y39" s="280"/>
      <c r="Z39" s="280"/>
      <c r="AA39" s="285"/>
    </row>
    <row r="40" spans="2:27" ht="12.75" customHeight="1">
      <c r="B40" s="86" t="s">
        <v>133</v>
      </c>
      <c r="E40" s="162">
        <v>2</v>
      </c>
      <c r="F40" s="180">
        <v>0.1</v>
      </c>
      <c r="G40" s="181">
        <v>9.5000000000000001E-2</v>
      </c>
      <c r="H40" s="181">
        <v>0.08</v>
      </c>
      <c r="I40" s="181">
        <v>6.5000000000000002E-2</v>
      </c>
      <c r="J40" s="182">
        <v>0.06</v>
      </c>
      <c r="M40" s="175" t="s">
        <v>134</v>
      </c>
      <c r="N40" s="183">
        <v>0.08</v>
      </c>
      <c r="Q40" s="284"/>
      <c r="R40" s="280"/>
      <c r="S40" s="280"/>
      <c r="T40" s="280"/>
      <c r="U40" s="280"/>
      <c r="V40" s="280"/>
      <c r="W40" s="280"/>
      <c r="X40" s="280"/>
      <c r="Y40" s="280"/>
      <c r="Z40" s="280"/>
      <c r="AA40" s="285"/>
    </row>
    <row r="41" spans="2:27" ht="12.75" customHeight="1">
      <c r="B41" s="86" t="s">
        <v>135</v>
      </c>
      <c r="E41" s="162">
        <v>3</v>
      </c>
      <c r="F41" s="180">
        <v>0.09</v>
      </c>
      <c r="G41" s="181">
        <v>0.08</v>
      </c>
      <c r="H41" s="181">
        <v>7.0000000000000007E-2</v>
      </c>
      <c r="I41" s="181">
        <v>0.06</v>
      </c>
      <c r="J41" s="182">
        <v>5.5E-2</v>
      </c>
      <c r="M41" s="175" t="s">
        <v>138</v>
      </c>
      <c r="N41" s="183">
        <v>9.5600000000000004E-2</v>
      </c>
      <c r="Q41" s="284"/>
      <c r="R41" s="280"/>
      <c r="S41" s="280"/>
      <c r="T41" s="280"/>
      <c r="U41" s="280"/>
      <c r="V41" s="280"/>
      <c r="W41" s="280"/>
      <c r="X41" s="280"/>
      <c r="Y41" s="280"/>
      <c r="Z41" s="280"/>
      <c r="AA41" s="285"/>
    </row>
    <row r="42" spans="2:27" ht="12.75" customHeight="1">
      <c r="B42" s="86" t="s">
        <v>137</v>
      </c>
      <c r="E42" s="162">
        <v>4</v>
      </c>
      <c r="F42" s="180">
        <v>0.105</v>
      </c>
      <c r="G42" s="181">
        <v>0.105</v>
      </c>
      <c r="H42" s="181">
        <v>9.5000000000000001E-2</v>
      </c>
      <c r="I42" s="181">
        <v>8.5000000000000006E-2</v>
      </c>
      <c r="J42" s="182">
        <v>0.08</v>
      </c>
      <c r="Q42" s="284"/>
      <c r="R42" s="280"/>
      <c r="S42" s="280"/>
      <c r="T42" s="280"/>
      <c r="U42" s="280"/>
      <c r="V42" s="280"/>
      <c r="W42" s="280"/>
      <c r="X42" s="280"/>
      <c r="Y42" s="280"/>
      <c r="Z42" s="280"/>
      <c r="AA42" s="285"/>
    </row>
    <row r="43" spans="2:27" ht="12.75" customHeight="1">
      <c r="B43" s="86" t="s">
        <v>139</v>
      </c>
      <c r="E43" s="189">
        <v>5</v>
      </c>
      <c r="F43" s="184">
        <v>0.11</v>
      </c>
      <c r="G43" s="185">
        <v>0.115</v>
      </c>
      <c r="H43" s="185">
        <v>0.105</v>
      </c>
      <c r="I43" s="185">
        <v>9.5000000000000001E-2</v>
      </c>
      <c r="J43" s="186">
        <v>0.09</v>
      </c>
      <c r="Q43" s="286"/>
      <c r="R43" s="287"/>
      <c r="S43" s="287"/>
      <c r="T43" s="287"/>
      <c r="U43" s="287"/>
      <c r="V43" s="287"/>
      <c r="W43" s="287"/>
      <c r="X43" s="287"/>
      <c r="Y43" s="287"/>
      <c r="Z43" s="287"/>
      <c r="AA43" s="288"/>
    </row>
    <row r="46" spans="2:27" ht="12.75" customHeight="1">
      <c r="Q46" s="266" t="s">
        <v>148</v>
      </c>
      <c r="R46" s="282"/>
      <c r="S46" s="282"/>
      <c r="T46" s="282"/>
      <c r="U46" s="282"/>
      <c r="V46" s="282"/>
      <c r="W46" s="282"/>
      <c r="X46" s="282"/>
      <c r="Y46" s="282"/>
      <c r="Z46" s="282"/>
      <c r="AA46" s="283"/>
    </row>
    <row r="47" spans="2:27" ht="12.75" customHeight="1">
      <c r="Q47" s="284"/>
      <c r="R47" s="280"/>
      <c r="S47" s="280"/>
      <c r="T47" s="280"/>
      <c r="U47" s="280"/>
      <c r="V47" s="280"/>
      <c r="W47" s="280"/>
      <c r="X47" s="280"/>
      <c r="Y47" s="280"/>
      <c r="Z47" s="280"/>
      <c r="AA47" s="285"/>
    </row>
    <row r="48" spans="2:27" ht="12.75" customHeight="1">
      <c r="Q48" s="284"/>
      <c r="R48" s="280"/>
      <c r="S48" s="280"/>
      <c r="T48" s="280"/>
      <c r="U48" s="280"/>
      <c r="V48" s="280"/>
      <c r="W48" s="280"/>
      <c r="X48" s="280"/>
      <c r="Y48" s="280"/>
      <c r="Z48" s="280"/>
      <c r="AA48" s="285"/>
    </row>
    <row r="49" spans="17:27" ht="12.75" customHeight="1">
      <c r="Q49" s="284"/>
      <c r="R49" s="280"/>
      <c r="S49" s="280"/>
      <c r="T49" s="280"/>
      <c r="U49" s="280"/>
      <c r="V49" s="280"/>
      <c r="W49" s="280"/>
      <c r="X49" s="280"/>
      <c r="Y49" s="280"/>
      <c r="Z49" s="280"/>
      <c r="AA49" s="285"/>
    </row>
    <row r="50" spans="17:27" ht="12.75" customHeight="1">
      <c r="Q50" s="284"/>
      <c r="R50" s="280"/>
      <c r="S50" s="280"/>
      <c r="T50" s="280"/>
      <c r="U50" s="280"/>
      <c r="V50" s="280"/>
      <c r="W50" s="280"/>
      <c r="X50" s="280"/>
      <c r="Y50" s="280"/>
      <c r="Z50" s="280"/>
      <c r="AA50" s="285"/>
    </row>
    <row r="51" spans="17:27" ht="12.75" customHeight="1">
      <c r="Q51" s="286"/>
      <c r="R51" s="287"/>
      <c r="S51" s="287"/>
      <c r="T51" s="287"/>
      <c r="U51" s="287"/>
      <c r="V51" s="287"/>
      <c r="W51" s="287"/>
      <c r="X51" s="287"/>
      <c r="Y51" s="287"/>
      <c r="Z51" s="287"/>
      <c r="AA51" s="288"/>
    </row>
  </sheetData>
  <mergeCells count="7">
    <mergeCell ref="Q38:AA43"/>
    <mergeCell ref="Q46:AA51"/>
    <mergeCell ref="B2:J2"/>
    <mergeCell ref="F4:J4"/>
    <mergeCell ref="Q30:AA35"/>
    <mergeCell ref="Q4:AA18"/>
    <mergeCell ref="Q21:AA26"/>
  </mergeCells>
  <pageMargins left="0.75" right="0.75" top="1" bottom="1" header="0.511811023622047" footer="0.511811023622047"/>
  <pageSetup orientation="landscape"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W44"/>
  <sheetViews>
    <sheetView showGridLines="0" zoomScale="85" zoomScaleNormal="85" workbookViewId="0">
      <selection activeCell="N18" sqref="N18"/>
    </sheetView>
  </sheetViews>
  <sheetFormatPr defaultColWidth="9.140625" defaultRowHeight="13.15"/>
  <cols>
    <col min="1" max="1" width="0.85546875" style="162" customWidth="1"/>
    <col min="2" max="4" width="9.7109375" style="162" customWidth="1"/>
    <col min="5" max="5" width="14.7109375" style="162" customWidth="1"/>
    <col min="6" max="10" width="12.7109375" style="162" customWidth="1"/>
    <col min="11" max="12" width="9.140625" style="162" customWidth="1"/>
    <col min="13" max="13" width="29.140625" style="162" customWidth="1"/>
    <col min="14" max="14" width="17.7109375" style="162" customWidth="1"/>
    <col min="15" max="257" width="9.140625" style="162" customWidth="1"/>
  </cols>
  <sheetData>
    <row r="1" spans="1:14" ht="3.75" customHeight="1">
      <c r="A1" s="41"/>
      <c r="B1" s="41"/>
      <c r="C1" s="41"/>
      <c r="D1" s="41"/>
      <c r="E1" s="41"/>
      <c r="F1" s="41"/>
      <c r="G1" s="41"/>
      <c r="H1" s="41"/>
      <c r="I1" s="41"/>
      <c r="J1" s="41"/>
    </row>
    <row r="2" spans="1:14" ht="20.25" customHeight="1">
      <c r="A2" s="41"/>
      <c r="B2" s="267" t="s">
        <v>149</v>
      </c>
      <c r="C2" s="280"/>
      <c r="D2" s="280"/>
      <c r="E2" s="280"/>
      <c r="F2" s="280"/>
      <c r="G2" s="280"/>
      <c r="H2" s="280"/>
      <c r="I2" s="280"/>
      <c r="J2" s="280"/>
    </row>
    <row r="3" spans="1:14" ht="12.75" customHeight="1">
      <c r="A3" s="41"/>
      <c r="B3" s="86"/>
      <c r="C3" s="41"/>
      <c r="D3" s="41"/>
      <c r="E3" s="41"/>
      <c r="F3" s="173"/>
      <c r="G3" s="173"/>
      <c r="H3" s="173"/>
      <c r="I3" s="173"/>
      <c r="J3" s="173"/>
    </row>
    <row r="4" spans="1:14" ht="15" customHeight="1">
      <c r="A4" s="41"/>
      <c r="B4" s="41"/>
      <c r="C4" s="41"/>
      <c r="D4" s="41"/>
      <c r="E4" s="41"/>
      <c r="F4" s="264" t="s">
        <v>8</v>
      </c>
      <c r="G4" s="280"/>
      <c r="H4" s="280"/>
      <c r="I4" s="280"/>
      <c r="J4" s="280"/>
    </row>
    <row r="5" spans="1:14" ht="12.75" customHeight="1">
      <c r="A5" s="41"/>
      <c r="B5" s="86"/>
      <c r="C5" s="41"/>
      <c r="D5" s="41"/>
      <c r="E5" s="41"/>
      <c r="F5" s="172">
        <v>1</v>
      </c>
      <c r="G5" s="172">
        <v>2</v>
      </c>
      <c r="H5" s="172">
        <v>3</v>
      </c>
      <c r="I5" s="172">
        <v>4</v>
      </c>
      <c r="J5" s="172">
        <v>5</v>
      </c>
    </row>
    <row r="6" spans="1:14" ht="15" customHeight="1">
      <c r="A6" s="41"/>
      <c r="B6" s="86"/>
      <c r="C6" s="41"/>
      <c r="D6" s="41"/>
      <c r="E6" s="41"/>
      <c r="F6" s="1">
        <f>'A1'!F6</f>
        <v>2027</v>
      </c>
      <c r="G6" s="1">
        <f>'A1'!G6</f>
        <v>2028</v>
      </c>
      <c r="H6" s="1">
        <f>'A1'!H6</f>
        <v>2029</v>
      </c>
      <c r="I6" s="1">
        <f>'A1'!I6</f>
        <v>2030</v>
      </c>
      <c r="J6" s="1">
        <f>'A1'!J6</f>
        <v>2031</v>
      </c>
    </row>
    <row r="7" spans="1:14" ht="12.75" customHeight="1">
      <c r="A7" s="41"/>
      <c r="B7" s="86"/>
      <c r="C7" s="41"/>
      <c r="D7" s="41"/>
      <c r="E7" s="41"/>
      <c r="F7" s="173"/>
      <c r="G7" s="173"/>
      <c r="H7" s="173"/>
      <c r="I7" s="173"/>
      <c r="J7" s="173"/>
    </row>
    <row r="8" spans="1:14" ht="12.75" customHeight="1">
      <c r="A8" s="41"/>
      <c r="B8" s="190" t="s">
        <v>65</v>
      </c>
      <c r="C8" s="41"/>
      <c r="D8" s="41"/>
      <c r="E8" s="41"/>
      <c r="F8" s="191"/>
      <c r="G8" s="191"/>
      <c r="H8" s="191"/>
      <c r="I8" s="191"/>
      <c r="J8" s="191"/>
    </row>
    <row r="9" spans="1:14" ht="12.75" customHeight="1">
      <c r="A9" s="41"/>
      <c r="B9" s="162" t="s">
        <v>150</v>
      </c>
      <c r="C9" s="41"/>
      <c r="D9" s="41"/>
      <c r="E9" s="41"/>
      <c r="F9" s="192">
        <f>CHOOSE(DCF!$D$4,F10,F11,F12,F13,F14)</f>
        <v>63</v>
      </c>
      <c r="G9" s="192">
        <f>CHOOSE(DCF!$D$4,G10,G11,G12,G13,G14)</f>
        <v>62</v>
      </c>
      <c r="H9" s="192">
        <f>CHOOSE(DCF!$D$4,H10,H11,H12,H13,H14)</f>
        <v>60</v>
      </c>
      <c r="I9" s="192">
        <f>CHOOSE(DCF!$D$4,I10,I11,I12,I13,I14)</f>
        <v>58</v>
      </c>
      <c r="J9" s="192">
        <f>CHOOSE(DCF!$D$4,J10,J11,J12,J13,J14)</f>
        <v>56</v>
      </c>
      <c r="M9" s="175" t="s">
        <v>130</v>
      </c>
      <c r="N9" s="176">
        <f>NWC!F28</f>
        <v>76.738114204493485</v>
      </c>
    </row>
    <row r="10" spans="1:14" ht="12.75" customHeight="1">
      <c r="A10" s="41"/>
      <c r="B10" s="86" t="s">
        <v>131</v>
      </c>
      <c r="C10" s="41"/>
      <c r="D10" s="41"/>
      <c r="E10" s="162">
        <v>1</v>
      </c>
      <c r="F10" s="193">
        <v>63</v>
      </c>
      <c r="G10" s="194">
        <v>62</v>
      </c>
      <c r="H10" s="194">
        <v>60</v>
      </c>
      <c r="I10" s="194">
        <v>58</v>
      </c>
      <c r="J10" s="195">
        <v>56</v>
      </c>
      <c r="M10" s="175" t="s">
        <v>141</v>
      </c>
      <c r="N10" s="176">
        <f>AVERAGE(NWC!C28:F28)</f>
        <v>77.514709645216868</v>
      </c>
    </row>
    <row r="11" spans="1:14" ht="12.75" customHeight="1">
      <c r="A11" s="41"/>
      <c r="B11" s="86" t="s">
        <v>133</v>
      </c>
      <c r="C11" s="41"/>
      <c r="D11" s="41"/>
      <c r="E11" s="162">
        <v>2</v>
      </c>
      <c r="F11" s="196">
        <v>64</v>
      </c>
      <c r="G11" s="197">
        <v>63</v>
      </c>
      <c r="H11" s="197">
        <v>61</v>
      </c>
      <c r="I11" s="197">
        <v>59</v>
      </c>
      <c r="J11" s="198">
        <v>57</v>
      </c>
      <c r="M11" s="175" t="s">
        <v>151</v>
      </c>
      <c r="N11" s="183">
        <v>65</v>
      </c>
    </row>
    <row r="12" spans="1:14" ht="12.75" customHeight="1">
      <c r="A12" s="41"/>
      <c r="B12" s="86" t="s">
        <v>135</v>
      </c>
      <c r="C12" s="41"/>
      <c r="D12" s="41"/>
      <c r="E12" s="162">
        <v>3</v>
      </c>
      <c r="F12" s="199">
        <v>55</v>
      </c>
      <c r="G12" s="200">
        <v>52</v>
      </c>
      <c r="H12" s="200">
        <v>50</v>
      </c>
      <c r="I12" s="200">
        <v>48</v>
      </c>
      <c r="J12" s="201">
        <v>47</v>
      </c>
      <c r="M12" s="175" t="s">
        <v>138</v>
      </c>
      <c r="N12" s="183" t="s">
        <v>152</v>
      </c>
    </row>
    <row r="13" spans="1:14" ht="12.75" customHeight="1">
      <c r="A13" s="41"/>
      <c r="B13" s="86" t="s">
        <v>137</v>
      </c>
      <c r="C13" s="41"/>
      <c r="D13" s="41"/>
      <c r="E13" s="162">
        <v>4</v>
      </c>
      <c r="F13" s="199">
        <v>65</v>
      </c>
      <c r="G13" s="200">
        <v>64</v>
      </c>
      <c r="H13" s="200">
        <v>62</v>
      </c>
      <c r="I13" s="200">
        <v>61</v>
      </c>
      <c r="J13" s="201">
        <v>60</v>
      </c>
    </row>
    <row r="14" spans="1:14" ht="12.75" customHeight="1">
      <c r="A14" s="41"/>
      <c r="B14" s="86" t="s">
        <v>139</v>
      </c>
      <c r="C14" s="41"/>
      <c r="D14" s="41"/>
      <c r="E14" s="162">
        <v>5</v>
      </c>
      <c r="F14" s="202">
        <v>72</v>
      </c>
      <c r="G14" s="203">
        <v>72</v>
      </c>
      <c r="H14" s="203">
        <v>70</v>
      </c>
      <c r="I14" s="203">
        <v>68</v>
      </c>
      <c r="J14" s="204">
        <v>66</v>
      </c>
    </row>
    <row r="15" spans="1:14" ht="12.75" customHeight="1">
      <c r="A15" s="41"/>
      <c r="B15" s="86"/>
      <c r="C15" s="41"/>
      <c r="D15" s="41"/>
      <c r="F15" s="205"/>
      <c r="G15" s="205"/>
      <c r="H15" s="205"/>
      <c r="I15" s="205"/>
      <c r="J15" s="205"/>
    </row>
    <row r="16" spans="1:14" ht="12.75" customHeight="1">
      <c r="A16" s="41"/>
      <c r="B16" s="162" t="s">
        <v>153</v>
      </c>
      <c r="C16" s="41"/>
      <c r="D16" s="41"/>
      <c r="F16" s="206">
        <f>CHOOSE(DCF!$D$4,F17,F18,F19,F20,F21)</f>
        <v>320</v>
      </c>
      <c r="G16" s="206">
        <f>CHOOSE(DCF!$D$4,G17,G18,G19,G20,G21)</f>
        <v>310</v>
      </c>
      <c r="H16" s="206">
        <f>CHOOSE(DCF!$D$4,H17,H18,H19,H20,H21)</f>
        <v>295</v>
      </c>
      <c r="I16" s="206">
        <f>CHOOSE(DCF!$D$4,I17,I18,I19,I20,I21)</f>
        <v>280</v>
      </c>
      <c r="J16" s="206">
        <f>CHOOSE(DCF!$D$4,J17,J18,J19,J20,J21)</f>
        <v>265</v>
      </c>
      <c r="M16" s="175" t="s">
        <v>130</v>
      </c>
      <c r="N16" s="176">
        <f>NWC!F29</f>
        <v>284.01767398736746</v>
      </c>
    </row>
    <row r="17" spans="1:14" ht="12.75" customHeight="1">
      <c r="A17" s="41"/>
      <c r="B17" s="86" t="s">
        <v>131</v>
      </c>
      <c r="C17" s="41"/>
      <c r="D17" s="41"/>
      <c r="E17" s="162">
        <v>1</v>
      </c>
      <c r="F17" s="193">
        <v>320</v>
      </c>
      <c r="G17" s="194">
        <v>310</v>
      </c>
      <c r="H17" s="194">
        <v>295</v>
      </c>
      <c r="I17" s="194">
        <v>280</v>
      </c>
      <c r="J17" s="195">
        <v>265</v>
      </c>
      <c r="M17" s="175" t="s">
        <v>141</v>
      </c>
      <c r="N17" s="176">
        <f>AVERAGE(NWC!C29:F29)</f>
        <v>246.18030590380783</v>
      </c>
    </row>
    <row r="18" spans="1:14" ht="12.75" customHeight="1">
      <c r="A18" s="41"/>
      <c r="B18" s="86" t="s">
        <v>133</v>
      </c>
      <c r="C18" s="41"/>
      <c r="D18" s="41"/>
      <c r="E18" s="162">
        <v>2</v>
      </c>
      <c r="F18" s="196">
        <v>322</v>
      </c>
      <c r="G18" s="197">
        <v>312</v>
      </c>
      <c r="H18" s="197">
        <v>297</v>
      </c>
      <c r="I18" s="197">
        <v>282</v>
      </c>
      <c r="J18" s="198">
        <v>267</v>
      </c>
      <c r="M18" s="175" t="s">
        <v>134</v>
      </c>
      <c r="N18" s="183">
        <v>150</v>
      </c>
    </row>
    <row r="19" spans="1:14" ht="12.75" customHeight="1">
      <c r="A19" s="41"/>
      <c r="B19" s="86" t="s">
        <v>135</v>
      </c>
      <c r="C19" s="41"/>
      <c r="D19" s="41"/>
      <c r="E19" s="162">
        <v>3</v>
      </c>
      <c r="F19" s="199">
        <v>285</v>
      </c>
      <c r="G19" s="200">
        <v>265</v>
      </c>
      <c r="H19" s="200">
        <v>250</v>
      </c>
      <c r="I19" s="200">
        <v>240</v>
      </c>
      <c r="J19" s="201">
        <v>230</v>
      </c>
      <c r="M19" s="175" t="s">
        <v>138</v>
      </c>
      <c r="N19" s="183" t="s">
        <v>154</v>
      </c>
    </row>
    <row r="20" spans="1:14" ht="12.75" customHeight="1">
      <c r="A20" s="41"/>
      <c r="B20" s="86" t="s">
        <v>137</v>
      </c>
      <c r="C20" s="41"/>
      <c r="D20" s="41"/>
      <c r="E20" s="162">
        <v>4</v>
      </c>
      <c r="F20" s="199">
        <v>330</v>
      </c>
      <c r="G20" s="200">
        <v>325</v>
      </c>
      <c r="H20" s="200">
        <v>315</v>
      </c>
      <c r="I20" s="200">
        <v>305</v>
      </c>
      <c r="J20" s="201">
        <v>295</v>
      </c>
    </row>
    <row r="21" spans="1:14" ht="12.75" customHeight="1">
      <c r="A21" s="41"/>
      <c r="B21" s="86" t="s">
        <v>139</v>
      </c>
      <c r="C21" s="41"/>
      <c r="D21" s="41"/>
      <c r="E21" s="162">
        <v>5</v>
      </c>
      <c r="F21" s="202">
        <v>350</v>
      </c>
      <c r="G21" s="203">
        <v>355</v>
      </c>
      <c r="H21" s="203">
        <v>345</v>
      </c>
      <c r="I21" s="203">
        <v>335</v>
      </c>
      <c r="J21" s="204">
        <v>325</v>
      </c>
    </row>
    <row r="22" spans="1:14" ht="12.75" customHeight="1">
      <c r="A22" s="41"/>
      <c r="B22" s="86"/>
      <c r="C22" s="41"/>
      <c r="D22" s="41"/>
      <c r="F22" s="173"/>
      <c r="G22" s="173"/>
      <c r="H22" s="173"/>
      <c r="I22" s="173"/>
      <c r="J22" s="173"/>
    </row>
    <row r="23" spans="1:14" ht="12.75" customHeight="1">
      <c r="A23" s="41"/>
      <c r="B23" s="207" t="s">
        <v>155</v>
      </c>
      <c r="C23" s="41"/>
      <c r="D23" s="41"/>
      <c r="F23" s="174">
        <f>CHOOSE(DCF!$D$4,F24,F25,F26,F27,F28)</f>
        <v>4.4999999999999998E-2</v>
      </c>
      <c r="G23" s="174">
        <f>CHOOSE(DCF!$D$4,G24,G25,G26,G27,G28)</f>
        <v>4.4999999999999998E-2</v>
      </c>
      <c r="H23" s="174">
        <f>CHOOSE(DCF!$D$4,H24,H25,H26,H27,H28)</f>
        <v>4.2999999999999997E-2</v>
      </c>
      <c r="I23" s="174">
        <f>CHOOSE(DCF!$D$4,I24,I25,I26,I27,I28)</f>
        <v>4.2000000000000003E-2</v>
      </c>
      <c r="J23" s="174">
        <f>CHOOSE(DCF!$D$4,J24,J25,J26,J27,J28)</f>
        <v>0.04</v>
      </c>
      <c r="M23" s="175" t="s">
        <v>130</v>
      </c>
      <c r="N23" s="176">
        <f>NWC!F30</f>
        <v>5.2228998060964697E-2</v>
      </c>
    </row>
    <row r="24" spans="1:14" ht="12.75" customHeight="1">
      <c r="A24" s="41"/>
      <c r="B24" s="86" t="s">
        <v>131</v>
      </c>
      <c r="C24" s="41"/>
      <c r="D24" s="41"/>
      <c r="E24" s="162">
        <v>1</v>
      </c>
      <c r="F24" s="177">
        <v>4.4999999999999998E-2</v>
      </c>
      <c r="G24" s="178">
        <v>4.4999999999999998E-2</v>
      </c>
      <c r="H24" s="178">
        <v>4.2999999999999997E-2</v>
      </c>
      <c r="I24" s="178">
        <v>4.2000000000000003E-2</v>
      </c>
      <c r="J24" s="179">
        <v>0.04</v>
      </c>
      <c r="M24" s="175" t="s">
        <v>141</v>
      </c>
      <c r="N24" s="176">
        <f>AVERAGE(NWC!C30:F30)</f>
        <v>4.8055051706141071E-2</v>
      </c>
    </row>
    <row r="25" spans="1:14" ht="12.75" customHeight="1">
      <c r="A25" s="41"/>
      <c r="B25" s="86" t="s">
        <v>133</v>
      </c>
      <c r="C25" s="41"/>
      <c r="D25" s="41"/>
      <c r="E25" s="162">
        <v>2</v>
      </c>
      <c r="F25" s="180">
        <v>4.2999999999999997E-2</v>
      </c>
      <c r="G25" s="181">
        <v>4.2000000000000003E-2</v>
      </c>
      <c r="H25" s="181">
        <v>0.04</v>
      </c>
      <c r="I25" s="181">
        <v>3.9E-2</v>
      </c>
      <c r="J25" s="182">
        <v>3.7999999999999999E-2</v>
      </c>
      <c r="M25" s="175" t="s">
        <v>134</v>
      </c>
      <c r="N25" s="183">
        <v>0.04</v>
      </c>
    </row>
    <row r="26" spans="1:14" ht="12.75" customHeight="1">
      <c r="A26" s="41"/>
      <c r="B26" s="86" t="s">
        <v>135</v>
      </c>
      <c r="C26" s="41"/>
      <c r="D26" s="41"/>
      <c r="E26" s="162">
        <v>3</v>
      </c>
      <c r="F26" s="180">
        <v>0.04</v>
      </c>
      <c r="G26" s="181">
        <v>3.9E-2</v>
      </c>
      <c r="H26" s="181">
        <v>3.6999999999999998E-2</v>
      </c>
      <c r="I26" s="181">
        <v>3.5999999999999997E-2</v>
      </c>
      <c r="J26" s="182">
        <v>3.5000000000000003E-2</v>
      </c>
      <c r="M26" s="175" t="s">
        <v>138</v>
      </c>
      <c r="N26" s="183" t="s">
        <v>156</v>
      </c>
    </row>
    <row r="27" spans="1:14" ht="12.75" customHeight="1">
      <c r="A27" s="41"/>
      <c r="B27" s="86" t="s">
        <v>137</v>
      </c>
      <c r="C27" s="41"/>
      <c r="D27" s="41"/>
      <c r="E27" s="162">
        <v>4</v>
      </c>
      <c r="F27" s="180">
        <v>0.05</v>
      </c>
      <c r="G27" s="181">
        <v>0.05</v>
      </c>
      <c r="H27" s="181">
        <v>4.8000000000000001E-2</v>
      </c>
      <c r="I27" s="181">
        <v>4.7E-2</v>
      </c>
      <c r="J27" s="182">
        <v>4.5999999999999999E-2</v>
      </c>
    </row>
    <row r="28" spans="1:14" ht="12.75" customHeight="1">
      <c r="A28" s="41"/>
      <c r="B28" s="86" t="s">
        <v>139</v>
      </c>
      <c r="C28" s="41"/>
      <c r="D28" s="41"/>
      <c r="E28" s="162">
        <v>5</v>
      </c>
      <c r="F28" s="184">
        <v>5.5E-2</v>
      </c>
      <c r="G28" s="185">
        <v>5.5E-2</v>
      </c>
      <c r="H28" s="185">
        <v>5.2999999999999999E-2</v>
      </c>
      <c r="I28" s="185">
        <v>5.1999999999999998E-2</v>
      </c>
      <c r="J28" s="186">
        <v>0.05</v>
      </c>
    </row>
    <row r="29" spans="1:14" ht="12.75" customHeight="1">
      <c r="A29" s="41"/>
      <c r="B29" s="86"/>
      <c r="C29" s="41"/>
      <c r="D29" s="41"/>
      <c r="F29" s="173"/>
      <c r="G29" s="173"/>
      <c r="H29" s="173"/>
      <c r="I29" s="173"/>
      <c r="J29" s="173"/>
    </row>
    <row r="30" spans="1:14" ht="12.75" customHeight="1">
      <c r="A30" s="41"/>
      <c r="B30" s="190" t="s">
        <v>70</v>
      </c>
      <c r="C30" s="41"/>
      <c r="D30" s="41"/>
      <c r="F30" s="41"/>
      <c r="G30" s="41"/>
      <c r="H30" s="41"/>
      <c r="I30" s="41"/>
      <c r="J30" s="41"/>
    </row>
    <row r="31" spans="1:14" ht="12.75" customHeight="1">
      <c r="A31" s="41"/>
      <c r="B31" s="162" t="s">
        <v>157</v>
      </c>
      <c r="C31" s="41"/>
      <c r="D31" s="41"/>
      <c r="F31" s="208">
        <f>CHOOSE(DCF!$D$4,F32,F33,F34,F35,F36)</f>
        <v>135</v>
      </c>
      <c r="G31" s="208">
        <f>CHOOSE(DCF!$D$4,G32,G33,G34,G35,G36)</f>
        <v>138</v>
      </c>
      <c r="H31" s="208">
        <f>CHOOSE(DCF!$D$4,H32,H33,H34,H35,H36)</f>
        <v>140</v>
      </c>
      <c r="I31" s="208">
        <f>CHOOSE(DCF!$D$4,I32,I33,I34,I35,I36)</f>
        <v>140</v>
      </c>
      <c r="J31" s="208">
        <f>CHOOSE(DCF!$D$4,J32,J33,J34,J35,J36)</f>
        <v>138</v>
      </c>
      <c r="M31" s="175" t="s">
        <v>130</v>
      </c>
      <c r="N31" s="176">
        <f>NWC!F31</f>
        <v>153.56988468447585</v>
      </c>
    </row>
    <row r="32" spans="1:14" ht="12.75" customHeight="1">
      <c r="A32" s="41"/>
      <c r="B32" s="86" t="s">
        <v>131</v>
      </c>
      <c r="C32" s="41"/>
      <c r="D32" s="41"/>
      <c r="E32" s="162">
        <v>1</v>
      </c>
      <c r="F32" s="193">
        <v>135</v>
      </c>
      <c r="G32" s="194">
        <v>138</v>
      </c>
      <c r="H32" s="194">
        <v>140</v>
      </c>
      <c r="I32" s="194">
        <v>140</v>
      </c>
      <c r="J32" s="195">
        <v>138</v>
      </c>
      <c r="M32" s="175" t="s">
        <v>141</v>
      </c>
      <c r="N32" s="176">
        <f>AVERAGE(NWC!C31:F31)</f>
        <v>141.55497249350208</v>
      </c>
    </row>
    <row r="33" spans="1:14" ht="12.75" customHeight="1">
      <c r="A33" s="41"/>
      <c r="B33" s="86" t="s">
        <v>133</v>
      </c>
      <c r="C33" s="41"/>
      <c r="D33" s="41"/>
      <c r="E33" s="162">
        <v>2</v>
      </c>
      <c r="F33" s="199">
        <v>140</v>
      </c>
      <c r="G33" s="200">
        <v>145</v>
      </c>
      <c r="H33" s="200">
        <v>148</v>
      </c>
      <c r="I33" s="200">
        <v>148</v>
      </c>
      <c r="J33" s="201">
        <v>145</v>
      </c>
      <c r="M33" s="175" t="s">
        <v>134</v>
      </c>
      <c r="N33" s="183">
        <v>90</v>
      </c>
    </row>
    <row r="34" spans="1:14" ht="12.75" customHeight="1">
      <c r="A34" s="41"/>
      <c r="B34" s="86" t="s">
        <v>135</v>
      </c>
      <c r="C34" s="41"/>
      <c r="D34" s="41"/>
      <c r="E34" s="162">
        <v>3</v>
      </c>
      <c r="F34" s="199">
        <v>145</v>
      </c>
      <c r="G34" s="200">
        <v>150</v>
      </c>
      <c r="H34" s="200">
        <v>152</v>
      </c>
      <c r="I34" s="200">
        <v>152</v>
      </c>
      <c r="J34" s="201">
        <v>150</v>
      </c>
      <c r="M34" s="175" t="s">
        <v>138</v>
      </c>
      <c r="N34" s="183" t="s">
        <v>158</v>
      </c>
    </row>
    <row r="35" spans="1:14" ht="12.75" customHeight="1">
      <c r="A35" s="41"/>
      <c r="B35" s="86" t="s">
        <v>137</v>
      </c>
      <c r="C35" s="41"/>
      <c r="D35" s="41"/>
      <c r="E35" s="162">
        <v>4</v>
      </c>
      <c r="F35" s="199">
        <v>128</v>
      </c>
      <c r="G35" s="200">
        <v>128</v>
      </c>
      <c r="H35" s="200">
        <v>130</v>
      </c>
      <c r="I35" s="200">
        <v>130</v>
      </c>
      <c r="J35" s="201">
        <v>128</v>
      </c>
    </row>
    <row r="36" spans="1:14" ht="12.75" customHeight="1">
      <c r="A36" s="41"/>
      <c r="B36" s="86" t="s">
        <v>139</v>
      </c>
      <c r="C36" s="41"/>
      <c r="D36" s="41"/>
      <c r="E36" s="162">
        <v>5</v>
      </c>
      <c r="F36" s="202">
        <v>120</v>
      </c>
      <c r="G36" s="203">
        <v>118</v>
      </c>
      <c r="H36" s="203">
        <v>120</v>
      </c>
      <c r="I36" s="203">
        <v>120</v>
      </c>
      <c r="J36" s="204">
        <v>118</v>
      </c>
    </row>
    <row r="37" spans="1:14" ht="12.75" customHeight="1">
      <c r="A37" s="41"/>
      <c r="B37" s="86"/>
      <c r="C37" s="41"/>
      <c r="D37" s="41"/>
      <c r="F37" s="173"/>
      <c r="G37" s="173"/>
      <c r="H37" s="173"/>
      <c r="I37" s="173"/>
      <c r="J37" s="173"/>
    </row>
    <row r="38" spans="1:14" ht="12.75" customHeight="1">
      <c r="A38" s="41"/>
      <c r="B38" s="162" t="s">
        <v>81</v>
      </c>
      <c r="C38" s="41"/>
      <c r="D38" s="41"/>
      <c r="F38" s="174">
        <f>CHOOSE(DCF!$D$4,F39,F40,F41,F42,F43)</f>
        <v>6.5000000000000002E-2</v>
      </c>
      <c r="G38" s="174">
        <f>CHOOSE(DCF!$D$4,G39,G40,G41,G42,G43)</f>
        <v>6.3E-2</v>
      </c>
      <c r="H38" s="174">
        <f>CHOOSE(DCF!$D$4,H39,H40,H41,H42,H43)</f>
        <v>0.06</v>
      </c>
      <c r="I38" s="174">
        <f>CHOOSE(DCF!$D$4,I39,I40,I41,I42,I43)</f>
        <v>5.8000000000000003E-2</v>
      </c>
      <c r="J38" s="174">
        <f>CHOOSE(DCF!$D$4,J39,J40,J41,J42,J43)</f>
        <v>5.6000000000000001E-2</v>
      </c>
      <c r="M38" s="175" t="s">
        <v>130</v>
      </c>
      <c r="N38" s="176">
        <f>NWC!F32</f>
        <v>6.538498441408333E-2</v>
      </c>
    </row>
    <row r="39" spans="1:14" ht="12.75" customHeight="1">
      <c r="A39" s="41"/>
      <c r="B39" s="86" t="s">
        <v>131</v>
      </c>
      <c r="C39" s="41"/>
      <c r="D39" s="41"/>
      <c r="E39" s="162">
        <v>1</v>
      </c>
      <c r="F39" s="177">
        <v>6.5000000000000002E-2</v>
      </c>
      <c r="G39" s="178">
        <v>6.3E-2</v>
      </c>
      <c r="H39" s="178">
        <v>0.06</v>
      </c>
      <c r="I39" s="178">
        <v>5.8000000000000003E-2</v>
      </c>
      <c r="J39" s="179">
        <v>5.6000000000000001E-2</v>
      </c>
      <c r="M39" s="175" t="s">
        <v>141</v>
      </c>
      <c r="N39" s="176">
        <f>AVERAGE(NWC!C32:F32)</f>
        <v>5.3946150433505875E-2</v>
      </c>
    </row>
    <row r="40" spans="1:14" ht="12.75" customHeight="1">
      <c r="A40" s="41"/>
      <c r="B40" s="86" t="s">
        <v>133</v>
      </c>
      <c r="C40" s="41"/>
      <c r="D40" s="41"/>
      <c r="E40" s="162">
        <v>2</v>
      </c>
      <c r="F40" s="180">
        <v>0.06</v>
      </c>
      <c r="G40" s="181">
        <v>5.7000000000000002E-2</v>
      </c>
      <c r="H40" s="181">
        <v>5.3999999999999999E-2</v>
      </c>
      <c r="I40" s="181">
        <v>5.1999999999999998E-2</v>
      </c>
      <c r="J40" s="182">
        <v>0.05</v>
      </c>
      <c r="M40" s="175" t="s">
        <v>134</v>
      </c>
      <c r="N40" s="183">
        <v>0.02</v>
      </c>
    </row>
    <row r="41" spans="1:14" ht="12.75" customHeight="1">
      <c r="A41" s="41"/>
      <c r="B41" s="86" t="s">
        <v>135</v>
      </c>
      <c r="C41" s="41"/>
      <c r="D41" s="41"/>
      <c r="E41" s="162">
        <v>3</v>
      </c>
      <c r="F41" s="180">
        <v>5.5E-2</v>
      </c>
      <c r="G41" s="181">
        <v>5.1999999999999998E-2</v>
      </c>
      <c r="H41" s="181">
        <v>4.9000000000000002E-2</v>
      </c>
      <c r="I41" s="181">
        <v>4.7E-2</v>
      </c>
      <c r="J41" s="182">
        <v>4.4999999999999998E-2</v>
      </c>
      <c r="M41" s="175" t="s">
        <v>138</v>
      </c>
      <c r="N41" s="183" t="s">
        <v>156</v>
      </c>
    </row>
    <row r="42" spans="1:14" ht="12.75" customHeight="1">
      <c r="A42" s="41"/>
      <c r="B42" s="86" t="s">
        <v>137</v>
      </c>
      <c r="C42" s="41"/>
      <c r="D42" s="41"/>
      <c r="E42" s="162">
        <v>4</v>
      </c>
      <c r="F42" s="180">
        <v>7.0000000000000007E-2</v>
      </c>
      <c r="G42" s="181">
        <v>7.1999999999999995E-2</v>
      </c>
      <c r="H42" s="181">
        <v>7.0000000000000007E-2</v>
      </c>
      <c r="I42" s="181">
        <v>6.8000000000000005E-2</v>
      </c>
      <c r="J42" s="182">
        <v>6.6000000000000003E-2</v>
      </c>
    </row>
    <row r="43" spans="1:14" ht="12.75" customHeight="1">
      <c r="A43" s="41"/>
      <c r="B43" s="86" t="s">
        <v>139</v>
      </c>
      <c r="C43" s="41"/>
      <c r="D43" s="41"/>
      <c r="E43" s="162">
        <v>5</v>
      </c>
      <c r="F43" s="184">
        <v>7.4999999999999997E-2</v>
      </c>
      <c r="G43" s="185">
        <v>7.8E-2</v>
      </c>
      <c r="H43" s="185">
        <v>7.5999999999999998E-2</v>
      </c>
      <c r="I43" s="185">
        <v>7.3999999999999996E-2</v>
      </c>
      <c r="J43" s="186">
        <v>7.1999999999999995E-2</v>
      </c>
    </row>
    <row r="44" spans="1:14" ht="12.75" customHeight="1">
      <c r="B44" s="86"/>
      <c r="F44" s="173"/>
      <c r="G44" s="173"/>
      <c r="H44" s="173"/>
      <c r="I44" s="173"/>
      <c r="J44" s="173"/>
    </row>
  </sheetData>
  <mergeCells count="2">
    <mergeCell ref="B2:J2"/>
    <mergeCell ref="F4:J4"/>
  </mergeCells>
  <pageMargins left="0.75" right="0.75" top="1" bottom="1" header="0.511811023622047" footer="0.511811023622047"/>
  <pageSetup orientation="landscape"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W42"/>
  <sheetViews>
    <sheetView showGridLines="0" zoomScale="85" zoomScaleNormal="85" workbookViewId="0">
      <selection activeCell="O16" sqref="O16"/>
    </sheetView>
  </sheetViews>
  <sheetFormatPr defaultColWidth="9.140625" defaultRowHeight="13.15"/>
  <cols>
    <col min="1" max="257" width="9.140625" style="209" customWidth="1"/>
  </cols>
  <sheetData>
    <row r="1" spans="1:1" ht="12" customHeight="1">
      <c r="A1" s="210" t="s">
        <v>159</v>
      </c>
    </row>
    <row r="2" spans="1:1" ht="12" customHeight="1">
      <c r="A2" s="210"/>
    </row>
    <row r="3" spans="1:1" ht="12" customHeight="1">
      <c r="A3" s="210" t="s">
        <v>160</v>
      </c>
    </row>
    <row r="4" spans="1:1" ht="12" customHeight="1">
      <c r="A4" s="210" t="s">
        <v>161</v>
      </c>
    </row>
    <row r="5" spans="1:1" ht="12" customHeight="1">
      <c r="A5" s="210"/>
    </row>
    <row r="6" spans="1:1" ht="12" customHeight="1">
      <c r="A6" s="210" t="s">
        <v>162</v>
      </c>
    </row>
    <row r="7" spans="1:1" ht="12" customHeight="1">
      <c r="A7" s="210" t="s">
        <v>163</v>
      </c>
    </row>
    <row r="8" spans="1:1" ht="12" customHeight="1">
      <c r="A8" s="210" t="s">
        <v>164</v>
      </c>
    </row>
    <row r="9" spans="1:1" ht="12" customHeight="1">
      <c r="A9" s="210" t="s">
        <v>165</v>
      </c>
    </row>
    <row r="10" spans="1:1" ht="12" customHeight="1">
      <c r="A10" s="210" t="s">
        <v>166</v>
      </c>
    </row>
    <row r="11" spans="1:1" ht="12" customHeight="1">
      <c r="A11" s="210" t="s">
        <v>167</v>
      </c>
    </row>
    <row r="12" spans="1:1" ht="12" customHeight="1">
      <c r="A12" s="210" t="s">
        <v>168</v>
      </c>
    </row>
    <row r="13" spans="1:1" ht="12" customHeight="1">
      <c r="A13" s="210" t="s">
        <v>169</v>
      </c>
    </row>
    <row r="14" spans="1:1" ht="12" customHeight="1">
      <c r="A14" s="210" t="s">
        <v>170</v>
      </c>
    </row>
    <row r="15" spans="1:1" ht="12" customHeight="1">
      <c r="A15" s="210"/>
    </row>
    <row r="16" spans="1:1" ht="12" customHeight="1">
      <c r="A16" s="210" t="s">
        <v>171</v>
      </c>
    </row>
    <row r="17" spans="1:1" ht="12" customHeight="1">
      <c r="A17" s="210" t="s">
        <v>172</v>
      </c>
    </row>
    <row r="18" spans="1:1" ht="12" customHeight="1">
      <c r="A18" s="210" t="s">
        <v>173</v>
      </c>
    </row>
    <row r="19" spans="1:1" ht="12" customHeight="1">
      <c r="A19" s="210" t="s">
        <v>174</v>
      </c>
    </row>
    <row r="20" spans="1:1" ht="12" customHeight="1">
      <c r="A20" s="210" t="s">
        <v>175</v>
      </c>
    </row>
    <row r="21" spans="1:1" ht="12" customHeight="1">
      <c r="A21" s="210" t="s">
        <v>176</v>
      </c>
    </row>
    <row r="22" spans="1:1" ht="12" customHeight="1">
      <c r="A22" s="210" t="s">
        <v>177</v>
      </c>
    </row>
    <row r="23" spans="1:1" ht="12" customHeight="1">
      <c r="A23" s="210" t="s">
        <v>178</v>
      </c>
    </row>
    <row r="24" spans="1:1" ht="12" customHeight="1">
      <c r="A24" s="210" t="s">
        <v>179</v>
      </c>
    </row>
    <row r="25" spans="1:1" ht="12" customHeight="1">
      <c r="A25" s="210"/>
    </row>
    <row r="26" spans="1:1" ht="12" customHeight="1">
      <c r="A26" s="210" t="s">
        <v>180</v>
      </c>
    </row>
    <row r="27" spans="1:1" ht="12" customHeight="1">
      <c r="A27" s="210" t="s">
        <v>181</v>
      </c>
    </row>
    <row r="28" spans="1:1" ht="12" customHeight="1">
      <c r="A28" s="210" t="s">
        <v>182</v>
      </c>
    </row>
    <row r="29" spans="1:1" ht="12" customHeight="1">
      <c r="A29" s="210"/>
    </row>
    <row r="30" spans="1:1" ht="12" customHeight="1">
      <c r="A30" s="210" t="s">
        <v>183</v>
      </c>
    </row>
    <row r="31" spans="1:1" ht="12" customHeight="1">
      <c r="A31" s="210" t="s">
        <v>184</v>
      </c>
    </row>
    <row r="32" spans="1:1" ht="12" customHeight="1">
      <c r="A32" s="210" t="s">
        <v>185</v>
      </c>
    </row>
    <row r="33" spans="1:1" ht="12" customHeight="1">
      <c r="A33" s="210"/>
    </row>
    <row r="34" spans="1:1" ht="12" customHeight="1">
      <c r="A34" s="211" t="s">
        <v>186</v>
      </c>
    </row>
    <row r="35" spans="1:1" ht="12" customHeight="1">
      <c r="A35" s="211"/>
    </row>
    <row r="36" spans="1:1" ht="12" customHeight="1">
      <c r="A36" s="211"/>
    </row>
    <row r="37" spans="1:1" ht="12" customHeight="1">
      <c r="A37" s="211"/>
    </row>
    <row r="38" spans="1:1" ht="12" customHeight="1">
      <c r="A38" s="211"/>
    </row>
    <row r="39" spans="1:1" ht="12" customHeight="1">
      <c r="A39" s="211"/>
    </row>
    <row r="40" spans="1:1" ht="12" customHeight="1">
      <c r="A40" s="210" t="s">
        <v>187</v>
      </c>
    </row>
    <row r="41" spans="1:1" ht="12" customHeight="1">
      <c r="A41" s="210" t="s">
        <v>188</v>
      </c>
    </row>
    <row r="42" spans="1:1" ht="12" customHeight="1">
      <c r="A42" s="210" t="s">
        <v>189</v>
      </c>
    </row>
  </sheetData>
  <pageMargins left="0.75" right="0.75" top="1" bottom="1"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F526"/>
  <sheetViews>
    <sheetView showGridLines="0" topLeftCell="A525" zoomScaleNormal="100" workbookViewId="0">
      <selection activeCell="A406" sqref="A406:A526"/>
    </sheetView>
  </sheetViews>
  <sheetFormatPr defaultColWidth="8.7109375" defaultRowHeight="13.15"/>
  <cols>
    <col min="1" max="1" width="23.140625" style="212" customWidth="1"/>
    <col min="3" max="3" width="10" style="212" customWidth="1"/>
    <col min="5" max="5" width="10" style="212" customWidth="1"/>
    <col min="58" max="58" width="10" style="212" customWidth="1"/>
  </cols>
  <sheetData>
    <row r="1" spans="1:20" ht="17.25" customHeight="1">
      <c r="A1" s="268" t="s">
        <v>190</v>
      </c>
      <c r="B1" s="280"/>
      <c r="C1" s="289"/>
      <c r="D1" s="280"/>
      <c r="E1" s="289"/>
      <c r="F1" s="280"/>
      <c r="G1" s="280"/>
      <c r="H1" s="280"/>
    </row>
    <row r="2" spans="1:20" ht="15" customHeight="1">
      <c r="A2" s="213" t="s">
        <v>191</v>
      </c>
    </row>
    <row r="4" spans="1:20" ht="24" customHeight="1">
      <c r="A4" s="290" t="s">
        <v>192</v>
      </c>
      <c r="B4" s="280"/>
      <c r="C4" s="289"/>
      <c r="D4" s="280"/>
      <c r="E4" s="289"/>
      <c r="F4" s="280"/>
      <c r="G4" s="280"/>
      <c r="H4" s="280"/>
      <c r="I4" s="280"/>
      <c r="J4" s="280"/>
      <c r="K4" s="280"/>
      <c r="L4" s="280"/>
      <c r="M4" s="280"/>
      <c r="N4" s="280"/>
      <c r="O4" s="280"/>
      <c r="P4" s="280"/>
      <c r="Q4" s="280"/>
      <c r="R4" s="280"/>
      <c r="S4" s="280"/>
      <c r="T4" s="280"/>
    </row>
    <row r="5" spans="1:20" ht="24" customHeight="1">
      <c r="A5" s="290" t="s">
        <v>193</v>
      </c>
      <c r="B5" s="280"/>
      <c r="C5" s="289"/>
      <c r="D5" s="280"/>
      <c r="E5" s="289"/>
      <c r="F5" s="280"/>
      <c r="G5" s="280"/>
      <c r="H5" s="280"/>
      <c r="I5" s="280"/>
      <c r="J5" s="280"/>
      <c r="K5" s="280"/>
      <c r="L5" s="280"/>
      <c r="M5" s="280"/>
      <c r="N5" s="280"/>
      <c r="O5" s="280"/>
      <c r="P5" s="280"/>
      <c r="Q5" s="280"/>
      <c r="R5" s="280"/>
      <c r="S5" s="280"/>
      <c r="T5" s="280"/>
    </row>
    <row r="6" spans="1:20" ht="24" customHeight="1">
      <c r="A6" s="290" t="s">
        <v>194</v>
      </c>
      <c r="B6" s="280"/>
      <c r="C6" s="289"/>
      <c r="D6" s="280"/>
      <c r="E6" s="289"/>
      <c r="F6" s="280"/>
      <c r="G6" s="280"/>
      <c r="H6" s="280"/>
      <c r="I6" s="280"/>
      <c r="J6" s="280"/>
      <c r="K6" s="280"/>
      <c r="L6" s="280"/>
      <c r="M6" s="280"/>
      <c r="N6" s="280"/>
      <c r="O6" s="280"/>
      <c r="P6" s="280"/>
      <c r="Q6" s="280"/>
      <c r="R6" s="280"/>
      <c r="S6" s="280"/>
      <c r="T6" s="280"/>
    </row>
    <row r="7" spans="1:20" ht="24" customHeight="1">
      <c r="A7" s="290" t="s">
        <v>195</v>
      </c>
      <c r="B7" s="280"/>
      <c r="C7" s="289"/>
      <c r="D7" s="280"/>
      <c r="E7" s="289"/>
      <c r="F7" s="280"/>
      <c r="G7" s="280"/>
      <c r="H7" s="280"/>
      <c r="I7" s="280"/>
      <c r="J7" s="280"/>
      <c r="K7" s="280"/>
      <c r="L7" s="280"/>
      <c r="M7" s="280"/>
      <c r="N7" s="280"/>
      <c r="O7" s="280"/>
      <c r="P7" s="280"/>
      <c r="Q7" s="280"/>
      <c r="R7" s="280"/>
      <c r="S7" s="280"/>
      <c r="T7" s="280"/>
    </row>
    <row r="8" spans="1:20" ht="24" customHeight="1">
      <c r="A8" s="290" t="s">
        <v>196</v>
      </c>
      <c r="B8" s="280"/>
      <c r="C8" s="289"/>
      <c r="D8" s="280"/>
      <c r="E8" s="289"/>
      <c r="F8" s="280"/>
      <c r="G8" s="280"/>
      <c r="H8" s="280"/>
      <c r="I8" s="280"/>
      <c r="J8" s="280"/>
      <c r="K8" s="280"/>
      <c r="L8" s="280"/>
      <c r="M8" s="280"/>
      <c r="N8" s="280"/>
      <c r="O8" s="280"/>
      <c r="P8" s="280"/>
      <c r="Q8" s="280"/>
      <c r="R8" s="280"/>
      <c r="S8" s="280"/>
      <c r="T8" s="280"/>
    </row>
    <row r="9" spans="1:20" ht="24" customHeight="1">
      <c r="A9" s="290" t="s">
        <v>197</v>
      </c>
      <c r="B9" s="280"/>
      <c r="C9" s="289"/>
      <c r="D9" s="280"/>
      <c r="E9" s="289"/>
      <c r="F9" s="280"/>
      <c r="G9" s="280"/>
      <c r="H9" s="280"/>
      <c r="I9" s="280"/>
      <c r="J9" s="280"/>
      <c r="K9" s="280"/>
      <c r="L9" s="280"/>
      <c r="M9" s="280"/>
      <c r="N9" s="280"/>
      <c r="O9" s="280"/>
      <c r="P9" s="280"/>
      <c r="Q9" s="280"/>
      <c r="R9" s="280"/>
      <c r="S9" s="280"/>
      <c r="T9" s="280"/>
    </row>
    <row r="11" spans="1:20" ht="15" customHeight="1">
      <c r="A11" s="291" t="s">
        <v>198</v>
      </c>
      <c r="B11" s="280"/>
      <c r="C11" s="289"/>
      <c r="D11" s="280"/>
      <c r="E11" s="289"/>
      <c r="F11" s="280"/>
      <c r="G11" s="280"/>
      <c r="H11" s="280"/>
    </row>
    <row r="12" spans="1:20" ht="15" customHeight="1">
      <c r="A12" t="s">
        <v>112</v>
      </c>
      <c r="C12" s="245">
        <f ca="1">AVERAGE(TrialPrice)</f>
        <v>724.39310880802486</v>
      </c>
    </row>
    <row r="13" spans="1:20" ht="15" customHeight="1">
      <c r="A13" t="s">
        <v>108</v>
      </c>
      <c r="C13" s="245">
        <f ca="1">MEDIAN(TrialPrice)</f>
        <v>708.09221582631449</v>
      </c>
    </row>
    <row r="14" spans="1:20" ht="15" customHeight="1">
      <c r="A14" t="s">
        <v>199</v>
      </c>
      <c r="C14" s="245">
        <f ca="1">STDEV(TrialPrice)</f>
        <v>185.4124994818122</v>
      </c>
    </row>
    <row r="15" spans="1:20" ht="15" customHeight="1">
      <c r="A15" t="s">
        <v>200</v>
      </c>
      <c r="C15" s="245">
        <f ca="1">MIN(TrialPrice)</f>
        <v>352.94634233134678</v>
      </c>
    </row>
    <row r="16" spans="1:20" ht="15" customHeight="1">
      <c r="A16" t="s">
        <v>201</v>
      </c>
      <c r="C16" s="245">
        <f ca="1">PERCENTILE(TrialPrice,0.05)</f>
        <v>452.42764741038491</v>
      </c>
    </row>
    <row r="17" spans="1:58" ht="15" customHeight="1">
      <c r="A17" t="s">
        <v>202</v>
      </c>
      <c r="C17" s="245">
        <f ca="1">PERCENTILE(TrialPrice,0.25)</f>
        <v>583.65060298791764</v>
      </c>
    </row>
    <row r="18" spans="1:58" ht="15" customHeight="1">
      <c r="A18" t="s">
        <v>203</v>
      </c>
      <c r="C18" s="245">
        <f ca="1">PERCENTILE(TrialPrice,0.75)</f>
        <v>850.16146335973315</v>
      </c>
    </row>
    <row r="19" spans="1:58" ht="15" customHeight="1">
      <c r="A19" t="s">
        <v>204</v>
      </c>
      <c r="C19" s="245">
        <f ca="1">PERCENTILE(TrialPrice,0.95)</f>
        <v>1042.2078109034251</v>
      </c>
    </row>
    <row r="20" spans="1:58" ht="15" customHeight="1">
      <c r="A20" t="s">
        <v>205</v>
      </c>
      <c r="C20" s="245">
        <f ca="1">MAX(TrialPrice)</f>
        <v>1322.6716865705253</v>
      </c>
    </row>
    <row r="21" spans="1:58" ht="15" customHeight="1">
      <c r="A21" t="s">
        <v>206</v>
      </c>
      <c r="C21" s="246">
        <f ca="1">COUNTIF(TrialPrice,"&lt;847")/COUNT(TrialPrice)</f>
        <v>0.74</v>
      </c>
    </row>
    <row r="22" spans="1:58" ht="15" customHeight="1">
      <c r="A22" t="s">
        <v>207</v>
      </c>
      <c r="C22" s="246">
        <f ca="1">COUNTIF(TrialPrice,"&lt;336")/COUNT(TrialPrice)</f>
        <v>0</v>
      </c>
    </row>
    <row r="23" spans="1:58" ht="15" customHeight="1">
      <c r="A23" t="s">
        <v>208</v>
      </c>
      <c r="C23" s="246">
        <f ca="1">COUNTIF(TrialPrice,"&gt;1335")/COUNT(TrialPrice)</f>
        <v>0</v>
      </c>
    </row>
    <row r="26" spans="1:58" ht="21.75" customHeight="1">
      <c r="A26" s="214" t="s">
        <v>209</v>
      </c>
      <c r="B26" s="214" t="s">
        <v>210</v>
      </c>
      <c r="C26" s="214" t="s">
        <v>211</v>
      </c>
      <c r="D26" s="214" t="s">
        <v>212</v>
      </c>
      <c r="E26" s="214" t="s">
        <v>213</v>
      </c>
      <c r="F26" s="214" t="s">
        <v>214</v>
      </c>
      <c r="G26" s="214" t="s">
        <v>215</v>
      </c>
      <c r="H26" s="214" t="s">
        <v>216</v>
      </c>
      <c r="I26" s="214" t="s">
        <v>217</v>
      </c>
      <c r="J26" s="214" t="s">
        <v>218</v>
      </c>
      <c r="K26" s="214" t="s">
        <v>219</v>
      </c>
      <c r="L26" s="214" t="s">
        <v>220</v>
      </c>
      <c r="M26" s="214" t="s">
        <v>221</v>
      </c>
      <c r="N26" s="214" t="s">
        <v>222</v>
      </c>
      <c r="O26" s="214" t="s">
        <v>223</v>
      </c>
      <c r="P26" s="214" t="s">
        <v>224</v>
      </c>
      <c r="Q26" s="214" t="s">
        <v>225</v>
      </c>
      <c r="R26" s="214" t="s">
        <v>226</v>
      </c>
      <c r="S26" s="214" t="s">
        <v>227</v>
      </c>
      <c r="T26" s="214" t="s">
        <v>228</v>
      </c>
      <c r="U26" s="214" t="s">
        <v>229</v>
      </c>
      <c r="V26" s="214" t="s">
        <v>230</v>
      </c>
      <c r="W26" s="214" t="s">
        <v>231</v>
      </c>
      <c r="X26" s="214" t="s">
        <v>232</v>
      </c>
      <c r="Y26" s="214" t="s">
        <v>233</v>
      </c>
      <c r="Z26" s="214" t="s">
        <v>234</v>
      </c>
      <c r="AA26" s="214" t="s">
        <v>235</v>
      </c>
      <c r="AB26" s="214" t="s">
        <v>236</v>
      </c>
      <c r="AC26" s="214" t="s">
        <v>237</v>
      </c>
      <c r="AD26" s="214" t="s">
        <v>238</v>
      </c>
      <c r="AE26" s="214" t="s">
        <v>239</v>
      </c>
      <c r="AF26" s="214" t="s">
        <v>240</v>
      </c>
      <c r="AG26" s="214" t="s">
        <v>241</v>
      </c>
      <c r="AH26" s="214" t="s">
        <v>242</v>
      </c>
      <c r="AI26" s="214" t="s">
        <v>243</v>
      </c>
      <c r="AJ26" s="214" t="s">
        <v>244</v>
      </c>
      <c r="AK26" s="214" t="s">
        <v>245</v>
      </c>
      <c r="AL26" s="214" t="s">
        <v>246</v>
      </c>
      <c r="AM26" s="214" t="s">
        <v>247</v>
      </c>
      <c r="AN26" s="214" t="s">
        <v>248</v>
      </c>
      <c r="AO26" s="214" t="s">
        <v>249</v>
      </c>
      <c r="AP26" s="214" t="s">
        <v>250</v>
      </c>
      <c r="AQ26" s="214" t="s">
        <v>251</v>
      </c>
      <c r="AR26" s="214" t="s">
        <v>252</v>
      </c>
      <c r="AS26" s="214" t="s">
        <v>253</v>
      </c>
      <c r="AT26" s="214" t="s">
        <v>254</v>
      </c>
      <c r="AU26" s="214" t="s">
        <v>255</v>
      </c>
      <c r="AV26" s="214" t="s">
        <v>256</v>
      </c>
      <c r="AW26" s="214" t="s">
        <v>257</v>
      </c>
      <c r="AX26" s="214" t="s">
        <v>258</v>
      </c>
      <c r="AY26" s="214" t="s">
        <v>44</v>
      </c>
      <c r="AZ26" s="214" t="s">
        <v>259</v>
      </c>
      <c r="BA26" s="214" t="s">
        <v>260</v>
      </c>
      <c r="BB26" s="214" t="s">
        <v>45</v>
      </c>
      <c r="BC26" s="214" t="s">
        <v>261</v>
      </c>
      <c r="BD26" s="214" t="s">
        <v>39</v>
      </c>
      <c r="BE26" s="214" t="s">
        <v>262</v>
      </c>
      <c r="BF26" s="214" t="s">
        <v>263</v>
      </c>
    </row>
    <row r="27" spans="1:58" ht="15" customHeight="1">
      <c r="A27">
        <v>1</v>
      </c>
      <c r="B27" s="215">
        <f t="shared" ref="B27:B90" ca="1" si="0">RAND()</f>
        <v>0.33647521180723627</v>
      </c>
      <c r="C27" s="216">
        <f t="shared" ref="C27:C90" ca="1" si="1">IF(B27&lt;0.5,SQRT(0.5*B27),1-SQRT(0.5*(1-B27)))</f>
        <v>0.41016777774907931</v>
      </c>
      <c r="D27" s="215">
        <f t="shared" ref="D27:D90" ca="1" si="2">RAND()</f>
        <v>0.28332894281557808</v>
      </c>
      <c r="E27" s="216">
        <f t="shared" ref="E27:E90" ca="1" si="3">IF(D27&lt;0.5,SQRT(0.5*D27),1-SQRT(0.5*(1-D27)))</f>
        <v>0.37638341011233351</v>
      </c>
      <c r="F27" s="217">
        <f ca="1">DCF!$H$7*(1+('A1'!F14+$C27*('A1'!F12-'A1'!F14)))</f>
        <v>6251.606189850173</v>
      </c>
      <c r="G27" s="217">
        <f ca="1">F27*(1+('A1'!G14+$C27*('A1'!G12-'A1'!G14)))</f>
        <v>7011.3336739791675</v>
      </c>
      <c r="H27" s="217">
        <f ca="1">G27*(1+('A1'!H14+$C27*('A1'!H12-'A1'!H14)))</f>
        <v>7735.7573674528585</v>
      </c>
      <c r="I27" s="217">
        <f ca="1">H27*(1+('A1'!I14+$C27*('A1'!I12-'A1'!I14)))</f>
        <v>8408.1114926007795</v>
      </c>
      <c r="J27" s="217">
        <f ca="1">I27*(1+('A1'!J14+$C27*('A1'!J12-'A1'!J14)))</f>
        <v>9069.9286156498765</v>
      </c>
      <c r="K27" s="216">
        <f ca="1">'A1'!F21+$C27*('A1'!F19-'A1'!F21)</f>
        <v>0.35744077222380066</v>
      </c>
      <c r="L27" s="216">
        <f ca="1">'A1'!G21+$C27*('A1'!G19-'A1'!G21)</f>
        <v>0.35423741666881903</v>
      </c>
      <c r="M27" s="216">
        <f ca="1">'A1'!H21+$C27*('A1'!H19-'A1'!H21)</f>
        <v>0.34513573889132826</v>
      </c>
      <c r="N27" s="216">
        <f ca="1">'A1'!I21+$C27*('A1'!I19-'A1'!I21)</f>
        <v>0.34013573889132825</v>
      </c>
      <c r="O27" s="216">
        <f ca="1">'A1'!J21+$C27*('A1'!J19-'A1'!J21)</f>
        <v>0.33513573889132825</v>
      </c>
      <c r="P27" s="216">
        <f ca="1">'A1'!F28+$C27*('A1'!F26-'A1'!F28)</f>
        <v>0.44974580555627303</v>
      </c>
      <c r="Q27" s="216">
        <f ca="1">'A1'!G28+$C27*('A1'!G26-'A1'!G28)</f>
        <v>0.44654245000129145</v>
      </c>
      <c r="R27" s="216">
        <f ca="1">'A1'!H28+$C27*('A1'!H26-'A1'!H28)</f>
        <v>0.44038993333505527</v>
      </c>
      <c r="S27" s="216">
        <f ca="1">'A1'!I28+$C27*('A1'!I26-'A1'!I28)</f>
        <v>0.43833909444630986</v>
      </c>
      <c r="T27" s="216">
        <f ca="1">'A1'!J28+$C27*('A1'!J26-'A1'!J28)</f>
        <v>0.43628825555756445</v>
      </c>
      <c r="U27" s="217">
        <f t="shared" ref="U27:U90" ca="1" si="4">F27*(1-K27-P27)</f>
        <v>1205.3935838362863</v>
      </c>
      <c r="V27" s="217">
        <f t="shared" ref="V27:V90" ca="1" si="5">G27*(1-L27-Q27)</f>
        <v>1396.7988293504739</v>
      </c>
      <c r="W27" s="217">
        <f t="shared" ref="W27:W90" ca="1" si="6">H27*(1-M27-R27)</f>
        <v>1659.1213612042525</v>
      </c>
      <c r="X27" s="217">
        <f t="shared" ref="X27:X90" ca="1" si="7">I27*(1-N27-S27)</f>
        <v>1862.6082997141084</v>
      </c>
      <c r="Y27" s="217">
        <f t="shared" ref="Y27:Y90" ca="1" si="8">J27*(1-O27-T27)</f>
        <v>2073.1680535989326</v>
      </c>
      <c r="Z27" s="217">
        <f ca="1">F27*('A1'!F35+$C27*('A1'!F33-'A1'!F35))</f>
        <v>362.2753342997442</v>
      </c>
      <c r="AA27" s="217">
        <f ca="1">G27*('A1'!G35+$C27*('A1'!G33-'A1'!G35))</f>
        <v>405.94445626557518</v>
      </c>
      <c r="AB27" s="217">
        <f ca="1">H27*('A1'!H35+$C27*('A1'!H33-'A1'!H35))</f>
        <v>429.24289955241522</v>
      </c>
      <c r="AC27" s="217">
        <f ca="1">I27*('A1'!I35+$C27*('A1'!I33-'A1'!I35))</f>
        <v>446.28562969900656</v>
      </c>
      <c r="AD27" s="217">
        <f ca="1">J27*('A1'!J35+$C27*('A1'!J33-'A1'!J35))</f>
        <v>463.27369290090638</v>
      </c>
      <c r="AE27" s="217">
        <f ca="1">F27*('A1'!F43+$C27*('A1'!F41-'A1'!F43))</f>
        <v>636.39253251845435</v>
      </c>
      <c r="AF27" s="217">
        <f ca="1">G27*('A1'!G43+$C27*('A1'!G41-'A1'!G43))</f>
        <v>705.64956218363807</v>
      </c>
      <c r="AG27" s="217">
        <f ca="1">H27*('A1'!H43+$C27*('A1'!H41-'A1'!H43))</f>
        <v>701.20097928105292</v>
      </c>
      <c r="AH27" s="217">
        <f ca="1">I27*('A1'!I43+$C27*('A1'!I41-'A1'!I43))</f>
        <v>678.06481758754467</v>
      </c>
      <c r="AI27" s="217">
        <f ca="1">J27*('A1'!J43+$C27*('A1'!J41-'A1'!J43))</f>
        <v>686.08683914665266</v>
      </c>
      <c r="AJ27" s="217">
        <f ca="1">(U27-Z27)*DCF!$H$40</f>
        <v>204.03461638784322</v>
      </c>
      <c r="AK27" s="217">
        <f ca="1">(V27-AA27)*DCF!$H$40</f>
        <v>239.78675828654548</v>
      </c>
      <c r="AL27" s="217">
        <f ca="1">(W27-AB27)*DCF!$H$40</f>
        <v>297.63058771974465</v>
      </c>
      <c r="AM27" s="217">
        <f ca="1">(X27-AC27)*DCF!$H$40</f>
        <v>342.75008614365458</v>
      </c>
      <c r="AN27" s="217">
        <f ca="1">(Y27-AD27)*DCF!$H$40</f>
        <v>389.59443528892234</v>
      </c>
      <c r="AO27" s="217">
        <f ca="1">(F27-DCF!$H$7)*DCF!$H$41</f>
        <v>293.99671248015693</v>
      </c>
      <c r="AP27" s="217">
        <f ca="1">(G27-F27)*DCF!$H$41</f>
        <v>252.10598922800582</v>
      </c>
      <c r="AQ27" s="217">
        <f ca="1">(H27-G27)*DCF!$H$41</f>
        <v>240.39087130403382</v>
      </c>
      <c r="AR27" s="217">
        <f ca="1">(I27-H27)*DCF!$H$41</f>
        <v>223.11224139308192</v>
      </c>
      <c r="AS27" s="217">
        <f ca="1">(J27-I27)*DCF!$H$41</f>
        <v>219.61567006571036</v>
      </c>
      <c r="AT27" s="217">
        <f ca="1">(U27-Z27)*(1-DCF!$H$40)+Z27-AE27-AO27</f>
        <v>70.969722449831806</v>
      </c>
      <c r="AU27" s="217">
        <f ca="1">(V27-AA27)*(1-DCF!$H$40)+AA27-AF27-AP27</f>
        <v>199.2565196522846</v>
      </c>
      <c r="AV27" s="217">
        <f ca="1">(W27-AB27)*(1-DCF!$H$40)+AB27-AG27-AQ27</f>
        <v>419.89892289942111</v>
      </c>
      <c r="AW27" s="217">
        <f ca="1">(X27-AC27)*(1-DCF!$H$40)+AC27-AH27-AR27</f>
        <v>618.68115458982709</v>
      </c>
      <c r="AX27" s="217">
        <f ca="1">(Y27-AD27)*(1-DCF!$H$40)+AD27-AI27-AS27</f>
        <v>777.87110909764726</v>
      </c>
      <c r="AY27" s="218">
        <f t="shared" ref="AY27:AY90" ca="1" si="9">0.0925+$E27*(0.1125-0.0925)</f>
        <v>0.10002766820224666</v>
      </c>
      <c r="AZ27" s="219">
        <f t="shared" ref="AZ27:AZ90" ca="1" si="10">10+$E27*(14-10)</f>
        <v>11.505533640449334</v>
      </c>
      <c r="BA27" s="217">
        <f ca="1">SUMPRODUCT(AT27:AX27,(1+$AY27)^(-{1,2,3,4,5}))</f>
        <v>1450.0963635456524</v>
      </c>
      <c r="BB27" s="217">
        <f t="shared" ref="BB27:BB90" ca="1" si="11">Y27*$AZ27</f>
        <v>23852.904782987389</v>
      </c>
      <c r="BC27" s="217">
        <f t="shared" ref="BC27:BC90" ca="1" si="12">BB27*(1+$AY27)^(-5)</f>
        <v>14808.914666389888</v>
      </c>
      <c r="BD27" s="217">
        <f t="shared" ref="BD27:BD90" ca="1" si="13">BA27+BC27</f>
        <v>16259.01102993554</v>
      </c>
      <c r="BE27" s="217">
        <f ca="1">BD27-(DCF!$J$48-DCF!$J$51)</f>
        <v>15696.871029935541</v>
      </c>
      <c r="BF27" s="220">
        <f ca="1">BE27/DCF!$J$55</f>
        <v>633.45706502687096</v>
      </c>
    </row>
    <row r="28" spans="1:58" ht="15" customHeight="1">
      <c r="A28">
        <v>2</v>
      </c>
      <c r="B28" s="215">
        <f t="shared" ca="1" si="0"/>
        <v>0.3750310180310974</v>
      </c>
      <c r="C28" s="216">
        <f t="shared" ca="1" si="1"/>
        <v>0.43303060979051894</v>
      </c>
      <c r="D28" s="215">
        <f t="shared" ca="1" si="2"/>
        <v>9.3130365716256325E-2</v>
      </c>
      <c r="E28" s="216">
        <f t="shared" ca="1" si="3"/>
        <v>0.21578967273279823</v>
      </c>
      <c r="F28" s="217">
        <f ca="1">DCF!$H$7*(1+('A1'!F14+$C28*('A1'!F12-'A1'!F14)))</f>
        <v>6265.1002997228052</v>
      </c>
      <c r="G28" s="217">
        <f ca="1">F28*(1+('A1'!G14+$C28*('A1'!G12-'A1'!G14)))</f>
        <v>7047.9533481843337</v>
      </c>
      <c r="H28" s="217">
        <f ca="1">G28*(1+('A1'!H14+$C28*('A1'!H12-'A1'!H14)))</f>
        <v>7797.1083552916716</v>
      </c>
      <c r="I28" s="217">
        <f ca="1">H28*(1+('A1'!I14+$C28*('A1'!I12-'A1'!I14)))</f>
        <v>8490.8385657687795</v>
      </c>
      <c r="J28" s="217">
        <f ca="1">I28*(1+('A1'!J14+$C28*('A1'!J12-'A1'!J14)))</f>
        <v>9172.7560041809593</v>
      </c>
      <c r="K28" s="216">
        <f ca="1">'A1'!F21+$C28*('A1'!F19-'A1'!F21)</f>
        <v>0.35618331646152146</v>
      </c>
      <c r="L28" s="216">
        <f ca="1">'A1'!G21+$C28*('A1'!G19-'A1'!G21)</f>
        <v>0.35252270426571108</v>
      </c>
      <c r="M28" s="216">
        <f ca="1">'A1'!H21+$C28*('A1'!H19-'A1'!H21)</f>
        <v>0.34319239816780589</v>
      </c>
      <c r="N28" s="216">
        <f ca="1">'A1'!I21+$C28*('A1'!I19-'A1'!I21)</f>
        <v>0.33819239816780589</v>
      </c>
      <c r="O28" s="216">
        <f ca="1">'A1'!J21+$C28*('A1'!J19-'A1'!J21)</f>
        <v>0.33319239816780588</v>
      </c>
      <c r="P28" s="216">
        <f ca="1">'A1'!F28+$C28*('A1'!F26-'A1'!F28)</f>
        <v>0.44917423475523705</v>
      </c>
      <c r="Q28" s="216">
        <f ca="1">'A1'!G28+$C28*('A1'!G26-'A1'!G28)</f>
        <v>0.44551362255942667</v>
      </c>
      <c r="R28" s="216">
        <f ca="1">'A1'!H28+$C28*('A1'!H26-'A1'!H28)</f>
        <v>0.43901816341256888</v>
      </c>
      <c r="S28" s="216">
        <f ca="1">'A1'!I28+$C28*('A1'!I26-'A1'!I28)</f>
        <v>0.43685301036361629</v>
      </c>
      <c r="T28" s="216">
        <f ca="1">'A1'!J28+$C28*('A1'!J26-'A1'!J28)</f>
        <v>0.43468785731466369</v>
      </c>
      <c r="U28" s="217">
        <f t="shared" ca="1" si="4"/>
        <v>1219.4544642106671</v>
      </c>
      <c r="V28" s="217">
        <f t="shared" ca="1" si="5"/>
        <v>1423.4305465643768</v>
      </c>
      <c r="W28" s="217">
        <f t="shared" ca="1" si="6"/>
        <v>1698.1278499959408</v>
      </c>
      <c r="X28" s="217">
        <f t="shared" ca="1" si="7"/>
        <v>1910.0531207881611</v>
      </c>
      <c r="Y28" s="217">
        <f t="shared" ca="1" si="8"/>
        <v>2129.1777802121273</v>
      </c>
      <c r="Z28" s="217">
        <f ca="1">F28*('A1'!F35+$C28*('A1'!F33-'A1'!F35))</f>
        <v>362.34111696742963</v>
      </c>
      <c r="AA28" s="217">
        <f ca="1">G28*('A1'!G35+$C28*('A1'!G33-'A1'!G35))</f>
        <v>406.45331222603477</v>
      </c>
      <c r="AB28" s="217">
        <f ca="1">H28*('A1'!H35+$C28*('A1'!H33-'A1'!H35))</f>
        <v>430.68624887485856</v>
      </c>
      <c r="AC28" s="217">
        <f ca="1">I28*('A1'!I35+$C28*('A1'!I33-'A1'!I35))</f>
        <v>448.34712079337669</v>
      </c>
      <c r="AD28" s="217">
        <f ca="1">J28*('A1'!J35+$C28*('A1'!J33-'A1'!J35))</f>
        <v>466.00932672273217</v>
      </c>
      <c r="AE28" s="217">
        <f ca="1">F28*('A1'!F43+$C28*('A1'!F41-'A1'!F43))</f>
        <v>634.90142890575396</v>
      </c>
      <c r="AF28" s="217">
        <f ca="1">G28*('A1'!G43+$C28*('A1'!G41-'A1'!G43))</f>
        <v>703.69535127631968</v>
      </c>
      <c r="AG28" s="217">
        <f ca="1">H28*('A1'!H43+$C28*('A1'!H41-'A1'!H43))</f>
        <v>700.52284680631101</v>
      </c>
      <c r="AH28" s="217">
        <f ca="1">I28*('A1'!I43+$C28*('A1'!I41-'A1'!I43))</f>
        <v>677.9419086861642</v>
      </c>
      <c r="AI28" s="217">
        <f ca="1">J28*('A1'!J43+$C28*('A1'!J41-'A1'!J43))</f>
        <v>686.52509596803191</v>
      </c>
      <c r="AJ28" s="217">
        <f ca="1">(U28-Z28)*DCF!$H$40</f>
        <v>207.42143003286347</v>
      </c>
      <c r="AK28" s="217">
        <f ca="1">(V28-AA28)*DCF!$H$40</f>
        <v>246.10849070987877</v>
      </c>
      <c r="AL28" s="217">
        <f ca="1">(W28-AB28)*DCF!$H$40</f>
        <v>306.72086747130186</v>
      </c>
      <c r="AM28" s="217">
        <f ca="1">(X28-AC28)*DCF!$H$40</f>
        <v>353.73285199873783</v>
      </c>
      <c r="AN28" s="217">
        <f ca="1">(Y28-AD28)*DCF!$H$40</f>
        <v>402.48676574443363</v>
      </c>
      <c r="AO28" s="217">
        <f ca="1">(F28-DCF!$H$7)*DCF!$H$41</f>
        <v>298.4745627478639</v>
      </c>
      <c r="AP28" s="217">
        <f ca="1">(G28-F28)*DCF!$H$41</f>
        <v>259.77991625355418</v>
      </c>
      <c r="AQ28" s="217">
        <f ca="1">(H28-G28)*DCF!$H$41</f>
        <v>248.59764599465436</v>
      </c>
      <c r="AR28" s="217">
        <f ca="1">(I28-H28)*DCF!$H$41</f>
        <v>230.20562586358758</v>
      </c>
      <c r="AS28" s="217">
        <f ca="1">(J28-I28)*DCF!$H$41</f>
        <v>226.28570635407038</v>
      </c>
      <c r="AT28" s="217">
        <f ca="1">(U28-Z28)*(1-DCF!$H$40)+Z28-AE28-AO28</f>
        <v>78.657042524185897</v>
      </c>
      <c r="AU28" s="217">
        <f ca="1">(V28-AA28)*(1-DCF!$H$40)+AA28-AF28-AP28</f>
        <v>213.84678832462424</v>
      </c>
      <c r="AV28" s="217">
        <f ca="1">(W28-AB28)*(1-DCF!$H$40)+AB28-AG28-AQ28</f>
        <v>442.28648972367341</v>
      </c>
      <c r="AW28" s="217">
        <f ca="1">(X28-AC28)*(1-DCF!$H$40)+AC28-AH28-AR28</f>
        <v>648.17273423967163</v>
      </c>
      <c r="AX28" s="217">
        <f ca="1">(Y28-AD28)*(1-DCF!$H$40)+AD28-AI28-AS28</f>
        <v>813.8802121455916</v>
      </c>
      <c r="AY28" s="218">
        <f t="shared" ca="1" si="9"/>
        <v>9.6815793454655963E-2</v>
      </c>
      <c r="AZ28" s="219">
        <f t="shared" ca="1" si="10"/>
        <v>10.863158690931193</v>
      </c>
      <c r="BA28" s="217">
        <f ca="1">SUMPRODUCT(AT28:AX28,(1+$AY28)^(-{1,2,3,4,5}))</f>
        <v>1545.2814350127662</v>
      </c>
      <c r="BB28" s="217">
        <f t="shared" ca="1" si="11"/>
        <v>23129.596107648958</v>
      </c>
      <c r="BC28" s="217">
        <f t="shared" ca="1" si="12"/>
        <v>14571.342692521985</v>
      </c>
      <c r="BD28" s="217">
        <f t="shared" ca="1" si="13"/>
        <v>16116.624127534751</v>
      </c>
      <c r="BE28" s="217">
        <f ca="1">BD28-(DCF!$J$48-DCF!$J$51)</f>
        <v>15554.484127534752</v>
      </c>
      <c r="BF28" s="220">
        <f ca="1">BE28/DCF!$J$55</f>
        <v>627.71095237033853</v>
      </c>
    </row>
    <row r="29" spans="1:58" ht="15" customHeight="1">
      <c r="A29">
        <v>3</v>
      </c>
      <c r="B29" s="215">
        <f t="shared" ca="1" si="0"/>
        <v>0.49616470266151202</v>
      </c>
      <c r="C29" s="216">
        <f t="shared" ca="1" si="1"/>
        <v>0.49807865978252475</v>
      </c>
      <c r="D29" s="215">
        <f t="shared" ca="1" si="2"/>
        <v>8.3040635123547979E-3</v>
      </c>
      <c r="E29" s="216">
        <f t="shared" ca="1" si="3"/>
        <v>6.4436261190244412E-2</v>
      </c>
      <c r="F29" s="217">
        <f ca="1">DCF!$H$7*(1+('A1'!F14+$C29*('A1'!F12-'A1'!F14)))</f>
        <v>6303.492985808306</v>
      </c>
      <c r="G29" s="217">
        <f ca="1">F29*(1+('A1'!G14+$C29*('A1'!G12-'A1'!G14)))</f>
        <v>7152.6478657047965</v>
      </c>
      <c r="H29" s="217">
        <f ca="1">G29*(1+('A1'!H14+$C29*('A1'!H12-'A1'!H14)))</f>
        <v>7973.4158231600923</v>
      </c>
      <c r="I29" s="217">
        <f ca="1">H29*(1+('A1'!I14+$C29*('A1'!I12-'A1'!I14)))</f>
        <v>8729.5115583560473</v>
      </c>
      <c r="J29" s="217">
        <f ca="1">I29*(1+('A1'!J14+$C29*('A1'!J12-'A1'!J14)))</f>
        <v>9470.3459755017921</v>
      </c>
      <c r="K29" s="216">
        <f ca="1">'A1'!F21+$C29*('A1'!F19-'A1'!F21)</f>
        <v>0.35260567371196117</v>
      </c>
      <c r="L29" s="216">
        <f ca="1">'A1'!G21+$C29*('A1'!G19-'A1'!G21)</f>
        <v>0.34764410051631067</v>
      </c>
      <c r="M29" s="216">
        <f ca="1">'A1'!H21+$C29*('A1'!H19-'A1'!H21)</f>
        <v>0.33766331391848536</v>
      </c>
      <c r="N29" s="216">
        <f ca="1">'A1'!I21+$C29*('A1'!I19-'A1'!I21)</f>
        <v>0.33266331391848536</v>
      </c>
      <c r="O29" s="216">
        <f ca="1">'A1'!J21+$C29*('A1'!J19-'A1'!J21)</f>
        <v>0.32766331391848535</v>
      </c>
      <c r="P29" s="216">
        <f ca="1">'A1'!F28+$C29*('A1'!F26-'A1'!F28)</f>
        <v>0.44754803350543687</v>
      </c>
      <c r="Q29" s="216">
        <f ca="1">'A1'!G28+$C29*('A1'!G26-'A1'!G28)</f>
        <v>0.44258646030978638</v>
      </c>
      <c r="R29" s="216">
        <f ca="1">'A1'!H28+$C29*('A1'!H26-'A1'!H28)</f>
        <v>0.43511528041304853</v>
      </c>
      <c r="S29" s="216">
        <f ca="1">'A1'!I28+$C29*('A1'!I26-'A1'!I28)</f>
        <v>0.43262488711413594</v>
      </c>
      <c r="T29" s="216">
        <f ca="1">'A1'!J28+$C29*('A1'!J26-'A1'!J28)</f>
        <v>0.43013449381522328</v>
      </c>
      <c r="U29" s="217">
        <f t="shared" ca="1" si="4"/>
        <v>1259.7297047949246</v>
      </c>
      <c r="V29" s="217">
        <f t="shared" ca="1" si="5"/>
        <v>1500.4069313973091</v>
      </c>
      <c r="W29" s="217">
        <f t="shared" ca="1" si="6"/>
        <v>1811.7307513176258</v>
      </c>
      <c r="X29" s="217">
        <f t="shared" ca="1" si="7"/>
        <v>2048.9193619682733</v>
      </c>
      <c r="Y29" s="217">
        <f t="shared" ca="1" si="8"/>
        <v>2293.7385567867836</v>
      </c>
      <c r="Z29" s="217">
        <f ca="1">F29*('A1'!F35+$C29*('A1'!F33-'A1'!F35))</f>
        <v>362.51140245689862</v>
      </c>
      <c r="AA29" s="217">
        <f ca="1">G29*('A1'!G35+$C29*('A1'!G33-'A1'!G35))</f>
        <v>407.83835504523154</v>
      </c>
      <c r="AB29" s="217">
        <f ca="1">H29*('A1'!H35+$C29*('A1'!H33-'A1'!H35))</f>
        <v>434.71967845163363</v>
      </c>
      <c r="AC29" s="217">
        <f ca="1">I29*('A1'!I35+$C29*('A1'!I33-'A1'!I35))</f>
        <v>454.13586937414624</v>
      </c>
      <c r="AD29" s="217">
        <f ca="1">J29*('A1'!J35+$C29*('A1'!J33-'A1'!J35))</f>
        <v>473.73564785424321</v>
      </c>
      <c r="AE29" s="217">
        <f ca="1">F29*('A1'!F43+$C29*('A1'!F41-'A1'!F43))</f>
        <v>630.59152167251477</v>
      </c>
      <c r="AF29" s="217">
        <f ca="1">G29*('A1'!G43+$C29*('A1'!G41-'A1'!G43))</f>
        <v>697.86416035642128</v>
      </c>
      <c r="AG29" s="217">
        <f ca="1">H29*('A1'!H43+$C29*('A1'!H41-'A1'!H43))</f>
        <v>698.21007208371736</v>
      </c>
      <c r="AH29" s="217">
        <f ca="1">I29*('A1'!I43+$C29*('A1'!I41-'A1'!I43))</f>
        <v>677.12417842985315</v>
      </c>
      <c r="AI29" s="217">
        <f ca="1">J29*('A1'!J43+$C29*('A1'!J41-'A1'!J43))</f>
        <v>687.23693470474461</v>
      </c>
      <c r="AJ29" s="217">
        <f ca="1">(U29-Z29)*DCF!$H$40</f>
        <v>217.12682916580229</v>
      </c>
      <c r="AK29" s="217">
        <f ca="1">(V29-AA29)*DCF!$H$40</f>
        <v>264.40159547720276</v>
      </c>
      <c r="AL29" s="217">
        <f ca="1">(W29-AB29)*DCF!$H$40</f>
        <v>333.23667963357013</v>
      </c>
      <c r="AM29" s="217">
        <f ca="1">(X29-AC29)*DCF!$H$40</f>
        <v>385.93760520777874</v>
      </c>
      <c r="AN29" s="217">
        <f ca="1">(Y29-AD29)*DCF!$H$40</f>
        <v>440.44070396167473</v>
      </c>
      <c r="AO29" s="217">
        <f ca="1">(F29-DCF!$H$7)*DCF!$H$41</f>
        <v>311.2146916847579</v>
      </c>
      <c r="AP29" s="217">
        <f ca="1">(G29-F29)*DCF!$H$41</f>
        <v>281.78134327932901</v>
      </c>
      <c r="AQ29" s="217">
        <f ca="1">(H29-G29)*DCF!$H$41</f>
        <v>272.36150088494628</v>
      </c>
      <c r="AR29" s="217">
        <f ca="1">(I29-H29)*DCF!$H$41</f>
        <v>250.90083912284496</v>
      </c>
      <c r="AS29" s="217">
        <f ca="1">(J29-I29)*DCF!$H$41</f>
        <v>245.83656309710329</v>
      </c>
      <c r="AT29" s="217">
        <f ca="1">(U29-Z29)*(1-DCF!$H$40)+Z29-AE29-AO29</f>
        <v>100.79666227184964</v>
      </c>
      <c r="AU29" s="217">
        <f ca="1">(V29-AA29)*(1-DCF!$H$40)+AA29-AF29-AP29</f>
        <v>256.359832284356</v>
      </c>
      <c r="AV29" s="217">
        <f ca="1">(W29-AB29)*(1-DCF!$H$40)+AB29-AG29-AQ29</f>
        <v>507.92249871539218</v>
      </c>
      <c r="AW29" s="217">
        <f ca="1">(X29-AC29)*(1-DCF!$H$40)+AC29-AH29-AR29</f>
        <v>734.95673920779655</v>
      </c>
      <c r="AX29" s="217">
        <f ca="1">(Y29-AD29)*(1-DCF!$H$40)+AD29-AI29-AS29</f>
        <v>920.22435502326073</v>
      </c>
      <c r="AY29" s="218">
        <f t="shared" ca="1" si="9"/>
        <v>9.3788725223804881E-2</v>
      </c>
      <c r="AZ29" s="219">
        <f t="shared" ca="1" si="10"/>
        <v>10.257745044760977</v>
      </c>
      <c r="BA29" s="217">
        <f ca="1">SUMPRODUCT(AT29:AX29,(1+$AY29)^(-{1,2,3,4,5}))</f>
        <v>1795.8633343740887</v>
      </c>
      <c r="BB29" s="217">
        <f t="shared" ca="1" si="11"/>
        <v>23528.585314856824</v>
      </c>
      <c r="BC29" s="217">
        <f t="shared" ca="1" si="12"/>
        <v>15028.948758039438</v>
      </c>
      <c r="BD29" s="217">
        <f t="shared" ca="1" si="13"/>
        <v>16824.812092413526</v>
      </c>
      <c r="BE29" s="217">
        <f ca="1">BD29-(DCF!$J$48-DCF!$J$51)</f>
        <v>16262.672092413526</v>
      </c>
      <c r="BF29" s="220">
        <f ca="1">BE29/DCF!$J$55</f>
        <v>656.290321396428</v>
      </c>
    </row>
    <row r="30" spans="1:58" ht="15" customHeight="1">
      <c r="A30">
        <v>4</v>
      </c>
      <c r="B30" s="215">
        <f t="shared" ca="1" si="0"/>
        <v>0.87237964315859062</v>
      </c>
      <c r="C30" s="216">
        <f t="shared" ca="1" si="1"/>
        <v>0.74739323362050514</v>
      </c>
      <c r="D30" s="215">
        <f t="shared" ca="1" si="2"/>
        <v>0.39538372880319195</v>
      </c>
      <c r="E30" s="216">
        <f t="shared" ca="1" si="3"/>
        <v>0.44462553278190847</v>
      </c>
      <c r="F30" s="217">
        <f ca="1">DCF!$H$7*(1+('A1'!F14+$C30*('A1'!F12-'A1'!F14)))</f>
        <v>6450.6435333047884</v>
      </c>
      <c r="G30" s="217">
        <f ca="1">F30*(1+('A1'!G14+$C30*('A1'!G12-'A1'!G14)))</f>
        <v>7560.8572446965554</v>
      </c>
      <c r="H30" s="217">
        <f ca="1">G30*(1+('A1'!H14+$C30*('A1'!H12-'A1'!H14)))</f>
        <v>8673.5214677887652</v>
      </c>
      <c r="I30" s="217">
        <f ca="1">H30*(1+('A1'!I14+$C30*('A1'!I12-'A1'!I14)))</f>
        <v>9690.6253542800805</v>
      </c>
      <c r="J30" s="217">
        <f ca="1">I30*(1+('A1'!J14+$C30*('A1'!J12-'A1'!J14)))</f>
        <v>10682.146169347901</v>
      </c>
      <c r="K30" s="216">
        <f ca="1">'A1'!F21+$C30*('A1'!F19-'A1'!F21)</f>
        <v>0.33889337215087223</v>
      </c>
      <c r="L30" s="216">
        <f ca="1">'A1'!G21+$C30*('A1'!G19-'A1'!G21)</f>
        <v>0.32894550747846213</v>
      </c>
      <c r="M30" s="216">
        <f ca="1">'A1'!H21+$C30*('A1'!H19-'A1'!H21)</f>
        <v>0.31647157514225704</v>
      </c>
      <c r="N30" s="216">
        <f ca="1">'A1'!I21+$C30*('A1'!I19-'A1'!I21)</f>
        <v>0.31147157514225704</v>
      </c>
      <c r="O30" s="216">
        <f ca="1">'A1'!J21+$C30*('A1'!J19-'A1'!J21)</f>
        <v>0.30647157514225704</v>
      </c>
      <c r="P30" s="216">
        <f ca="1">'A1'!F28+$C30*('A1'!F26-'A1'!F28)</f>
        <v>0.44131516915948737</v>
      </c>
      <c r="Q30" s="216">
        <f ca="1">'A1'!G28+$C30*('A1'!G26-'A1'!G28)</f>
        <v>0.43136730448707727</v>
      </c>
      <c r="R30" s="216">
        <f ca="1">'A1'!H28+$C30*('A1'!H26-'A1'!H28)</f>
        <v>0.42015640598276971</v>
      </c>
      <c r="S30" s="216">
        <f ca="1">'A1'!I28+$C30*('A1'!I26-'A1'!I28)</f>
        <v>0.41641943981466717</v>
      </c>
      <c r="T30" s="216">
        <f ca="1">'A1'!J28+$C30*('A1'!J26-'A1'!J28)</f>
        <v>0.41268247364656463</v>
      </c>
      <c r="U30" s="217">
        <f t="shared" ca="1" si="4"/>
        <v>1417.7963516719553</v>
      </c>
      <c r="V30" s="217">
        <f t="shared" ca="1" si="5"/>
        <v>1812.2406121112965</v>
      </c>
      <c r="W30" s="217">
        <f t="shared" ca="1" si="6"/>
        <v>2284.362859726948</v>
      </c>
      <c r="X30" s="217">
        <f t="shared" ca="1" si="7"/>
        <v>2636.9062295858498</v>
      </c>
      <c r="Y30" s="217">
        <f t="shared" ca="1" si="8"/>
        <v>3000.0375019073558</v>
      </c>
      <c r="Z30" s="217">
        <f ca="1">F30*('A1'!F35+$C30*('A1'!F33-'A1'!F35))</f>
        <v>362.93277535183796</v>
      </c>
      <c r="AA30" s="217">
        <f ca="1">G30*('A1'!G35+$C30*('A1'!G33-'A1'!G35))</f>
        <v>412.2638137206186</v>
      </c>
      <c r="AB30" s="217">
        <f ca="1">H30*('A1'!H35+$C30*('A1'!H33-'A1'!H35))</f>
        <v>449.10344424376331</v>
      </c>
      <c r="AC30" s="217">
        <f ca="1">I30*('A1'!I35+$C30*('A1'!I33-'A1'!I35))</f>
        <v>475.14377671616171</v>
      </c>
      <c r="AD30" s="217">
        <f ca="1">J30*('A1'!J35+$C30*('A1'!J33-'A1'!J35))</f>
        <v>502.39502027329257</v>
      </c>
      <c r="AE30" s="217">
        <f ca="1">F30*('A1'!F43+$C30*('A1'!F41-'A1'!F43))</f>
        <v>613.14744207772935</v>
      </c>
      <c r="AF30" s="217">
        <f ca="1">G30*('A1'!G43+$C30*('A1'!G41-'A1'!G43))</f>
        <v>671.71590906311656</v>
      </c>
      <c r="AG30" s="217">
        <f ca="1">H30*('A1'!H43+$C30*('A1'!H41-'A1'!H43))</f>
        <v>683.83116013375741</v>
      </c>
      <c r="AH30" s="217">
        <f ca="1">I30*('A1'!I43+$C30*('A1'!I41-'A1'!I43))</f>
        <v>667.11463497969908</v>
      </c>
      <c r="AI30" s="217">
        <f ca="1">J30*('A1'!J43+$C30*('A1'!J41-'A1'!J43))</f>
        <v>681.96142337825745</v>
      </c>
      <c r="AJ30" s="217">
        <f ca="1">(U30-Z30)*DCF!$H$40</f>
        <v>255.27698546946837</v>
      </c>
      <c r="AK30" s="217">
        <f ca="1">(V30-AA30)*DCF!$H$40</f>
        <v>338.79438521054402</v>
      </c>
      <c r="AL30" s="217">
        <f ca="1">(W30-AB30)*DCF!$H$40</f>
        <v>444.13277854693069</v>
      </c>
      <c r="AM30" s="217">
        <f ca="1">(X30-AC30)*DCF!$H$40</f>
        <v>523.14651359446441</v>
      </c>
      <c r="AN30" s="217">
        <f ca="1">(Y30-AD30)*DCF!$H$40</f>
        <v>604.42948055544332</v>
      </c>
      <c r="AO30" s="217">
        <f ca="1">(F30-DCF!$H$7)*DCF!$H$41</f>
        <v>360.044746035858</v>
      </c>
      <c r="AP30" s="217">
        <f ca="1">(G30-F30)*DCF!$H$41</f>
        <v>368.41042585922065</v>
      </c>
      <c r="AQ30" s="217">
        <f ca="1">(H30-G30)*DCF!$H$41</f>
        <v>369.22359727826341</v>
      </c>
      <c r="AR30" s="217">
        <f ca="1">(I30-H30)*DCF!$H$41</f>
        <v>337.51310411721926</v>
      </c>
      <c r="AS30" s="217">
        <f ca="1">(J30-I30)*DCF!$H$41</f>
        <v>329.02368434046195</v>
      </c>
      <c r="AT30" s="217">
        <f ca="1">(U30-Z30)*(1-DCF!$H$40)+Z30-AE30-AO30</f>
        <v>189.32717808889959</v>
      </c>
      <c r="AU30" s="217">
        <f ca="1">(V30-AA30)*(1-DCF!$H$40)+AA30-AF30-AP30</f>
        <v>433.31989197841523</v>
      </c>
      <c r="AV30" s="217">
        <f ca="1">(W30-AB30)*(1-DCF!$H$40)+AB30-AG30-AQ30</f>
        <v>787.17532376799659</v>
      </c>
      <c r="AW30" s="217">
        <f ca="1">(X30-AC30)*(1-DCF!$H$40)+AC30-AH30-AR30</f>
        <v>1109.1319768944666</v>
      </c>
      <c r="AX30" s="217">
        <f ca="1">(Y30-AD30)*(1-DCF!$H$40)+AD30-AI30-AS30</f>
        <v>1384.6229136331931</v>
      </c>
      <c r="AY30" s="218">
        <f t="shared" ca="1" si="9"/>
        <v>0.10139251065563817</v>
      </c>
      <c r="AZ30" s="219">
        <f t="shared" ca="1" si="10"/>
        <v>11.778502131127635</v>
      </c>
      <c r="BA30" s="217">
        <f ca="1">SUMPRODUCT(AT30:AX30,(1+$AY30)^(-{1,2,3,4,5}))</f>
        <v>2726.333595841128</v>
      </c>
      <c r="BB30" s="217">
        <f t="shared" ca="1" si="11"/>
        <v>35335.948109678618</v>
      </c>
      <c r="BC30" s="217">
        <f t="shared" ca="1" si="12"/>
        <v>21802.492887546126</v>
      </c>
      <c r="BD30" s="217">
        <f t="shared" ca="1" si="13"/>
        <v>24528.826483387253</v>
      </c>
      <c r="BE30" s="217">
        <f ca="1">BD30-(DCF!$J$48-DCF!$J$51)</f>
        <v>23966.686483387253</v>
      </c>
      <c r="BF30" s="220">
        <f ca="1">BE30/DCF!$J$55</f>
        <v>967.19064896642737</v>
      </c>
    </row>
    <row r="31" spans="1:58" ht="15" customHeight="1">
      <c r="A31">
        <v>5</v>
      </c>
      <c r="B31" s="215">
        <f t="shared" ca="1" si="0"/>
        <v>0.16906025226675581</v>
      </c>
      <c r="C31" s="216">
        <f t="shared" ca="1" si="1"/>
        <v>0.29074065098189811</v>
      </c>
      <c r="D31" s="215">
        <f t="shared" ca="1" si="2"/>
        <v>0.11844041913082826</v>
      </c>
      <c r="E31" s="216">
        <f t="shared" ca="1" si="3"/>
        <v>0.24335202806924403</v>
      </c>
      <c r="F31" s="217">
        <f ca="1">DCF!$H$7*(1+('A1'!F14+$C31*('A1'!F12-'A1'!F14)))</f>
        <v>6181.1178633187965</v>
      </c>
      <c r="G31" s="217">
        <f ca="1">F31*(1+('A1'!G14+$C31*('A1'!G12-'A1'!G14)))</f>
        <v>6821.5502698244973</v>
      </c>
      <c r="H31" s="217">
        <f ca="1">G31*(1+('A1'!H14+$C31*('A1'!H12-'A1'!H14)))</f>
        <v>7420.4570389158098</v>
      </c>
      <c r="I31" s="217">
        <f ca="1">H31*(1+('A1'!I14+$C31*('A1'!I12-'A1'!I14)))</f>
        <v>7985.6484567685839</v>
      </c>
      <c r="J31" s="217">
        <f ca="1">I31*(1+('A1'!J14+$C31*('A1'!J12-'A1'!J14)))</f>
        <v>8547.4535637653571</v>
      </c>
      <c r="K31" s="216">
        <f ca="1">'A1'!F21+$C31*('A1'!F19-'A1'!F21)</f>
        <v>0.36400926419599561</v>
      </c>
      <c r="L31" s="216">
        <f ca="1">'A1'!G21+$C31*('A1'!G19-'A1'!G21)</f>
        <v>0.36319445117635762</v>
      </c>
      <c r="M31" s="216">
        <f ca="1">'A1'!H21+$C31*('A1'!H19-'A1'!H21)</f>
        <v>0.35528704466653865</v>
      </c>
      <c r="N31" s="216">
        <f ca="1">'A1'!I21+$C31*('A1'!I19-'A1'!I21)</f>
        <v>0.35028704466653865</v>
      </c>
      <c r="O31" s="216">
        <f ca="1">'A1'!J21+$C31*('A1'!J19-'A1'!J21)</f>
        <v>0.34528704466653865</v>
      </c>
      <c r="P31" s="216">
        <f ca="1">'A1'!F28+$C31*('A1'!F26-'A1'!F28)</f>
        <v>0.45273148372545258</v>
      </c>
      <c r="Q31" s="216">
        <f ca="1">'A1'!G28+$C31*('A1'!G26-'A1'!G28)</f>
        <v>0.45191667070581459</v>
      </c>
      <c r="R31" s="216">
        <f ca="1">'A1'!H28+$C31*('A1'!H26-'A1'!H28)</f>
        <v>0.44755556094108612</v>
      </c>
      <c r="S31" s="216">
        <f ca="1">'A1'!I28+$C31*('A1'!I26-'A1'!I28)</f>
        <v>0.44610185768617666</v>
      </c>
      <c r="T31" s="216">
        <f ca="1">'A1'!J28+$C31*('A1'!J26-'A1'!J28)</f>
        <v>0.44464815443126715</v>
      </c>
      <c r="U31" s="217">
        <f t="shared" ca="1" si="4"/>
        <v>1132.7470366411792</v>
      </c>
      <c r="V31" s="217">
        <f t="shared" ca="1" si="5"/>
        <v>1261.2287764122168</v>
      </c>
      <c r="W31" s="217">
        <f t="shared" ca="1" si="6"/>
        <v>1462.9979749932015</v>
      </c>
      <c r="X31" s="217">
        <f t="shared" ca="1" si="7"/>
        <v>1625.9666477079959</v>
      </c>
      <c r="Y31" s="217">
        <f t="shared" ca="1" si="8"/>
        <v>1795.5191310931204</v>
      </c>
      <c r="Z31" s="217">
        <f ca="1">F31*('A1'!F35+$C31*('A1'!F33-'A1'!F35))</f>
        <v>361.88156064224205</v>
      </c>
      <c r="AA31" s="217">
        <f ca="1">G31*('A1'!G35+$C31*('A1'!G33-'A1'!G35))</f>
        <v>403.10309706757369</v>
      </c>
      <c r="AB31" s="217">
        <f ca="1">H31*('A1'!H35+$C31*('A1'!H33-'A1'!H35))</f>
        <v>421.4957087240951</v>
      </c>
      <c r="AC31" s="217">
        <f ca="1">I31*('A1'!I35+$C31*('A1'!I33-'A1'!I35))</f>
        <v>435.30657892257602</v>
      </c>
      <c r="AD31" s="217">
        <f ca="1">J31*('A1'!J35+$C31*('A1'!J33-'A1'!J35))</f>
        <v>448.83629301045983</v>
      </c>
      <c r="AE31" s="217">
        <f ca="1">F31*('A1'!F43+$C31*('A1'!F41-'A1'!F43))</f>
        <v>643.98092033752471</v>
      </c>
      <c r="AF31" s="217">
        <f ca="1">G31*('A1'!G43+$C31*('A1'!G41-'A1'!G43))</f>
        <v>715.06271221440909</v>
      </c>
      <c r="AG31" s="217">
        <f ca="1">H31*('A1'!H43+$C31*('A1'!H41-'A1'!H43))</f>
        <v>703.63799123344438</v>
      </c>
      <c r="AH31" s="217">
        <f ca="1">I31*('A1'!I43+$C31*('A1'!I41-'A1'!I43))</f>
        <v>677.37526131384334</v>
      </c>
      <c r="AI31" s="217">
        <f ca="1">J31*('A1'!J43+$C31*('A1'!J41-'A1'!J43))</f>
        <v>682.29259327104808</v>
      </c>
      <c r="AJ31" s="217">
        <f ca="1">(U31-Z31)*DCF!$H$40</f>
        <v>186.54944519174279</v>
      </c>
      <c r="AK31" s="217">
        <f ca="1">(V31-AA31)*DCF!$H$40</f>
        <v>207.66641440140364</v>
      </c>
      <c r="AL31" s="217">
        <f ca="1">(W31-AB31)*DCF!$H$40</f>
        <v>252.04354843712377</v>
      </c>
      <c r="AM31" s="217">
        <f ca="1">(X31-AC31)*DCF!$H$40</f>
        <v>288.13973664607158</v>
      </c>
      <c r="AN31" s="217">
        <f ca="1">(Y31-AD31)*DCF!$H$40</f>
        <v>325.89724681600381</v>
      </c>
      <c r="AO31" s="217">
        <f ca="1">(F31-DCF!$H$7)*DCF!$H$41</f>
        <v>270.60604982749174</v>
      </c>
      <c r="AP31" s="217">
        <f ca="1">(G31-F31)*DCF!$H$41</f>
        <v>212.51942143556599</v>
      </c>
      <c r="AQ31" s="217">
        <f ca="1">(H31-G31)*DCF!$H$41</f>
        <v>198.73966209109511</v>
      </c>
      <c r="AR31" s="217">
        <f ca="1">(I31-H31)*DCF!$H$41</f>
        <v>187.55164776526587</v>
      </c>
      <c r="AS31" s="217">
        <f ca="1">(J31-I31)*DCF!$H$41</f>
        <v>186.42794319221838</v>
      </c>
      <c r="AT31" s="217">
        <f ca="1">(U31-Z31)*(1-DCF!$H$40)+Z31-AE31-AO31</f>
        <v>31.610621284420006</v>
      </c>
      <c r="AU31" s="217">
        <f ca="1">(V31-AA31)*(1-DCF!$H$40)+AA31-AF31-AP31</f>
        <v>125.98022836083803</v>
      </c>
      <c r="AV31" s="217">
        <f ca="1">(W31-AB31)*(1-DCF!$H$40)+AB31-AG31-AQ31</f>
        <v>308.57677323153831</v>
      </c>
      <c r="AW31" s="217">
        <f ca="1">(X31-AC31)*(1-DCF!$H$40)+AC31-AH31-AR31</f>
        <v>472.90000198281496</v>
      </c>
      <c r="AX31" s="217">
        <f ca="1">(Y31-AD31)*(1-DCF!$H$40)+AD31-AI31-AS31</f>
        <v>600.90134781384995</v>
      </c>
      <c r="AY31" s="218">
        <f t="shared" ca="1" si="9"/>
        <v>9.7367040561384885E-2</v>
      </c>
      <c r="AZ31" s="219">
        <f t="shared" ca="1" si="10"/>
        <v>10.973408112276976</v>
      </c>
      <c r="BA31" s="217">
        <f ca="1">SUMPRODUCT(AT31:AX31,(1+$AY31)^(-{1,2,3,4,5}))</f>
        <v>1070.6513460837814</v>
      </c>
      <c r="BB31" s="217">
        <f t="shared" ca="1" si="11"/>
        <v>19702.964198885755</v>
      </c>
      <c r="BC31" s="217">
        <f t="shared" ca="1" si="12"/>
        <v>12381.464253552253</v>
      </c>
      <c r="BD31" s="217">
        <f t="shared" ca="1" si="13"/>
        <v>13452.115599636034</v>
      </c>
      <c r="BE31" s="217">
        <f ca="1">BD31-(DCF!$J$48-DCF!$J$51)</f>
        <v>12889.975599636035</v>
      </c>
      <c r="BF31" s="220">
        <f ca="1">BE31/DCF!$J$55</f>
        <v>520.1830413234245</v>
      </c>
    </row>
    <row r="32" spans="1:58" ht="15" customHeight="1">
      <c r="A32">
        <v>6</v>
      </c>
      <c r="B32" s="215">
        <f t="shared" ca="1" si="0"/>
        <v>0.50924430091784068</v>
      </c>
      <c r="C32" s="216">
        <f t="shared" ca="1" si="1"/>
        <v>0.50464371454368351</v>
      </c>
      <c r="D32" s="215">
        <f t="shared" ca="1" si="2"/>
        <v>6.910308458447223E-2</v>
      </c>
      <c r="E32" s="216">
        <f t="shared" ca="1" si="3"/>
        <v>0.18588045161403099</v>
      </c>
      <c r="F32" s="217">
        <f ca="1">DCF!$H$7*(1+('A1'!F14+$C32*('A1'!F12-'A1'!F14)))</f>
        <v>6307.3678150554588</v>
      </c>
      <c r="G32" s="217">
        <f ca="1">F32*(1+('A1'!G14+$C32*('A1'!G12-'A1'!G14)))</f>
        <v>7163.255912436216</v>
      </c>
      <c r="H32" s="217">
        <f ca="1">G32*(1+('A1'!H14+$C32*('A1'!H12-'A1'!H14)))</f>
        <v>7991.3546774022725</v>
      </c>
      <c r="I32" s="217">
        <f ca="1">H32*(1+('A1'!I14+$C32*('A1'!I12-'A1'!I14)))</f>
        <v>8753.8732330500152</v>
      </c>
      <c r="J32" s="217">
        <f ca="1">I32*(1+('A1'!J14+$C32*('A1'!J12-'A1'!J14)))</f>
        <v>9500.7979920504768</v>
      </c>
      <c r="K32" s="216">
        <f ca="1">'A1'!F21+$C32*('A1'!F19-'A1'!F21)</f>
        <v>0.35224459570009742</v>
      </c>
      <c r="L32" s="216">
        <f ca="1">'A1'!G21+$C32*('A1'!G19-'A1'!G21)</f>
        <v>0.34715172140922373</v>
      </c>
      <c r="M32" s="216">
        <f ca="1">'A1'!H21+$C32*('A1'!H19-'A1'!H21)</f>
        <v>0.33710528426378689</v>
      </c>
      <c r="N32" s="216">
        <f ca="1">'A1'!I21+$C32*('A1'!I19-'A1'!I21)</f>
        <v>0.33210528426378688</v>
      </c>
      <c r="O32" s="216">
        <f ca="1">'A1'!J21+$C32*('A1'!J19-'A1'!J21)</f>
        <v>0.32710528426378688</v>
      </c>
      <c r="P32" s="216">
        <f ca="1">'A1'!F28+$C32*('A1'!F26-'A1'!F28)</f>
        <v>0.44738390713640791</v>
      </c>
      <c r="Q32" s="216">
        <f ca="1">'A1'!G28+$C32*('A1'!G26-'A1'!G28)</f>
        <v>0.44229103284553423</v>
      </c>
      <c r="R32" s="216">
        <f ca="1">'A1'!H28+$C32*('A1'!H26-'A1'!H28)</f>
        <v>0.43472137712737902</v>
      </c>
      <c r="S32" s="216">
        <f ca="1">'A1'!I28+$C32*('A1'!I26-'A1'!I28)</f>
        <v>0.43219815855466059</v>
      </c>
      <c r="T32" s="216">
        <f ca="1">'A1'!J28+$C32*('A1'!J26-'A1'!J28)</f>
        <v>0.42967493998194217</v>
      </c>
      <c r="U32" s="217">
        <f t="shared" ca="1" si="4"/>
        <v>1263.816732263502</v>
      </c>
      <c r="V32" s="217">
        <f t="shared" ca="1" si="5"/>
        <v>1508.2754354908907</v>
      </c>
      <c r="W32" s="217">
        <f t="shared" ca="1" si="6"/>
        <v>1823.4140767501985</v>
      </c>
      <c r="X32" s="217">
        <f t="shared" ca="1" si="7"/>
        <v>2063.2577830336354</v>
      </c>
      <c r="Y32" s="217">
        <f t="shared" ca="1" si="8"/>
        <v>2310.781957113144</v>
      </c>
      <c r="Z32" s="217">
        <f ca="1">F32*('A1'!F35+$C32*('A1'!F33-'A1'!F35))</f>
        <v>362.52720128741322</v>
      </c>
      <c r="AA32" s="217">
        <f ca="1">G32*('A1'!G35+$C32*('A1'!G33-'A1'!G35))</f>
        <v>407.97294585225723</v>
      </c>
      <c r="AB32" s="217">
        <f ca="1">H32*('A1'!H35+$C32*('A1'!H33-'A1'!H35))</f>
        <v>435.1206246490928</v>
      </c>
      <c r="AC32" s="217">
        <f ca="1">I32*('A1'!I35+$C32*('A1'!I33-'A1'!I35))</f>
        <v>454.71360225725027</v>
      </c>
      <c r="AD32" s="217">
        <f ca="1">J32*('A1'!J35+$C32*('A1'!J33-'A1'!J35))</f>
        <v>474.51047167677643</v>
      </c>
      <c r="AE32" s="217">
        <f ca="1">F32*('A1'!F43+$C32*('A1'!F41-'A1'!F43))</f>
        <v>630.15098919244315</v>
      </c>
      <c r="AF32" s="217">
        <f ca="1">G32*('A1'!G43+$C32*('A1'!G41-'A1'!G43))</f>
        <v>697.25320741440635</v>
      </c>
      <c r="AG32" s="217">
        <f ca="1">H32*('A1'!H43+$C32*('A1'!H41-'A1'!H43))</f>
        <v>697.94469932482741</v>
      </c>
      <c r="AH32" s="217">
        <f ca="1">I32*('A1'!I43+$C32*('A1'!I41-'A1'!I43))</f>
        <v>677.00240846577049</v>
      </c>
      <c r="AI32" s="217">
        <f ca="1">J32*('A1'!J43+$C32*('A1'!J41-'A1'!J43))</f>
        <v>687.26368964022959</v>
      </c>
      <c r="AJ32" s="217">
        <f ca="1">(U32-Z32)*DCF!$H$40</f>
        <v>218.11206649621349</v>
      </c>
      <c r="AK32" s="217">
        <f ca="1">(V32-AA32)*DCF!$H$40</f>
        <v>266.27320249254927</v>
      </c>
      <c r="AL32" s="217">
        <f ca="1">(W32-AB32)*DCF!$H$40</f>
        <v>335.96701540846755</v>
      </c>
      <c r="AM32" s="217">
        <f ca="1">(X32-AC32)*DCF!$H$40</f>
        <v>389.26769174788518</v>
      </c>
      <c r="AN32" s="217">
        <f ca="1">(Y32-AD32)*DCF!$H$40</f>
        <v>444.37769947560093</v>
      </c>
      <c r="AO32" s="217">
        <f ca="1">(F32-DCF!$H$7)*DCF!$H$41</f>
        <v>312.500504928125</v>
      </c>
      <c r="AP32" s="217">
        <f ca="1">(G32-F32)*DCF!$H$41</f>
        <v>284.0156766291413</v>
      </c>
      <c r="AQ32" s="217">
        <f ca="1">(H32-G32)*DCF!$H$41</f>
        <v>274.79413695241624</v>
      </c>
      <c r="AR32" s="217">
        <f ca="1">(I32-H32)*DCF!$H$41</f>
        <v>253.03217112998982</v>
      </c>
      <c r="AS32" s="217">
        <f ca="1">(J32-I32)*DCF!$H$41</f>
        <v>247.85756627270962</v>
      </c>
      <c r="AT32" s="217">
        <f ca="1">(U32-Z32)*(1-DCF!$H$40)+Z32-AE32-AO32</f>
        <v>103.05317164672044</v>
      </c>
      <c r="AU32" s="217">
        <f ca="1">(V32-AA32)*(1-DCF!$H$40)+AA32-AF32-AP32</f>
        <v>260.7333489547936</v>
      </c>
      <c r="AV32" s="217">
        <f ca="1">(W32-AB32)*(1-DCF!$H$40)+AB32-AG32-AQ32</f>
        <v>514.70822506448724</v>
      </c>
      <c r="AW32" s="217">
        <f ca="1">(X32-AC32)*(1-DCF!$H$40)+AC32-AH32-AR32</f>
        <v>743.95551168998986</v>
      </c>
      <c r="AX32" s="217">
        <f ca="1">(Y32-AD32)*(1-DCF!$H$40)+AD32-AI32-AS32</f>
        <v>931.28300172460376</v>
      </c>
      <c r="AY32" s="218">
        <f t="shared" ca="1" si="9"/>
        <v>9.6217609032280618E-2</v>
      </c>
      <c r="AZ32" s="219">
        <f t="shared" ca="1" si="10"/>
        <v>10.743521806456124</v>
      </c>
      <c r="BA32" s="217">
        <f ca="1">SUMPRODUCT(AT32:AX32,(1+$AY32)^(-{1,2,3,4,5}))</f>
        <v>1805.1838759168663</v>
      </c>
      <c r="BB32" s="217">
        <f t="shared" ca="1" si="11"/>
        <v>24825.936346210423</v>
      </c>
      <c r="BC32" s="217">
        <f t="shared" ca="1" si="12"/>
        <v>15682.733672255059</v>
      </c>
      <c r="BD32" s="217">
        <f t="shared" ca="1" si="13"/>
        <v>17487.917548171925</v>
      </c>
      <c r="BE32" s="217">
        <f ca="1">BD32-(DCF!$J$48-DCF!$J$51)</f>
        <v>16925.777548171925</v>
      </c>
      <c r="BF32" s="220">
        <f ca="1">BE32/DCF!$J$55</f>
        <v>683.05035752126741</v>
      </c>
    </row>
    <row r="33" spans="1:58" ht="15" customHeight="1">
      <c r="A33">
        <v>7</v>
      </c>
      <c r="B33" s="215">
        <f t="shared" ca="1" si="0"/>
        <v>0.3873937318900893</v>
      </c>
      <c r="C33" s="216">
        <f t="shared" ca="1" si="1"/>
        <v>0.44011006117225343</v>
      </c>
      <c r="D33" s="215">
        <f t="shared" ca="1" si="2"/>
        <v>0.66336204850554337</v>
      </c>
      <c r="E33" s="216">
        <f t="shared" ca="1" si="3"/>
        <v>0.58973304331541843</v>
      </c>
      <c r="F33" s="217">
        <f ca="1">DCF!$H$7*(1+('A1'!F14+$C33*('A1'!F12-'A1'!F14)))</f>
        <v>6269.2787363491125</v>
      </c>
      <c r="G33" s="217">
        <f ca="1">F33*(1+('A1'!G14+$C33*('A1'!G12-'A1'!G14)))</f>
        <v>7059.3113577541371</v>
      </c>
      <c r="H33" s="217">
        <f ca="1">G33*(1+('A1'!H14+$C33*('A1'!H12-'A1'!H14)))</f>
        <v>7816.1705395962135</v>
      </c>
      <c r="I33" s="217">
        <f ca="1">H33*(1+('A1'!I14+$C33*('A1'!I12-'A1'!I14)))</f>
        <v>8516.5768430643257</v>
      </c>
      <c r="J33" s="217">
        <f ca="1">I33*(1+('A1'!J14+$C33*('A1'!J12-'A1'!J14)))</f>
        <v>9204.7818660940884</v>
      </c>
      <c r="K33" s="216">
        <f ca="1">'A1'!F21+$C33*('A1'!F19-'A1'!F21)</f>
        <v>0.35579394663552605</v>
      </c>
      <c r="L33" s="216">
        <f ca="1">'A1'!G21+$C33*('A1'!G19-'A1'!G21)</f>
        <v>0.351991745412081</v>
      </c>
      <c r="M33" s="216">
        <f ca="1">'A1'!H21+$C33*('A1'!H19-'A1'!H21)</f>
        <v>0.34259064480035845</v>
      </c>
      <c r="N33" s="216">
        <f ca="1">'A1'!I21+$C33*('A1'!I19-'A1'!I21)</f>
        <v>0.33759064480035844</v>
      </c>
      <c r="O33" s="216">
        <f ca="1">'A1'!J21+$C33*('A1'!J19-'A1'!J21)</f>
        <v>0.33259064480035844</v>
      </c>
      <c r="P33" s="216">
        <f ca="1">'A1'!F28+$C33*('A1'!F26-'A1'!F28)</f>
        <v>0.44899724847069367</v>
      </c>
      <c r="Q33" s="216">
        <f ca="1">'A1'!G28+$C33*('A1'!G26-'A1'!G28)</f>
        <v>0.44519504724724862</v>
      </c>
      <c r="R33" s="216">
        <f ca="1">'A1'!H28+$C33*('A1'!H26-'A1'!H28)</f>
        <v>0.43859339632966482</v>
      </c>
      <c r="S33" s="216">
        <f ca="1">'A1'!I28+$C33*('A1'!I26-'A1'!I28)</f>
        <v>0.43639284602380357</v>
      </c>
      <c r="T33" s="216">
        <f ca="1">'A1'!J28+$C33*('A1'!J26-'A1'!J28)</f>
        <v>0.43419229571794227</v>
      </c>
      <c r="U33" s="217">
        <f t="shared" ca="1" si="4"/>
        <v>1223.8184096686996</v>
      </c>
      <c r="V33" s="217">
        <f t="shared" ca="1" si="5"/>
        <v>1431.7215780825391</v>
      </c>
      <c r="W33" s="217">
        <f t="shared" ca="1" si="6"/>
        <v>1710.3028513130093</v>
      </c>
      <c r="X33" s="217">
        <f t="shared" ca="1" si="7"/>
        <v>1924.8869681971771</v>
      </c>
      <c r="Y33" s="217">
        <f t="shared" ca="1" si="8"/>
        <v>2146.7121599809325</v>
      </c>
      <c r="Z33" s="217">
        <f ca="1">F33*('A1'!F35+$C33*('A1'!F33-'A1'!F35))</f>
        <v>362.36086094014416</v>
      </c>
      <c r="AA33" s="217">
        <f ca="1">G33*('A1'!G35+$C33*('A1'!G33-'A1'!G35))</f>
        <v>406.6085646458049</v>
      </c>
      <c r="AB33" s="217">
        <f ca="1">H33*('A1'!H35+$C33*('A1'!H33-'A1'!H35))</f>
        <v>431.13050413831382</v>
      </c>
      <c r="AC33" s="217">
        <f ca="1">I33*('A1'!I35+$C33*('A1'!I33-'A1'!I35))</f>
        <v>448.98268303318008</v>
      </c>
      <c r="AD33" s="217">
        <f ca="1">J33*('A1'!J35+$C33*('A1'!J33-'A1'!J35))</f>
        <v>466.85437917930193</v>
      </c>
      <c r="AE33" s="217">
        <f ca="1">F33*('A1'!F43+$C33*('A1'!F41-'A1'!F43))</f>
        <v>634.43720803519204</v>
      </c>
      <c r="AF33" s="217">
        <f ca="1">G33*('A1'!G43+$C33*('A1'!G41-'A1'!G43))</f>
        <v>703.0802177693954</v>
      </c>
      <c r="AG33" s="217">
        <f ca="1">H33*('A1'!H43+$C33*('A1'!H41-'A1'!H43))</f>
        <v>700.29877135659649</v>
      </c>
      <c r="AH33" s="217">
        <f ca="1">I33*('A1'!I43+$C33*('A1'!I41-'A1'!I43))</f>
        <v>677.88670965283757</v>
      </c>
      <c r="AI33" s="217">
        <f ca="1">J33*('A1'!J43+$C33*('A1'!J41-'A1'!J43))</f>
        <v>686.64126909273079</v>
      </c>
      <c r="AJ33" s="217">
        <f ca="1">(U33-Z33)*DCF!$H$40</f>
        <v>208.4727267923104</v>
      </c>
      <c r="AK33" s="217">
        <f ca="1">(V33-AA33)*DCF!$H$40</f>
        <v>248.07734925168964</v>
      </c>
      <c r="AL33" s="217">
        <f ca="1">(W33-AB33)*DCF!$H$40</f>
        <v>309.55970801627632</v>
      </c>
      <c r="AM33" s="217">
        <f ca="1">(X33-AC33)*DCF!$H$40</f>
        <v>357.16883700968725</v>
      </c>
      <c r="AN33" s="217">
        <f ca="1">(Y33-AD33)*DCF!$H$40</f>
        <v>406.52558295399456</v>
      </c>
      <c r="AO33" s="217">
        <f ca="1">(F33-DCF!$H$7)*DCF!$H$41</f>
        <v>299.86112427302635</v>
      </c>
      <c r="AP33" s="217">
        <f ca="1">(G33-F33)*DCF!$H$41</f>
        <v>262.16236703619222</v>
      </c>
      <c r="AQ33" s="217">
        <f ca="1">(H33-G33)*DCF!$H$41</f>
        <v>251.15417926909998</v>
      </c>
      <c r="AR33" s="217">
        <f ca="1">(I33-H33)*DCF!$H$41</f>
        <v>232.42100317036605</v>
      </c>
      <c r="AS33" s="217">
        <f ca="1">(J33-I33)*DCF!$H$41</f>
        <v>228.37216205428487</v>
      </c>
      <c r="AT33" s="217">
        <f ca="1">(U33-Z33)*(1-DCF!$H$40)+Z33-AE33-AO33</f>
        <v>81.047350568170828</v>
      </c>
      <c r="AU33" s="217">
        <f ca="1">(V33-AA33)*(1-DCF!$H$40)+AA33-AF33-AP33</f>
        <v>218.40164402526182</v>
      </c>
      <c r="AV33" s="217">
        <f ca="1">(W33-AB33)*(1-DCF!$H$40)+AB33-AG33-AQ33</f>
        <v>449.29019267103655</v>
      </c>
      <c r="AW33" s="217">
        <f ca="1">(X33-AC33)*(1-DCF!$H$40)+AC33-AH33-AR33</f>
        <v>657.41041836428633</v>
      </c>
      <c r="AX33" s="217">
        <f ca="1">(Y33-AD33)*(1-DCF!$H$40)+AD33-AI33-AS33</f>
        <v>825.173145879922</v>
      </c>
      <c r="AY33" s="218">
        <f t="shared" ca="1" si="9"/>
        <v>0.10429466086630837</v>
      </c>
      <c r="AZ33" s="219">
        <f t="shared" ca="1" si="10"/>
        <v>12.358932173261675</v>
      </c>
      <c r="BA33" s="217">
        <f ca="1">SUMPRODUCT(AT33:AX33,(1+$AY33)^(-{1,2,3,4,5}))</f>
        <v>1530.6816373886975</v>
      </c>
      <c r="BB33" s="217">
        <f t="shared" ca="1" si="11"/>
        <v>26531.069980720411</v>
      </c>
      <c r="BC33" s="217">
        <f t="shared" ca="1" si="12"/>
        <v>16155.853378538022</v>
      </c>
      <c r="BD33" s="217">
        <f t="shared" ca="1" si="13"/>
        <v>17686.535015926718</v>
      </c>
      <c r="BE33" s="217">
        <f ca="1">BD33-(DCF!$J$48-DCF!$J$51)</f>
        <v>17124.395015926719</v>
      </c>
      <c r="BF33" s="220">
        <f ca="1">BE33/DCF!$J$55</f>
        <v>691.0656898729876</v>
      </c>
    </row>
    <row r="34" spans="1:58" ht="15" customHeight="1">
      <c r="A34">
        <v>8</v>
      </c>
      <c r="B34" s="215">
        <f t="shared" ca="1" si="0"/>
        <v>0.44947600279796118</v>
      </c>
      <c r="C34" s="216">
        <f t="shared" ca="1" si="1"/>
        <v>0.47406539780813006</v>
      </c>
      <c r="D34" s="215">
        <f t="shared" ca="1" si="2"/>
        <v>0.50614134567131952</v>
      </c>
      <c r="E34" s="216">
        <f t="shared" ca="1" si="3"/>
        <v>0.503080160222657</v>
      </c>
      <c r="F34" s="217">
        <f ca="1">DCF!$H$7*(1+('A1'!F14+$C34*('A1'!F12-'A1'!F14)))</f>
        <v>6289.319868720474</v>
      </c>
      <c r="G34" s="217">
        <f ca="1">F34*(1+('A1'!G14+$C34*('A1'!G12-'A1'!G14)))</f>
        <v>7113.9113996698352</v>
      </c>
      <c r="H34" s="217">
        <f ca="1">G34*(1+('A1'!H14+$C34*('A1'!H12-'A1'!H14)))</f>
        <v>7908.026670548642</v>
      </c>
      <c r="I34" s="217">
        <f ca="1">H34*(1+('A1'!I14+$C34*('A1'!I12-'A1'!I14)))</f>
        <v>8640.83096692666</v>
      </c>
      <c r="J34" s="217">
        <f ca="1">I34*(1+('A1'!J14+$C34*('A1'!J12-'A1'!J14)))</f>
        <v>9359.6148431540169</v>
      </c>
      <c r="K34" s="216">
        <f ca="1">'A1'!F21+$C34*('A1'!F19-'A1'!F21)</f>
        <v>0.35392640312055285</v>
      </c>
      <c r="L34" s="216">
        <f ca="1">'A1'!G21+$C34*('A1'!G19-'A1'!G21)</f>
        <v>0.34944509516439026</v>
      </c>
      <c r="M34" s="216">
        <f ca="1">'A1'!H21+$C34*('A1'!H19-'A1'!H21)</f>
        <v>0.33970444118630894</v>
      </c>
      <c r="N34" s="216">
        <f ca="1">'A1'!I21+$C34*('A1'!I19-'A1'!I21)</f>
        <v>0.33470444118630893</v>
      </c>
      <c r="O34" s="216">
        <f ca="1">'A1'!J21+$C34*('A1'!J19-'A1'!J21)</f>
        <v>0.32970444118630893</v>
      </c>
      <c r="P34" s="216">
        <f ca="1">'A1'!F28+$C34*('A1'!F26-'A1'!F28)</f>
        <v>0.44814836505479677</v>
      </c>
      <c r="Q34" s="216">
        <f ca="1">'A1'!G28+$C34*('A1'!G26-'A1'!G28)</f>
        <v>0.44366705709863413</v>
      </c>
      <c r="R34" s="216">
        <f ca="1">'A1'!H28+$C34*('A1'!H26-'A1'!H28)</f>
        <v>0.43655607613151221</v>
      </c>
      <c r="S34" s="216">
        <f ca="1">'A1'!I28+$C34*('A1'!I26-'A1'!I28)</f>
        <v>0.43418574914247154</v>
      </c>
      <c r="T34" s="216">
        <f ca="1">'A1'!J28+$C34*('A1'!J26-'A1'!J28)</f>
        <v>0.43181542215343094</v>
      </c>
      <c r="U34" s="217">
        <f t="shared" ca="1" si="4"/>
        <v>1244.8150930358793</v>
      </c>
      <c r="V34" s="217">
        <f t="shared" ca="1" si="5"/>
        <v>1471.7818184692278</v>
      </c>
      <c r="W34" s="217">
        <f t="shared" ca="1" si="6"/>
        <v>1769.3377963054263</v>
      </c>
      <c r="X34" s="217">
        <f t="shared" ca="1" si="7"/>
        <v>1996.9808001676001</v>
      </c>
      <c r="Y34" s="217">
        <f t="shared" ca="1" si="8"/>
        <v>2232.0822268827692</v>
      </c>
      <c r="Z34" s="217">
        <f ca="1">F34*('A1'!F35+$C34*('A1'!F33-'A1'!F35))</f>
        <v>362.45144749569073</v>
      </c>
      <c r="AA34" s="217">
        <f ca="1">G34*('A1'!G35+$C34*('A1'!G33-'A1'!G35))</f>
        <v>407.33791440296704</v>
      </c>
      <c r="AB34" s="217">
        <f ca="1">H34*('A1'!H35+$C34*('A1'!H33-'A1'!H35))</f>
        <v>433.24346032895812</v>
      </c>
      <c r="AC34" s="217">
        <f ca="1">I34*('A1'!I35+$C34*('A1'!I33-'A1'!I35))</f>
        <v>452.01236844499954</v>
      </c>
      <c r="AD34" s="217">
        <f ca="1">J34*('A1'!J35+$C34*('A1'!J33-'A1'!J35))</f>
        <v>470.89359680921672</v>
      </c>
      <c r="AE34" s="217">
        <f ca="1">F34*('A1'!F43+$C34*('A1'!F41-'A1'!F43))</f>
        <v>632.19420704910124</v>
      </c>
      <c r="AF34" s="217">
        <f ca="1">G34*('A1'!G43+$C34*('A1'!G41-'A1'!G43))</f>
        <v>700.06373764406158</v>
      </c>
      <c r="AG34" s="217">
        <f ca="1">H34*('A1'!H43+$C34*('A1'!H41-'A1'!H43))</f>
        <v>699.13053707682445</v>
      </c>
      <c r="AH34" s="217">
        <f ca="1">I34*('A1'!I43+$C34*('A1'!I41-'A1'!I43))</f>
        <v>677.50777791752125</v>
      </c>
      <c r="AI34" s="217">
        <f ca="1">J34*('A1'!J43+$C34*('A1'!J41-'A1'!J43))</f>
        <v>687.06790219558752</v>
      </c>
      <c r="AJ34" s="217">
        <f ca="1">(U34-Z34)*DCF!$H$40</f>
        <v>213.53200222072564</v>
      </c>
      <c r="AK34" s="217">
        <f ca="1">(V34-AA34)*DCF!$H$40</f>
        <v>257.59542478403512</v>
      </c>
      <c r="AL34" s="217">
        <f ca="1">(W34-AB34)*DCF!$H$40</f>
        <v>323.33482930630532</v>
      </c>
      <c r="AM34" s="217">
        <f ca="1">(X34-AC34)*DCF!$H$40</f>
        <v>373.88236047686934</v>
      </c>
      <c r="AN34" s="217">
        <f ca="1">(Y34-AD34)*DCF!$H$40</f>
        <v>426.20764847779969</v>
      </c>
      <c r="AO34" s="217">
        <f ca="1">(F34-DCF!$H$7)*DCF!$H$41</f>
        <v>306.51152143158646</v>
      </c>
      <c r="AP34" s="217">
        <f ca="1">(G34-F34)*DCF!$H$41</f>
        <v>273.63030555273116</v>
      </c>
      <c r="AQ34" s="217">
        <f ca="1">(H34-G34)*DCF!$H$41</f>
        <v>263.51714280218818</v>
      </c>
      <c r="AR34" s="217">
        <f ca="1">(I34-H34)*DCF!$H$41</f>
        <v>243.17186874016681</v>
      </c>
      <c r="AS34" s="217">
        <f ca="1">(J34-I34)*DCF!$H$41</f>
        <v>238.51936904084755</v>
      </c>
      <c r="AT34" s="217">
        <f ca="1">(U34-Z34)*(1-DCF!$H$40)+Z34-AE34-AO34</f>
        <v>92.577362334465931</v>
      </c>
      <c r="AU34" s="217">
        <f ca="1">(V34-AA34)*(1-DCF!$H$40)+AA34-AF34-AP34</f>
        <v>240.49235048840006</v>
      </c>
      <c r="AV34" s="217">
        <f ca="1">(W34-AB34)*(1-DCF!$H$40)+AB34-AG34-AQ34</f>
        <v>483.35528712010847</v>
      </c>
      <c r="AW34" s="217">
        <f ca="1">(X34-AC34)*(1-DCF!$H$40)+AC34-AH34-AR34</f>
        <v>702.41879303304279</v>
      </c>
      <c r="AX34" s="217">
        <f ca="1">(Y34-AD34)*(1-DCF!$H$40)+AD34-AI34-AS34</f>
        <v>880.28730716853443</v>
      </c>
      <c r="AY34" s="218">
        <f t="shared" ca="1" si="9"/>
        <v>0.10256160320445314</v>
      </c>
      <c r="AZ34" s="219">
        <f t="shared" ca="1" si="10"/>
        <v>12.012320640890628</v>
      </c>
      <c r="BA34" s="217">
        <f ca="1">SUMPRODUCT(AT34:AX34,(1+$AY34)^(-{1,2,3,4,5}))</f>
        <v>1658.011482320514</v>
      </c>
      <c r="BB34" s="217">
        <f t="shared" ca="1" si="11"/>
        <v>26812.487406149008</v>
      </c>
      <c r="BC34" s="217">
        <f t="shared" ca="1" si="12"/>
        <v>16455.943410141226</v>
      </c>
      <c r="BD34" s="217">
        <f t="shared" ca="1" si="13"/>
        <v>18113.954892461741</v>
      </c>
      <c r="BE34" s="217">
        <f ca="1">BD34-(DCF!$J$48-DCF!$J$51)</f>
        <v>17551.814892461742</v>
      </c>
      <c r="BF34" s="220">
        <f ca="1">BE34/DCF!$J$55</f>
        <v>708.31448678338268</v>
      </c>
    </row>
    <row r="35" spans="1:58" ht="15" customHeight="1">
      <c r="A35">
        <v>9</v>
      </c>
      <c r="B35" s="215">
        <f t="shared" ca="1" si="0"/>
        <v>0.7145937883473451</v>
      </c>
      <c r="C35" s="216">
        <f t="shared" ca="1" si="1"/>
        <v>0.62223935378823869</v>
      </c>
      <c r="D35" s="215">
        <f t="shared" ca="1" si="2"/>
        <v>0.68453207399514182</v>
      </c>
      <c r="E35" s="216">
        <f t="shared" ca="1" si="3"/>
        <v>0.60284264704977564</v>
      </c>
      <c r="F35" s="217">
        <f ca="1">DCF!$H$7*(1+('A1'!F14+$C35*('A1'!F12-'A1'!F14)))</f>
        <v>6376.7751602886356</v>
      </c>
      <c r="G35" s="217">
        <f ca="1">F35*(1+('A1'!G14+$C35*('A1'!G12-'A1'!G14)))</f>
        <v>7354.5637381545876</v>
      </c>
      <c r="H35" s="217">
        <f ca="1">G35*(1+('A1'!H14+$C35*('A1'!H12-'A1'!H14)))</f>
        <v>8317.2107934794003</v>
      </c>
      <c r="I35" s="217">
        <f ca="1">H35*(1+('A1'!I14+$C35*('A1'!I12-'A1'!I14)))</f>
        <v>9198.8479614043372</v>
      </c>
      <c r="J35" s="217">
        <f ca="1">I35*(1+('A1'!J14+$C35*('A1'!J12-'A1'!J14)))</f>
        <v>10059.46232425159</v>
      </c>
      <c r="K35" s="216">
        <f ca="1">'A1'!F21+$C35*('A1'!F19-'A1'!F21)</f>
        <v>0.3457768355416469</v>
      </c>
      <c r="L35" s="216">
        <f ca="1">'A1'!G21+$C35*('A1'!G19-'A1'!G21)</f>
        <v>0.33833204846588211</v>
      </c>
      <c r="M35" s="216">
        <f ca="1">'A1'!H21+$C35*('A1'!H19-'A1'!H21)</f>
        <v>0.3271096549279997</v>
      </c>
      <c r="N35" s="216">
        <f ca="1">'A1'!I21+$C35*('A1'!I19-'A1'!I21)</f>
        <v>0.3221096549279997</v>
      </c>
      <c r="O35" s="216">
        <f ca="1">'A1'!J21+$C35*('A1'!J19-'A1'!J21)</f>
        <v>0.3171096549279997</v>
      </c>
      <c r="P35" s="216">
        <f ca="1">'A1'!F28+$C35*('A1'!F26-'A1'!F28)</f>
        <v>0.44444401615529405</v>
      </c>
      <c r="Q35" s="216">
        <f ca="1">'A1'!G28+$C35*('A1'!G26-'A1'!G28)</f>
        <v>0.43699922907952926</v>
      </c>
      <c r="R35" s="216">
        <f ca="1">'A1'!H28+$C35*('A1'!H26-'A1'!H28)</f>
        <v>0.42766563877270569</v>
      </c>
      <c r="S35" s="216">
        <f ca="1">'A1'!I28+$C35*('A1'!I26-'A1'!I28)</f>
        <v>0.42455444200376452</v>
      </c>
      <c r="T35" s="216">
        <f ca="1">'A1'!J28+$C35*('A1'!J26-'A1'!J28)</f>
        <v>0.42144324523482329</v>
      </c>
      <c r="U35" s="217">
        <f t="shared" ca="1" si="4"/>
        <v>1337.7144620454533</v>
      </c>
      <c r="V35" s="217">
        <f t="shared" ca="1" si="5"/>
        <v>1652.3404392620353</v>
      </c>
      <c r="W35" s="217">
        <f t="shared" ca="1" si="6"/>
        <v>2039.585574060309</v>
      </c>
      <c r="X35" s="217">
        <f t="shared" ca="1" si="7"/>
        <v>2330.3984554897675</v>
      </c>
      <c r="Y35" s="217">
        <f t="shared" ca="1" si="8"/>
        <v>2630.0172505969263</v>
      </c>
      <c r="Z35" s="217">
        <f ca="1">F35*('A1'!F35+$C35*('A1'!F33-'A1'!F35))</f>
        <v>362.76710734236366</v>
      </c>
      <c r="AA35" s="217">
        <f ca="1">G35*('A1'!G35+$C35*('A1'!G33-'A1'!G35))</f>
        <v>410.21996188734715</v>
      </c>
      <c r="AB35" s="217">
        <f ca="1">H35*('A1'!H35+$C35*('A1'!H33-'A1'!H35))</f>
        <v>442.10439304475699</v>
      </c>
      <c r="AC35" s="217">
        <f ca="1">I35*('A1'!I35+$C35*('A1'!I33-'A1'!I35))</f>
        <v>464.84655922824567</v>
      </c>
      <c r="AD35" s="217">
        <f ca="1">J35*('A1'!J35+$C35*('A1'!J33-'A1'!J35))</f>
        <v>488.21717012489569</v>
      </c>
      <c r="AE35" s="217">
        <f ca="1">F35*('A1'!F43+$C35*('A1'!F41-'A1'!F43))</f>
        <v>622.08765853193199</v>
      </c>
      <c r="AF35" s="217">
        <f ca="1">G35*('A1'!G43+$C35*('A1'!G41-'A1'!G43))</f>
        <v>685.60436531394726</v>
      </c>
      <c r="AG35" s="217">
        <f ca="1">H35*('A1'!H43+$C35*('A1'!H41-'A1'!H43))</f>
        <v>692.17177788440551</v>
      </c>
      <c r="AH35" s="217">
        <f ca="1">I35*('A1'!I43+$C35*('A1'!I41-'A1'!I43))</f>
        <v>673.55457394489486</v>
      </c>
      <c r="AI35" s="217">
        <f ca="1">J35*('A1'!J43+$C35*('A1'!J41-'A1'!J43))</f>
        <v>686.27284241916254</v>
      </c>
      <c r="AJ35" s="217">
        <f ca="1">(U35-Z35)*DCF!$H$40</f>
        <v>235.93725983814767</v>
      </c>
      <c r="AK35" s="217">
        <f ca="1">(V35-AA35)*DCF!$H$40</f>
        <v>300.5931555246745</v>
      </c>
      <c r="AL35" s="217">
        <f ca="1">(W35-AB35)*DCF!$H$40</f>
        <v>386.59044580576358</v>
      </c>
      <c r="AM35" s="217">
        <f ca="1">(X35-AC35)*DCF!$H$40</f>
        <v>451.46355889528826</v>
      </c>
      <c r="AN35" s="217">
        <f ca="1">(Y35-AD35)*DCF!$H$40</f>
        <v>518.31561947423131</v>
      </c>
      <c r="AO35" s="217">
        <f ca="1">(F35-DCF!$H$7)*DCF!$H$41</f>
        <v>335.53245756277363</v>
      </c>
      <c r="AP35" s="217">
        <f ca="1">(G35-F35)*DCF!$H$41</f>
        <v>324.46681452014758</v>
      </c>
      <c r="AQ35" s="217">
        <f ca="1">(H35-G35)*DCF!$H$41</f>
        <v>319.44229112406634</v>
      </c>
      <c r="AR35" s="217">
        <f ca="1">(I35-H35)*DCF!$H$41</f>
        <v>292.56018112167578</v>
      </c>
      <c r="AS35" s="217">
        <f ca="1">(J35-I35)*DCF!$H$41</f>
        <v>285.58402824952668</v>
      </c>
      <c r="AT35" s="217">
        <f ca="1">(U35-Z35)*(1-DCF!$H$40)+Z35-AE35-AO35</f>
        <v>144.15708611260004</v>
      </c>
      <c r="AU35" s="217">
        <f ca="1">(V35-AA35)*(1-DCF!$H$40)+AA35-AF35-AP35</f>
        <v>341.67610390326587</v>
      </c>
      <c r="AV35" s="217">
        <f ca="1">(W35-AB35)*(1-DCF!$H$40)+AB35-AG35-AQ35</f>
        <v>641.38105924607362</v>
      </c>
      <c r="AW35" s="217">
        <f ca="1">(X35-AC35)*(1-DCF!$H$40)+AC35-AH35-AR35</f>
        <v>912.8201415279085</v>
      </c>
      <c r="AX35" s="217">
        <f ca="1">(Y35-AD35)*(1-DCF!$H$40)+AD35-AI35-AS35</f>
        <v>1139.8447604540056</v>
      </c>
      <c r="AY35" s="218">
        <f t="shared" ca="1" si="9"/>
        <v>0.10455685294099551</v>
      </c>
      <c r="AZ35" s="219">
        <f t="shared" ca="1" si="10"/>
        <v>12.411370588199102</v>
      </c>
      <c r="BA35" s="217">
        <f ca="1">SUMPRODUCT(AT35:AX35,(1+$AY35)^(-{1,2,3,4,5}))</f>
        <v>2193.0208917299478</v>
      </c>
      <c r="BB35" s="217">
        <f t="shared" ca="1" si="11"/>
        <v>32642.118750514957</v>
      </c>
      <c r="BC35" s="217">
        <f t="shared" ca="1" si="12"/>
        <v>19853.540587155301</v>
      </c>
      <c r="BD35" s="217">
        <f t="shared" ca="1" si="13"/>
        <v>22046.561478885247</v>
      </c>
      <c r="BE35" s="217">
        <f ca="1">BD35-(DCF!$J$48-DCF!$J$51)</f>
        <v>21484.421478885248</v>
      </c>
      <c r="BF35" s="220">
        <f ca="1">BE35/DCF!$J$55</f>
        <v>867.01728948784034</v>
      </c>
    </row>
    <row r="36" spans="1:58" ht="15" customHeight="1">
      <c r="A36">
        <v>10</v>
      </c>
      <c r="B36" s="215">
        <f t="shared" ca="1" si="0"/>
        <v>0.47669381349934326</v>
      </c>
      <c r="C36" s="216">
        <f t="shared" ca="1" si="1"/>
        <v>0.48820785199510219</v>
      </c>
      <c r="D36" s="215">
        <f t="shared" ca="1" si="2"/>
        <v>0.50847110732466683</v>
      </c>
      <c r="E36" s="216">
        <f t="shared" ca="1" si="3"/>
        <v>0.50425364717663679</v>
      </c>
      <c r="F36" s="217">
        <f ca="1">DCF!$H$7*(1+('A1'!F14+$C36*('A1'!F12-'A1'!F14)))</f>
        <v>6297.6670336876905</v>
      </c>
      <c r="G36" s="217">
        <f ca="1">F36*(1+('A1'!G14+$C36*('A1'!G12-'A1'!G14)))</f>
        <v>7136.7126299735073</v>
      </c>
      <c r="H36" s="217">
        <f ca="1">G36*(1+('A1'!H14+$C36*('A1'!H12-'A1'!H14)))</f>
        <v>7946.4941501123221</v>
      </c>
      <c r="I36" s="217">
        <f ca="1">H36*(1+('A1'!I14+$C36*('A1'!I12-'A1'!I14)))</f>
        <v>8692.9775332105564</v>
      </c>
      <c r="J36" s="217">
        <f ca="1">I36*(1+('A1'!J14+$C36*('A1'!J12-'A1'!J14)))</f>
        <v>9424.7050020962124</v>
      </c>
      <c r="K36" s="216">
        <f ca="1">'A1'!F21+$C36*('A1'!F19-'A1'!F21)</f>
        <v>0.3531485681402694</v>
      </c>
      <c r="L36" s="216">
        <f ca="1">'A1'!G21+$C36*('A1'!G19-'A1'!G21)</f>
        <v>0.34838441110036733</v>
      </c>
      <c r="M36" s="216">
        <f ca="1">'A1'!H21+$C36*('A1'!H19-'A1'!H21)</f>
        <v>0.33850233258041629</v>
      </c>
      <c r="N36" s="216">
        <f ca="1">'A1'!I21+$C36*('A1'!I19-'A1'!I21)</f>
        <v>0.33350233258041628</v>
      </c>
      <c r="O36" s="216">
        <f ca="1">'A1'!J21+$C36*('A1'!J19-'A1'!J21)</f>
        <v>0.32850233258041628</v>
      </c>
      <c r="P36" s="216">
        <f ca="1">'A1'!F28+$C36*('A1'!F26-'A1'!F28)</f>
        <v>0.44779480370012248</v>
      </c>
      <c r="Q36" s="216">
        <f ca="1">'A1'!G28+$C36*('A1'!G26-'A1'!G28)</f>
        <v>0.44303064666022041</v>
      </c>
      <c r="R36" s="216">
        <f ca="1">'A1'!H28+$C36*('A1'!H26-'A1'!H28)</f>
        <v>0.4357075288802939</v>
      </c>
      <c r="S36" s="216">
        <f ca="1">'A1'!I28+$C36*('A1'!I26-'A1'!I28)</f>
        <v>0.43326648962031838</v>
      </c>
      <c r="T36" s="216">
        <f ca="1">'A1'!J28+$C36*('A1'!J26-'A1'!J28)</f>
        <v>0.43082545036034287</v>
      </c>
      <c r="U36" s="217">
        <f t="shared" ca="1" si="4"/>
        <v>1253.5923649977929</v>
      </c>
      <c r="V36" s="217">
        <f t="shared" ca="1" si="5"/>
        <v>1488.610791702308</v>
      </c>
      <c r="W36" s="217">
        <f t="shared" ca="1" si="6"/>
        <v>1794.2400150555172</v>
      </c>
      <c r="X36" s="217">
        <f t="shared" ca="1" si="7"/>
        <v>2027.4733886532501</v>
      </c>
      <c r="Y36" s="217">
        <f t="shared" ca="1" si="8"/>
        <v>2268.2646479838127</v>
      </c>
      <c r="Z36" s="217">
        <f ca="1">F36*('A1'!F35+$C36*('A1'!F33-'A1'!F35))</f>
        <v>362.48716954577623</v>
      </c>
      <c r="AA36" s="217">
        <f ca="1">G36*('A1'!G35+$C36*('A1'!G33-'A1'!G35))</f>
        <v>407.6341916245006</v>
      </c>
      <c r="AB36" s="217">
        <f ca="1">H36*('A1'!H35+$C36*('A1'!H33-'A1'!H35))</f>
        <v>434.11469976764153</v>
      </c>
      <c r="AC36" s="217">
        <f ca="1">I36*('A1'!I35+$C36*('A1'!I33-'A1'!I35))</f>
        <v>453.26493825904743</v>
      </c>
      <c r="AD36" s="217">
        <f ca="1">J36*('A1'!J35+$C36*('A1'!J33-'A1'!J35))</f>
        <v>472.56890030025727</v>
      </c>
      <c r="AE36" s="217">
        <f ca="1">F36*('A1'!F43+$C36*('A1'!F41-'A1'!F43))</f>
        <v>631.25196380370528</v>
      </c>
      <c r="AF36" s="217">
        <f ca="1">G36*('A1'!G43+$C36*('A1'!G41-'A1'!G43))</f>
        <v>698.77498242845445</v>
      </c>
      <c r="AG36" s="217">
        <f ca="1">H36*('A1'!H43+$C36*('A1'!H41-'A1'!H43))</f>
        <v>698.59795636466447</v>
      </c>
      <c r="AH36" s="217">
        <f ca="1">I36*('A1'!I43+$C36*('A1'!I41-'A1'!I43))</f>
        <v>677.2935695424386</v>
      </c>
      <c r="AI36" s="217">
        <f ca="1">J36*('A1'!J43+$C36*('A1'!J41-'A1'!J43))</f>
        <v>687.18092572202806</v>
      </c>
      <c r="AJ36" s="217">
        <f ca="1">(U36-Z36)*DCF!$H$40</f>
        <v>215.64745729938804</v>
      </c>
      <c r="AK36" s="217">
        <f ca="1">(V36-AA36)*DCF!$H$40</f>
        <v>261.59633721882938</v>
      </c>
      <c r="AL36" s="217">
        <f ca="1">(W36-AB36)*DCF!$H$40</f>
        <v>329.15032629966595</v>
      </c>
      <c r="AM36" s="217">
        <f ca="1">(X36-AC36)*DCF!$H$40</f>
        <v>380.95844499539709</v>
      </c>
      <c r="AN36" s="217">
        <f ca="1">(Y36-AD36)*DCF!$H$40</f>
        <v>434.5583709394204</v>
      </c>
      <c r="AO36" s="217">
        <f ca="1">(F36-DCF!$H$7)*DCF!$H$41</f>
        <v>309.28142290977513</v>
      </c>
      <c r="AP36" s="217">
        <f ca="1">(G36-F36)*DCF!$H$41</f>
        <v>278.42670494085002</v>
      </c>
      <c r="AQ36" s="217">
        <f ca="1">(H36-G36)*DCF!$H$41</f>
        <v>268.71579014573518</v>
      </c>
      <c r="AR36" s="217">
        <f ca="1">(I36-H36)*DCF!$H$41</f>
        <v>247.71110124310763</v>
      </c>
      <c r="AS36" s="217">
        <f ca="1">(J36-I36)*DCF!$H$41</f>
        <v>242.81453711025861</v>
      </c>
      <c r="AT36" s="217">
        <f ca="1">(U36-Z36)*(1-DCF!$H$40)+Z36-AE36-AO36</f>
        <v>97.411520984924493</v>
      </c>
      <c r="AU36" s="217">
        <f ca="1">(V36-AA36)*(1-DCF!$H$40)+AA36-AF36-AP36</f>
        <v>249.81276711417416</v>
      </c>
      <c r="AV36" s="217">
        <f ca="1">(W36-AB36)*(1-DCF!$H$40)+AB36-AG36-AQ36</f>
        <v>497.77594224545163</v>
      </c>
      <c r="AW36" s="217">
        <f ca="1">(X36-AC36)*(1-DCF!$H$40)+AC36-AH36-AR36</f>
        <v>721.51027287230681</v>
      </c>
      <c r="AX36" s="217">
        <f ca="1">(Y36-AD36)*(1-DCF!$H$40)+AD36-AI36-AS36</f>
        <v>903.71081421210567</v>
      </c>
      <c r="AY36" s="218">
        <f t="shared" ca="1" si="9"/>
        <v>0.10258507294353274</v>
      </c>
      <c r="AZ36" s="219">
        <f t="shared" ca="1" si="10"/>
        <v>12.017014588706548</v>
      </c>
      <c r="BA36" s="217">
        <f ca="1">SUMPRODUCT(AT36:AX36,(1+$AY36)^(-{1,2,3,4,5}))</f>
        <v>1707.982165308264</v>
      </c>
      <c r="BB36" s="217">
        <f t="shared" ca="1" si="11"/>
        <v>27257.7693658688</v>
      </c>
      <c r="BC36" s="217">
        <f t="shared" ca="1" si="12"/>
        <v>16727.45112220489</v>
      </c>
      <c r="BD36" s="217">
        <f t="shared" ca="1" si="13"/>
        <v>18435.433287513155</v>
      </c>
      <c r="BE36" s="217">
        <f ca="1">BD36-(DCF!$J$48-DCF!$J$51)</f>
        <v>17873.293287513156</v>
      </c>
      <c r="BF36" s="220">
        <f ca="1">BE36/DCF!$J$55</f>
        <v>721.28794883263129</v>
      </c>
    </row>
    <row r="37" spans="1:58" ht="15" customHeight="1">
      <c r="A37">
        <v>11</v>
      </c>
      <c r="B37" s="215">
        <f t="shared" ca="1" si="0"/>
        <v>0.847814279090641</v>
      </c>
      <c r="C37" s="216">
        <f t="shared" ca="1" si="1"/>
        <v>0.72415065623663433</v>
      </c>
      <c r="D37" s="215">
        <f t="shared" ca="1" si="2"/>
        <v>0.3189882740712825</v>
      </c>
      <c r="E37" s="216">
        <f t="shared" ca="1" si="3"/>
        <v>0.39936717070340327</v>
      </c>
      <c r="F37" s="217">
        <f ca="1">DCF!$H$7*(1+('A1'!F14+$C37*('A1'!F12-'A1'!F14)))</f>
        <v>6436.9252899842486</v>
      </c>
      <c r="G37" s="217">
        <f ca="1">F37*(1+('A1'!G14+$C37*('A1'!G12-'A1'!G14)))</f>
        <v>7522.3363583165465</v>
      </c>
      <c r="H37" s="217">
        <f ca="1">G37*(1+('A1'!H14+$C37*('A1'!H12-'A1'!H14)))</f>
        <v>8606.6028015723659</v>
      </c>
      <c r="I37" s="217">
        <f ca="1">H37*(1+('A1'!I14+$C37*('A1'!I12-'A1'!I14)))</f>
        <v>9597.8558776563859</v>
      </c>
      <c r="J37" s="217">
        <f ca="1">I37*(1+('A1'!J14+$C37*('A1'!J12-'A1'!J14)))</f>
        <v>10564.269225798071</v>
      </c>
      <c r="K37" s="216">
        <f ca="1">'A1'!F21+$C37*('A1'!F19-'A1'!F21)</f>
        <v>0.34017171390698514</v>
      </c>
      <c r="L37" s="216">
        <f ca="1">'A1'!G21+$C37*('A1'!G19-'A1'!G21)</f>
        <v>0.33068870078225243</v>
      </c>
      <c r="M37" s="216">
        <f ca="1">'A1'!H21+$C37*('A1'!H19-'A1'!H21)</f>
        <v>0.3184471942198861</v>
      </c>
      <c r="N37" s="216">
        <f ca="1">'A1'!I21+$C37*('A1'!I19-'A1'!I21)</f>
        <v>0.31344719421988609</v>
      </c>
      <c r="O37" s="216">
        <f ca="1">'A1'!J21+$C37*('A1'!J19-'A1'!J21)</f>
        <v>0.30844719421988609</v>
      </c>
      <c r="P37" s="216">
        <f ca="1">'A1'!F28+$C37*('A1'!F26-'A1'!F28)</f>
        <v>0.44189623359408414</v>
      </c>
      <c r="Q37" s="216">
        <f ca="1">'A1'!G28+$C37*('A1'!G26-'A1'!G28)</f>
        <v>0.43241322046935143</v>
      </c>
      <c r="R37" s="216">
        <f ca="1">'A1'!H28+$C37*('A1'!H26-'A1'!H28)</f>
        <v>0.421550960625802</v>
      </c>
      <c r="S37" s="216">
        <f ca="1">'A1'!I28+$C37*('A1'!I26-'A1'!I28)</f>
        <v>0.41793020734461878</v>
      </c>
      <c r="T37" s="216">
        <f ca="1">'A1'!J28+$C37*('A1'!J26-'A1'!J28)</f>
        <v>0.41430945406343561</v>
      </c>
      <c r="U37" s="217">
        <f t="shared" ca="1" si="4"/>
        <v>1402.8123402285426</v>
      </c>
      <c r="V37" s="217">
        <f t="shared" ca="1" si="5"/>
        <v>1782.0270309843966</v>
      </c>
      <c r="W37" s="217">
        <f t="shared" ca="1" si="6"/>
        <v>2237.7326089190851</v>
      </c>
      <c r="X37" s="217">
        <f t="shared" ca="1" si="7"/>
        <v>2578.2009852654483</v>
      </c>
      <c r="Y37" s="217">
        <f t="shared" ca="1" si="8"/>
        <v>2928.8734085976153</v>
      </c>
      <c r="Z37" s="217">
        <f ca="1">F37*('A1'!F35+$C37*('A1'!F33-'A1'!F35))</f>
        <v>362.90899903461349</v>
      </c>
      <c r="AA37" s="217">
        <f ca="1">G37*('A1'!G35+$C37*('A1'!G33-'A1'!G35))</f>
        <v>411.9118061125497</v>
      </c>
      <c r="AB37" s="217">
        <f ca="1">H37*('A1'!H35+$C37*('A1'!H33-'A1'!H35))</f>
        <v>447.83892036034842</v>
      </c>
      <c r="AC37" s="217">
        <f ca="1">I37*('A1'!I35+$C37*('A1'!I33-'A1'!I35))</f>
        <v>473.27211731683622</v>
      </c>
      <c r="AD37" s="217">
        <f ca="1">J37*('A1'!J35+$C37*('A1'!J33-'A1'!J35))</f>
        <v>499.79760673442604</v>
      </c>
      <c r="AE37" s="217">
        <f ca="1">F37*('A1'!F43+$C37*('A1'!F41-'A1'!F43))</f>
        <v>614.83570844050178</v>
      </c>
      <c r="AF37" s="217">
        <f ca="1">G37*('A1'!G43+$C37*('A1'!G41-'A1'!G43))</f>
        <v>674.4130128456361</v>
      </c>
      <c r="AG37" s="217">
        <f ca="1">H37*('A1'!H43+$C37*('A1'!H41-'A1'!H43))</f>
        <v>685.5565968296645</v>
      </c>
      <c r="AH37" s="217">
        <f ca="1">I37*('A1'!I43+$C37*('A1'!I41-'A1'!I43))</f>
        <v>668.5360312479238</v>
      </c>
      <c r="AI37" s="217">
        <f ca="1">J37*('A1'!J43+$C37*('A1'!J41-'A1'!J43))</f>
        <v>683.02994308355085</v>
      </c>
      <c r="AJ37" s="217">
        <f ca="1">(U37-Z37)*DCF!$H$40</f>
        <v>251.65660856893081</v>
      </c>
      <c r="AK37" s="217">
        <f ca="1">(V37-AA37)*DCF!$H$40</f>
        <v>331.56788441898692</v>
      </c>
      <c r="AL37" s="217">
        <f ca="1">(W37-AB37)*DCF!$H$40</f>
        <v>433.15427263121427</v>
      </c>
      <c r="AM37" s="217">
        <f ca="1">(X37-AC37)*DCF!$H$40</f>
        <v>509.39278604356412</v>
      </c>
      <c r="AN37" s="217">
        <f ca="1">(Y37-AD37)*DCF!$H$40</f>
        <v>587.83634405089174</v>
      </c>
      <c r="AO37" s="217">
        <f ca="1">(F37-DCF!$H$7)*DCF!$H$41</f>
        <v>355.49251990866952</v>
      </c>
      <c r="AP37" s="217">
        <f ca="1">(G37-F37)*DCF!$H$41</f>
        <v>360.17998139774988</v>
      </c>
      <c r="AQ37" s="217">
        <f ca="1">(H37-G37)*DCF!$H$41</f>
        <v>359.80015199414265</v>
      </c>
      <c r="AR37" s="217">
        <f ca="1">(I37-H37)*DCF!$H$41</f>
        <v>328.93483853354292</v>
      </c>
      <c r="AS37" s="217">
        <f ca="1">(J37-I37)*DCF!$H$41</f>
        <v>320.6920879211487</v>
      </c>
      <c r="AT37" s="217">
        <f ca="1">(U37-Z37)*(1-DCF!$H$40)+Z37-AE37-AO37</f>
        <v>180.82750331044048</v>
      </c>
      <c r="AU37" s="217">
        <f ca="1">(V37-AA37)*(1-DCF!$H$40)+AA37-AF37-AP37</f>
        <v>415.86615232202337</v>
      </c>
      <c r="AV37" s="217">
        <f ca="1">(W37-AB37)*(1-DCF!$H$40)+AB37-AG37-AQ37</f>
        <v>759.22158746406376</v>
      </c>
      <c r="AW37" s="217">
        <f ca="1">(X37-AC37)*(1-DCF!$H$40)+AC37-AH37-AR37</f>
        <v>1071.3373294404173</v>
      </c>
      <c r="AX37" s="217">
        <f ca="1">(Y37-AD37)*(1-DCF!$H$40)+AD37-AI37-AS37</f>
        <v>1337.3150335420239</v>
      </c>
      <c r="AY37" s="218">
        <f t="shared" ca="1" si="9"/>
        <v>0.10048734341406806</v>
      </c>
      <c r="AZ37" s="219">
        <f t="shared" ca="1" si="10"/>
        <v>11.597468682813613</v>
      </c>
      <c r="BA37" s="217">
        <f ca="1">SUMPRODUCT(AT37:AX37,(1+$AY37)^(-{1,2,3,4,5}))</f>
        <v>2636.3324055405437</v>
      </c>
      <c r="BB37" s="217">
        <f t="shared" ca="1" si="11"/>
        <v>33967.517632136405</v>
      </c>
      <c r="BC37" s="217">
        <f t="shared" ca="1" si="12"/>
        <v>21044.4969503067</v>
      </c>
      <c r="BD37" s="217">
        <f t="shared" ca="1" si="13"/>
        <v>23680.829355847243</v>
      </c>
      <c r="BE37" s="217">
        <f ca="1">BD37-(DCF!$J$48-DCF!$J$51)</f>
        <v>23118.689355847244</v>
      </c>
      <c r="BF37" s="220">
        <f ca="1">BE37/DCF!$J$55</f>
        <v>932.96919358603509</v>
      </c>
    </row>
    <row r="38" spans="1:58" ht="15" customHeight="1">
      <c r="A38">
        <v>12</v>
      </c>
      <c r="B38" s="215">
        <f t="shared" ca="1" si="0"/>
        <v>0.709476095683791</v>
      </c>
      <c r="C38" s="216">
        <f t="shared" ca="1" si="1"/>
        <v>0.6188675398787129</v>
      </c>
      <c r="D38" s="215">
        <f t="shared" ca="1" si="2"/>
        <v>6.0134428206634172E-2</v>
      </c>
      <c r="E38" s="216">
        <f t="shared" ca="1" si="3"/>
        <v>0.17339900260185204</v>
      </c>
      <c r="F38" s="217">
        <f ca="1">DCF!$H$7*(1+('A1'!F14+$C38*('A1'!F12-'A1'!F14)))</f>
        <v>6374.7850469342302</v>
      </c>
      <c r="G38" s="217">
        <f ca="1">F38*(1+('A1'!G14+$C38*('A1'!G12-'A1'!G14)))</f>
        <v>7349.0442806380534</v>
      </c>
      <c r="H38" s="217">
        <f ca="1">G38*(1+('A1'!H14+$C38*('A1'!H12-'A1'!H14)))</f>
        <v>8307.7475387443228</v>
      </c>
      <c r="I38" s="217">
        <f ca="1">H38*(1+('A1'!I14+$C38*('A1'!I12-'A1'!I14)))</f>
        <v>9185.8604909927908</v>
      </c>
      <c r="J38" s="217">
        <f ca="1">I38*(1+('A1'!J14+$C38*('A1'!J12-'A1'!J14)))</f>
        <v>10043.091677403516</v>
      </c>
      <c r="K38" s="216">
        <f ca="1">'A1'!F21+$C38*('A1'!F19-'A1'!F21)</f>
        <v>0.34596228530667078</v>
      </c>
      <c r="L38" s="216">
        <f ca="1">'A1'!G21+$C38*('A1'!G19-'A1'!G21)</f>
        <v>0.33858493450909655</v>
      </c>
      <c r="M38" s="216">
        <f ca="1">'A1'!H21+$C38*('A1'!H19-'A1'!H21)</f>
        <v>0.3273962591103094</v>
      </c>
      <c r="N38" s="216">
        <f ca="1">'A1'!I21+$C38*('A1'!I19-'A1'!I21)</f>
        <v>0.32239625911030939</v>
      </c>
      <c r="O38" s="216">
        <f ca="1">'A1'!J21+$C38*('A1'!J19-'A1'!J21)</f>
        <v>0.31739625911030939</v>
      </c>
      <c r="P38" s="216">
        <f ca="1">'A1'!F28+$C38*('A1'!F26-'A1'!F28)</f>
        <v>0.44452831150303218</v>
      </c>
      <c r="Q38" s="216">
        <f ca="1">'A1'!G28+$C38*('A1'!G26-'A1'!G28)</f>
        <v>0.43715096070545789</v>
      </c>
      <c r="R38" s="216">
        <f ca="1">'A1'!H28+$C38*('A1'!H26-'A1'!H28)</f>
        <v>0.42786794760727725</v>
      </c>
      <c r="S38" s="216">
        <f ca="1">'A1'!I28+$C38*('A1'!I26-'A1'!I28)</f>
        <v>0.42477360990788371</v>
      </c>
      <c r="T38" s="216">
        <f ca="1">'A1'!J28+$C38*('A1'!J26-'A1'!J28)</f>
        <v>0.42167927220849011</v>
      </c>
      <c r="U38" s="217">
        <f t="shared" ca="1" si="4"/>
        <v>1335.5774106496199</v>
      </c>
      <c r="V38" s="217">
        <f t="shared" ca="1" si="5"/>
        <v>1648.1268366258919</v>
      </c>
      <c r="W38" s="217">
        <f t="shared" ca="1" si="6"/>
        <v>2033.2031842846084</v>
      </c>
      <c r="X38" s="217">
        <f t="shared" ca="1" si="7"/>
        <v>2322.4623111183128</v>
      </c>
      <c r="Y38" s="217">
        <f t="shared" ca="1" si="8"/>
        <v>2620.4883598430984</v>
      </c>
      <c r="Z38" s="217">
        <f ca="1">F38*('A1'!F35+$C38*('A1'!F33-'A1'!F35))</f>
        <v>362.76136511979485</v>
      </c>
      <c r="AA38" s="217">
        <f ca="1">G38*('A1'!G35+$C38*('A1'!G33-'A1'!G35))</f>
        <v>410.15989585537733</v>
      </c>
      <c r="AB38" s="217">
        <f ca="1">H38*('A1'!H35+$C38*('A1'!H33-'A1'!H35))</f>
        <v>441.90950423106193</v>
      </c>
      <c r="AC38" s="217">
        <f ca="1">I38*('A1'!I35+$C38*('A1'!I33-'A1'!I35))</f>
        <v>464.56193787282456</v>
      </c>
      <c r="AD38" s="217">
        <f ca="1">J38*('A1'!J35+$C38*('A1'!J33-'A1'!J35))</f>
        <v>487.82901266454377</v>
      </c>
      <c r="AE38" s="217">
        <f ca="1">F38*('A1'!F43+$C38*('A1'!F41-'A1'!F43))</f>
        <v>622.32340437772939</v>
      </c>
      <c r="AF38" s="217">
        <f ca="1">G38*('A1'!G43+$C38*('A1'!G41-'A1'!G43))</f>
        <v>685.95711886873926</v>
      </c>
      <c r="AG38" s="217">
        <f ca="1">H38*('A1'!H43+$C38*('A1'!H41-'A1'!H43))</f>
        <v>692.3646567248893</v>
      </c>
      <c r="AH38" s="217">
        <f ca="1">I38*('A1'!I43+$C38*('A1'!I41-'A1'!I43))</f>
        <v>673.68766571377296</v>
      </c>
      <c r="AI38" s="217">
        <f ca="1">J38*('A1'!J43+$C38*('A1'!J41-'A1'!J43))</f>
        <v>686.34123059532828</v>
      </c>
      <c r="AJ38" s="217">
        <f ca="1">(U38-Z38)*DCF!$H$40</f>
        <v>235.42148301821766</v>
      </c>
      <c r="AK38" s="217">
        <f ca="1">(V38-AA38)*DCF!$H$40</f>
        <v>299.58799966646455</v>
      </c>
      <c r="AL38" s="217">
        <f ca="1">(W38-AB38)*DCF!$H$40</f>
        <v>385.09307057295825</v>
      </c>
      <c r="AM38" s="217">
        <f ca="1">(X38-AC38)*DCF!$H$40</f>
        <v>449.61189032540813</v>
      </c>
      <c r="AN38" s="217">
        <f ca="1">(Y38-AD38)*DCF!$H$40</f>
        <v>516.10356201721015</v>
      </c>
      <c r="AO38" s="217">
        <f ca="1">(F38-DCF!$H$7)*DCF!$H$41</f>
        <v>334.872063531533</v>
      </c>
      <c r="AP38" s="217">
        <f ca="1">(G38-F38)*DCF!$H$41</f>
        <v>323.29564614739917</v>
      </c>
      <c r="AQ38" s="217">
        <f ca="1">(H38-G38)*DCF!$H$41</f>
        <v>318.13359172873595</v>
      </c>
      <c r="AR38" s="217">
        <f ca="1">(I38-H38)*DCF!$H$41</f>
        <v>291.39071457224901</v>
      </c>
      <c r="AS38" s="217">
        <f ca="1">(J38-I38)*DCF!$H$41</f>
        <v>284.46136379407193</v>
      </c>
      <c r="AT38" s="217">
        <f ca="1">(U38-Z38)*(1-DCF!$H$40)+Z38-AE38-AO38</f>
        <v>142.96045972214</v>
      </c>
      <c r="AU38" s="217">
        <f ca="1">(V38-AA38)*(1-DCF!$H$40)+AA38-AF38-AP38</f>
        <v>339.28607194328907</v>
      </c>
      <c r="AV38" s="217">
        <f ca="1">(W38-AB38)*(1-DCF!$H$40)+AB38-AG38-AQ38</f>
        <v>637.61186525802498</v>
      </c>
      <c r="AW38" s="217">
        <f ca="1">(X38-AC38)*(1-DCF!$H$40)+AC38-AH38-AR38</f>
        <v>907.7720405068826</v>
      </c>
      <c r="AX38" s="217">
        <f ca="1">(Y38-AD38)*(1-DCF!$H$40)+AD38-AI38-AS38</f>
        <v>1133.5822034364878</v>
      </c>
      <c r="AY38" s="218">
        <f t="shared" ca="1" si="9"/>
        <v>9.5967980052037036E-2</v>
      </c>
      <c r="AZ38" s="219">
        <f t="shared" ca="1" si="10"/>
        <v>10.693596010407408</v>
      </c>
      <c r="BA38" s="217">
        <f ca="1">SUMPRODUCT(AT38:AX38,(1+$AY38)^(-{1,2,3,4,5}))</f>
        <v>2243.3683002231792</v>
      </c>
      <c r="BB38" s="217">
        <f t="shared" ca="1" si="11"/>
        <v>28022.443870137209</v>
      </c>
      <c r="BC38" s="217">
        <f t="shared" ca="1" si="12"/>
        <v>17722.161025788639</v>
      </c>
      <c r="BD38" s="217">
        <f t="shared" ca="1" si="13"/>
        <v>19965.52932601182</v>
      </c>
      <c r="BE38" s="217">
        <f ca="1">BD38-(DCF!$J$48-DCF!$J$51)</f>
        <v>19403.38932601182</v>
      </c>
      <c r="BF38" s="220">
        <f ca="1">BE38/DCF!$J$55</f>
        <v>783.03593312250325</v>
      </c>
    </row>
    <row r="39" spans="1:58" ht="15" customHeight="1">
      <c r="A39">
        <v>13</v>
      </c>
      <c r="B39" s="215">
        <f t="shared" ca="1" si="0"/>
        <v>8.9413991376457558E-2</v>
      </c>
      <c r="C39" s="216">
        <f t="shared" ca="1" si="1"/>
        <v>0.21144028870635978</v>
      </c>
      <c r="D39" s="215">
        <f t="shared" ca="1" si="2"/>
        <v>0.79704211081662724</v>
      </c>
      <c r="E39" s="216">
        <f t="shared" ca="1" si="3"/>
        <v>0.68144239988396693</v>
      </c>
      <c r="F39" s="217">
        <f ca="1">DCF!$H$7*(1+('A1'!F14+$C39*('A1'!F12-'A1'!F14)))</f>
        <v>6134.3131717763845</v>
      </c>
      <c r="G39" s="217">
        <f ca="1">F39*(1+('A1'!G14+$C39*('A1'!G12-'A1'!G14)))</f>
        <v>6696.9281042913108</v>
      </c>
      <c r="H39" s="217">
        <f ca="1">G39*(1+('A1'!H14+$C39*('A1'!H12-'A1'!H14)))</f>
        <v>7215.8545630420977</v>
      </c>
      <c r="I39" s="217">
        <f ca="1">H39*(1+('A1'!I14+$C39*('A1'!I12-'A1'!I14)))</f>
        <v>7713.9623046807474</v>
      </c>
      <c r="J39" s="217">
        <f ca="1">I39*(1+('A1'!J14+$C39*('A1'!J12-'A1'!J14)))</f>
        <v>8213.8333890888025</v>
      </c>
      <c r="K39" s="216">
        <f ca="1">'A1'!F21+$C39*('A1'!F19-'A1'!F21)</f>
        <v>0.36837078412115021</v>
      </c>
      <c r="L39" s="216">
        <f ca="1">'A1'!G21+$C39*('A1'!G19-'A1'!G21)</f>
        <v>0.369141978347023</v>
      </c>
      <c r="M39" s="216">
        <f ca="1">'A1'!H21+$C39*('A1'!H19-'A1'!H21)</f>
        <v>0.36202757545995939</v>
      </c>
      <c r="N39" s="216">
        <f ca="1">'A1'!I21+$C39*('A1'!I19-'A1'!I21)</f>
        <v>0.35702757545995939</v>
      </c>
      <c r="O39" s="216">
        <f ca="1">'A1'!J21+$C39*('A1'!J19-'A1'!J21)</f>
        <v>0.35202757545995939</v>
      </c>
      <c r="P39" s="216">
        <f ca="1">'A1'!F28+$C39*('A1'!F26-'A1'!F28)</f>
        <v>0.45471399278234104</v>
      </c>
      <c r="Q39" s="216">
        <f ca="1">'A1'!G28+$C39*('A1'!G26-'A1'!G28)</f>
        <v>0.45548518700821383</v>
      </c>
      <c r="R39" s="216">
        <f ca="1">'A1'!H28+$C39*('A1'!H26-'A1'!H28)</f>
        <v>0.45231358267761845</v>
      </c>
      <c r="S39" s="216">
        <f ca="1">'A1'!I28+$C39*('A1'!I26-'A1'!I28)</f>
        <v>0.45125638123408662</v>
      </c>
      <c r="T39" s="216">
        <f ca="1">'A1'!J28+$C39*('A1'!J26-'A1'!J28)</f>
        <v>0.45019917979055485</v>
      </c>
      <c r="U39" s="217">
        <f t="shared" ca="1" si="4"/>
        <v>1085.2533833286714</v>
      </c>
      <c r="V39" s="217">
        <f t="shared" ca="1" si="5"/>
        <v>1174.4592650617474</v>
      </c>
      <c r="W39" s="217">
        <f t="shared" ca="1" si="6"/>
        <v>1339.6872012220706</v>
      </c>
      <c r="X39" s="217">
        <f t="shared" ca="1" si="7"/>
        <v>1478.8903312646703</v>
      </c>
      <c r="Y39" s="217">
        <f t="shared" ca="1" si="8"/>
        <v>1624.4764811917582</v>
      </c>
      <c r="Z39" s="217">
        <f ca="1">F39*('A1'!F35+$C39*('A1'!F33-'A1'!F35))</f>
        <v>361.57358556630493</v>
      </c>
      <c r="AA39" s="217">
        <f ca="1">G39*('A1'!G35+$C39*('A1'!G33-'A1'!G35))</f>
        <v>401.04953834789035</v>
      </c>
      <c r="AB39" s="217">
        <f ca="1">H39*('A1'!H35+$C39*('A1'!H33-'A1'!H35))</f>
        <v>416.16832768972591</v>
      </c>
      <c r="AC39" s="217">
        <f ca="1">I39*('A1'!I35+$C39*('A1'!I33-'A1'!I35))</f>
        <v>427.83730467022326</v>
      </c>
      <c r="AD39" s="217">
        <f ca="1">J39*('A1'!J35+$C39*('A1'!J33-'A1'!J35))</f>
        <v>439.13384615087443</v>
      </c>
      <c r="AE39" s="217">
        <f ca="1">F39*('A1'!F43+$C39*('A1'!F41-'A1'!F43))</f>
        <v>648.83362993428977</v>
      </c>
      <c r="AF39" s="217">
        <f ca="1">G39*('A1'!G43+$C39*('A1'!G41-'A1'!G43))</f>
        <v>720.58671757990271</v>
      </c>
      <c r="AG39" s="217">
        <f ca="1">H39*('A1'!H43+$C39*('A1'!H41-'A1'!H43))</f>
        <v>704.26444609687485</v>
      </c>
      <c r="AH39" s="217">
        <f ca="1">I39*('A1'!I43+$C39*('A1'!I41-'A1'!I43))</f>
        <v>675.73993435766249</v>
      </c>
      <c r="AI39" s="217">
        <f ca="1">J39*('A1'!J43+$C39*('A1'!J41-'A1'!J43))</f>
        <v>678.45926940687161</v>
      </c>
      <c r="AJ39" s="217">
        <f ca="1">(U39-Z39)*DCF!$H$40</f>
        <v>175.13051105849266</v>
      </c>
      <c r="AK39" s="217">
        <f ca="1">(V39-AA39)*DCF!$H$40</f>
        <v>187.16515386475339</v>
      </c>
      <c r="AL39" s="217">
        <f ca="1">(W39-AB39)*DCF!$H$40</f>
        <v>223.49156739482743</v>
      </c>
      <c r="AM39" s="217">
        <f ca="1">(X39-AC39)*DCF!$H$40</f>
        <v>254.3548324358562</v>
      </c>
      <c r="AN39" s="217">
        <f ca="1">(Y39-AD39)*DCF!$H$40</f>
        <v>286.85291767989389</v>
      </c>
      <c r="AO39" s="217">
        <f ca="1">(F39-DCF!$H$7)*DCF!$H$41</f>
        <v>255.07450291321956</v>
      </c>
      <c r="AP39" s="217">
        <f ca="1">(G39-F39)*DCF!$H$41</f>
        <v>186.69667358255055</v>
      </c>
      <c r="AQ39" s="217">
        <f ca="1">(H39-G39)*DCF!$H$41</f>
        <v>172.19920425801041</v>
      </c>
      <c r="AR39" s="217">
        <f ca="1">(I39-H39)*DCF!$H$41</f>
        <v>165.29077540469515</v>
      </c>
      <c r="AS39" s="217">
        <f ca="1">(J39-I39)*DCF!$H$41</f>
        <v>165.87591847575129</v>
      </c>
      <c r="AT39" s="217">
        <f ca="1">(U39-Z39)*(1-DCF!$H$40)+Z39-AE39-AO39</f>
        <v>6.2147394226693962</v>
      </c>
      <c r="AU39" s="217">
        <f ca="1">(V39-AA39)*(1-DCF!$H$40)+AA39-AF39-AP39</f>
        <v>80.010720034540725</v>
      </c>
      <c r="AV39" s="217">
        <f ca="1">(W39-AB39)*(1-DCF!$H$40)+AB39-AG39-AQ39</f>
        <v>239.73198347235797</v>
      </c>
      <c r="AW39" s="217">
        <f ca="1">(X39-AC39)*(1-DCF!$H$40)+AC39-AH39-AR39</f>
        <v>383.5047890664564</v>
      </c>
      <c r="AX39" s="217">
        <f ca="1">(Y39-AD39)*(1-DCF!$H$40)+AD39-AI39-AS39</f>
        <v>493.2883756292415</v>
      </c>
      <c r="AY39" s="218">
        <f t="shared" ca="1" si="9"/>
        <v>0.10612884799767934</v>
      </c>
      <c r="AZ39" s="219">
        <f t="shared" ca="1" si="10"/>
        <v>12.725769599535868</v>
      </c>
      <c r="BA39" s="217">
        <f ca="1">SUMPRODUCT(AT39:AX39,(1+$AY39)^(-{1,2,3,4,5}))</f>
        <v>802.23190774060686</v>
      </c>
      <c r="BB39" s="217">
        <f t="shared" ca="1" si="11"/>
        <v>20672.713419511078</v>
      </c>
      <c r="BC39" s="217">
        <f t="shared" ca="1" si="12"/>
        <v>12484.434912021114</v>
      </c>
      <c r="BD39" s="217">
        <f t="shared" ca="1" si="13"/>
        <v>13286.66681976172</v>
      </c>
      <c r="BE39" s="217">
        <f ca="1">BD39-(DCF!$J$48-DCF!$J$51)</f>
        <v>12724.526819761721</v>
      </c>
      <c r="BF39" s="220">
        <f ca="1">BE39/DCF!$J$55</f>
        <v>513.50625215241155</v>
      </c>
    </row>
    <row r="40" spans="1:58" ht="15" customHeight="1">
      <c r="A40">
        <v>14</v>
      </c>
      <c r="B40" s="215">
        <f t="shared" ca="1" si="0"/>
        <v>0.26785712133467121</v>
      </c>
      <c r="C40" s="216">
        <f t="shared" ca="1" si="1"/>
        <v>0.36596251265305252</v>
      </c>
      <c r="D40" s="215">
        <f t="shared" ca="1" si="2"/>
        <v>0.20992849334601205</v>
      </c>
      <c r="E40" s="216">
        <f t="shared" ca="1" si="3"/>
        <v>0.32398186164198456</v>
      </c>
      <c r="F40" s="217">
        <f ca="1">DCF!$H$7*(1+('A1'!F14+$C40*('A1'!F12-'A1'!F14)))</f>
        <v>6225.5153406030904</v>
      </c>
      <c r="G40" s="217">
        <f ca="1">F40*(1+('A1'!G14+$C40*('A1'!G12-'A1'!G14)))</f>
        <v>6940.7920465303596</v>
      </c>
      <c r="H40" s="217">
        <f ca="1">G40*(1+('A1'!H14+$C40*('A1'!H12-'A1'!H14)))</f>
        <v>7618.0407094864513</v>
      </c>
      <c r="I40" s="217">
        <f ca="1">H40*(1+('A1'!I14+$C40*('A1'!I12-'A1'!I14)))</f>
        <v>8249.8553037190959</v>
      </c>
      <c r="J40" s="217">
        <f ca="1">I40*(1+('A1'!J14+$C40*('A1'!J12-'A1'!J14)))</f>
        <v>8873.6877132231712</v>
      </c>
      <c r="K40" s="216">
        <f ca="1">'A1'!F21+$C40*('A1'!F19-'A1'!F21)</f>
        <v>0.3598720618040821</v>
      </c>
      <c r="L40" s="216">
        <f ca="1">'A1'!G21+$C40*('A1'!G19-'A1'!G21)</f>
        <v>0.35755281155102109</v>
      </c>
      <c r="M40" s="216">
        <f ca="1">'A1'!H21+$C40*('A1'!H19-'A1'!H21)</f>
        <v>0.34889318642449052</v>
      </c>
      <c r="N40" s="216">
        <f ca="1">'A1'!I21+$C40*('A1'!I19-'A1'!I21)</f>
        <v>0.34389318642449052</v>
      </c>
      <c r="O40" s="216">
        <f ca="1">'A1'!J21+$C40*('A1'!J19-'A1'!J21)</f>
        <v>0.33889318642449051</v>
      </c>
      <c r="P40" s="216">
        <f ca="1">'A1'!F28+$C40*('A1'!F26-'A1'!F28)</f>
        <v>0.45085093718367369</v>
      </c>
      <c r="Q40" s="216">
        <f ca="1">'A1'!G28+$C40*('A1'!G26-'A1'!G28)</f>
        <v>0.44853168693061263</v>
      </c>
      <c r="R40" s="216">
        <f ca="1">'A1'!H28+$C40*('A1'!H26-'A1'!H28)</f>
        <v>0.44304224924081687</v>
      </c>
      <c r="S40" s="216">
        <f ca="1">'A1'!I28+$C40*('A1'!I26-'A1'!I28)</f>
        <v>0.44121243667755161</v>
      </c>
      <c r="T40" s="216">
        <f ca="1">'A1'!J28+$C40*('A1'!J26-'A1'!J28)</f>
        <v>0.43938262411428636</v>
      </c>
      <c r="U40" s="217">
        <f t="shared" ca="1" si="4"/>
        <v>1178.3468734250732</v>
      </c>
      <c r="V40" s="217">
        <f t="shared" ca="1" si="5"/>
        <v>1345.9271706376221</v>
      </c>
      <c r="W40" s="217">
        <f t="shared" ca="1" si="6"/>
        <v>1585.0443213032511</v>
      </c>
      <c r="X40" s="217">
        <f t="shared" ca="1" si="7"/>
        <v>1772.8475149910282</v>
      </c>
      <c r="Y40" s="217">
        <f t="shared" ca="1" si="8"/>
        <v>1967.5112157464223</v>
      </c>
      <c r="Z40" s="217">
        <f ca="1">F40*('A1'!F35+$C40*('A1'!F33-'A1'!F35))</f>
        <v>362.13939425314925</v>
      </c>
      <c r="AA40" s="217">
        <f ca="1">G40*('A1'!G35+$C40*('A1'!G33-'A1'!G35))</f>
        <v>404.92840991337653</v>
      </c>
      <c r="AB40" s="217">
        <f ca="1">H40*('A1'!H35+$C40*('A1'!H33-'A1'!H35))</f>
        <v>426.41535205428113</v>
      </c>
      <c r="AC40" s="217">
        <f ca="1">I40*('A1'!I35+$C40*('A1'!I33-'A1'!I35))</f>
        <v>442.2619543040297</v>
      </c>
      <c r="AD40" s="217">
        <f ca="1">J40*('A1'!J35+$C40*('A1'!J33-'A1'!J35))</f>
        <v>457.9572673161415</v>
      </c>
      <c r="AE40" s="217">
        <f ca="1">F40*('A1'!F43+$C40*('A1'!F41-'A1'!F43))</f>
        <v>639.2405827341953</v>
      </c>
      <c r="AF40" s="217">
        <f ca="1">G40*('A1'!G43+$C40*('A1'!G41-'A1'!G43))</f>
        <v>709.28864595072139</v>
      </c>
      <c r="AG40" s="217">
        <f ca="1">H40*('A1'!H43+$C40*('A1'!H41-'A1'!H43))</f>
        <v>702.31716831228573</v>
      </c>
      <c r="AH40" s="217">
        <f ca="1">I40*('A1'!I43+$C40*('A1'!I41-'A1'!I43))</f>
        <v>678.06643169425388</v>
      </c>
      <c r="AI40" s="217">
        <f ca="1">J40*('A1'!J43+$C40*('A1'!J41-'A1'!J43))</f>
        <v>684.97159736904689</v>
      </c>
      <c r="AJ40" s="217">
        <f ca="1">(U40-Z40)*DCF!$H$40</f>
        <v>197.52220995960559</v>
      </c>
      <c r="AK40" s="217">
        <f ca="1">(V40-AA40)*DCF!$H$40</f>
        <v>227.72170009526744</v>
      </c>
      <c r="AL40" s="217">
        <f ca="1">(W40-AB40)*DCF!$H$40</f>
        <v>280.38821055825071</v>
      </c>
      <c r="AM40" s="217">
        <f ca="1">(X40-AC40)*DCF!$H$40</f>
        <v>322.00170568625367</v>
      </c>
      <c r="AN40" s="217">
        <f ca="1">(Y40-AD40)*DCF!$H$40</f>
        <v>365.31205552012796</v>
      </c>
      <c r="AO40" s="217">
        <f ca="1">(F40-DCF!$H$7)*DCF!$H$41</f>
        <v>285.33879303319151</v>
      </c>
      <c r="AP40" s="217">
        <f ca="1">(G40-F40)*DCF!$H$41</f>
        <v>237.35555878471556</v>
      </c>
      <c r="AQ40" s="217">
        <f ca="1">(H40-G40)*DCF!$H$41</f>
        <v>224.73643206897597</v>
      </c>
      <c r="AR40" s="217">
        <f ca="1">(I40-H40)*DCF!$H$41</f>
        <v>209.65970906044913</v>
      </c>
      <c r="AS40" s="217">
        <f ca="1">(J40-I40)*DCF!$H$41</f>
        <v>207.01092167387225</v>
      </c>
      <c r="AT40" s="217">
        <f ca="1">(U40-Z40)*(1-DCF!$H$40)+Z40-AE40-AO40</f>
        <v>56.245287698080858</v>
      </c>
      <c r="AU40" s="217">
        <f ca="1">(V40-AA40)*(1-DCF!$H$40)+AA40-AF40-AP40</f>
        <v>171.56126580691782</v>
      </c>
      <c r="AV40" s="217">
        <f ca="1">(W40-AB40)*(1-DCF!$H$40)+AB40-AG40-AQ40</f>
        <v>377.60251036373847</v>
      </c>
      <c r="AW40" s="217">
        <f ca="1">(X40-AC40)*(1-DCF!$H$40)+AC40-AH40-AR40</f>
        <v>563.11966855007176</v>
      </c>
      <c r="AX40" s="217">
        <f ca="1">(Y40-AD40)*(1-DCF!$H$40)+AD40-AI40-AS40</f>
        <v>710.21664118337526</v>
      </c>
      <c r="AY40" s="218">
        <f t="shared" ca="1" si="9"/>
        <v>9.8979637232839687E-2</v>
      </c>
      <c r="AZ40" s="219">
        <f t="shared" ca="1" si="10"/>
        <v>11.295927446567939</v>
      </c>
      <c r="BA40" s="217">
        <f ca="1">SUMPRODUCT(AT40:AX40,(1+$AY40)^(-{1,2,3,4,5}))</f>
        <v>1306.8068220132502</v>
      </c>
      <c r="BB40" s="217">
        <f t="shared" ca="1" si="11"/>
        <v>22224.863943380264</v>
      </c>
      <c r="BC40" s="217">
        <f t="shared" ca="1" si="12"/>
        <v>13864.074494090824</v>
      </c>
      <c r="BD40" s="217">
        <f t="shared" ca="1" si="13"/>
        <v>15170.881316104074</v>
      </c>
      <c r="BE40" s="217">
        <f ca="1">BD40-(DCF!$J$48-DCF!$J$51)</f>
        <v>14608.741316104075</v>
      </c>
      <c r="BF40" s="220">
        <f ca="1">BE40/DCF!$J$55</f>
        <v>589.54490867560355</v>
      </c>
    </row>
    <row r="41" spans="1:58" ht="15" customHeight="1">
      <c r="A41">
        <v>15</v>
      </c>
      <c r="B41" s="215">
        <f t="shared" ca="1" si="0"/>
        <v>0.18927777922435207</v>
      </c>
      <c r="C41" s="216">
        <f t="shared" ca="1" si="1"/>
        <v>0.30763434400628292</v>
      </c>
      <c r="D41" s="215">
        <f t="shared" ca="1" si="2"/>
        <v>0.27459472554174869</v>
      </c>
      <c r="E41" s="216">
        <f t="shared" ca="1" si="3"/>
        <v>0.37053658762782704</v>
      </c>
      <c r="F41" s="217">
        <f ca="1">DCF!$H$7*(1+('A1'!F14+$C41*('A1'!F12-'A1'!F14)))</f>
        <v>6191.088865573126</v>
      </c>
      <c r="G41" s="217">
        <f ca="1">F41*(1+('A1'!G14+$C41*('A1'!G12-'A1'!G14)))</f>
        <v>6848.2429317842916</v>
      </c>
      <c r="H41" s="217">
        <f ca="1">G41*(1+('A1'!H14+$C41*('A1'!H12-'A1'!H14)))</f>
        <v>7464.5331922224723</v>
      </c>
      <c r="I41" s="217">
        <f ca="1">H41*(1+('A1'!I14+$C41*('A1'!I12-'A1'!I14)))</f>
        <v>8044.4310613048192</v>
      </c>
      <c r="J41" s="217">
        <f ca="1">I41*(1+('A1'!J14+$C41*('A1'!J12-'A1'!J14)))</f>
        <v>8619.884643441439</v>
      </c>
      <c r="K41" s="216">
        <f ca="1">'A1'!F21+$C41*('A1'!F19-'A1'!F21)</f>
        <v>0.36308011107965443</v>
      </c>
      <c r="L41" s="216">
        <f ca="1">'A1'!G21+$C41*('A1'!G19-'A1'!G21)</f>
        <v>0.36192742419952878</v>
      </c>
      <c r="M41" s="216">
        <f ca="1">'A1'!H21+$C41*('A1'!H19-'A1'!H21)</f>
        <v>0.35385108075946597</v>
      </c>
      <c r="N41" s="216">
        <f ca="1">'A1'!I21+$C41*('A1'!I19-'A1'!I21)</f>
        <v>0.34885108075946597</v>
      </c>
      <c r="O41" s="216">
        <f ca="1">'A1'!J21+$C41*('A1'!J19-'A1'!J21)</f>
        <v>0.34385108075946597</v>
      </c>
      <c r="P41" s="216">
        <f ca="1">'A1'!F28+$C41*('A1'!F26-'A1'!F28)</f>
        <v>0.45230914139984296</v>
      </c>
      <c r="Q41" s="216">
        <f ca="1">'A1'!G28+$C41*('A1'!G26-'A1'!G28)</f>
        <v>0.45115645451971725</v>
      </c>
      <c r="R41" s="216">
        <f ca="1">'A1'!H28+$C41*('A1'!H26-'A1'!H28)</f>
        <v>0.44654193935962305</v>
      </c>
      <c r="S41" s="216">
        <f ca="1">'A1'!I28+$C41*('A1'!I26-'A1'!I28)</f>
        <v>0.44500376763959165</v>
      </c>
      <c r="T41" s="216">
        <f ca="1">'A1'!J28+$C41*('A1'!J26-'A1'!J28)</f>
        <v>0.4434655959195602</v>
      </c>
      <c r="U41" s="217">
        <f t="shared" ca="1" si="4"/>
        <v>1142.9415434393152</v>
      </c>
      <c r="V41" s="217">
        <f t="shared" ca="1" si="5"/>
        <v>1280.0470063974592</v>
      </c>
      <c r="W41" s="217">
        <f t="shared" ca="1" si="6"/>
        <v>1489.9729267203436</v>
      </c>
      <c r="X41" s="217">
        <f t="shared" ca="1" si="7"/>
        <v>1658.3204606760114</v>
      </c>
      <c r="Y41" s="217">
        <f t="shared" ca="1" si="8"/>
        <v>1833.3057126105534</v>
      </c>
      <c r="Z41" s="217">
        <f ca="1">F41*('A1'!F35+$C41*('A1'!F33-'A1'!F35))</f>
        <v>361.94237412516162</v>
      </c>
      <c r="AA41" s="217">
        <f ca="1">G41*('A1'!G35+$C41*('A1'!G33-'A1'!G35))</f>
        <v>403.52351455147482</v>
      </c>
      <c r="AB41" s="217">
        <f ca="1">H41*('A1'!H35+$C41*('A1'!H33-'A1'!H35))</f>
        <v>422.61217704242097</v>
      </c>
      <c r="AC41" s="217">
        <f ca="1">I41*('A1'!I35+$C41*('A1'!I33-'A1'!I35))</f>
        <v>436.88008228630025</v>
      </c>
      <c r="AD41" s="217">
        <f ca="1">J41*('A1'!J35+$C41*('A1'!J33-'A1'!J35))</f>
        <v>450.89226934038135</v>
      </c>
      <c r="AE41" s="217">
        <f ca="1">F41*('A1'!F43+$C41*('A1'!F41-'A1'!F43))</f>
        <v>642.92794397614</v>
      </c>
      <c r="AF41" s="217">
        <f ca="1">G41*('A1'!G43+$C41*('A1'!G41-'A1'!G43))</f>
        <v>713.81152188816418</v>
      </c>
      <c r="AG41" s="217">
        <f ca="1">H41*('A1'!H43+$C41*('A1'!H41-'A1'!H43))</f>
        <v>703.4038481667726</v>
      </c>
      <c r="AH41" s="217">
        <f ca="1">I41*('A1'!I43+$C41*('A1'!I41-'A1'!I43))</f>
        <v>677.60493628826828</v>
      </c>
      <c r="AI41" s="217">
        <f ca="1">J41*('A1'!J43+$C41*('A1'!J41-'A1'!J43))</f>
        <v>682.97757839040662</v>
      </c>
      <c r="AJ41" s="217">
        <f ca="1">(U41-Z41)*DCF!$H$40</f>
        <v>189.00179897402515</v>
      </c>
      <c r="AK41" s="217">
        <f ca="1">(V41-AA41)*DCF!$H$40</f>
        <v>212.1186850267282</v>
      </c>
      <c r="AL41" s="217">
        <f ca="1">(W41-AB41)*DCF!$H$40</f>
        <v>258.30130142205729</v>
      </c>
      <c r="AM41" s="217">
        <f ca="1">(X41-AC41)*DCF!$H$40</f>
        <v>295.58857157031008</v>
      </c>
      <c r="AN41" s="217">
        <f ca="1">(Y41-AD41)*DCF!$H$40</f>
        <v>334.54405327138164</v>
      </c>
      <c r="AO41" s="217">
        <f ca="1">(F41-DCF!$H$7)*DCF!$H$41</f>
        <v>273.91480124090725</v>
      </c>
      <c r="AP41" s="217">
        <f ca="1">(G41-F41)*DCF!$H$41</f>
        <v>218.06829343196796</v>
      </c>
      <c r="AQ41" s="217">
        <f ca="1">(H41-G41)*DCF!$H$41</f>
        <v>204.50815457529563</v>
      </c>
      <c r="AR41" s="217">
        <f ca="1">(I41-H41)*DCF!$H$41</f>
        <v>192.43179823068641</v>
      </c>
      <c r="AS41" s="217">
        <f ca="1">(J41-I41)*DCF!$H$41</f>
        <v>190.95701762807312</v>
      </c>
      <c r="AT41" s="217">
        <f ca="1">(U41-Z41)*(1-DCF!$H$40)+Z41-AE41-AO41</f>
        <v>37.096999248242753</v>
      </c>
      <c r="AU41" s="217">
        <f ca="1">(V41-AA41)*(1-DCF!$H$40)+AA41-AF41-AP41</f>
        <v>136.04850605059869</v>
      </c>
      <c r="AV41" s="217">
        <f ca="1">(W41-AB41)*(1-DCF!$H$40)+AB41-AG41-AQ41</f>
        <v>323.75962255621823</v>
      </c>
      <c r="AW41" s="217">
        <f ca="1">(X41-AC41)*(1-DCF!$H$40)+AC41-AH41-AR41</f>
        <v>492.6951545867467</v>
      </c>
      <c r="AX41" s="217">
        <f ca="1">(Y41-AD41)*(1-DCF!$H$40)+AD41-AI41-AS41</f>
        <v>624.82706332069199</v>
      </c>
      <c r="AY41" s="218">
        <f t="shared" ca="1" si="9"/>
        <v>9.9910731752556547E-2</v>
      </c>
      <c r="AZ41" s="219">
        <f t="shared" ca="1" si="10"/>
        <v>11.482146350511307</v>
      </c>
      <c r="BA41" s="217">
        <f ca="1">SUMPRODUCT(AT41:AX41,(1+$AY41)^(-{1,2,3,4,5}))</f>
        <v>1114.2395300630856</v>
      </c>
      <c r="BB41" s="217">
        <f t="shared" ca="1" si="11"/>
        <v>21050.284497422799</v>
      </c>
      <c r="BC41" s="217">
        <f t="shared" ca="1" si="12"/>
        <v>13075.875369275531</v>
      </c>
      <c r="BD41" s="217">
        <f t="shared" ca="1" si="13"/>
        <v>14190.114899338616</v>
      </c>
      <c r="BE41" s="217">
        <f ca="1">BD41-(DCF!$J$48-DCF!$J$51)</f>
        <v>13627.974899338617</v>
      </c>
      <c r="BF41" s="220">
        <f ca="1">BE41/DCF!$J$55</f>
        <v>549.96546544412536</v>
      </c>
    </row>
    <row r="42" spans="1:58" ht="15" customHeight="1">
      <c r="A42">
        <v>16</v>
      </c>
      <c r="B42" s="215">
        <f t="shared" ca="1" si="0"/>
        <v>0.70940128711217676</v>
      </c>
      <c r="C42" s="216">
        <f t="shared" ca="1" si="1"/>
        <v>0.61881847310774407</v>
      </c>
      <c r="D42" s="215">
        <f t="shared" ca="1" si="2"/>
        <v>0.75963922401834072</v>
      </c>
      <c r="E42" s="216">
        <f t="shared" ca="1" si="3"/>
        <v>0.65332956862341196</v>
      </c>
      <c r="F42" s="217">
        <f ca="1">DCF!$H$7*(1+('A1'!F14+$C42*('A1'!F12-'A1'!F14)))</f>
        <v>6374.7560867250422</v>
      </c>
      <c r="G42" s="217">
        <f ca="1">F42*(1+('A1'!G14+$C42*('A1'!G12-'A1'!G14)))</f>
        <v>7348.9639761317676</v>
      </c>
      <c r="H42" s="217">
        <f ca="1">G42*(1+('A1'!H14+$C42*('A1'!H12-'A1'!H14)))</f>
        <v>8307.6098816007343</v>
      </c>
      <c r="I42" s="217">
        <f ca="1">H42*(1+('A1'!I14+$C42*('A1'!I12-'A1'!I14)))</f>
        <v>9185.6715972703987</v>
      </c>
      <c r="J42" s="217">
        <f ca="1">I42*(1+('A1'!J14+$C42*('A1'!J12-'A1'!J14)))</f>
        <v>10042.853606194361</v>
      </c>
      <c r="K42" s="216">
        <f ca="1">'A1'!F21+$C42*('A1'!F19-'A1'!F21)</f>
        <v>0.3459649839790741</v>
      </c>
      <c r="L42" s="216">
        <f ca="1">'A1'!G21+$C42*('A1'!G19-'A1'!G21)</f>
        <v>0.33858861451691918</v>
      </c>
      <c r="M42" s="216">
        <f ca="1">'A1'!H21+$C42*('A1'!H19-'A1'!H21)</f>
        <v>0.32740042978584172</v>
      </c>
      <c r="N42" s="216">
        <f ca="1">'A1'!I21+$C42*('A1'!I19-'A1'!I21)</f>
        <v>0.32240042978584171</v>
      </c>
      <c r="O42" s="216">
        <f ca="1">'A1'!J21+$C42*('A1'!J19-'A1'!J21)</f>
        <v>0.31740042978584171</v>
      </c>
      <c r="P42" s="216">
        <f ca="1">'A1'!F28+$C42*('A1'!F26-'A1'!F28)</f>
        <v>0.44452953817230639</v>
      </c>
      <c r="Q42" s="216">
        <f ca="1">'A1'!G28+$C42*('A1'!G26-'A1'!G28)</f>
        <v>0.43715316871015153</v>
      </c>
      <c r="R42" s="216">
        <f ca="1">'A1'!H28+$C42*('A1'!H26-'A1'!H28)</f>
        <v>0.42787089161353536</v>
      </c>
      <c r="S42" s="216">
        <f ca="1">'A1'!I28+$C42*('A1'!I26-'A1'!I28)</f>
        <v>0.42477679924799666</v>
      </c>
      <c r="T42" s="216">
        <f ca="1">'A1'!J28+$C42*('A1'!J26-'A1'!J28)</f>
        <v>0.42168270688245796</v>
      </c>
      <c r="U42" s="217">
        <f t="shared" ca="1" si="4"/>
        <v>1335.5463201177254</v>
      </c>
      <c r="V42" s="217">
        <f t="shared" ca="1" si="5"/>
        <v>1648.0655564158058</v>
      </c>
      <c r="W42" s="217">
        <f t="shared" ca="1" si="6"/>
        <v>2033.110388653625</v>
      </c>
      <c r="X42" s="217">
        <f t="shared" ca="1" si="7"/>
        <v>2322.3469464070699</v>
      </c>
      <c r="Y42" s="217">
        <f t="shared" ca="1" si="8"/>
        <v>2620.3498618276881</v>
      </c>
      <c r="Z42" s="217">
        <f ca="1">F42*('A1'!F35+$C42*('A1'!F33-'A1'!F35))</f>
        <v>362.76128106339507</v>
      </c>
      <c r="AA42" s="217">
        <f ca="1">G42*('A1'!G35+$C42*('A1'!G33-'A1'!G35))</f>
        <v>410.15901985383283</v>
      </c>
      <c r="AB42" s="217">
        <f ca="1">H42*('A1'!H35+$C42*('A1'!H33-'A1'!H35))</f>
        <v>441.90666581286735</v>
      </c>
      <c r="AC42" s="217">
        <f ca="1">I42*('A1'!I35+$C42*('A1'!I33-'A1'!I35))</f>
        <v>464.55779337417869</v>
      </c>
      <c r="AD42" s="217">
        <f ca="1">J42*('A1'!J35+$C42*('A1'!J33-'A1'!J35))</f>
        <v>487.82336193612667</v>
      </c>
      <c r="AE42" s="217">
        <f ca="1">F42*('A1'!F43+$C42*('A1'!F41-'A1'!F43))</f>
        <v>622.32683297932488</v>
      </c>
      <c r="AF42" s="217">
        <f ca="1">G42*('A1'!G43+$C42*('A1'!G41-'A1'!G43))</f>
        <v>685.96224392297461</v>
      </c>
      <c r="AG42" s="217">
        <f ca="1">H42*('A1'!H43+$C42*('A1'!H41-'A1'!H43))</f>
        <v>692.3674513943331</v>
      </c>
      <c r="AH42" s="217">
        <f ca="1">I42*('A1'!I43+$C42*('A1'!I41-'A1'!I43))</f>
        <v>673.68958721046647</v>
      </c>
      <c r="AI42" s="217">
        <f ca="1">J42*('A1'!J43+$C42*('A1'!J41-'A1'!J43))</f>
        <v>686.34220785944967</v>
      </c>
      <c r="AJ42" s="217">
        <f ca="1">(U42-Z42)*DCF!$H$40</f>
        <v>235.41397945114795</v>
      </c>
      <c r="AK42" s="217">
        <f ca="1">(V42-AA42)*DCF!$H$40</f>
        <v>299.57338184799744</v>
      </c>
      <c r="AL42" s="217">
        <f ca="1">(W42-AB42)*DCF!$H$40</f>
        <v>385.07130092746331</v>
      </c>
      <c r="AM42" s="217">
        <f ca="1">(X42-AC42)*DCF!$H$40</f>
        <v>449.58497503395967</v>
      </c>
      <c r="AN42" s="217">
        <f ca="1">(Y42-AD42)*DCF!$H$40</f>
        <v>516.07141297375779</v>
      </c>
      <c r="AO42" s="217">
        <f ca="1">(F42-DCF!$H$7)*DCF!$H$41</f>
        <v>334.86245345115799</v>
      </c>
      <c r="AP42" s="217">
        <f ca="1">(G42-F42)*DCF!$H$41</f>
        <v>323.27860818960318</v>
      </c>
      <c r="AQ42" s="217">
        <f ca="1">(H42-G42)*DCF!$H$41</f>
        <v>318.11455997897815</v>
      </c>
      <c r="AR42" s="217">
        <f ca="1">(I42-H42)*DCF!$H$41</f>
        <v>291.37371235941112</v>
      </c>
      <c r="AS42" s="217">
        <f ca="1">(J42-I42)*DCF!$H$41</f>
        <v>284.44504486497306</v>
      </c>
      <c r="AT42" s="217">
        <f ca="1">(U42-Z42)*(1-DCF!$H$40)+Z42-AE42-AO42</f>
        <v>142.94305423609455</v>
      </c>
      <c r="AU42" s="217">
        <f ca="1">(V42-AA42)*(1-DCF!$H$40)+AA42-AF42-AP42</f>
        <v>339.25132245523042</v>
      </c>
      <c r="AV42" s="217">
        <f ca="1">(W42-AB42)*(1-DCF!$H$40)+AB42-AG42-AQ42</f>
        <v>637.55707635285034</v>
      </c>
      <c r="AW42" s="217">
        <f ca="1">(X42-AC42)*(1-DCF!$H$40)+AC42-AH42-AR42</f>
        <v>907.69867180323251</v>
      </c>
      <c r="AX42" s="217">
        <f ca="1">(Y42-AD42)*(1-DCF!$H$40)+AD42-AI42-AS42</f>
        <v>1133.4911961295074</v>
      </c>
      <c r="AY42" s="218">
        <f t="shared" ca="1" si="9"/>
        <v>0.10556659137246824</v>
      </c>
      <c r="AZ42" s="219">
        <f t="shared" ca="1" si="10"/>
        <v>12.613318274493647</v>
      </c>
      <c r="BA42" s="217">
        <f ca="1">SUMPRODUCT(AT42:AX42,(1+$AY42)^(-{1,2,3,4,5}))</f>
        <v>2172.5034588926796</v>
      </c>
      <c r="BB42" s="217">
        <f t="shared" ca="1" si="11"/>
        <v>33051.306797758079</v>
      </c>
      <c r="BC42" s="217">
        <f t="shared" ca="1" si="12"/>
        <v>20010.783952954298</v>
      </c>
      <c r="BD42" s="217">
        <f t="shared" ca="1" si="13"/>
        <v>22183.287411846977</v>
      </c>
      <c r="BE42" s="217">
        <f ca="1">BD42-(DCF!$J$48-DCF!$J$51)</f>
        <v>21621.147411846978</v>
      </c>
      <c r="BF42" s="220">
        <f ca="1">BE42/DCF!$J$55</f>
        <v>872.53495017587318</v>
      </c>
    </row>
    <row r="43" spans="1:58" ht="15" customHeight="1">
      <c r="A43">
        <v>17</v>
      </c>
      <c r="B43" s="215">
        <f t="shared" ca="1" si="0"/>
        <v>0.35198669264163751</v>
      </c>
      <c r="C43" s="216">
        <f t="shared" ca="1" si="1"/>
        <v>0.41951560915038522</v>
      </c>
      <c r="D43" s="215">
        <f t="shared" ca="1" si="2"/>
        <v>0.26891799882017553</v>
      </c>
      <c r="E43" s="216">
        <f t="shared" ca="1" si="3"/>
        <v>0.36668651380994061</v>
      </c>
      <c r="F43" s="217">
        <f ca="1">DCF!$H$7*(1+('A1'!F14+$C43*('A1'!F12-'A1'!F14)))</f>
        <v>6257.1234706389851</v>
      </c>
      <c r="G43" s="217">
        <f ca="1">F43*(1+('A1'!G14+$C43*('A1'!G12-'A1'!G14)))</f>
        <v>7026.2950235244671</v>
      </c>
      <c r="H43" s="217">
        <f ca="1">G43*(1+('A1'!H14+$C43*('A1'!H12-'A1'!H14)))</f>
        <v>7760.8030314930338</v>
      </c>
      <c r="I43" s="217">
        <f ca="1">H43*(1+('A1'!I14+$C43*('A1'!I12-'A1'!I14)))</f>
        <v>8441.8632040804514</v>
      </c>
      <c r="J43" s="217">
        <f ca="1">I43*(1+('A1'!J14+$C43*('A1'!J12-'A1'!J14)))</f>
        <v>9111.8609011941571</v>
      </c>
      <c r="K43" s="216">
        <f ca="1">'A1'!F21+$C43*('A1'!F19-'A1'!F21)</f>
        <v>0.35692664149672881</v>
      </c>
      <c r="L43" s="216">
        <f ca="1">'A1'!G21+$C43*('A1'!G19-'A1'!G21)</f>
        <v>0.35353632931372114</v>
      </c>
      <c r="M43" s="216">
        <f ca="1">'A1'!H21+$C43*('A1'!H19-'A1'!H21)</f>
        <v>0.34434117322221724</v>
      </c>
      <c r="N43" s="216">
        <f ca="1">'A1'!I21+$C43*('A1'!I19-'A1'!I21)</f>
        <v>0.33934117322221724</v>
      </c>
      <c r="O43" s="216">
        <f ca="1">'A1'!J21+$C43*('A1'!J19-'A1'!J21)</f>
        <v>0.33434117322221724</v>
      </c>
      <c r="P43" s="216">
        <f ca="1">'A1'!F28+$C43*('A1'!F26-'A1'!F28)</f>
        <v>0.4495121097712404</v>
      </c>
      <c r="Q43" s="216">
        <f ca="1">'A1'!G28+$C43*('A1'!G26-'A1'!G28)</f>
        <v>0.44612179758823267</v>
      </c>
      <c r="R43" s="216">
        <f ca="1">'A1'!H28+$C43*('A1'!H26-'A1'!H28)</f>
        <v>0.43982906345097689</v>
      </c>
      <c r="S43" s="216">
        <f ca="1">'A1'!I28+$C43*('A1'!I26-'A1'!I28)</f>
        <v>0.437731485405225</v>
      </c>
      <c r="T43" s="216">
        <f ca="1">'A1'!J28+$C43*('A1'!J26-'A1'!J28)</f>
        <v>0.43563390735947305</v>
      </c>
      <c r="U43" s="217">
        <f t="shared" ca="1" si="4"/>
        <v>1211.1366324473804</v>
      </c>
      <c r="V43" s="217">
        <f t="shared" ca="1" si="5"/>
        <v>1407.6611059523723</v>
      </c>
      <c r="W43" s="217">
        <f t="shared" ca="1" si="6"/>
        <v>1675.012281513099</v>
      </c>
      <c r="X43" s="217">
        <f t="shared" ca="1" si="7"/>
        <v>1881.922120316477</v>
      </c>
      <c r="Y43" s="217">
        <f t="shared" ca="1" si="8"/>
        <v>2095.955069548033</v>
      </c>
      <c r="Z43" s="217">
        <f ca="1">F43*('A1'!F35+$C43*('A1'!F33-'A1'!F35))</f>
        <v>362.30260341676768</v>
      </c>
      <c r="AA43" s="217">
        <f ca="1">G43*('A1'!G35+$C43*('A1'!G33-'A1'!G35))</f>
        <v>406.15388708987507</v>
      </c>
      <c r="AB43" s="217">
        <f ca="1">H43*('A1'!H35+$C43*('A1'!H33-'A1'!H35))</f>
        <v>429.83462376579951</v>
      </c>
      <c r="AC43" s="217">
        <f ca="1">I43*('A1'!I35+$C43*('A1'!I33-'A1'!I35))</f>
        <v>447.13014522357781</v>
      </c>
      <c r="AD43" s="217">
        <f ca="1">J43*('A1'!J35+$C43*('A1'!J33-'A1'!J35))</f>
        <v>464.39339594937627</v>
      </c>
      <c r="AE43" s="217">
        <f ca="1">F43*('A1'!F43+$C43*('A1'!F41-'A1'!F43))</f>
        <v>635.7843624840026</v>
      </c>
      <c r="AF43" s="217">
        <f ca="1">G43*('A1'!G43+$C43*('A1'!G41-'A1'!G43))</f>
        <v>704.85651241506719</v>
      </c>
      <c r="AG43" s="217">
        <f ca="1">H43*('A1'!H43+$C43*('A1'!H41-'A1'!H43))</f>
        <v>700.93208791291511</v>
      </c>
      <c r="AH43" s="217">
        <f ca="1">I43*('A1'!I43+$C43*('A1'!I41-'A1'!I43))</f>
        <v>678.02473593280172</v>
      </c>
      <c r="AI43" s="217">
        <f ca="1">J43*('A1'!J43+$C43*('A1'!J41-'A1'!J43))</f>
        <v>686.27760543144245</v>
      </c>
      <c r="AJ43" s="217">
        <f ca="1">(U43-Z43)*DCF!$H$40</f>
        <v>205.41783502540829</v>
      </c>
      <c r="AK43" s="217">
        <f ca="1">(V43-AA43)*DCF!$H$40</f>
        <v>242.3647469647243</v>
      </c>
      <c r="AL43" s="217">
        <f ca="1">(W43-AB43)*DCF!$H$40</f>
        <v>301.33299317484648</v>
      </c>
      <c r="AM43" s="217">
        <f ca="1">(X43-AC43)*DCF!$H$40</f>
        <v>347.21965797248163</v>
      </c>
      <c r="AN43" s="217">
        <f ca="1">(Y43-AD43)*DCF!$H$40</f>
        <v>394.83792501087487</v>
      </c>
      <c r="AO43" s="217">
        <f ca="1">(F43-DCF!$H$7)*DCF!$H$41</f>
        <v>295.82755256448905</v>
      </c>
      <c r="AP43" s="217">
        <f ca="1">(G43-F43)*DCF!$H$41</f>
        <v>255.23988440216979</v>
      </c>
      <c r="AQ43" s="217">
        <f ca="1">(H43-G43)*DCF!$H$41</f>
        <v>243.73722395617156</v>
      </c>
      <c r="AR43" s="217">
        <f ca="1">(I43-H43)*DCF!$H$41</f>
        <v>226.00123349597598</v>
      </c>
      <c r="AS43" s="217">
        <f ca="1">(J43-I43)*DCF!$H$41</f>
        <v>222.33029045275032</v>
      </c>
      <c r="AT43" s="217">
        <f ca="1">(U43-Z43)*(1-DCF!$H$40)+Z43-AE43-AO43</f>
        <v>74.10688237348046</v>
      </c>
      <c r="AU43" s="217">
        <f ca="1">(V43-AA43)*(1-DCF!$H$40)+AA43-AF43-AP43</f>
        <v>205.19996217041111</v>
      </c>
      <c r="AV43" s="217">
        <f ca="1">(W43-AB43)*(1-DCF!$H$40)+AB43-AG43-AQ43</f>
        <v>429.00997646916585</v>
      </c>
      <c r="AW43" s="217">
        <f ca="1">(X43-AC43)*(1-DCF!$H$40)+AC43-AH43-AR43</f>
        <v>630.67649291521775</v>
      </c>
      <c r="AX43" s="217">
        <f ca="1">(Y43-AD43)*(1-DCF!$H$40)+AD43-AI43-AS43</f>
        <v>792.50924865296531</v>
      </c>
      <c r="AY43" s="218">
        <f t="shared" ca="1" si="9"/>
        <v>9.9833730276198809E-2</v>
      </c>
      <c r="AZ43" s="219">
        <f t="shared" ca="1" si="10"/>
        <v>11.466746055239762</v>
      </c>
      <c r="BA43" s="217">
        <f ca="1">SUMPRODUCT(AT43:AX43,(1+$AY43)^(-{1,2,3,4,5}))</f>
        <v>1482.9648914168713</v>
      </c>
      <c r="BB43" s="217">
        <f t="shared" ca="1" si="11"/>
        <v>24033.784525699688</v>
      </c>
      <c r="BC43" s="217">
        <f t="shared" ca="1" si="12"/>
        <v>14934.372847130391</v>
      </c>
      <c r="BD43" s="217">
        <f t="shared" ca="1" si="13"/>
        <v>16417.337738547263</v>
      </c>
      <c r="BE43" s="217">
        <f ca="1">BD43-(DCF!$J$48-DCF!$J$51)</f>
        <v>15855.197738547264</v>
      </c>
      <c r="BF43" s="220">
        <f ca="1">BE43/DCF!$J$55</f>
        <v>639.84643854986655</v>
      </c>
    </row>
    <row r="44" spans="1:58" ht="15" customHeight="1">
      <c r="A44">
        <v>18</v>
      </c>
      <c r="B44" s="215">
        <f t="shared" ca="1" si="0"/>
        <v>1.3231737487875428E-2</v>
      </c>
      <c r="C44" s="216">
        <f t="shared" ca="1" si="1"/>
        <v>8.1337990778834177E-2</v>
      </c>
      <c r="D44" s="215">
        <f t="shared" ca="1" si="2"/>
        <v>0.39040463741833087</v>
      </c>
      <c r="E44" s="216">
        <f t="shared" ca="1" si="3"/>
        <v>0.4418170647554997</v>
      </c>
      <c r="F44" s="217">
        <f ca="1">DCF!$H$7*(1+('A1'!F14+$C44*('A1'!F12-'A1'!F14)))</f>
        <v>6057.5241414526799</v>
      </c>
      <c r="G44" s="217">
        <f ca="1">F44*(1+('A1'!G14+$C44*('A1'!G12-'A1'!G14)))</f>
        <v>6494.8816163538468</v>
      </c>
      <c r="H44" s="217">
        <f ca="1">G44*(1+('A1'!H14+$C44*('A1'!H12-'A1'!H14)))</f>
        <v>6888.3021779042183</v>
      </c>
      <c r="I44" s="217">
        <f ca="1">H44*(1+('A1'!I14+$C44*('A1'!I12-'A1'!I14)))</f>
        <v>7283.142546111967</v>
      </c>
      <c r="J44" s="217">
        <f ca="1">I44*(1+('A1'!J14+$C44*('A1'!J12-'A1'!J14)))</f>
        <v>7688.7674061055259</v>
      </c>
      <c r="K44" s="216">
        <f ca="1">'A1'!F21+$C44*('A1'!F19-'A1'!F21)</f>
        <v>0.37552641050716412</v>
      </c>
      <c r="L44" s="216">
        <f ca="1">'A1'!G21+$C44*('A1'!G19-'A1'!G21)</f>
        <v>0.37889965069158743</v>
      </c>
      <c r="M44" s="216">
        <f ca="1">'A1'!H21+$C44*('A1'!H19-'A1'!H21)</f>
        <v>0.37308627078379908</v>
      </c>
      <c r="N44" s="216">
        <f ca="1">'A1'!I21+$C44*('A1'!I19-'A1'!I21)</f>
        <v>0.36808627078379907</v>
      </c>
      <c r="O44" s="216">
        <f ca="1">'A1'!J21+$C44*('A1'!J19-'A1'!J21)</f>
        <v>0.36308627078379907</v>
      </c>
      <c r="P44" s="216">
        <f ca="1">'A1'!F28+$C44*('A1'!F26-'A1'!F28)</f>
        <v>0.45796655023052918</v>
      </c>
      <c r="Q44" s="216">
        <f ca="1">'A1'!G28+$C44*('A1'!G26-'A1'!G28)</f>
        <v>0.46133979041495249</v>
      </c>
      <c r="R44" s="216">
        <f ca="1">'A1'!H28+$C44*('A1'!H26-'A1'!H28)</f>
        <v>0.46011972055327</v>
      </c>
      <c r="S44" s="216">
        <f ca="1">'A1'!I28+$C44*('A1'!I26-'A1'!I28)</f>
        <v>0.45971303059937579</v>
      </c>
      <c r="T44" s="216">
        <f ca="1">'A1'!J28+$C44*('A1'!J26-'A1'!J28)</f>
        <v>0.45930634064548165</v>
      </c>
      <c r="U44" s="217">
        <f t="shared" ca="1" si="4"/>
        <v>1008.6204100532324</v>
      </c>
      <c r="V44" s="217">
        <f t="shared" ca="1" si="5"/>
        <v>1037.6259169755504</v>
      </c>
      <c r="W44" s="217">
        <f t="shared" ca="1" si="6"/>
        <v>1148.9275331342421</v>
      </c>
      <c r="X44" s="217">
        <f t="shared" ca="1" si="7"/>
        <v>1254.1622345664032</v>
      </c>
      <c r="Y44" s="217">
        <f t="shared" ca="1" si="8"/>
        <v>1365.5819003260656</v>
      </c>
      <c r="Z44" s="217">
        <f ca="1">F44*('A1'!F35+$C44*('A1'!F33-'A1'!F35))</f>
        <v>360.98791427336056</v>
      </c>
      <c r="AA44" s="217">
        <f ca="1">G44*('A1'!G35+$C44*('A1'!G33-'A1'!G35))</f>
        <v>397.3998540037324</v>
      </c>
      <c r="AB44" s="217">
        <f ca="1">H44*('A1'!H35+$C44*('A1'!H33-'A1'!H35))</f>
        <v>407.13504342494292</v>
      </c>
      <c r="AC44" s="217">
        <f ca="1">I44*('A1'!I35+$C44*('A1'!I33-'A1'!I35))</f>
        <v>415.31351349941502</v>
      </c>
      <c r="AD44" s="217">
        <f ca="1">J44*('A1'!J35+$C44*('A1'!J33-'A1'!J35))</f>
        <v>423.0663080333685</v>
      </c>
      <c r="AE44" s="217">
        <f ca="1">F44*('A1'!F43+$C44*('A1'!F41-'A1'!F43))</f>
        <v>656.47351870459397</v>
      </c>
      <c r="AF44" s="217">
        <f ca="1">G44*('A1'!G43+$C44*('A1'!G41-'A1'!G43))</f>
        <v>728.42156414497106</v>
      </c>
      <c r="AG44" s="217">
        <f ca="1">H44*('A1'!H43+$C44*('A1'!H41-'A1'!H43))</f>
        <v>703.66190561395592</v>
      </c>
      <c r="AH44" s="217">
        <f ca="1">I44*('A1'!I43+$C44*('A1'!I41-'A1'!I43))</f>
        <v>671.1646755366562</v>
      </c>
      <c r="AI44" s="217">
        <f ca="1">J44*('A1'!J43+$C44*('A1'!J41-'A1'!J43))</f>
        <v>670.10045531625281</v>
      </c>
      <c r="AJ44" s="217">
        <f ca="1">(U44-Z44)*DCF!$H$40</f>
        <v>156.72706397872895</v>
      </c>
      <c r="AK44" s="217">
        <f ca="1">(V44-AA44)*DCF!$H$40</f>
        <v>154.93470723917994</v>
      </c>
      <c r="AL44" s="217">
        <f ca="1">(W44-AB44)*DCF!$H$40</f>
        <v>179.51378250965038</v>
      </c>
      <c r="AM44" s="217">
        <f ca="1">(X44-AC44)*DCF!$H$40</f>
        <v>203.00139049821115</v>
      </c>
      <c r="AN44" s="217">
        <f ca="1">(Y44-AD44)*DCF!$H$40</f>
        <v>228.08877333483269</v>
      </c>
      <c r="AO44" s="217">
        <f ca="1">(F44-DCF!$H$7)*DCF!$H$41</f>
        <v>229.5930311275682</v>
      </c>
      <c r="AP44" s="217">
        <f ca="1">(G44-F44)*DCF!$H$41</f>
        <v>145.13156514619419</v>
      </c>
      <c r="AQ44" s="217">
        <f ca="1">(H44-G44)*DCF!$H$41</f>
        <v>130.5516542764083</v>
      </c>
      <c r="AR44" s="217">
        <f ca="1">(I44-H44)*DCF!$H$41</f>
        <v>131.02279921896749</v>
      </c>
      <c r="AS44" s="217">
        <f ca="1">(J44-I44)*DCF!$H$41</f>
        <v>134.60149687935294</v>
      </c>
      <c r="AT44" s="217">
        <f ca="1">(U44-Z44)*(1-DCF!$H$40)+Z44-AE44-AO44</f>
        <v>-34.173203757658797</v>
      </c>
      <c r="AU44" s="217">
        <f ca="1">(V44-AA44)*(1-DCF!$H$40)+AA44-AF44-AP44</f>
        <v>9.1380804452051621</v>
      </c>
      <c r="AV44" s="217">
        <f ca="1">(W44-AB44)*(1-DCF!$H$40)+AB44-AG44-AQ44</f>
        <v>135.20019073422756</v>
      </c>
      <c r="AW44" s="217">
        <f ca="1">(X44-AC44)*(1-DCF!$H$40)+AC44-AH44-AR44</f>
        <v>248.97336931256839</v>
      </c>
      <c r="AX44" s="217">
        <f ca="1">(Y44-AD44)*(1-DCF!$H$40)+AD44-AI44-AS44</f>
        <v>332.79117479562717</v>
      </c>
      <c r="AY44" s="218">
        <f t="shared" ca="1" si="9"/>
        <v>0.10133634129510999</v>
      </c>
      <c r="AZ44" s="219">
        <f t="shared" ca="1" si="10"/>
        <v>11.767268259021998</v>
      </c>
      <c r="BA44" s="217">
        <f ca="1">SUMPRODUCT(AT44:AX44,(1+$AY44)^(-{1,2,3,4,5}))</f>
        <v>452.32839396938482</v>
      </c>
      <c r="BB44" s="217">
        <f t="shared" ca="1" si="11"/>
        <v>16069.168550801853</v>
      </c>
      <c r="BC44" s="217">
        <f t="shared" ca="1" si="12"/>
        <v>9917.3023943280077</v>
      </c>
      <c r="BD44" s="217">
        <f t="shared" ca="1" si="13"/>
        <v>10369.630788297392</v>
      </c>
      <c r="BE44" s="217">
        <f ca="1">BD44-(DCF!$J$48-DCF!$J$51)</f>
        <v>9807.490788297393</v>
      </c>
      <c r="BF44" s="220">
        <f ca="1">BE44/DCF!$J$55</f>
        <v>395.78743548219444</v>
      </c>
    </row>
    <row r="45" spans="1:58" ht="15" customHeight="1">
      <c r="A45">
        <v>19</v>
      </c>
      <c r="B45" s="215">
        <f t="shared" ca="1" si="0"/>
        <v>0.6887254932257082</v>
      </c>
      <c r="C45" s="216">
        <f t="shared" ca="1" si="1"/>
        <v>0.60549112381703507</v>
      </c>
      <c r="D45" s="215">
        <f t="shared" ca="1" si="2"/>
        <v>0.18881142707711862</v>
      </c>
      <c r="E45" s="216">
        <f t="shared" ca="1" si="3"/>
        <v>0.30725512776609493</v>
      </c>
      <c r="F45" s="217">
        <f ca="1">DCF!$H$7*(1+('A1'!F14+$C45*('A1'!F12-'A1'!F14)))</f>
        <v>6366.8900132957406</v>
      </c>
      <c r="G45" s="217">
        <f ca="1">F45*(1+('A1'!G14+$C45*('A1'!G12-'A1'!G14)))</f>
        <v>7327.1677224989689</v>
      </c>
      <c r="H45" s="217">
        <f ca="1">G45*(1+('A1'!H14+$C45*('A1'!H12-'A1'!H14)))</f>
        <v>8270.2756610538509</v>
      </c>
      <c r="I45" s="217">
        <f ca="1">H45*(1+('A1'!I14+$C45*('A1'!I12-'A1'!I14)))</f>
        <v>9134.4715094924795</v>
      </c>
      <c r="J45" s="217">
        <f ca="1">I45*(1+('A1'!J14+$C45*('A1'!J12-'A1'!J14)))</f>
        <v>9978.3539843501148</v>
      </c>
      <c r="K45" s="216">
        <f ca="1">'A1'!F21+$C45*('A1'!F19-'A1'!F21)</f>
        <v>0.34669798819006309</v>
      </c>
      <c r="L45" s="216">
        <f ca="1">'A1'!G21+$C45*('A1'!G19-'A1'!G21)</f>
        <v>0.33958816571372236</v>
      </c>
      <c r="M45" s="216">
        <f ca="1">'A1'!H21+$C45*('A1'!H19-'A1'!H21)</f>
        <v>0.32853325447555204</v>
      </c>
      <c r="N45" s="216">
        <f ca="1">'A1'!I21+$C45*('A1'!I19-'A1'!I21)</f>
        <v>0.32353325447555203</v>
      </c>
      <c r="O45" s="216">
        <f ca="1">'A1'!J21+$C45*('A1'!J19-'A1'!J21)</f>
        <v>0.31853325447555203</v>
      </c>
      <c r="P45" s="216">
        <f ca="1">'A1'!F28+$C45*('A1'!F26-'A1'!F28)</f>
        <v>0.44486272190457415</v>
      </c>
      <c r="Q45" s="216">
        <f ca="1">'A1'!G28+$C45*('A1'!G26-'A1'!G28)</f>
        <v>0.43775289942823342</v>
      </c>
      <c r="R45" s="216">
        <f ca="1">'A1'!H28+$C45*('A1'!H26-'A1'!H28)</f>
        <v>0.42867053257097792</v>
      </c>
      <c r="S45" s="216">
        <f ca="1">'A1'!I28+$C45*('A1'!I26-'A1'!I28)</f>
        <v>0.42564307695189274</v>
      </c>
      <c r="T45" s="216">
        <f ca="1">'A1'!J28+$C45*('A1'!J26-'A1'!J28)</f>
        <v>0.42261562133280756</v>
      </c>
      <c r="U45" s="217">
        <f t="shared" ca="1" si="4"/>
        <v>1327.1100332769095</v>
      </c>
      <c r="V45" s="217">
        <f t="shared" ca="1" si="5"/>
        <v>1631.4593606178626</v>
      </c>
      <c r="W45" s="217">
        <f t="shared" ca="1" si="6"/>
        <v>2007.991610585131</v>
      </c>
      <c r="X45" s="217">
        <f t="shared" ca="1" si="7"/>
        <v>2291.1416544823901</v>
      </c>
      <c r="Y45" s="217">
        <f t="shared" ca="1" si="8"/>
        <v>2582.9081464311616</v>
      </c>
      <c r="Z45" s="217">
        <f ca="1">F45*('A1'!F35+$C45*('A1'!F33-'A1'!F35))</f>
        <v>362.73792385089496</v>
      </c>
      <c r="AA45" s="217">
        <f ca="1">G45*('A1'!G35+$C45*('A1'!G33-'A1'!G35))</f>
        <v>409.91904860801799</v>
      </c>
      <c r="AB45" s="217">
        <f ca="1">H45*('A1'!H35+$C45*('A1'!H33-'A1'!H35))</f>
        <v>441.13317611606124</v>
      </c>
      <c r="AC45" s="217">
        <f ca="1">I45*('A1'!I35+$C45*('A1'!I33-'A1'!I35))</f>
        <v>463.42925051347629</v>
      </c>
      <c r="AD45" s="217">
        <f ca="1">J45*('A1'!J35+$C45*('A1'!J33-'A1'!J35))</f>
        <v>486.28616590966629</v>
      </c>
      <c r="AE45" s="217">
        <f ca="1">F45*('A1'!F43+$C45*('A1'!F41-'A1'!F43))</f>
        <v>623.25599367513348</v>
      </c>
      <c r="AF45" s="217">
        <f ca="1">G45*('A1'!G43+$C45*('A1'!G41-'A1'!G43))</f>
        <v>687.3455624331682</v>
      </c>
      <c r="AG45" s="217">
        <f ca="1">H45*('A1'!H43+$C45*('A1'!H41-'A1'!H43))</f>
        <v>693.11369676056847</v>
      </c>
      <c r="AH45" s="217">
        <f ca="1">I45*('A1'!I43+$C45*('A1'!I41-'A1'!I43))</f>
        <v>674.19534371028033</v>
      </c>
      <c r="AI45" s="217">
        <f ca="1">J45*('A1'!J43+$C45*('A1'!J41-'A1'!J43))</f>
        <v>686.58869171751849</v>
      </c>
      <c r="AJ45" s="217">
        <f ca="1">(U45-Z45)*DCF!$H$40</f>
        <v>233.3780504810955</v>
      </c>
      <c r="AK45" s="217">
        <f ca="1">(V45-AA45)*DCF!$H$40</f>
        <v>295.61275550638237</v>
      </c>
      <c r="AL45" s="217">
        <f ca="1">(W45-AB45)*DCF!$H$40</f>
        <v>379.17974114151491</v>
      </c>
      <c r="AM45" s="217">
        <f ca="1">(X45-AC45)*DCF!$H$40</f>
        <v>442.30640176047712</v>
      </c>
      <c r="AN45" s="217">
        <f ca="1">(Y45-AD45)*DCF!$H$40</f>
        <v>507.3825192862019</v>
      </c>
      <c r="AO45" s="217">
        <f ca="1">(F45-DCF!$H$7)*DCF!$H$41</f>
        <v>332.25219613565787</v>
      </c>
      <c r="AP45" s="217">
        <f ca="1">(G45-F45)*DCF!$H$41</f>
        <v>318.65605347927402</v>
      </c>
      <c r="AQ45" s="217">
        <f ca="1">(H45-G45)*DCF!$H$41</f>
        <v>312.95848151492424</v>
      </c>
      <c r="AR45" s="217">
        <f ca="1">(I45-H45)*DCF!$H$41</f>
        <v>286.77249909832693</v>
      </c>
      <c r="AS45" s="217">
        <f ca="1">(J45-I45)*DCF!$H$41</f>
        <v>280.03176212595639</v>
      </c>
      <c r="AT45" s="217">
        <f ca="1">(U45-Z45)*(1-DCF!$H$40)+Z45-AE45-AO45</f>
        <v>138.22379298502267</v>
      </c>
      <c r="AU45" s="217">
        <f ca="1">(V45-AA45)*(1-DCF!$H$40)+AA45-AF45-AP45</f>
        <v>329.84498919903791</v>
      </c>
      <c r="AV45" s="217">
        <f ca="1">(W45-AB45)*(1-DCF!$H$40)+AB45-AG45-AQ45</f>
        <v>622.7396911681235</v>
      </c>
      <c r="AW45" s="217">
        <f ca="1">(X45-AC45)*(1-DCF!$H$40)+AC45-AH45-AR45</f>
        <v>887.86740991330544</v>
      </c>
      <c r="AX45" s="217">
        <f ca="1">(Y45-AD45)*(1-DCF!$H$40)+AD45-AI45-AS45</f>
        <v>1108.9051733014849</v>
      </c>
      <c r="AY45" s="218">
        <f t="shared" ca="1" si="9"/>
        <v>9.8645102555321898E-2</v>
      </c>
      <c r="AZ45" s="219">
        <f t="shared" ca="1" si="10"/>
        <v>11.22902051106438</v>
      </c>
      <c r="BA45" s="217">
        <f ca="1">SUMPRODUCT(AT45:AX45,(1+$AY45)^(-{1,2,3,4,5}))</f>
        <v>2170.9130584505497</v>
      </c>
      <c r="BB45" s="217">
        <f t="shared" ca="1" si="11"/>
        <v>29003.528554470795</v>
      </c>
      <c r="BC45" s="217">
        <f t="shared" ca="1" si="12"/>
        <v>18120.230451121781</v>
      </c>
      <c r="BD45" s="217">
        <f t="shared" ca="1" si="13"/>
        <v>20291.143509572332</v>
      </c>
      <c r="BE45" s="217">
        <f ca="1">BD45-(DCF!$J$48-DCF!$J$51)</f>
        <v>19729.003509572332</v>
      </c>
      <c r="BF45" s="220">
        <f ca="1">BE45/DCF!$J$55</f>
        <v>796.17629750824608</v>
      </c>
    </row>
    <row r="46" spans="1:58" ht="15" customHeight="1">
      <c r="A46">
        <v>20</v>
      </c>
      <c r="B46" s="215">
        <f t="shared" ca="1" si="0"/>
        <v>0.31935455252396761</v>
      </c>
      <c r="C46" s="216">
        <f t="shared" ca="1" si="1"/>
        <v>0.39959639170290789</v>
      </c>
      <c r="D46" s="215">
        <f t="shared" ca="1" si="2"/>
        <v>0.68786953500302772</v>
      </c>
      <c r="E46" s="216">
        <f t="shared" ca="1" si="3"/>
        <v>0.60494907606931725</v>
      </c>
      <c r="F46" s="217">
        <f ca="1">DCF!$H$7*(1+('A1'!F14+$C46*('A1'!F12-'A1'!F14)))</f>
        <v>6245.3667421494474</v>
      </c>
      <c r="G46" s="217">
        <f ca="1">F46*(1+('A1'!G14+$C46*('A1'!G12-'A1'!G14)))</f>
        <v>6994.4326489320538</v>
      </c>
      <c r="H46" s="217">
        <f ca="1">G46*(1+('A1'!H14+$C46*('A1'!H12-'A1'!H14)))</f>
        <v>7707.4977876865496</v>
      </c>
      <c r="I46" s="217">
        <f ca="1">H46*(1+('A1'!I14+$C46*('A1'!I12-'A1'!I14)))</f>
        <v>8370.0626245224703</v>
      </c>
      <c r="J46" s="217">
        <f ca="1">I46*(1+('A1'!J14+$C46*('A1'!J12-'A1'!J14)))</f>
        <v>9022.6910333646538</v>
      </c>
      <c r="K46" s="216">
        <f ca="1">'A1'!F21+$C46*('A1'!F19-'A1'!F21)</f>
        <v>0.35802219845634009</v>
      </c>
      <c r="L46" s="216">
        <f ca="1">'A1'!G21+$C46*('A1'!G19-'A1'!G21)</f>
        <v>0.35503027062228193</v>
      </c>
      <c r="M46" s="216">
        <f ca="1">'A1'!H21+$C46*('A1'!H19-'A1'!H21)</f>
        <v>0.34603430670525281</v>
      </c>
      <c r="N46" s="216">
        <f ca="1">'A1'!I21+$C46*('A1'!I19-'A1'!I21)</f>
        <v>0.34103430670525281</v>
      </c>
      <c r="O46" s="216">
        <f ca="1">'A1'!J21+$C46*('A1'!J19-'A1'!J21)</f>
        <v>0.33603430670525281</v>
      </c>
      <c r="P46" s="216">
        <f ca="1">'A1'!F28+$C46*('A1'!F26-'A1'!F28)</f>
        <v>0.45001009020742733</v>
      </c>
      <c r="Q46" s="216">
        <f ca="1">'A1'!G28+$C46*('A1'!G26-'A1'!G28)</f>
        <v>0.44701816237336917</v>
      </c>
      <c r="R46" s="216">
        <f ca="1">'A1'!H28+$C46*('A1'!H26-'A1'!H28)</f>
        <v>0.44102421649782553</v>
      </c>
      <c r="S46" s="216">
        <f ca="1">'A1'!I28+$C46*('A1'!I26-'A1'!I28)</f>
        <v>0.439026234539311</v>
      </c>
      <c r="T46" s="216">
        <f ca="1">'A1'!J28+$C46*('A1'!J26-'A1'!J28)</f>
        <v>0.43702825258079647</v>
      </c>
      <c r="U46" s="217">
        <f t="shared" ca="1" si="4"/>
        <v>1198.9087599458524</v>
      </c>
      <c r="V46" s="217">
        <f t="shared" ca="1" si="5"/>
        <v>1384.5589031624795</v>
      </c>
      <c r="W46" s="217">
        <f t="shared" ca="1" si="6"/>
        <v>1641.2459613189803</v>
      </c>
      <c r="X46" s="217">
        <f t="shared" ca="1" si="7"/>
        <v>1840.9070433865779</v>
      </c>
      <c r="Y46" s="217">
        <f t="shared" ca="1" si="8"/>
        <v>2047.586411464486</v>
      </c>
      <c r="Z46" s="217">
        <f ca="1">F46*('A1'!F35+$C46*('A1'!F33-'A1'!F35))</f>
        <v>362.24387445384548</v>
      </c>
      <c r="AA46" s="217">
        <f ca="1">G46*('A1'!G35+$C46*('A1'!G33-'A1'!G35))</f>
        <v>405.70532374856469</v>
      </c>
      <c r="AB46" s="217">
        <f ca="1">H46*('A1'!H35+$C46*('A1'!H33-'A1'!H35))</f>
        <v>428.57109590599839</v>
      </c>
      <c r="AC46" s="217">
        <f ca="1">I46*('A1'!I35+$C46*('A1'!I33-'A1'!I35))</f>
        <v>445.32787034526473</v>
      </c>
      <c r="AD46" s="217">
        <f ca="1">J46*('A1'!J35+$C46*('A1'!J33-'A1'!J35))</f>
        <v>462.00548050382827</v>
      </c>
      <c r="AE46" s="217">
        <f ca="1">F46*('A1'!F43+$C46*('A1'!F41-'A1'!F43))</f>
        <v>637.07782133595401</v>
      </c>
      <c r="AF46" s="217">
        <f ca="1">G46*('A1'!G43+$C46*('A1'!G41-'A1'!G43))</f>
        <v>706.53650292890711</v>
      </c>
      <c r="AG46" s="217">
        <f ca="1">H46*('A1'!H43+$C46*('A1'!H41-'A1'!H43))</f>
        <v>701.49117703146851</v>
      </c>
      <c r="AH46" s="217">
        <f ca="1">I46*('A1'!I43+$C46*('A1'!I41-'A1'!I43))</f>
        <v>678.09331052160542</v>
      </c>
      <c r="AI46" s="217">
        <f ca="1">J46*('A1'!J43+$C46*('A1'!J41-'A1'!J43))</f>
        <v>685.85197568942442</v>
      </c>
      <c r="AJ46" s="217">
        <f ca="1">(U46-Z46)*DCF!$H$40</f>
        <v>202.47290228906564</v>
      </c>
      <c r="AK46" s="217">
        <f ca="1">(V46-AA46)*DCF!$H$40</f>
        <v>236.88256621816737</v>
      </c>
      <c r="AL46" s="217">
        <f ca="1">(W46-AB46)*DCF!$H$40</f>
        <v>293.4673174299416</v>
      </c>
      <c r="AM46" s="217">
        <f ca="1">(X46-AC46)*DCF!$H$40</f>
        <v>337.7301598759978</v>
      </c>
      <c r="AN46" s="217">
        <f ca="1">(Y46-AD46)*DCF!$H$40</f>
        <v>383.71058529247915</v>
      </c>
      <c r="AO46" s="217">
        <f ca="1">(F46-DCF!$H$7)*DCF!$H$41</f>
        <v>291.92623040903476</v>
      </c>
      <c r="AP46" s="217">
        <f ca="1">(G46-F46)*DCF!$H$41</f>
        <v>248.56807917500356</v>
      </c>
      <c r="AQ46" s="217">
        <f ca="1">(H46-G46)*DCF!$H$41</f>
        <v>236.62167809527935</v>
      </c>
      <c r="AR46" s="217">
        <f ca="1">(I46-H46)*DCF!$H$41</f>
        <v>219.86378946092049</v>
      </c>
      <c r="AS46" s="217">
        <f ca="1">(J46-I46)*DCF!$H$41</f>
        <v>216.5665110800733</v>
      </c>
      <c r="AT46" s="217">
        <f ca="1">(U46-Z46)*(1-DCF!$H$40)+Z46-AE46-AO46</f>
        <v>67.431805911797881</v>
      </c>
      <c r="AU46" s="217">
        <f ca="1">(V46-AA46)*(1-DCF!$H$40)+AA46-AF46-AP46</f>
        <v>192.57175484040152</v>
      </c>
      <c r="AV46" s="217">
        <f ca="1">(W46-AB46)*(1-DCF!$H$40)+AB46-AG46-AQ46</f>
        <v>409.66578876229084</v>
      </c>
      <c r="AW46" s="217">
        <f ca="1">(X46-AC46)*(1-DCF!$H$40)+AC46-AH46-AR46</f>
        <v>605.21978352805422</v>
      </c>
      <c r="AX46" s="217">
        <f ca="1">(Y46-AD46)*(1-DCF!$H$40)+AD46-AI46-AS46</f>
        <v>761.45733940250909</v>
      </c>
      <c r="AY46" s="218">
        <f t="shared" ca="1" si="9"/>
        <v>0.10459898152138634</v>
      </c>
      <c r="AZ46" s="219">
        <f t="shared" ca="1" si="10"/>
        <v>12.41979630427727</v>
      </c>
      <c r="BA46" s="217">
        <f ca="1">SUMPRODUCT(AT46:AX46,(1+$AY46)^(-{1,2,3,4,5}))</f>
        <v>1392.4096545351106</v>
      </c>
      <c r="BB46" s="217">
        <f t="shared" ca="1" si="11"/>
        <v>25430.60614579498</v>
      </c>
      <c r="BC46" s="217">
        <f t="shared" ca="1" si="12"/>
        <v>15464.415845629863</v>
      </c>
      <c r="BD46" s="217">
        <f t="shared" ca="1" si="13"/>
        <v>16856.825500164974</v>
      </c>
      <c r="BE46" s="217">
        <f ca="1">BD46-(DCF!$J$48-DCF!$J$51)</f>
        <v>16294.685500164975</v>
      </c>
      <c r="BF46" s="220">
        <f ca="1">BE46/DCF!$J$55</f>
        <v>657.58224252370655</v>
      </c>
    </row>
    <row r="47" spans="1:58" ht="15" customHeight="1">
      <c r="A47">
        <v>21</v>
      </c>
      <c r="B47" s="215">
        <f t="shared" ca="1" si="0"/>
        <v>9.3618602935814921E-2</v>
      </c>
      <c r="C47" s="216">
        <f t="shared" ca="1" si="1"/>
        <v>0.21635457348507209</v>
      </c>
      <c r="D47" s="215">
        <f t="shared" ca="1" si="2"/>
        <v>0.56072289759672278</v>
      </c>
      <c r="E47" s="216">
        <f t="shared" ca="1" si="3"/>
        <v>0.53134388812089672</v>
      </c>
      <c r="F47" s="217">
        <f ca="1">DCF!$H$7*(1+('A1'!F14+$C47*('A1'!F12-'A1'!F14)))</f>
        <v>6137.2136829041892</v>
      </c>
      <c r="G47" s="217">
        <f ca="1">F47*(1+('A1'!G14+$C47*('A1'!G12-'A1'!G14)))</f>
        <v>6704.618641191164</v>
      </c>
      <c r="H47" s="217">
        <f ca="1">G47*(1+('A1'!H14+$C47*('A1'!H12-'A1'!H14)))</f>
        <v>7228.4243110950692</v>
      </c>
      <c r="I47" s="217">
        <f ca="1">H47*(1+('A1'!I14+$C47*('A1'!I12-'A1'!I14)))</f>
        <v>7730.5967659414709</v>
      </c>
      <c r="J47" s="217">
        <f ca="1">I47*(1+('A1'!J14+$C47*('A1'!J12-'A1'!J14)))</f>
        <v>8234.2051018641687</v>
      </c>
      <c r="K47" s="216">
        <f ca="1">'A1'!F21+$C47*('A1'!F19-'A1'!F21)</f>
        <v>0.36810049845832105</v>
      </c>
      <c r="L47" s="216">
        <f ca="1">'A1'!G21+$C47*('A1'!G19-'A1'!G21)</f>
        <v>0.3687734069886196</v>
      </c>
      <c r="M47" s="216">
        <f ca="1">'A1'!H21+$C47*('A1'!H19-'A1'!H21)</f>
        <v>0.36160986125376887</v>
      </c>
      <c r="N47" s="216">
        <f ca="1">'A1'!I21+$C47*('A1'!I19-'A1'!I21)</f>
        <v>0.35660986125376887</v>
      </c>
      <c r="O47" s="216">
        <f ca="1">'A1'!J21+$C47*('A1'!J19-'A1'!J21)</f>
        <v>0.35160986125376886</v>
      </c>
      <c r="P47" s="216">
        <f ca="1">'A1'!F28+$C47*('A1'!F26-'A1'!F28)</f>
        <v>0.45459113566287324</v>
      </c>
      <c r="Q47" s="216">
        <f ca="1">'A1'!G28+$C47*('A1'!G26-'A1'!G28)</f>
        <v>0.45526404419317179</v>
      </c>
      <c r="R47" s="216">
        <f ca="1">'A1'!H28+$C47*('A1'!H26-'A1'!H28)</f>
        <v>0.45201872559089568</v>
      </c>
      <c r="S47" s="216">
        <f ca="1">'A1'!I28+$C47*('A1'!I26-'A1'!I28)</f>
        <v>0.45093695272347034</v>
      </c>
      <c r="T47" s="216">
        <f ca="1">'A1'!J28+$C47*('A1'!J26-'A1'!J28)</f>
        <v>0.44985517985604495</v>
      </c>
      <c r="U47" s="217">
        <f t="shared" ca="1" si="4"/>
        <v>1088.1793291647887</v>
      </c>
      <c r="V47" s="217">
        <f t="shared" ca="1" si="5"/>
        <v>1179.7617849580718</v>
      </c>
      <c r="W47" s="217">
        <f t="shared" ca="1" si="6"/>
        <v>1347.1716537451705</v>
      </c>
      <c r="X47" s="217">
        <f t="shared" ca="1" si="7"/>
        <v>1487.7779774626865</v>
      </c>
      <c r="Y47" s="217">
        <f t="shared" ca="1" si="8"/>
        <v>1634.7775713919646</v>
      </c>
      <c r="Z47" s="217">
        <f ca="1">F47*('A1'!F35+$C47*('A1'!F33-'A1'!F35))</f>
        <v>361.59374973049393</v>
      </c>
      <c r="AA47" s="217">
        <f ca="1">G47*('A1'!G35+$C47*('A1'!G33-'A1'!G35))</f>
        <v>401.18060668890234</v>
      </c>
      <c r="AB47" s="217">
        <f ca="1">H47*('A1'!H35+$C47*('A1'!H33-'A1'!H35))</f>
        <v>416.50252941894706</v>
      </c>
      <c r="AC47" s="217">
        <f ca="1">I47*('A1'!I35+$C47*('A1'!I33-'A1'!I35))</f>
        <v>428.30401283164122</v>
      </c>
      <c r="AD47" s="217">
        <f ca="1">J47*('A1'!J35+$C47*('A1'!J33-'A1'!J35))</f>
        <v>439.73739051076433</v>
      </c>
      <c r="AE47" s="217">
        <f ca="1">F47*('A1'!F43+$C47*('A1'!F41-'A1'!F43))</f>
        <v>648.53722014443122</v>
      </c>
      <c r="AF47" s="217">
        <f ca="1">G47*('A1'!G43+$C47*('A1'!G41-'A1'!G43))</f>
        <v>720.26102200965965</v>
      </c>
      <c r="AG47" s="217">
        <f ca="1">H47*('A1'!H43+$C47*('A1'!H41-'A1'!H43))</f>
        <v>704.24795960711879</v>
      </c>
      <c r="AH47" s="217">
        <f ca="1">I47*('A1'!I43+$C47*('A1'!I41-'A1'!I43))</f>
        <v>675.86744395162771</v>
      </c>
      <c r="AI47" s="217">
        <f ca="1">J47*('A1'!J43+$C47*('A1'!J41-'A1'!J43))</f>
        <v>678.72568151969017</v>
      </c>
      <c r="AJ47" s="217">
        <f ca="1">(U47-Z47)*DCF!$H$40</f>
        <v>175.8337102230993</v>
      </c>
      <c r="AK47" s="217">
        <f ca="1">(V47-AA47)*DCF!$H$40</f>
        <v>188.41664514113899</v>
      </c>
      <c r="AL47" s="217">
        <f ca="1">(W47-AB47)*DCF!$H$40</f>
        <v>225.22192808694606</v>
      </c>
      <c r="AM47" s="217">
        <f ca="1">(X47-AC47)*DCF!$H$40</f>
        <v>256.39269944071299</v>
      </c>
      <c r="AN47" s="217">
        <f ca="1">(Y47-AD47)*DCF!$H$40</f>
        <v>289.19972377325047</v>
      </c>
      <c r="AO47" s="217">
        <f ca="1">(F47-DCF!$H$7)*DCF!$H$41</f>
        <v>256.03700096998051</v>
      </c>
      <c r="AP47" s="217">
        <f ca="1">(G47-F47)*DCF!$H$41</f>
        <v>188.28618325663373</v>
      </c>
      <c r="AQ47" s="217">
        <f ca="1">(H47-G47)*DCF!$H$41</f>
        <v>173.81830897661811</v>
      </c>
      <c r="AR47" s="217">
        <f ca="1">(I47-H47)*DCF!$H$41</f>
        <v>166.63959924689601</v>
      </c>
      <c r="AS47" s="217">
        <f ca="1">(J47-I47)*DCF!$H$41</f>
        <v>167.11607828275501</v>
      </c>
      <c r="AT47" s="217">
        <f ca="1">(U47-Z47)*(1-DCF!$H$40)+Z47-AE47-AO47</f>
        <v>7.7713978272775535</v>
      </c>
      <c r="AU47" s="217">
        <f ca="1">(V47-AA47)*(1-DCF!$H$40)+AA47-AF47-AP47</f>
        <v>82.797934550639326</v>
      </c>
      <c r="AV47" s="217">
        <f ca="1">(W47-AB47)*(1-DCF!$H$40)+AB47-AG47-AQ47</f>
        <v>243.88345707448755</v>
      </c>
      <c r="AW47" s="217">
        <f ca="1">(X47-AC47)*(1-DCF!$H$40)+AC47-AH47-AR47</f>
        <v>388.87823482344987</v>
      </c>
      <c r="AX47" s="217">
        <f ca="1">(Y47-AD47)*(1-DCF!$H$40)+AD47-AI47-AS47</f>
        <v>499.73608781626911</v>
      </c>
      <c r="AY47" s="218">
        <f t="shared" ca="1" si="9"/>
        <v>0.10312687776241794</v>
      </c>
      <c r="AZ47" s="219">
        <f t="shared" ca="1" si="10"/>
        <v>12.125375552483586</v>
      </c>
      <c r="BA47" s="217">
        <f ca="1">SUMPRODUCT(AT47:AX47,(1+$AY47)^(-{1,2,3,4,5}))</f>
        <v>825.29924783585761</v>
      </c>
      <c r="BB47" s="217">
        <f t="shared" ca="1" si="11"/>
        <v>19822.291997904616</v>
      </c>
      <c r="BC47" s="217">
        <f t="shared" ca="1" si="12"/>
        <v>12134.62997191893</v>
      </c>
      <c r="BD47" s="217">
        <f t="shared" ca="1" si="13"/>
        <v>12959.929219754787</v>
      </c>
      <c r="BE47" s="217">
        <f ca="1">BD47-(DCF!$J$48-DCF!$J$51)</f>
        <v>12397.789219754788</v>
      </c>
      <c r="BF47" s="220">
        <f ca="1">BE47/DCF!$J$55</f>
        <v>500.32055159211558</v>
      </c>
    </row>
    <row r="48" spans="1:58" ht="15" customHeight="1">
      <c r="A48">
        <v>22</v>
      </c>
      <c r="B48" s="215">
        <f t="shared" ca="1" si="0"/>
        <v>0.24398041575896101</v>
      </c>
      <c r="C48" s="216">
        <f t="shared" ca="1" si="1"/>
        <v>0.34927096627043092</v>
      </c>
      <c r="D48" s="215">
        <f t="shared" ca="1" si="2"/>
        <v>0.51613412783312562</v>
      </c>
      <c r="E48" s="216">
        <f t="shared" ca="1" si="3"/>
        <v>0.508133213071428</v>
      </c>
      <c r="F48" s="217">
        <f ca="1">DCF!$H$7*(1+('A1'!F14+$C48*('A1'!F12-'A1'!F14)))</f>
        <v>6215.6636494205204</v>
      </c>
      <c r="G48" s="217">
        <f ca="1">F48*(1+('A1'!G14+$C48*('A1'!G12-'A1'!G14)))</f>
        <v>6914.2460957125168</v>
      </c>
      <c r="H48" s="217">
        <f ca="1">G48*(1+('A1'!H14+$C48*('A1'!H12-'A1'!H14)))</f>
        <v>7573.9013044326812</v>
      </c>
      <c r="I48" s="217">
        <f ca="1">H48*(1+('A1'!I14+$C48*('A1'!I12-'A1'!I14)))</f>
        <v>8190.677314087563</v>
      </c>
      <c r="J48" s="217">
        <f ca="1">I48*(1+('A1'!J14+$C48*('A1'!J12-'A1'!J14)))</f>
        <v>8800.4647843849871</v>
      </c>
      <c r="K48" s="216">
        <f ca="1">'A1'!F21+$C48*('A1'!F19-'A1'!F21)</f>
        <v>0.36079009685512631</v>
      </c>
      <c r="L48" s="216">
        <f ca="1">'A1'!G21+$C48*('A1'!G19-'A1'!G21)</f>
        <v>0.35880467752971767</v>
      </c>
      <c r="M48" s="216">
        <f ca="1">'A1'!H21+$C48*('A1'!H19-'A1'!H21)</f>
        <v>0.35031196786701335</v>
      </c>
      <c r="N48" s="216">
        <f ca="1">'A1'!I21+$C48*('A1'!I19-'A1'!I21)</f>
        <v>0.34531196786701335</v>
      </c>
      <c r="O48" s="216">
        <f ca="1">'A1'!J21+$C48*('A1'!J19-'A1'!J21)</f>
        <v>0.34031196786701334</v>
      </c>
      <c r="P48" s="216">
        <f ca="1">'A1'!F28+$C48*('A1'!F26-'A1'!F28)</f>
        <v>0.45126822584323922</v>
      </c>
      <c r="Q48" s="216">
        <f ca="1">'A1'!G28+$C48*('A1'!G26-'A1'!G28)</f>
        <v>0.44928280651783059</v>
      </c>
      <c r="R48" s="216">
        <f ca="1">'A1'!H28+$C48*('A1'!H26-'A1'!H28)</f>
        <v>0.44404374202377417</v>
      </c>
      <c r="S48" s="216">
        <f ca="1">'A1'!I28+$C48*('A1'!I26-'A1'!I28)</f>
        <v>0.44229738719242201</v>
      </c>
      <c r="T48" s="216">
        <f ca="1">'A1'!J28+$C48*('A1'!J26-'A1'!J28)</f>
        <v>0.44055103236106985</v>
      </c>
      <c r="U48" s="217">
        <f t="shared" ca="1" si="4"/>
        <v>1168.1822518148911</v>
      </c>
      <c r="V48" s="217">
        <f t="shared" ca="1" si="5"/>
        <v>1326.9303641426054</v>
      </c>
      <c r="W48" s="217">
        <f t="shared" ca="1" si="6"/>
        <v>1557.529557107297</v>
      </c>
      <c r="X48" s="217">
        <f t="shared" ca="1" si="7"/>
        <v>1739.6232372391094</v>
      </c>
      <c r="Y48" s="217">
        <f t="shared" ca="1" si="8"/>
        <v>1928.5074494485348</v>
      </c>
      <c r="Z48" s="217">
        <f ca="1">F48*('A1'!F35+$C48*('A1'!F33-'A1'!F35))</f>
        <v>362.08506472100572</v>
      </c>
      <c r="AA48" s="217">
        <f ca="1">G48*('A1'!G35+$C48*('A1'!G33-'A1'!G35))</f>
        <v>404.53380378536536</v>
      </c>
      <c r="AB48" s="217">
        <f ca="1">H48*('A1'!H35+$C48*('A1'!H33-'A1'!H35))</f>
        <v>425.33529616856396</v>
      </c>
      <c r="AC48" s="217">
        <f ca="1">I48*('A1'!I35+$C48*('A1'!I33-'A1'!I35))</f>
        <v>440.73009485827072</v>
      </c>
      <c r="AD48" s="217">
        <f ca="1">J48*('A1'!J35+$C48*('A1'!J33-'A1'!J35))</f>
        <v>455.94106585910674</v>
      </c>
      <c r="AE48" s="217">
        <f ca="1">F48*('A1'!F43+$C48*('A1'!F41-'A1'!F43))</f>
        <v>640.30398445935521</v>
      </c>
      <c r="AF48" s="217">
        <f ca="1">G48*('A1'!G43+$C48*('A1'!G41-'A1'!G43))</f>
        <v>710.61521148610211</v>
      </c>
      <c r="AG48" s="217">
        <f ca="1">H48*('A1'!H43+$C48*('A1'!H41-'A1'!H43))</f>
        <v>702.67260301916872</v>
      </c>
      <c r="AH48" s="217">
        <f ca="1">I48*('A1'!I43+$C48*('A1'!I41-'A1'!I43))</f>
        <v>677.98754254179528</v>
      </c>
      <c r="AI48" s="217">
        <f ca="1">J48*('A1'!J43+$C48*('A1'!J41-'A1'!J43))</f>
        <v>684.46069123416225</v>
      </c>
      <c r="AJ48" s="217">
        <f ca="1">(U48-Z48)*DCF!$H$40</f>
        <v>195.07551927672026</v>
      </c>
      <c r="AK48" s="217">
        <f ca="1">(V48-AA48)*DCF!$H$40</f>
        <v>223.21996760645209</v>
      </c>
      <c r="AL48" s="217">
        <f ca="1">(W48-AB48)*DCF!$H$40</f>
        <v>273.99101114717342</v>
      </c>
      <c r="AM48" s="217">
        <f ca="1">(X48-AC48)*DCF!$H$40</f>
        <v>314.3321404561629</v>
      </c>
      <c r="AN48" s="217">
        <f ca="1">(Y48-AD48)*DCF!$H$40</f>
        <v>356.36106482864153</v>
      </c>
      <c r="AO48" s="217">
        <f ca="1">(F48-DCF!$H$7)*DCF!$H$41</f>
        <v>282.06963349502098</v>
      </c>
      <c r="AP48" s="217">
        <f ca="1">(G48-F48)*DCF!$H$41</f>
        <v>231.81577915622836</v>
      </c>
      <c r="AQ48" s="217">
        <f ca="1">(H48-G48)*DCF!$H$41</f>
        <v>218.89826604662761</v>
      </c>
      <c r="AR48" s="217">
        <f ca="1">(I48-H48)*DCF!$H$41</f>
        <v>204.66934432997928</v>
      </c>
      <c r="AS48" s="217">
        <f ca="1">(J48-I48)*DCF!$H$41</f>
        <v>202.35028563488595</v>
      </c>
      <c r="AT48" s="217">
        <f ca="1">(U48-Z48)*(1-DCF!$H$40)+Z48-AE48-AO48</f>
        <v>50.733114583794759</v>
      </c>
      <c r="AU48" s="217">
        <f ca="1">(V48-AA48)*(1-DCF!$H$40)+AA48-AF48-AP48</f>
        <v>161.27940589382297</v>
      </c>
      <c r="AV48" s="217">
        <f ca="1">(W48-AB48)*(1-DCF!$H$40)+AB48-AG48-AQ48</f>
        <v>361.96767689432733</v>
      </c>
      <c r="AW48" s="217">
        <f ca="1">(X48-AC48)*(1-DCF!$H$40)+AC48-AH48-AR48</f>
        <v>542.63420991117164</v>
      </c>
      <c r="AX48" s="217">
        <f ca="1">(Y48-AD48)*(1-DCF!$H$40)+AD48-AI48-AS48</f>
        <v>685.33540775084487</v>
      </c>
      <c r="AY48" s="218">
        <f t="shared" ca="1" si="9"/>
        <v>0.10266266426142856</v>
      </c>
      <c r="AZ48" s="219">
        <f t="shared" ca="1" si="10"/>
        <v>12.032532852285712</v>
      </c>
      <c r="BA48" s="217">
        <f ca="1">SUMPRODUCT(AT48:AX48,(1+$AY48)^(-{1,2,3,4,5}))</f>
        <v>1236.1275637595124</v>
      </c>
      <c r="BB48" s="217">
        <f t="shared" ca="1" si="11"/>
        <v>23204.829241367221</v>
      </c>
      <c r="BC48" s="217">
        <f t="shared" ca="1" si="12"/>
        <v>14235.247684840982</v>
      </c>
      <c r="BD48" s="217">
        <f t="shared" ca="1" si="13"/>
        <v>15471.375248600494</v>
      </c>
      <c r="BE48" s="217">
        <f ca="1">BD48-(DCF!$J$48-DCF!$J$51)</f>
        <v>14909.235248600495</v>
      </c>
      <c r="BF48" s="220">
        <f ca="1">BE48/DCF!$J$55</f>
        <v>601.67152959097893</v>
      </c>
    </row>
    <row r="49" spans="1:58" ht="15" customHeight="1">
      <c r="A49">
        <v>23</v>
      </c>
      <c r="B49" s="215">
        <f t="shared" ca="1" si="0"/>
        <v>0.38596125317214902</v>
      </c>
      <c r="C49" s="216">
        <f t="shared" ca="1" si="1"/>
        <v>0.43929560273928819</v>
      </c>
      <c r="D49" s="215">
        <f t="shared" ca="1" si="2"/>
        <v>0.31579521209089334</v>
      </c>
      <c r="E49" s="216">
        <f t="shared" ca="1" si="3"/>
        <v>0.39736331743814335</v>
      </c>
      <c r="F49" s="217">
        <f ca="1">DCF!$H$7*(1+('A1'!F14+$C49*('A1'!F12-'A1'!F14)))</f>
        <v>6268.7980263670242</v>
      </c>
      <c r="G49" s="217">
        <f ca="1">F49*(1+('A1'!G14+$C49*('A1'!G12-'A1'!G14)))</f>
        <v>7058.0042190656095</v>
      </c>
      <c r="H49" s="217">
        <f ca="1">G49*(1+('A1'!H14+$C49*('A1'!H12-'A1'!H14)))</f>
        <v>7813.9759583005025</v>
      </c>
      <c r="I49" s="217">
        <f ca="1">H49*(1+('A1'!I14+$C49*('A1'!I12-'A1'!I14)))</f>
        <v>8513.6128312708006</v>
      </c>
      <c r="J49" s="217">
        <f ca="1">I49*(1+('A1'!J14+$C49*('A1'!J12-'A1'!J14)))</f>
        <v>9201.0929604484845</v>
      </c>
      <c r="K49" s="216">
        <f ca="1">'A1'!F21+$C49*('A1'!F19-'A1'!F21)</f>
        <v>0.35583874184933917</v>
      </c>
      <c r="L49" s="216">
        <f ca="1">'A1'!G21+$C49*('A1'!G19-'A1'!G21)</f>
        <v>0.35205282979455338</v>
      </c>
      <c r="M49" s="216">
        <f ca="1">'A1'!H21+$C49*('A1'!H19-'A1'!H21)</f>
        <v>0.34265987376716051</v>
      </c>
      <c r="N49" s="216">
        <f ca="1">'A1'!I21+$C49*('A1'!I19-'A1'!I21)</f>
        <v>0.3376598737671605</v>
      </c>
      <c r="O49" s="216">
        <f ca="1">'A1'!J21+$C49*('A1'!J19-'A1'!J21)</f>
        <v>0.3326598737671605</v>
      </c>
      <c r="P49" s="216">
        <f ca="1">'A1'!F28+$C49*('A1'!F26-'A1'!F28)</f>
        <v>0.44901760993151779</v>
      </c>
      <c r="Q49" s="216">
        <f ca="1">'A1'!G28+$C49*('A1'!G26-'A1'!G28)</f>
        <v>0.44523169787673206</v>
      </c>
      <c r="R49" s="216">
        <f ca="1">'A1'!H28+$C49*('A1'!H26-'A1'!H28)</f>
        <v>0.43864226383564275</v>
      </c>
      <c r="S49" s="216">
        <f ca="1">'A1'!I28+$C49*('A1'!I26-'A1'!I28)</f>
        <v>0.43644578582194626</v>
      </c>
      <c r="T49" s="216">
        <f ca="1">'A1'!J28+$C49*('A1'!J26-'A1'!J28)</f>
        <v>0.43424930780824983</v>
      </c>
      <c r="U49" s="217">
        <f t="shared" ca="1" si="4"/>
        <v>1223.3161168142246</v>
      </c>
      <c r="V49" s="217">
        <f t="shared" ca="1" si="5"/>
        <v>1430.7666589659457</v>
      </c>
      <c r="W49" s="217">
        <f t="shared" ca="1" si="6"/>
        <v>1708.8998389034073</v>
      </c>
      <c r="X49" s="217">
        <f t="shared" ca="1" si="7"/>
        <v>1923.1769550336344</v>
      </c>
      <c r="Y49" s="217">
        <f t="shared" ca="1" si="8"/>
        <v>2144.6902885516683</v>
      </c>
      <c r="Z49" s="217">
        <f ca="1">F49*('A1'!F35+$C49*('A1'!F33-'A1'!F35))</f>
        <v>362.35860454480263</v>
      </c>
      <c r="AA49" s="217">
        <f ca="1">G49*('A1'!G35+$C49*('A1'!G33-'A1'!G35))</f>
        <v>406.59075940655913</v>
      </c>
      <c r="AB49" s="217">
        <f ca="1">H49*('A1'!H35+$C49*('A1'!H33-'A1'!H35))</f>
        <v>431.07945943571895</v>
      </c>
      <c r="AC49" s="217">
        <f ca="1">I49*('A1'!I35+$C49*('A1'!I33-'A1'!I35))</f>
        <v>448.9096320512819</v>
      </c>
      <c r="AD49" s="217">
        <f ca="1">J49*('A1'!J35+$C49*('A1'!J33-'A1'!J35))</f>
        <v>466.75720965006985</v>
      </c>
      <c r="AE49" s="217">
        <f ca="1">F49*('A1'!F43+$C49*('A1'!F41-'A1'!F43))</f>
        <v>634.49067475149741</v>
      </c>
      <c r="AF49" s="217">
        <f ca="1">G49*('A1'!G43+$C49*('A1'!G41-'A1'!G43))</f>
        <v>703.15122757826487</v>
      </c>
      <c r="AG49" s="217">
        <f ca="1">H49*('A1'!H43+$C49*('A1'!H41-'A1'!H43))</f>
        <v>700.32489087783529</v>
      </c>
      <c r="AH49" s="217">
        <f ca="1">I49*('A1'!I43+$C49*('A1'!I41-'A1'!I43))</f>
        <v>677.89347516365456</v>
      </c>
      <c r="AI49" s="217">
        <f ca="1">J49*('A1'!J43+$C49*('A1'!J41-'A1'!J43))</f>
        <v>686.62837771314821</v>
      </c>
      <c r="AJ49" s="217">
        <f ca="1">(U49-Z49)*DCF!$H$40</f>
        <v>208.35171796920014</v>
      </c>
      <c r="AK49" s="217">
        <f ca="1">(V49-AA49)*DCF!$H$40</f>
        <v>247.85056769337154</v>
      </c>
      <c r="AL49" s="217">
        <f ca="1">(W49-AB49)*DCF!$H$40</f>
        <v>309.23253183118055</v>
      </c>
      <c r="AM49" s="217">
        <f ca="1">(X49-AC49)*DCF!$H$40</f>
        <v>356.77269216172925</v>
      </c>
      <c r="AN49" s="217">
        <f ca="1">(Y49-AD49)*DCF!$H$40</f>
        <v>406.0598050941868</v>
      </c>
      <c r="AO49" s="217">
        <f ca="1">(F49-DCF!$H$7)*DCF!$H$41</f>
        <v>299.70160672482933</v>
      </c>
      <c r="AP49" s="217">
        <f ca="1">(G49-F49)*DCF!$H$41</f>
        <v>261.88812708711072</v>
      </c>
      <c r="AQ49" s="217">
        <f ca="1">(H49-G49)*DCF!$H$41</f>
        <v>250.85969262613807</v>
      </c>
      <c r="AR49" s="217">
        <f ca="1">(I49-H49)*DCF!$H$41</f>
        <v>232.16567735835335</v>
      </c>
      <c r="AS49" s="217">
        <f ca="1">(J49-I49)*DCF!$H$41</f>
        <v>228.13161516677408</v>
      </c>
      <c r="AT49" s="217">
        <f ca="1">(U49-Z49)*(1-DCF!$H$40)+Z49-AE49-AO49</f>
        <v>80.77211736869782</v>
      </c>
      <c r="AU49" s="217">
        <f ca="1">(V49-AA49)*(1-DCF!$H$40)+AA49-AF49-AP49</f>
        <v>217.87673660719867</v>
      </c>
      <c r="AV49" s="217">
        <f ca="1">(W49-AB49)*(1-DCF!$H$40)+AB49-AG49-AQ49</f>
        <v>448.48272356825339</v>
      </c>
      <c r="AW49" s="217">
        <f ca="1">(X49-AC49)*(1-DCF!$H$40)+AC49-AH49-AR49</f>
        <v>656.34511034989714</v>
      </c>
      <c r="AX49" s="217">
        <f ca="1">(Y49-AD49)*(1-DCF!$H$40)+AD49-AI49-AS49</f>
        <v>823.87049057755917</v>
      </c>
      <c r="AY49" s="218">
        <f t="shared" ca="1" si="9"/>
        <v>0.10044726634876287</v>
      </c>
      <c r="AZ49" s="219">
        <f t="shared" ca="1" si="10"/>
        <v>11.589453269752573</v>
      </c>
      <c r="BA49" s="217">
        <f ca="1">SUMPRODUCT(AT49:AX49,(1+$AY49)^(-{1,2,3,4,5}))</f>
        <v>1547.9416316537836</v>
      </c>
      <c r="BB49" s="217">
        <f t="shared" ca="1" si="11"/>
        <v>24855.787877261722</v>
      </c>
      <c r="BC49" s="217">
        <f t="shared" ca="1" si="12"/>
        <v>15402.150204124739</v>
      </c>
      <c r="BD49" s="217">
        <f t="shared" ca="1" si="13"/>
        <v>16950.091835778523</v>
      </c>
      <c r="BE49" s="217">
        <f ca="1">BD49-(DCF!$J$48-DCF!$J$51)</f>
        <v>16387.951835778524</v>
      </c>
      <c r="BF49" s="220">
        <f ca="1">BE49/DCF!$J$55</f>
        <v>661.34606393186482</v>
      </c>
    </row>
    <row r="50" spans="1:58" ht="15" customHeight="1">
      <c r="A50">
        <v>24</v>
      </c>
      <c r="B50" s="215">
        <f t="shared" ca="1" si="0"/>
        <v>0.59217580393107816</v>
      </c>
      <c r="C50" s="216">
        <f t="shared" ca="1" si="1"/>
        <v>0.54843372797067658</v>
      </c>
      <c r="D50" s="215">
        <f t="shared" ca="1" si="2"/>
        <v>0.96940990017700945</v>
      </c>
      <c r="E50" s="216">
        <f t="shared" ca="1" si="3"/>
        <v>0.87632684239700487</v>
      </c>
      <c r="F50" s="217">
        <f ca="1">DCF!$H$7*(1+('A1'!F14+$C50*('A1'!F12-'A1'!F14)))</f>
        <v>6333.2135742963437</v>
      </c>
      <c r="G50" s="217">
        <f ca="1">F50*(1+('A1'!G14+$C50*('A1'!G12-'A1'!G14)))</f>
        <v>7234.2085783419998</v>
      </c>
      <c r="H50" s="217">
        <f ca="1">G50*(1+('A1'!H14+$C50*('A1'!H12-'A1'!H14)))</f>
        <v>8111.6919245989811</v>
      </c>
      <c r="I50" s="217">
        <f ca="1">H50*(1+('A1'!I14+$C50*('A1'!I12-'A1'!I14)))</f>
        <v>8917.6618106411006</v>
      </c>
      <c r="J50" s="217">
        <f ca="1">I50*(1+('A1'!J14+$C50*('A1'!J12-'A1'!J14)))</f>
        <v>9705.8971569845689</v>
      </c>
      <c r="K50" s="216">
        <f ca="1">'A1'!F21+$C50*('A1'!F19-'A1'!F21)</f>
        <v>0.3498361449616128</v>
      </c>
      <c r="L50" s="216">
        <f ca="1">'A1'!G21+$C50*('A1'!G19-'A1'!G21)</f>
        <v>0.34386747040219928</v>
      </c>
      <c r="M50" s="216">
        <f ca="1">'A1'!H21+$C50*('A1'!H19-'A1'!H21)</f>
        <v>0.33338313312249246</v>
      </c>
      <c r="N50" s="216">
        <f ca="1">'A1'!I21+$C50*('A1'!I19-'A1'!I21)</f>
        <v>0.32838313312249245</v>
      </c>
      <c r="O50" s="216">
        <f ca="1">'A1'!J21+$C50*('A1'!J19-'A1'!J21)</f>
        <v>0.32338313312249245</v>
      </c>
      <c r="P50" s="216">
        <f ca="1">'A1'!F28+$C50*('A1'!F26-'A1'!F28)</f>
        <v>0.44628915680073311</v>
      </c>
      <c r="Q50" s="216">
        <f ca="1">'A1'!G28+$C50*('A1'!G26-'A1'!G28)</f>
        <v>0.44032048224131953</v>
      </c>
      <c r="R50" s="216">
        <f ca="1">'A1'!H28+$C50*('A1'!H26-'A1'!H28)</f>
        <v>0.43209397632175944</v>
      </c>
      <c r="S50" s="216">
        <f ca="1">'A1'!I28+$C50*('A1'!I26-'A1'!I28)</f>
        <v>0.42935180768190606</v>
      </c>
      <c r="T50" s="216">
        <f ca="1">'A1'!J28+$C50*('A1'!J26-'A1'!J28)</f>
        <v>0.42660963904205268</v>
      </c>
      <c r="U50" s="217">
        <f t="shared" ca="1" si="4"/>
        <v>1291.1820063342821</v>
      </c>
      <c r="V50" s="217">
        <f t="shared" ca="1" si="5"/>
        <v>1561.2293642958057</v>
      </c>
      <c r="W50" s="217">
        <f t="shared" ca="1" si="6"/>
        <v>1902.3774374546724</v>
      </c>
      <c r="X50" s="217">
        <f t="shared" ca="1" si="7"/>
        <v>2160.4378664413211</v>
      </c>
      <c r="Y50" s="217">
        <f t="shared" ca="1" si="8"/>
        <v>2426.5444418737347</v>
      </c>
      <c r="Z50" s="217">
        <f ca="1">F50*('A1'!F35+$C50*('A1'!F33-'A1'!F35))</f>
        <v>362.62607480485144</v>
      </c>
      <c r="AA50" s="217">
        <f ca="1">G50*('A1'!G35+$C50*('A1'!G33-'A1'!G35))</f>
        <v>408.84609206182847</v>
      </c>
      <c r="AB50" s="217">
        <f ca="1">H50*('A1'!H35+$C50*('A1'!H33-'A1'!H35))</f>
        <v>437.76553561000691</v>
      </c>
      <c r="AC50" s="217">
        <f ca="1">I50*('A1'!I35+$C50*('A1'!I33-'A1'!I35))</f>
        <v>458.53542687808425</v>
      </c>
      <c r="AD50" s="217">
        <f ca="1">J50*('A1'!J35+$C50*('A1'!J33-'A1'!J35))</f>
        <v>479.6537444578754</v>
      </c>
      <c r="AE50" s="217">
        <f ca="1">F50*('A1'!F43+$C50*('A1'!F41-'A1'!F43))</f>
        <v>627.186534560881</v>
      </c>
      <c r="AF50" s="217">
        <f ca="1">G50*('A1'!G43+$C50*('A1'!G41-'A1'!G43))</f>
        <v>693.07204722551569</v>
      </c>
      <c r="AG50" s="217">
        <f ca="1">H50*('A1'!H43+$C50*('A1'!H41-'A1'!H43))</f>
        <v>696.02226160038219</v>
      </c>
      <c r="AH50" s="217">
        <f ca="1">I50*('A1'!I43+$C50*('A1'!I41-'A1'!I43))</f>
        <v>676.00174410519742</v>
      </c>
      <c r="AI50" s="217">
        <f ca="1">J50*('A1'!J43+$C50*('A1'!J41-'A1'!J43))</f>
        <v>687.22429648993489</v>
      </c>
      <c r="AJ50" s="217">
        <f ca="1">(U50-Z50)*DCF!$H$40</f>
        <v>224.71053543012221</v>
      </c>
      <c r="AK50" s="217">
        <f ca="1">(V50-AA50)*DCF!$H$40</f>
        <v>278.87675188062246</v>
      </c>
      <c r="AL50" s="217">
        <f ca="1">(W50-AB50)*DCF!$H$40</f>
        <v>354.43608024640901</v>
      </c>
      <c r="AM50" s="217">
        <f ca="1">(X50-AC50)*DCF!$H$40</f>
        <v>411.86039037430328</v>
      </c>
      <c r="AN50" s="217">
        <f ca="1">(Y50-AD50)*DCF!$H$40</f>
        <v>471.14754877463798</v>
      </c>
      <c r="AO50" s="217">
        <f ca="1">(F50-DCF!$H$7)*DCF!$H$41</f>
        <v>321.07709434589816</v>
      </c>
      <c r="AP50" s="217">
        <f ca="1">(G50-F50)*DCF!$H$41</f>
        <v>298.9838350324232</v>
      </c>
      <c r="AQ50" s="217">
        <f ca="1">(H50-G50)*DCF!$H$41</f>
        <v>291.18178776017032</v>
      </c>
      <c r="AR50" s="217">
        <f ca="1">(I50-H50)*DCF!$H$41</f>
        <v>267.45094741647119</v>
      </c>
      <c r="AS50" s="217">
        <f ca="1">(J50-I50)*DCF!$H$41</f>
        <v>261.56596396170301</v>
      </c>
      <c r="AT50" s="217">
        <f ca="1">(U50-Z50)*(1-DCF!$H$40)+Z50-AE50-AO50</f>
        <v>118.20784199738085</v>
      </c>
      <c r="AU50" s="217">
        <f ca="1">(V50-AA50)*(1-DCF!$H$40)+AA50-AF50-AP50</f>
        <v>290.29673015724421</v>
      </c>
      <c r="AV50" s="217">
        <f ca="1">(W50-AB50)*(1-DCF!$H$40)+AB50-AG50-AQ50</f>
        <v>560.73730784771078</v>
      </c>
      <c r="AW50" s="217">
        <f ca="1">(X50-AC50)*(1-DCF!$H$40)+AC50-AH50-AR50</f>
        <v>805.12478454534937</v>
      </c>
      <c r="AX50" s="217">
        <f ca="1">(Y50-AD50)*(1-DCF!$H$40)+AD50-AI50-AS50</f>
        <v>1006.6066326474589</v>
      </c>
      <c r="AY50" s="218">
        <f t="shared" ca="1" si="9"/>
        <v>0.1100265368479401</v>
      </c>
      <c r="AZ50" s="219">
        <f t="shared" ca="1" si="10"/>
        <v>13.505307369588019</v>
      </c>
      <c r="BA50" s="217">
        <f ca="1">SUMPRODUCT(AT50:AX50,(1+$AY50)^(-{1,2,3,4,5}))</f>
        <v>1879.6785209440268</v>
      </c>
      <c r="BB50" s="217">
        <f t="shared" ca="1" si="11"/>
        <v>32771.228533470196</v>
      </c>
      <c r="BC50" s="217">
        <f t="shared" ca="1" si="12"/>
        <v>19445.804523082934</v>
      </c>
      <c r="BD50" s="217">
        <f t="shared" ca="1" si="13"/>
        <v>21325.483044026962</v>
      </c>
      <c r="BE50" s="217">
        <f ca="1">BD50-(DCF!$J$48-DCF!$J$51)</f>
        <v>20763.343044026962</v>
      </c>
      <c r="BF50" s="220">
        <f ca="1">BE50/DCF!$J$55</f>
        <v>837.91771746941777</v>
      </c>
    </row>
    <row r="51" spans="1:58" ht="15" customHeight="1">
      <c r="A51">
        <v>25</v>
      </c>
      <c r="B51" s="215">
        <f t="shared" ca="1" si="0"/>
        <v>0.53844194813638846</v>
      </c>
      <c r="C51" s="216">
        <f t="shared" ca="1" si="1"/>
        <v>0.51960534356447541</v>
      </c>
      <c r="D51" s="215">
        <f t="shared" ca="1" si="2"/>
        <v>0.21228672612133348</v>
      </c>
      <c r="E51" s="216">
        <f t="shared" ca="1" si="3"/>
        <v>0.32579650559922635</v>
      </c>
      <c r="F51" s="217">
        <f ca="1">DCF!$H$7*(1+('A1'!F14+$C51*('A1'!F12-'A1'!F14)))</f>
        <v>6316.1984737207631</v>
      </c>
      <c r="G51" s="217">
        <f ca="1">F51*(1+('A1'!G14+$C51*('A1'!G12-'A1'!G14)))</f>
        <v>7187.4599538378725</v>
      </c>
      <c r="H51" s="217">
        <f ca="1">G51*(1+('A1'!H14+$C51*('A1'!H12-'A1'!H14)))</f>
        <v>8032.3364893568441</v>
      </c>
      <c r="I51" s="217">
        <f ca="1">H51*(1+('A1'!I14+$C51*('A1'!I12-'A1'!I14)))</f>
        <v>8809.5813603306833</v>
      </c>
      <c r="J51" s="217">
        <f ca="1">I51*(1+('A1'!J14+$C51*('A1'!J12-'A1'!J14)))</f>
        <v>9570.4858168047849</v>
      </c>
      <c r="K51" s="216">
        <f ca="1">'A1'!F21+$C51*('A1'!F19-'A1'!F21)</f>
        <v>0.35142170610395385</v>
      </c>
      <c r="L51" s="216">
        <f ca="1">'A1'!G21+$C51*('A1'!G19-'A1'!G21)</f>
        <v>0.34602959923266435</v>
      </c>
      <c r="M51" s="216">
        <f ca="1">'A1'!H21+$C51*('A1'!H19-'A1'!H21)</f>
        <v>0.33583354579701957</v>
      </c>
      <c r="N51" s="216">
        <f ca="1">'A1'!I21+$C51*('A1'!I19-'A1'!I21)</f>
        <v>0.33083354579701957</v>
      </c>
      <c r="O51" s="216">
        <f ca="1">'A1'!J21+$C51*('A1'!J19-'A1'!J21)</f>
        <v>0.32583354579701956</v>
      </c>
      <c r="P51" s="216">
        <f ca="1">'A1'!F28+$C51*('A1'!F26-'A1'!F28)</f>
        <v>0.44700986641088813</v>
      </c>
      <c r="Q51" s="216">
        <f ca="1">'A1'!G28+$C51*('A1'!G26-'A1'!G28)</f>
        <v>0.44161775953959859</v>
      </c>
      <c r="R51" s="216">
        <f ca="1">'A1'!H28+$C51*('A1'!H26-'A1'!H28)</f>
        <v>0.43382367938613148</v>
      </c>
      <c r="S51" s="216">
        <f ca="1">'A1'!I28+$C51*('A1'!I26-'A1'!I28)</f>
        <v>0.43122565266830915</v>
      </c>
      <c r="T51" s="216">
        <f ca="1">'A1'!J28+$C51*('A1'!J26-'A1'!J28)</f>
        <v>0.42862762595048676</v>
      </c>
      <c r="U51" s="217">
        <f t="shared" ca="1" si="4"/>
        <v>1273.1461940320494</v>
      </c>
      <c r="V51" s="217">
        <f t="shared" ca="1" si="5"/>
        <v>1526.2761049160617</v>
      </c>
      <c r="W51" s="217">
        <f t="shared" ca="1" si="6"/>
        <v>1850.1906752210821</v>
      </c>
      <c r="X51" s="217">
        <f t="shared" ca="1" si="7"/>
        <v>2096.1588500619832</v>
      </c>
      <c r="Y51" s="217">
        <f t="shared" ca="1" si="8"/>
        <v>2349.9258732653561</v>
      </c>
      <c r="Z51" s="217">
        <f ca="1">F51*('A1'!F35+$C51*('A1'!F33-'A1'!F35))</f>
        <v>362.56225603345035</v>
      </c>
      <c r="AA51" s="217">
        <f ca="1">G51*('A1'!G35+$C51*('A1'!G33-'A1'!G35))</f>
        <v>408.27609115124972</v>
      </c>
      <c r="AB51" s="217">
        <f ca="1">H51*('A1'!H35+$C51*('A1'!H33-'A1'!H35))</f>
        <v>436.03009478845553</v>
      </c>
      <c r="AC51" s="217">
        <f ca="1">I51*('A1'!I35+$C51*('A1'!I33-'A1'!I35))</f>
        <v>456.02565230645376</v>
      </c>
      <c r="AD51" s="217">
        <f ca="1">J51*('A1'!J35+$C51*('A1'!J33-'A1'!J35))</f>
        <v>476.27269889003048</v>
      </c>
      <c r="AE51" s="217">
        <f ca="1">F51*('A1'!F43+$C51*('A1'!F41-'A1'!F43))</f>
        <v>629.14322255010211</v>
      </c>
      <c r="AF51" s="217">
        <f ca="1">G51*('A1'!G43+$C51*('A1'!G41-'A1'!G43))</f>
        <v>695.84540373791106</v>
      </c>
      <c r="AG51" s="217">
        <f ca="1">H51*('A1'!H43+$C51*('A1'!H41-'A1'!H43))</f>
        <v>697.31775774124787</v>
      </c>
      <c r="AH51" s="217">
        <f ca="1">I51*('A1'!I43+$C51*('A1'!I41-'A1'!I43))</f>
        <v>676.69753500263118</v>
      </c>
      <c r="AI51" s="217">
        <f ca="1">J51*('A1'!J43+$C51*('A1'!J41-'A1'!J43))</f>
        <v>687.29307853023806</v>
      </c>
      <c r="AJ51" s="217">
        <f ca="1">(U51-Z51)*DCF!$H$40</f>
        <v>220.36131299566097</v>
      </c>
      <c r="AK51" s="217">
        <f ca="1">(V51-AA51)*DCF!$H$40</f>
        <v>270.55600333108453</v>
      </c>
      <c r="AL51" s="217">
        <f ca="1">(W51-AB51)*DCF!$H$40</f>
        <v>342.22686046469562</v>
      </c>
      <c r="AM51" s="217">
        <f ca="1">(X51-AC51)*DCF!$H$40</f>
        <v>396.9122338568381</v>
      </c>
      <c r="AN51" s="217">
        <f ca="1">(Y51-AD51)*DCF!$H$40</f>
        <v>453.42406819882882</v>
      </c>
      <c r="AO51" s="217">
        <f ca="1">(F51-DCF!$H$7)*DCF!$H$41</f>
        <v>315.43084769557635</v>
      </c>
      <c r="AP51" s="217">
        <f ca="1">(G51-F51)*DCF!$H$41</f>
        <v>289.1171399084015</v>
      </c>
      <c r="AQ51" s="217">
        <f ca="1">(H51-G51)*DCF!$H$41</f>
        <v>280.36162862626622</v>
      </c>
      <c r="AR51" s="217">
        <f ca="1">(I51-H51)*DCF!$H$41</f>
        <v>257.91891324545441</v>
      </c>
      <c r="AS51" s="217">
        <f ca="1">(J51-I51)*DCF!$H$41</f>
        <v>252.49655266496956</v>
      </c>
      <c r="AT51" s="217">
        <f ca="1">(U51-Z51)*(1-DCF!$H$40)+Z51-AE51-AO51</f>
        <v>108.21081079071001</v>
      </c>
      <c r="AU51" s="217">
        <f ca="1">(V51-AA51)*(1-DCF!$H$40)+AA51-AF51-AP51</f>
        <v>270.75755793866477</v>
      </c>
      <c r="AV51" s="217">
        <f ca="1">(W51-AB51)*(1-DCF!$H$40)+AB51-AG51-AQ51</f>
        <v>530.28442838887236</v>
      </c>
      <c r="AW51" s="217">
        <f ca="1">(X51-AC51)*(1-DCF!$H$40)+AC51-AH51-AR51</f>
        <v>764.63016795705948</v>
      </c>
      <c r="AX51" s="217">
        <f ca="1">(Y51-AD51)*(1-DCF!$H$40)+AD51-AI51-AS51</f>
        <v>956.71217387131992</v>
      </c>
      <c r="AY51" s="218">
        <f t="shared" ca="1" si="9"/>
        <v>9.9015930111984521E-2</v>
      </c>
      <c r="AZ51" s="219">
        <f t="shared" ca="1" si="10"/>
        <v>11.303186022396906</v>
      </c>
      <c r="BA51" s="217">
        <f ca="1">SUMPRODUCT(AT51:AX51,(1+$AY51)^(-{1,2,3,4,5}))</f>
        <v>1842.9437957444911</v>
      </c>
      <c r="BB51" s="217">
        <f t="shared" ca="1" si="11"/>
        <v>26561.649284361818</v>
      </c>
      <c r="BC51" s="217">
        <f t="shared" ca="1" si="12"/>
        <v>16566.665386506087</v>
      </c>
      <c r="BD51" s="217">
        <f t="shared" ca="1" si="13"/>
        <v>18409.609182250577</v>
      </c>
      <c r="BE51" s="217">
        <f ca="1">BD51-(DCF!$J$48-DCF!$J$51)</f>
        <v>17847.469182250577</v>
      </c>
      <c r="BF51" s="220">
        <f ca="1">BE51/DCF!$J$55</f>
        <v>720.24580088509572</v>
      </c>
    </row>
    <row r="52" spans="1:58" ht="15" customHeight="1">
      <c r="A52">
        <v>26</v>
      </c>
      <c r="B52" s="215">
        <f t="shared" ca="1" si="0"/>
        <v>6.1497112646280438E-4</v>
      </c>
      <c r="C52" s="216">
        <f t="shared" ca="1" si="1"/>
        <v>1.7535266272041671E-2</v>
      </c>
      <c r="D52" s="215">
        <f t="shared" ca="1" si="2"/>
        <v>0.54866387828328322</v>
      </c>
      <c r="E52" s="216">
        <f t="shared" ca="1" si="3"/>
        <v>0.52495467494316039</v>
      </c>
      <c r="F52" s="217">
        <f ca="1">DCF!$H$7*(1+('A1'!F14+$C52*('A1'!F12-'A1'!F14)))</f>
        <v>6019.8664718731907</v>
      </c>
      <c r="G52" s="217">
        <f ca="1">F52*(1+('A1'!G14+$C52*('A1'!G12-'A1'!G14)))</f>
        <v>6396.8924544115471</v>
      </c>
      <c r="H52" s="217">
        <f ca="1">G52*(1+('A1'!H14+$C52*('A1'!H12-'A1'!H14)))</f>
        <v>6731.3193347573479</v>
      </c>
      <c r="I52" s="217">
        <f ca="1">H52*(1+('A1'!I14+$C52*('A1'!I12-'A1'!I14)))</f>
        <v>7078.5084944159562</v>
      </c>
      <c r="J52" s="217">
        <f ca="1">I52*(1+('A1'!J14+$C52*('A1'!J12-'A1'!J14)))</f>
        <v>7441.1225663248479</v>
      </c>
      <c r="K52" s="216">
        <f ca="1">'A1'!F21+$C52*('A1'!F19-'A1'!F21)</f>
        <v>0.37903556035503772</v>
      </c>
      <c r="L52" s="216">
        <f ca="1">'A1'!G21+$C52*('A1'!G19-'A1'!G21)</f>
        <v>0.38368485502959687</v>
      </c>
      <c r="M52" s="216">
        <f ca="1">'A1'!H21+$C52*('A1'!H19-'A1'!H21)</f>
        <v>0.37850950236687647</v>
      </c>
      <c r="N52" s="216">
        <f ca="1">'A1'!I21+$C52*('A1'!I19-'A1'!I21)</f>
        <v>0.37350950236687647</v>
      </c>
      <c r="O52" s="216">
        <f ca="1">'A1'!J21+$C52*('A1'!J19-'A1'!J21)</f>
        <v>0.36850950236687646</v>
      </c>
      <c r="P52" s="216">
        <f ca="1">'A1'!F28+$C52*('A1'!F26-'A1'!F28)</f>
        <v>0.45956161834319897</v>
      </c>
      <c r="Q52" s="216">
        <f ca="1">'A1'!G28+$C52*('A1'!G26-'A1'!G28)</f>
        <v>0.46421091301775813</v>
      </c>
      <c r="R52" s="216">
        <f ca="1">'A1'!H28+$C52*('A1'!H26-'A1'!H28)</f>
        <v>0.46394788402367754</v>
      </c>
      <c r="S52" s="216">
        <f ca="1">'A1'!I28+$C52*('A1'!I26-'A1'!I28)</f>
        <v>0.46386020769231734</v>
      </c>
      <c r="T52" s="216">
        <f ca="1">'A1'!J28+$C52*('A1'!J26-'A1'!J28)</f>
        <v>0.46377253136095709</v>
      </c>
      <c r="U52" s="217">
        <f t="shared" ca="1" si="4"/>
        <v>971.62343242022496</v>
      </c>
      <c r="V52" s="217">
        <f t="shared" ca="1" si="5"/>
        <v>972.99441366193889</v>
      </c>
      <c r="W52" s="217">
        <f t="shared" ca="1" si="6"/>
        <v>1060.4696410374695</v>
      </c>
      <c r="X52" s="217">
        <f t="shared" ca="1" si="7"/>
        <v>1151.1798887953269</v>
      </c>
      <c r="Y52" s="217">
        <f t="shared" ca="1" si="8"/>
        <v>1248.009943605927</v>
      </c>
      <c r="Z52" s="217">
        <f ca="1">F52*('A1'!F35+$C52*('A1'!F33-'A1'!F35))</f>
        <v>360.66418850485928</v>
      </c>
      <c r="AA52" s="217">
        <f ca="1">G52*('A1'!G35+$C52*('A1'!G33-'A1'!G35))</f>
        <v>395.48562004849873</v>
      </c>
      <c r="AB52" s="217">
        <f ca="1">H52*('A1'!H35+$C52*('A1'!H33-'A1'!H35))</f>
        <v>402.58076983957267</v>
      </c>
      <c r="AC52" s="217">
        <f ca="1">I52*('A1'!I35+$C52*('A1'!I33-'A1'!I35))</f>
        <v>409.06401030102359</v>
      </c>
      <c r="AD52" s="217">
        <f ca="1">J52*('A1'!J35+$C52*('A1'!J33-'A1'!J35))</f>
        <v>415.13707892743065</v>
      </c>
      <c r="AE52" s="217">
        <f ca="1">F52*('A1'!F43+$C52*('A1'!F41-'A1'!F43))</f>
        <v>660.07411267592238</v>
      </c>
      <c r="AF52" s="217">
        <f ca="1">G52*('A1'!G43+$C52*('A1'!G41-'A1'!G43))</f>
        <v>731.71663981976769</v>
      </c>
      <c r="AG52" s="217">
        <f ca="1">H52*('A1'!H43+$C52*('A1'!H41-'A1'!H43))</f>
        <v>702.65728845812259</v>
      </c>
      <c r="AH52" s="217">
        <f ca="1">I52*('A1'!I43+$C52*('A1'!I41-'A1'!I43))</f>
        <v>668.11398337546859</v>
      </c>
      <c r="AI52" s="217">
        <f ca="1">J52*('A1'!J43+$C52*('A1'!J41-'A1'!J43))</f>
        <v>665.13415867451715</v>
      </c>
      <c r="AJ52" s="217">
        <f ca="1">(U52-Z52)*DCF!$H$40</f>
        <v>147.85213702751849</v>
      </c>
      <c r="AK52" s="217">
        <f ca="1">(V52-AA52)*DCF!$H$40</f>
        <v>139.75712805445252</v>
      </c>
      <c r="AL52" s="217">
        <f ca="1">(W52-AB52)*DCF!$H$40</f>
        <v>159.20910682989103</v>
      </c>
      <c r="AM52" s="217">
        <f ca="1">(X52-AC52)*DCF!$H$40</f>
        <v>179.59204259562139</v>
      </c>
      <c r="AN52" s="217">
        <f ca="1">(Y52-AD52)*DCF!$H$40</f>
        <v>201.55523325219613</v>
      </c>
      <c r="AO52" s="217">
        <f ca="1">(F52-DCF!$H$7)*DCF!$H$41</f>
        <v>217.09680815329631</v>
      </c>
      <c r="AP52" s="217">
        <f ca="1">(G52-F52)*DCF!$H$41</f>
        <v>125.11131988526891</v>
      </c>
      <c r="AQ52" s="217">
        <f ca="1">(H52-G52)*DCF!$H$41</f>
        <v>110.97534478520832</v>
      </c>
      <c r="AR52" s="217">
        <f ca="1">(I52-H52)*DCF!$H$41</f>
        <v>115.21034630637635</v>
      </c>
      <c r="AS52" s="217">
        <f ca="1">(J52-I52)*DCF!$H$41</f>
        <v>120.32890900530407</v>
      </c>
      <c r="AT52" s="217">
        <f ca="1">(U52-Z52)*(1-DCF!$H$40)+Z52-AE52-AO52</f>
        <v>-53.399625436512167</v>
      </c>
      <c r="AU52" s="217">
        <f ca="1">(V52-AA52)*(1-DCF!$H$40)+AA52-AF52-AP52</f>
        <v>-23.590674097550149</v>
      </c>
      <c r="AV52" s="217">
        <f ca="1">(W52-AB52)*(1-DCF!$H$40)+AB52-AG52-AQ52</f>
        <v>87.627900964247615</v>
      </c>
      <c r="AW52" s="217">
        <f ca="1">(X52-AC52)*(1-DCF!$H$40)+AC52-AH52-AR52</f>
        <v>188.26351651786055</v>
      </c>
      <c r="AX52" s="217">
        <f ca="1">(Y52-AD52)*(1-DCF!$H$40)+AD52-AI52-AS52</f>
        <v>260.99164267390967</v>
      </c>
      <c r="AY52" s="218">
        <f t="shared" ca="1" si="9"/>
        <v>0.10299909349886321</v>
      </c>
      <c r="AZ52" s="219">
        <f t="shared" ca="1" si="10"/>
        <v>12.099818699772641</v>
      </c>
      <c r="BA52" s="217">
        <f ca="1">SUMPRODUCT(AT52:AX52,(1+$AY52)^(-{1,2,3,4,5}))</f>
        <v>284.55463915260987</v>
      </c>
      <c r="BB52" s="217">
        <f t="shared" ca="1" si="11"/>
        <v>15100.694053145195</v>
      </c>
      <c r="BC52" s="217">
        <f t="shared" ca="1" si="12"/>
        <v>9249.5612174378439</v>
      </c>
      <c r="BD52" s="217">
        <f t="shared" ca="1" si="13"/>
        <v>9534.1158565904534</v>
      </c>
      <c r="BE52" s="217">
        <f ca="1">BD52-(DCF!$J$48-DCF!$J$51)</f>
        <v>8971.975856590454</v>
      </c>
      <c r="BF52" s="220">
        <f ca="1">BE52/DCF!$J$55</f>
        <v>362.06970693515819</v>
      </c>
    </row>
    <row r="53" spans="1:58" ht="15" customHeight="1">
      <c r="A53">
        <v>27</v>
      </c>
      <c r="B53" s="215">
        <f t="shared" ca="1" si="0"/>
        <v>0.25798966858555905</v>
      </c>
      <c r="C53" s="216">
        <f t="shared" ca="1" si="1"/>
        <v>0.35915850859025955</v>
      </c>
      <c r="D53" s="215">
        <f t="shared" ca="1" si="2"/>
        <v>0.63444885954908881</v>
      </c>
      <c r="E53" s="216">
        <f t="shared" ca="1" si="3"/>
        <v>0.5724774038422582</v>
      </c>
      <c r="F53" s="217">
        <f ca="1">DCF!$H$7*(1+('A1'!F14+$C53*('A1'!F12-'A1'!F14)))</f>
        <v>6221.4994786035477</v>
      </c>
      <c r="G53" s="217">
        <f ca="1">F53*(1+('A1'!G14+$C53*('A1'!G12-'A1'!G14)))</f>
        <v>6929.9651184093091</v>
      </c>
      <c r="H53" s="217">
        <f ca="1">G53*(1+('A1'!H14+$C53*('A1'!H12-'A1'!H14)))</f>
        <v>7600.0276460761288</v>
      </c>
      <c r="I53" s="217">
        <f ca="1">H53*(1+('A1'!I14+$C53*('A1'!I12-'A1'!I14)))</f>
        <v>8225.6943418947849</v>
      </c>
      <c r="J53" s="217">
        <f ca="1">I53*(1+('A1'!J14+$C53*('A1'!J12-'A1'!J14)))</f>
        <v>8843.7820268263222</v>
      </c>
      <c r="K53" s="216">
        <f ca="1">'A1'!F21+$C53*('A1'!F19-'A1'!F21)</f>
        <v>0.36024628202753572</v>
      </c>
      <c r="L53" s="216">
        <f ca="1">'A1'!G21+$C53*('A1'!G19-'A1'!G21)</f>
        <v>0.35806311185573053</v>
      </c>
      <c r="M53" s="216">
        <f ca="1">'A1'!H21+$C53*('A1'!H19-'A1'!H21)</f>
        <v>0.34947152676982796</v>
      </c>
      <c r="N53" s="216">
        <f ca="1">'A1'!I21+$C53*('A1'!I19-'A1'!I21)</f>
        <v>0.34447152676982795</v>
      </c>
      <c r="O53" s="216">
        <f ca="1">'A1'!J21+$C53*('A1'!J19-'A1'!J21)</f>
        <v>0.33947152676982795</v>
      </c>
      <c r="P53" s="216">
        <f ca="1">'A1'!F28+$C53*('A1'!F26-'A1'!F28)</f>
        <v>0.45102103728524351</v>
      </c>
      <c r="Q53" s="216">
        <f ca="1">'A1'!G28+$C53*('A1'!G26-'A1'!G28)</f>
        <v>0.44883786711343832</v>
      </c>
      <c r="R53" s="216">
        <f ca="1">'A1'!H28+$C53*('A1'!H26-'A1'!H28)</f>
        <v>0.44345048948458443</v>
      </c>
      <c r="S53" s="216">
        <f ca="1">'A1'!I28+$C53*('A1'!I26-'A1'!I28)</f>
        <v>0.44165469694163317</v>
      </c>
      <c r="T53" s="216">
        <f ca="1">'A1'!J28+$C53*('A1'!J26-'A1'!J28)</f>
        <v>0.43985890439868186</v>
      </c>
      <c r="U53" s="217">
        <f t="shared" ca="1" si="4"/>
        <v>1174.2002744909939</v>
      </c>
      <c r="V53" s="217">
        <f t="shared" ca="1" si="5"/>
        <v>1338.1694801426459</v>
      </c>
      <c r="W53" s="217">
        <f t="shared" ca="1" si="6"/>
        <v>1573.798401360169</v>
      </c>
      <c r="X53" s="217">
        <f t="shared" ca="1" si="7"/>
        <v>1759.2603114963051</v>
      </c>
      <c r="Y53" s="217">
        <f t="shared" ca="1" si="8"/>
        <v>1951.5535666994469</v>
      </c>
      <c r="Z53" s="217">
        <f ca="1">F53*('A1'!F35+$C53*('A1'!F33-'A1'!F35))</f>
        <v>362.11744634656122</v>
      </c>
      <c r="AA53" s="217">
        <f ca="1">G53*('A1'!G35+$C53*('A1'!G33-'A1'!G35))</f>
        <v>404.76827797627305</v>
      </c>
      <c r="AB53" s="217">
        <f ca="1">H53*('A1'!H35+$C53*('A1'!H33-'A1'!H35))</f>
        <v>425.97589822386385</v>
      </c>
      <c r="AC53" s="217">
        <f ca="1">I53*('A1'!I35+$C53*('A1'!I33-'A1'!I35))</f>
        <v>441.63833448644635</v>
      </c>
      <c r="AD53" s="217">
        <f ca="1">J53*('A1'!J35+$C53*('A1'!J33-'A1'!J35))</f>
        <v>457.13595874564663</v>
      </c>
      <c r="AE53" s="217">
        <f ca="1">F53*('A1'!F43+$C53*('A1'!F41-'A1'!F43))</f>
        <v>639.67485316778368</v>
      </c>
      <c r="AF53" s="217">
        <f ca="1">G53*('A1'!G43+$C53*('A1'!G41-'A1'!G43))</f>
        <v>709.83253083920624</v>
      </c>
      <c r="AG53" s="217">
        <f ca="1">H53*('A1'!H43+$C53*('A1'!H41-'A1'!H43))</f>
        <v>702.46639202666302</v>
      </c>
      <c r="AH53" s="217">
        <f ca="1">I53*('A1'!I43+$C53*('A1'!I41-'A1'!I43))</f>
        <v>678.03947856160528</v>
      </c>
      <c r="AI53" s="217">
        <f ca="1">J53*('A1'!J43+$C53*('A1'!J41-'A1'!J43))</f>
        <v>684.76919770753898</v>
      </c>
      <c r="AJ53" s="217">
        <f ca="1">(U53-Z53)*DCF!$H$40</f>
        <v>196.52404441095271</v>
      </c>
      <c r="AK53" s="217">
        <f ca="1">(V53-AA53)*DCF!$H$40</f>
        <v>225.88309092426221</v>
      </c>
      <c r="AL53" s="217">
        <f ca="1">(W53-AB53)*DCF!$H$40</f>
        <v>277.77304575898586</v>
      </c>
      <c r="AM53" s="217">
        <f ca="1">(X53-AC53)*DCF!$H$40</f>
        <v>318.86451843638582</v>
      </c>
      <c r="AN53" s="217">
        <f ca="1">(Y53-AD53)*DCF!$H$40</f>
        <v>361.6490611248197</v>
      </c>
      <c r="AO53" s="217">
        <f ca="1">(F53-DCF!$H$7)*DCF!$H$41</f>
        <v>284.00617984866443</v>
      </c>
      <c r="AP53" s="217">
        <f ca="1">(G53-F53)*DCF!$H$41</f>
        <v>235.0953923459185</v>
      </c>
      <c r="AQ53" s="217">
        <f ca="1">(H53-G53)*DCF!$H$41</f>
        <v>222.35180365461076</v>
      </c>
      <c r="AR53" s="217">
        <f ca="1">(I53-H53)*DCF!$H$41</f>
        <v>207.61960646615006</v>
      </c>
      <c r="AS53" s="217">
        <f ca="1">(J53-I53)*DCF!$H$41</f>
        <v>205.1046072368442</v>
      </c>
      <c r="AT53" s="217">
        <f ca="1">(U53-Z53)*(1-DCF!$H$40)+Z53-AE53-AO53</f>
        <v>53.995197063593139</v>
      </c>
      <c r="AU53" s="217">
        <f ca="1">(V53-AA53)*(1-DCF!$H$40)+AA53-AF53-AP53</f>
        <v>167.35846603325891</v>
      </c>
      <c r="AV53" s="217">
        <f ca="1">(W53-AB53)*(1-DCF!$H$40)+AB53-AG53-AQ53</f>
        <v>371.20715991990926</v>
      </c>
      <c r="AW53" s="217">
        <f ca="1">(X53-AC53)*(1-DCF!$H$40)+AC53-AH53-AR53</f>
        <v>554.73670803216396</v>
      </c>
      <c r="AX53" s="217">
        <f ca="1">(Y53-AD53)*(1-DCF!$H$40)+AD53-AI53-AS53</f>
        <v>700.03070063024416</v>
      </c>
      <c r="AY53" s="218">
        <f t="shared" ca="1" si="9"/>
        <v>0.10394954807684517</v>
      </c>
      <c r="AZ53" s="219">
        <f t="shared" ca="1" si="10"/>
        <v>12.289909615369034</v>
      </c>
      <c r="BA53" s="217">
        <f ca="1">SUMPRODUCT(AT53:AX53,(1+$AY53)^(-{1,2,3,4,5}))</f>
        <v>1262.5901093537643</v>
      </c>
      <c r="BB53" s="217">
        <f t="shared" ca="1" si="11"/>
        <v>23984.416944287266</v>
      </c>
      <c r="BC53" s="217">
        <f t="shared" ca="1" si="12"/>
        <v>14627.935449201064</v>
      </c>
      <c r="BD53" s="217">
        <f t="shared" ca="1" si="13"/>
        <v>15890.525558554829</v>
      </c>
      <c r="BE53" s="217">
        <f ca="1">BD53-(DCF!$J$48-DCF!$J$51)</f>
        <v>15328.38555855483</v>
      </c>
      <c r="BF53" s="220">
        <f ca="1">BE53/DCF!$J$55</f>
        <v>618.58660296085077</v>
      </c>
    </row>
    <row r="54" spans="1:58" ht="15" customHeight="1">
      <c r="A54">
        <v>28</v>
      </c>
      <c r="B54" s="215">
        <f t="shared" ca="1" si="0"/>
        <v>0.65094457833075836</v>
      </c>
      <c r="C54" s="216">
        <f t="shared" ca="1" si="1"/>
        <v>0.58223486163321292</v>
      </c>
      <c r="D54" s="215">
        <f t="shared" ca="1" si="2"/>
        <v>0.85985128430238744</v>
      </c>
      <c r="E54" s="216">
        <f t="shared" ca="1" si="3"/>
        <v>0.73528438306589039</v>
      </c>
      <c r="F54" s="217">
        <f ca="1">DCF!$H$7*(1+('A1'!F14+$C54*('A1'!F12-'A1'!F14)))</f>
        <v>6353.1636929270999</v>
      </c>
      <c r="G54" s="217">
        <f ca="1">F54*(1+('A1'!G14+$C54*('A1'!G12-'A1'!G14)))</f>
        <v>7289.20852205541</v>
      </c>
      <c r="H54" s="217">
        <f ca="1">G54*(1+('A1'!H14+$C54*('A1'!H12-'A1'!H14)))</f>
        <v>8205.3930191412746</v>
      </c>
      <c r="I54" s="217">
        <f ca="1">H54*(1+('A1'!I14+$C54*('A1'!I12-'A1'!I14)))</f>
        <v>9045.6345983214651</v>
      </c>
      <c r="J54" s="217">
        <f ca="1">I54*(1+('A1'!J14+$C54*('A1'!J12-'A1'!J14)))</f>
        <v>9866.584194849218</v>
      </c>
      <c r="K54" s="216">
        <f ca="1">'A1'!F21+$C54*('A1'!F19-'A1'!F21)</f>
        <v>0.34797708261017329</v>
      </c>
      <c r="L54" s="216">
        <f ca="1">'A1'!G21+$C54*('A1'!G19-'A1'!G21)</f>
        <v>0.34133238537750904</v>
      </c>
      <c r="M54" s="216">
        <f ca="1">'A1'!H21+$C54*('A1'!H19-'A1'!H21)</f>
        <v>0.33051003676117691</v>
      </c>
      <c r="N54" s="216">
        <f ca="1">'A1'!I21+$C54*('A1'!I19-'A1'!I21)</f>
        <v>0.3255100367611769</v>
      </c>
      <c r="O54" s="216">
        <f ca="1">'A1'!J21+$C54*('A1'!J19-'A1'!J21)</f>
        <v>0.3205100367611769</v>
      </c>
      <c r="P54" s="216">
        <f ca="1">'A1'!F28+$C54*('A1'!F26-'A1'!F28)</f>
        <v>0.4454441284591697</v>
      </c>
      <c r="Q54" s="216">
        <f ca="1">'A1'!G28+$C54*('A1'!G26-'A1'!G28)</f>
        <v>0.43879943122650544</v>
      </c>
      <c r="R54" s="216">
        <f ca="1">'A1'!H28+$C54*('A1'!H26-'A1'!H28)</f>
        <v>0.43006590830200725</v>
      </c>
      <c r="S54" s="216">
        <f ca="1">'A1'!I28+$C54*('A1'!I26-'A1'!I28)</f>
        <v>0.42715473399384118</v>
      </c>
      <c r="T54" s="216">
        <f ca="1">'A1'!J28+$C54*('A1'!J26-'A1'!J28)</f>
        <v>0.42424355968567512</v>
      </c>
      <c r="U54" s="217">
        <f t="shared" ca="1" si="4"/>
        <v>1312.4288615631003</v>
      </c>
      <c r="V54" s="217">
        <f t="shared" ca="1" si="5"/>
        <v>1602.6650361388599</v>
      </c>
      <c r="W54" s="217">
        <f t="shared" ca="1" si="6"/>
        <v>1964.5684689930463</v>
      </c>
      <c r="X54" s="217">
        <f t="shared" ca="1" si="7"/>
        <v>2237.3041070421791</v>
      </c>
      <c r="Y54" s="217">
        <f t="shared" ca="1" si="8"/>
        <v>2518.4101310895958</v>
      </c>
      <c r="Z54" s="217">
        <f ca="1">F54*('A1'!F35+$C54*('A1'!F33-'A1'!F35))</f>
        <v>362.69465465720316</v>
      </c>
      <c r="AA54" s="217">
        <f ca="1">G54*('A1'!G35+$C54*('A1'!G33-'A1'!G35))</f>
        <v>409.49061521488971</v>
      </c>
      <c r="AB54" s="217">
        <f ca="1">H54*('A1'!H35+$C54*('A1'!H33-'A1'!H35))</f>
        <v>439.77145658787214</v>
      </c>
      <c r="AC54" s="217">
        <f ca="1">I54*('A1'!I35+$C54*('A1'!I33-'A1'!I35))</f>
        <v>461.44660099778537</v>
      </c>
      <c r="AD54" s="217">
        <f ca="1">J54*('A1'!J35+$C54*('A1'!J33-'A1'!J35))</f>
        <v>483.59268350979045</v>
      </c>
      <c r="AE54" s="217">
        <f ca="1">F54*('A1'!F43+$C54*('A1'!F41-'A1'!F43))</f>
        <v>624.86733854828969</v>
      </c>
      <c r="AF54" s="217">
        <f ca="1">G54*('A1'!G43+$C54*('A1'!G41-'A1'!G43))</f>
        <v>689.71788400246226</v>
      </c>
      <c r="AG54" s="217">
        <f ca="1">H54*('A1'!H43+$C54*('A1'!H41-'A1'!H43))</f>
        <v>694.3549615897291</v>
      </c>
      <c r="AH54" s="217">
        <f ca="1">I54*('A1'!I43+$C54*('A1'!I41-'A1'!I43))</f>
        <v>675.00135353469864</v>
      </c>
      <c r="AI54" s="217">
        <f ca="1">J54*('A1'!J43+$C54*('A1'!J41-'A1'!J43))</f>
        <v>686.9291526146128</v>
      </c>
      <c r="AJ54" s="217">
        <f ca="1">(U54-Z54)*DCF!$H$40</f>
        <v>229.83567807122711</v>
      </c>
      <c r="AK54" s="217">
        <f ca="1">(V54-AA54)*DCF!$H$40</f>
        <v>288.74820986360078</v>
      </c>
      <c r="AL54" s="217">
        <f ca="1">(W54-AB54)*DCF!$H$40</f>
        <v>369.00087700205216</v>
      </c>
      <c r="AM54" s="217">
        <f ca="1">(X54-AC54)*DCF!$H$40</f>
        <v>429.75751646274324</v>
      </c>
      <c r="AN54" s="217">
        <f ca="1">(Y54-AD54)*DCF!$H$40</f>
        <v>492.42582231431288</v>
      </c>
      <c r="AO54" s="217">
        <f ca="1">(F54-DCF!$H$7)*DCF!$H$41</f>
        <v>327.69728974186847</v>
      </c>
      <c r="AP54" s="217">
        <f ca="1">(G54-F54)*DCF!$H$41</f>
        <v>310.61467768235264</v>
      </c>
      <c r="AQ54" s="217">
        <f ca="1">(H54-G54)*DCF!$H$41</f>
        <v>304.02427683395149</v>
      </c>
      <c r="AR54" s="217">
        <f ca="1">(I54-H54)*DCF!$H$41</f>
        <v>278.82357678895949</v>
      </c>
      <c r="AS54" s="217">
        <f ca="1">(J54-I54)*DCF!$H$41</f>
        <v>272.42177552157699</v>
      </c>
      <c r="AT54" s="217">
        <f ca="1">(U54-Z54)*(1-DCF!$H$40)+Z54-AE54-AO54</f>
        <v>130.02855520171516</v>
      </c>
      <c r="AU54" s="217">
        <f ca="1">(V54-AA54)*(1-DCF!$H$40)+AA54-AF54-AP54</f>
        <v>313.58426459044426</v>
      </c>
      <c r="AV54" s="217">
        <f ca="1">(W54-AB54)*(1-DCF!$H$40)+AB54-AG54-AQ54</f>
        <v>597.18835356731347</v>
      </c>
      <c r="AW54" s="217">
        <f ca="1">(X54-AC54)*(1-DCF!$H$40)+AC54-AH54-AR54</f>
        <v>853.72166025577769</v>
      </c>
      <c r="AX54" s="217">
        <f ca="1">(Y54-AD54)*(1-DCF!$H$40)+AD54-AI54-AS54</f>
        <v>1066.633380639093</v>
      </c>
      <c r="AY54" s="218">
        <f t="shared" ca="1" si="9"/>
        <v>0.10720568766131781</v>
      </c>
      <c r="AZ54" s="219">
        <f t="shared" ca="1" si="10"/>
        <v>12.941137532263561</v>
      </c>
      <c r="BA54" s="217">
        <f ca="1">SUMPRODUCT(AT54:AX54,(1+$AY54)^(-{1,2,3,4,5}))</f>
        <v>2022.3047758310454</v>
      </c>
      <c r="BB54" s="217">
        <f t="shared" ca="1" si="11"/>
        <v>32591.091869076361</v>
      </c>
      <c r="BC54" s="217">
        <f t="shared" ca="1" si="12"/>
        <v>19586.524049165942</v>
      </c>
      <c r="BD54" s="217">
        <f t="shared" ca="1" si="13"/>
        <v>21608.828824996988</v>
      </c>
      <c r="BE54" s="217">
        <f ca="1">BD54-(DCF!$J$48-DCF!$J$51)</f>
        <v>21046.688824996989</v>
      </c>
      <c r="BF54" s="220">
        <f ca="1">BE54/DCF!$J$55</f>
        <v>849.35231398605595</v>
      </c>
    </row>
    <row r="55" spans="1:58" ht="15" customHeight="1">
      <c r="A55">
        <v>29</v>
      </c>
      <c r="B55" s="215">
        <f t="shared" ca="1" si="0"/>
        <v>0.91112365647064042</v>
      </c>
      <c r="C55" s="216">
        <f t="shared" ca="1" si="1"/>
        <v>0.78919636681337824</v>
      </c>
      <c r="D55" s="215">
        <f t="shared" ca="1" si="2"/>
        <v>0.48645298754949395</v>
      </c>
      <c r="E55" s="216">
        <f t="shared" ca="1" si="3"/>
        <v>0.49317998111718503</v>
      </c>
      <c r="F55" s="217">
        <f ca="1">DCF!$H$7*(1+('A1'!F14+$C55*('A1'!F12-'A1'!F14)))</f>
        <v>6475.3165952991385</v>
      </c>
      <c r="G55" s="217">
        <f ca="1">F55*(1+('A1'!G14+$C55*('A1'!G12-'A1'!G14)))</f>
        <v>7630.3800406635555</v>
      </c>
      <c r="H55" s="217">
        <f ca="1">G55*(1+('A1'!H14+$C55*('A1'!H12-'A1'!H14)))</f>
        <v>8794.7419094113429</v>
      </c>
      <c r="I55" s="217">
        <f ca="1">H55*(1+('A1'!I14+$C55*('A1'!I12-'A1'!I14)))</f>
        <v>9859.1490574591007</v>
      </c>
      <c r="J55" s="217">
        <f ca="1">I55*(1+('A1'!J14+$C55*('A1'!J12-'A1'!J14)))</f>
        <v>10896.762833453333</v>
      </c>
      <c r="K55" s="216">
        <f ca="1">'A1'!F21+$C55*('A1'!F19-'A1'!F21)</f>
        <v>0.33659419982526423</v>
      </c>
      <c r="L55" s="216">
        <f ca="1">'A1'!G21+$C55*('A1'!G19-'A1'!G21)</f>
        <v>0.32581027248899663</v>
      </c>
      <c r="M55" s="216">
        <f ca="1">'A1'!H21+$C55*('A1'!H19-'A1'!H21)</f>
        <v>0.31291830882086286</v>
      </c>
      <c r="N55" s="216">
        <f ca="1">'A1'!I21+$C55*('A1'!I19-'A1'!I21)</f>
        <v>0.30791830882086285</v>
      </c>
      <c r="O55" s="216">
        <f ca="1">'A1'!J21+$C55*('A1'!J19-'A1'!J21)</f>
        <v>0.30291830882086285</v>
      </c>
      <c r="P55" s="216">
        <f ca="1">'A1'!F28+$C55*('A1'!F26-'A1'!F28)</f>
        <v>0.44027009082966556</v>
      </c>
      <c r="Q55" s="216">
        <f ca="1">'A1'!G28+$C55*('A1'!G26-'A1'!G28)</f>
        <v>0.42948616349339797</v>
      </c>
      <c r="R55" s="216">
        <f ca="1">'A1'!H28+$C55*('A1'!H26-'A1'!H28)</f>
        <v>0.41764821799119733</v>
      </c>
      <c r="S55" s="216">
        <f ca="1">'A1'!I28+$C55*('A1'!I26-'A1'!I28)</f>
        <v>0.41370223615713042</v>
      </c>
      <c r="T55" s="216">
        <f ca="1">'A1'!J28+$C55*('A1'!J26-'A1'!J28)</f>
        <v>0.40975625432306356</v>
      </c>
      <c r="U55" s="217">
        <f t="shared" ca="1" si="4"/>
        <v>1444.8743617259786</v>
      </c>
      <c r="V55" s="217">
        <f t="shared" ca="1" si="5"/>
        <v>1867.181190759173</v>
      </c>
      <c r="W55" s="217">
        <f t="shared" ca="1" si="6"/>
        <v>2369.597858444231</v>
      </c>
      <c r="X55" s="217">
        <f t="shared" ca="1" si="7"/>
        <v>2744.5845415961962</v>
      </c>
      <c r="Y55" s="217">
        <f t="shared" ca="1" si="8"/>
        <v>3130.9171414390044</v>
      </c>
      <c r="Z55" s="217">
        <f ca="1">F55*('A1'!F35+$C55*('A1'!F33-'A1'!F35))</f>
        <v>362.96751406306606</v>
      </c>
      <c r="AA55" s="217">
        <f ca="1">G55*('A1'!G35+$C55*('A1'!G33-'A1'!G35))</f>
        <v>412.86488046617046</v>
      </c>
      <c r="AB55" s="217">
        <f ca="1">H55*('A1'!H35+$C55*('A1'!H33-'A1'!H35))</f>
        <v>451.33595258302398</v>
      </c>
      <c r="AC55" s="217">
        <f ca="1">I55*('A1'!I35+$C55*('A1'!I33-'A1'!I35))</f>
        <v>478.46098994040869</v>
      </c>
      <c r="AD55" s="217">
        <f ca="1">J55*('A1'!J35+$C55*('A1'!J33-'A1'!J35))</f>
        <v>507.02249101512558</v>
      </c>
      <c r="AE55" s="217">
        <f ca="1">F55*('A1'!F43+$C55*('A1'!F41-'A1'!F43))</f>
        <v>610.07889886337614</v>
      </c>
      <c r="AF55" s="217">
        <f ca="1">G55*('A1'!G43+$C55*('A1'!G41-'A1'!G43))</f>
        <v>666.728317483914</v>
      </c>
      <c r="AG55" s="217">
        <f ca="1">H55*('A1'!H43+$C55*('A1'!H41-'A1'!H43))</f>
        <v>680.52065781928354</v>
      </c>
      <c r="AH55" s="217">
        <f ca="1">I55*('A1'!I43+$C55*('A1'!I41-'A1'!I43))</f>
        <v>664.29099889797521</v>
      </c>
      <c r="AI55" s="217">
        <f ca="1">J55*('A1'!J43+$C55*('A1'!J41-'A1'!J43))</f>
        <v>679.71965767420522</v>
      </c>
      <c r="AJ55" s="217">
        <f ca="1">(U55-Z55)*DCF!$H$40</f>
        <v>261.8214571344248</v>
      </c>
      <c r="AK55" s="217">
        <f ca="1">(V55-AA55)*DCF!$H$40</f>
        <v>351.94454709090661</v>
      </c>
      <c r="AL55" s="217">
        <f ca="1">(W55-AB55)*DCF!$H$40</f>
        <v>464.21938121841208</v>
      </c>
      <c r="AM55" s="217">
        <f ca="1">(X55-AC55)*DCF!$H$40</f>
        <v>548.40189950070055</v>
      </c>
      <c r="AN55" s="217">
        <f ca="1">(Y55-AD55)*DCF!$H$40</f>
        <v>634.98250540257868</v>
      </c>
      <c r="AO55" s="217">
        <f ca="1">(F55-DCF!$H$7)*DCF!$H$41</f>
        <v>368.23219065424092</v>
      </c>
      <c r="AP55" s="217">
        <f ca="1">(G55-F55)*DCF!$H$41</f>
        <v>383.29324474624678</v>
      </c>
      <c r="AQ55" s="217">
        <f ca="1">(H55-G55)*DCF!$H$41</f>
        <v>386.37880933920468</v>
      </c>
      <c r="AR55" s="217">
        <f ca="1">(I55-H55)*DCF!$H$41</f>
        <v>353.21009520616246</v>
      </c>
      <c r="AS55" s="217">
        <f ca="1">(J55-I55)*DCF!$H$41</f>
        <v>344.31905242119302</v>
      </c>
      <c r="AT55" s="217">
        <f ca="1">(U55-Z55)*(1-DCF!$H$40)+Z55-AE55-AO55</f>
        <v>204.74181507393661</v>
      </c>
      <c r="AU55" s="217">
        <f ca="1">(V55-AA55)*(1-DCF!$H$40)+AA55-AF55-AP55</f>
        <v>465.21508143810564</v>
      </c>
      <c r="AV55" s="217">
        <f ca="1">(W55-AB55)*(1-DCF!$H$40)+AB55-AG55-AQ55</f>
        <v>838.47901006733059</v>
      </c>
      <c r="AW55" s="217">
        <f ca="1">(X55-AC55)*(1-DCF!$H$40)+AC55-AH55-AR55</f>
        <v>1178.681547991358</v>
      </c>
      <c r="AX55" s="217">
        <f ca="1">(Y55-AD55)*(1-DCF!$H$40)+AD55-AI55-AS55</f>
        <v>1471.8959259410274</v>
      </c>
      <c r="AY55" s="218">
        <f t="shared" ca="1" si="9"/>
        <v>0.1023635996223437</v>
      </c>
      <c r="AZ55" s="219">
        <f t="shared" ca="1" si="10"/>
        <v>11.972719924468739</v>
      </c>
      <c r="BA55" s="217">
        <f ca="1">SUMPRODUCT(AT55:AX55,(1+$AY55)^(-{1,2,3,4,5}))</f>
        <v>2896.8249804924876</v>
      </c>
      <c r="BB55" s="217">
        <f t="shared" ca="1" si="11"/>
        <v>37485.594041167475</v>
      </c>
      <c r="BC55" s="217">
        <f t="shared" ca="1" si="12"/>
        <v>23027.143969461045</v>
      </c>
      <c r="BD55" s="217">
        <f t="shared" ca="1" si="13"/>
        <v>25923.968949953534</v>
      </c>
      <c r="BE55" s="217">
        <f ca="1">BD55-(DCF!$J$48-DCF!$J$51)</f>
        <v>25361.828949953535</v>
      </c>
      <c r="BF55" s="220">
        <f ca="1">BE55/DCF!$J$55</f>
        <v>1023.4924973080491</v>
      </c>
    </row>
    <row r="56" spans="1:58" ht="15" customHeight="1">
      <c r="A56">
        <v>30</v>
      </c>
      <c r="B56" s="215">
        <f t="shared" ca="1" si="0"/>
        <v>0.64779674077800031</v>
      </c>
      <c r="C56" s="216">
        <f t="shared" ca="1" si="1"/>
        <v>0.580355353172473</v>
      </c>
      <c r="D56" s="215">
        <f t="shared" ca="1" si="2"/>
        <v>0.967576810213719</v>
      </c>
      <c r="E56" s="216">
        <f t="shared" ca="1" si="3"/>
        <v>0.87267523849171957</v>
      </c>
      <c r="F56" s="217">
        <f ca="1">DCF!$H$7*(1+('A1'!F14+$C56*('A1'!F12-'A1'!F14)))</f>
        <v>6352.0543686915989</v>
      </c>
      <c r="G56" s="217">
        <f ca="1">F56*(1+('A1'!G14+$C56*('A1'!G12-'A1'!G14)))</f>
        <v>7286.1449442900093</v>
      </c>
      <c r="H56" s="217">
        <f ca="1">G56*(1+('A1'!H14+$C56*('A1'!H12-'A1'!H14)))</f>
        <v>8200.1641104177143</v>
      </c>
      <c r="I56" s="217">
        <f ca="1">H56*(1+('A1'!I14+$C56*('A1'!I12-'A1'!I14)))</f>
        <v>9038.4831383922337</v>
      </c>
      <c r="J56" s="217">
        <f ca="1">I56*(1+('A1'!J14+$C56*('A1'!J12-'A1'!J14)))</f>
        <v>9857.5945404865997</v>
      </c>
      <c r="K56" s="216">
        <f ca="1">'A1'!F21+$C56*('A1'!F19-'A1'!F21)</f>
        <v>0.34808045557551398</v>
      </c>
      <c r="L56" s="216">
        <f ca="1">'A1'!G21+$C56*('A1'!G19-'A1'!G21)</f>
        <v>0.34147334851206451</v>
      </c>
      <c r="M56" s="216">
        <f ca="1">'A1'!H21+$C56*('A1'!H19-'A1'!H21)</f>
        <v>0.33066979498033977</v>
      </c>
      <c r="N56" s="216">
        <f ca="1">'A1'!I21+$C56*('A1'!I19-'A1'!I21)</f>
        <v>0.32566979498033977</v>
      </c>
      <c r="O56" s="216">
        <f ca="1">'A1'!J21+$C56*('A1'!J19-'A1'!J21)</f>
        <v>0.32066979498033976</v>
      </c>
      <c r="P56" s="216">
        <f ca="1">'A1'!F28+$C56*('A1'!F26-'A1'!F28)</f>
        <v>0.44549111617068821</v>
      </c>
      <c r="Q56" s="216">
        <f ca="1">'A1'!G28+$C56*('A1'!G26-'A1'!G28)</f>
        <v>0.43888400910723874</v>
      </c>
      <c r="R56" s="216">
        <f ca="1">'A1'!H28+$C56*('A1'!H26-'A1'!H28)</f>
        <v>0.43017867880965166</v>
      </c>
      <c r="S56" s="216">
        <f ca="1">'A1'!I28+$C56*('A1'!I26-'A1'!I28)</f>
        <v>0.42727690204378926</v>
      </c>
      <c r="T56" s="216">
        <f ca="1">'A1'!J28+$C56*('A1'!J26-'A1'!J28)</f>
        <v>0.42437512527792692</v>
      </c>
      <c r="U56" s="217">
        <f t="shared" ca="1" si="4"/>
        <v>1311.2445995116771</v>
      </c>
      <c r="V56" s="217">
        <f t="shared" ca="1" si="5"/>
        <v>1600.3481283326125</v>
      </c>
      <c r="W56" s="217">
        <f t="shared" ca="1" si="6"/>
        <v>1961.0817621789336</v>
      </c>
      <c r="X56" s="217">
        <f t="shared" ca="1" si="7"/>
        <v>2232.9871132315175</v>
      </c>
      <c r="Y56" s="217">
        <f t="shared" ca="1" si="8"/>
        <v>2513.243802131436</v>
      </c>
      <c r="Z56" s="217">
        <f ca="1">F56*('A1'!F35+$C56*('A1'!F33-'A1'!F35))</f>
        <v>362.69101833893211</v>
      </c>
      <c r="AA56" s="217">
        <f ca="1">G56*('A1'!G35+$C56*('A1'!G33-'A1'!G35))</f>
        <v>409.455454321888</v>
      </c>
      <c r="AB56" s="217">
        <f ca="1">H56*('A1'!H35+$C56*('A1'!H33-'A1'!H35))</f>
        <v>439.66074610295209</v>
      </c>
      <c r="AC56" s="217">
        <f ca="1">I56*('A1'!I35+$C56*('A1'!I33-'A1'!I35))</f>
        <v>461.28563713964877</v>
      </c>
      <c r="AD56" s="217">
        <f ca="1">J56*('A1'!J35+$C56*('A1'!J33-'A1'!J35))</f>
        <v>483.37440113554783</v>
      </c>
      <c r="AE56" s="217">
        <f ca="1">F56*('A1'!F43+$C56*('A1'!F41-'A1'!F43))</f>
        <v>624.99700542582059</v>
      </c>
      <c r="AF56" s="217">
        <f ca="1">G56*('A1'!G43+$C56*('A1'!G41-'A1'!G43))</f>
        <v>689.90730580902709</v>
      </c>
      <c r="AG56" s="217">
        <f ca="1">H56*('A1'!H43+$C56*('A1'!H41-'A1'!H43))</f>
        <v>694.45191175078014</v>
      </c>
      <c r="AH56" s="217">
        <f ca="1">I56*('A1'!I43+$C56*('A1'!I41-'A1'!I43))</f>
        <v>675.06227555988494</v>
      </c>
      <c r="AI56" s="217">
        <f ca="1">J56*('A1'!J43+$C56*('A1'!J41-'A1'!J43))</f>
        <v>686.95173700966404</v>
      </c>
      <c r="AJ56" s="217">
        <f ca="1">(U56-Z56)*DCF!$H$40</f>
        <v>229.54996664380428</v>
      </c>
      <c r="AK56" s="217">
        <f ca="1">(V56-AA56)*DCF!$H$40</f>
        <v>288.19602711059531</v>
      </c>
      <c r="AL56" s="217">
        <f ca="1">(W56-AB56)*DCF!$H$40</f>
        <v>368.1838858903875</v>
      </c>
      <c r="AM56" s="217">
        <f ca="1">(X56-AC56)*DCF!$H$40</f>
        <v>428.75175721423221</v>
      </c>
      <c r="AN56" s="217">
        <f ca="1">(Y56-AD56)*DCF!$H$40</f>
        <v>491.22839504100489</v>
      </c>
      <c r="AO56" s="217">
        <f ca="1">(F56-DCF!$H$7)*DCF!$H$41</f>
        <v>327.32917447737174</v>
      </c>
      <c r="AP56" s="217">
        <f ca="1">(G56-F56)*DCF!$H$41</f>
        <v>309.96618328186042</v>
      </c>
      <c r="AQ56" s="217">
        <f ca="1">(H56-G56)*DCF!$H$41</f>
        <v>303.30573904952644</v>
      </c>
      <c r="AR56" s="217">
        <f ca="1">(I56-H56)*DCF!$H$41</f>
        <v>278.18560240515416</v>
      </c>
      <c r="AS56" s="217">
        <f ca="1">(J56-I56)*DCF!$H$41</f>
        <v>271.8117938693353</v>
      </c>
      <c r="AT56" s="217">
        <f ca="1">(U56-Z56)*(1-DCF!$H$40)+Z56-AE56-AO56</f>
        <v>129.36845296468044</v>
      </c>
      <c r="AU56" s="217">
        <f ca="1">(V56-AA56)*(1-DCF!$H$40)+AA56-AF56-AP56</f>
        <v>312.27861213112959</v>
      </c>
      <c r="AV56" s="217">
        <f ca="1">(W56-AB56)*(1-DCF!$H$40)+AB56-AG56-AQ56</f>
        <v>595.14022548823948</v>
      </c>
      <c r="AW56" s="217">
        <f ca="1">(X56-AC56)*(1-DCF!$H$40)+AC56-AH56-AR56</f>
        <v>850.98747805224616</v>
      </c>
      <c r="AX56" s="217">
        <f ca="1">(Y56-AD56)*(1-DCF!$H$40)+AD56-AI56-AS56</f>
        <v>1063.2518762114314</v>
      </c>
      <c r="AY56" s="218">
        <f t="shared" ca="1" si="9"/>
        <v>0.1099535047698344</v>
      </c>
      <c r="AZ56" s="219">
        <f t="shared" ca="1" si="10"/>
        <v>13.490700953966879</v>
      </c>
      <c r="BA56" s="217">
        <f ca="1">SUMPRODUCT(AT56:AX56,(1+$AY56)^(-{1,2,3,4,5}))</f>
        <v>1997.0288428098506</v>
      </c>
      <c r="BB56" s="217">
        <f t="shared" ca="1" si="11"/>
        <v>33905.42055896591</v>
      </c>
      <c r="BC56" s="217">
        <f t="shared" ca="1" si="12"/>
        <v>20125.431535603209</v>
      </c>
      <c r="BD56" s="217">
        <f t="shared" ca="1" si="13"/>
        <v>22122.46037841306</v>
      </c>
      <c r="BE56" s="217">
        <f ca="1">BD56-(DCF!$J$48-DCF!$J$51)</f>
        <v>21560.32037841306</v>
      </c>
      <c r="BF56" s="220">
        <f ca="1">BE56/DCF!$J$55</f>
        <v>870.08023713147998</v>
      </c>
    </row>
    <row r="57" spans="1:58" ht="15" customHeight="1">
      <c r="A57">
        <v>31</v>
      </c>
      <c r="B57" s="215">
        <f t="shared" ca="1" si="0"/>
        <v>0.70175871719276894</v>
      </c>
      <c r="C57" s="216">
        <f t="shared" ca="1" si="1"/>
        <v>0.61383858115599432</v>
      </c>
      <c r="D57" s="215">
        <f t="shared" ca="1" si="2"/>
        <v>0.67981333621134699</v>
      </c>
      <c r="E57" s="216">
        <f t="shared" ca="1" si="3"/>
        <v>0.59988335214049582</v>
      </c>
      <c r="F57" s="217">
        <f ca="1">DCF!$H$7*(1+('A1'!F14+$C57*('A1'!F12-'A1'!F14)))</f>
        <v>6371.8168529053237</v>
      </c>
      <c r="G57" s="217">
        <f ca="1">F57*(1+('A1'!G14+$C57*('A1'!G12-'A1'!G14)))</f>
        <v>7340.815916535631</v>
      </c>
      <c r="H57" s="217">
        <f ca="1">G57*(1+('A1'!H14+$C57*('A1'!H12-'A1'!H14)))</f>
        <v>8293.6465958377776</v>
      </c>
      <c r="I57" s="217">
        <f ca="1">H57*(1+('A1'!I14+$C57*('A1'!I12-'A1'!I14)))</f>
        <v>9166.5153489395143</v>
      </c>
      <c r="J57" s="217">
        <f ca="1">I57*(1+('A1'!J14+$C57*('A1'!J12-'A1'!J14)))</f>
        <v>10018.714370702128</v>
      </c>
      <c r="K57" s="216">
        <f ca="1">'A1'!F21+$C57*('A1'!F19-'A1'!F21)</f>
        <v>0.34623887803642034</v>
      </c>
      <c r="L57" s="216">
        <f ca="1">'A1'!G21+$C57*('A1'!G19-'A1'!G21)</f>
        <v>0.33896210641330043</v>
      </c>
      <c r="M57" s="216">
        <f ca="1">'A1'!H21+$C57*('A1'!H19-'A1'!H21)</f>
        <v>0.32782372060174048</v>
      </c>
      <c r="N57" s="216">
        <f ca="1">'A1'!I21+$C57*('A1'!I19-'A1'!I21)</f>
        <v>0.32282372060174047</v>
      </c>
      <c r="O57" s="216">
        <f ca="1">'A1'!J21+$C57*('A1'!J19-'A1'!J21)</f>
        <v>0.31782372060174047</v>
      </c>
      <c r="P57" s="216">
        <f ca="1">'A1'!F28+$C57*('A1'!F26-'A1'!F28)</f>
        <v>0.44465403547110016</v>
      </c>
      <c r="Q57" s="216">
        <f ca="1">'A1'!G28+$C57*('A1'!G26-'A1'!G28)</f>
        <v>0.43737726384798026</v>
      </c>
      <c r="R57" s="216">
        <f ca="1">'A1'!H28+$C57*('A1'!H26-'A1'!H28)</f>
        <v>0.42816968513064035</v>
      </c>
      <c r="S57" s="216">
        <f ca="1">'A1'!I28+$C57*('A1'!I26-'A1'!I28)</f>
        <v>0.4251004922248604</v>
      </c>
      <c r="T57" s="216">
        <f ca="1">'A1'!J28+$C57*('A1'!J26-'A1'!J28)</f>
        <v>0.4220312993190804</v>
      </c>
      <c r="U57" s="217">
        <f t="shared" ca="1" si="4"/>
        <v>1332.3920577747124</v>
      </c>
      <c r="V57" s="217">
        <f t="shared" ca="1" si="5"/>
        <v>1641.8515106883735</v>
      </c>
      <c r="W57" s="217">
        <f t="shared" ca="1" si="6"/>
        <v>2023.7044599096096</v>
      </c>
      <c r="X57" s="217">
        <f t="shared" ca="1" si="7"/>
        <v>2310.6565722209734</v>
      </c>
      <c r="Y57" s="217">
        <f t="shared" ca="1" si="8"/>
        <v>2606.3182503852909</v>
      </c>
      <c r="Z57" s="217">
        <f ca="1">F57*('A1'!F35+$C57*('A1'!F33-'A1'!F35))</f>
        <v>362.75267609245316</v>
      </c>
      <c r="AA57" s="217">
        <f ca="1">G57*('A1'!G35+$C57*('A1'!G33-'A1'!G35))</f>
        <v>410.0698265578734</v>
      </c>
      <c r="AB57" s="217">
        <f ca="1">H57*('A1'!H35+$C57*('A1'!H33-'A1'!H35))</f>
        <v>441.6182329012853</v>
      </c>
      <c r="AC57" s="217">
        <f ca="1">I57*('A1'!I35+$C57*('A1'!I33-'A1'!I35))</f>
        <v>464.13676092723972</v>
      </c>
      <c r="AD57" s="217">
        <f ca="1">J57*('A1'!J35+$C57*('A1'!J33-'A1'!J35))</f>
        <v>487.24952378749157</v>
      </c>
      <c r="AE57" s="217">
        <f ca="1">F57*('A1'!F43+$C57*('A1'!F41-'A1'!F43))</f>
        <v>622.67451349212047</v>
      </c>
      <c r="AF57" s="217">
        <f ca="1">G57*('A1'!G43+$C57*('A1'!G41-'A1'!G43))</f>
        <v>686.48116946592256</v>
      </c>
      <c r="AG57" s="217">
        <f ca="1">H57*('A1'!H43+$C57*('A1'!H41-'A1'!H43))</f>
        <v>692.64928349802597</v>
      </c>
      <c r="AH57" s="217">
        <f ca="1">I57*('A1'!I43+$C57*('A1'!I41-'A1'!I43))</f>
        <v>673.8823309914352</v>
      </c>
      <c r="AI57" s="217">
        <f ca="1">J57*('A1'!J43+$C57*('A1'!J41-'A1'!J43))</f>
        <v>686.4387238620277</v>
      </c>
      <c r="AJ57" s="217">
        <f ca="1">(U57-Z57)*DCF!$H$40</f>
        <v>234.65273036710673</v>
      </c>
      <c r="AK57" s="217">
        <f ca="1">(V57-AA57)*DCF!$H$40</f>
        <v>298.09116755958104</v>
      </c>
      <c r="AL57" s="217">
        <f ca="1">(W57-AB57)*DCF!$H$40</f>
        <v>382.86486693601449</v>
      </c>
      <c r="AM57" s="217">
        <f ca="1">(X57-AC57)*DCF!$H$40</f>
        <v>446.85779433308352</v>
      </c>
      <c r="AN57" s="217">
        <f ca="1">(Y57-AD57)*DCF!$H$40</f>
        <v>512.81463183666744</v>
      </c>
      <c r="AO57" s="217">
        <f ca="1">(F57-DCF!$H$7)*DCF!$H$41</f>
        <v>333.88710575718574</v>
      </c>
      <c r="AP57" s="217">
        <f ca="1">(G57-F57)*DCF!$H$41</f>
        <v>321.55012501305242</v>
      </c>
      <c r="AQ57" s="217">
        <f ca="1">(H57-G57)*DCF!$H$41</f>
        <v>316.18485047656156</v>
      </c>
      <c r="AR57" s="217">
        <f ca="1">(I57-H57)*DCF!$H$41</f>
        <v>289.6504931886418</v>
      </c>
      <c r="AS57" s="217">
        <f ca="1">(J57-I57)*DCF!$H$41</f>
        <v>282.79150338613255</v>
      </c>
      <c r="AT57" s="217">
        <f ca="1">(U57-Z57)*(1-DCF!$H$40)+Z57-AE57-AO57</f>
        <v>141.17770815829954</v>
      </c>
      <c r="AU57" s="217">
        <f ca="1">(V57-AA57)*(1-DCF!$H$40)+AA57-AF57-AP57</f>
        <v>335.72904864981757</v>
      </c>
      <c r="AV57" s="217">
        <f ca="1">(W57-AB57)*(1-DCF!$H$40)+AB57-AG57-AQ57</f>
        <v>632.00545899900771</v>
      </c>
      <c r="AW57" s="217">
        <f ca="1">(X57-AC57)*(1-DCF!$H$40)+AC57-AH57-AR57</f>
        <v>900.26595370781274</v>
      </c>
      <c r="AX57" s="217">
        <f ca="1">(Y57-AD57)*(1-DCF!$H$40)+AD57-AI57-AS57</f>
        <v>1124.2733913004631</v>
      </c>
      <c r="AY57" s="218">
        <f t="shared" ca="1" si="9"/>
        <v>0.10449766704280991</v>
      </c>
      <c r="AZ57" s="219">
        <f t="shared" ca="1" si="10"/>
        <v>12.399533408561982</v>
      </c>
      <c r="BA57" s="217">
        <f ca="1">SUMPRODUCT(AT57:AX57,(1+$AY57)^(-{1,2,3,4,5}))</f>
        <v>2161.0116531401663</v>
      </c>
      <c r="BB57" s="217">
        <f t="shared" ca="1" si="11"/>
        <v>32317.130218997227</v>
      </c>
      <c r="BC57" s="217">
        <f t="shared" ca="1" si="12"/>
        <v>19661.143538079479</v>
      </c>
      <c r="BD57" s="217">
        <f t="shared" ca="1" si="13"/>
        <v>21822.155191219645</v>
      </c>
      <c r="BE57" s="217">
        <f ca="1">BD57-(DCF!$J$48-DCF!$J$51)</f>
        <v>21260.015191219645</v>
      </c>
      <c r="BF57" s="220">
        <f ca="1">BE57/DCF!$J$55</f>
        <v>857.96123315106274</v>
      </c>
    </row>
    <row r="58" spans="1:58" ht="15" customHeight="1">
      <c r="A58">
        <v>32</v>
      </c>
      <c r="B58" s="215">
        <f t="shared" ca="1" si="0"/>
        <v>0.12691263301707556</v>
      </c>
      <c r="C58" s="216">
        <f t="shared" ca="1" si="1"/>
        <v>0.25190537213115916</v>
      </c>
      <c r="D58" s="215">
        <f t="shared" ca="1" si="2"/>
        <v>0.22207815508766882</v>
      </c>
      <c r="E58" s="216">
        <f t="shared" ca="1" si="3"/>
        <v>0.33322526546442183</v>
      </c>
      <c r="F58" s="217">
        <f ca="1">DCF!$H$7*(1+('A1'!F14+$C58*('A1'!F12-'A1'!F14)))</f>
        <v>6158.1964895014016</v>
      </c>
      <c r="G58" s="217">
        <f ca="1">F58*(1+('A1'!G14+$C58*('A1'!G12-'A1'!G14)))</f>
        <v>6760.3806956231829</v>
      </c>
      <c r="H58" s="217">
        <f ca="1">G58*(1+('A1'!H14+$C58*('A1'!H12-'A1'!H14)))</f>
        <v>7319.7866383386463</v>
      </c>
      <c r="I58" s="217">
        <f ca="1">H58*(1+('A1'!I14+$C58*('A1'!I12-'A1'!I14)))</f>
        <v>7851.7263921902031</v>
      </c>
      <c r="J58" s="217">
        <f ca="1">I58*(1+('A1'!J14+$C58*('A1'!J12-'A1'!J14)))</f>
        <v>8382.7651559084843</v>
      </c>
      <c r="K58" s="216">
        <f ca="1">'A1'!F21+$C58*('A1'!F19-'A1'!F21)</f>
        <v>0.36614520453278626</v>
      </c>
      <c r="L58" s="216">
        <f ca="1">'A1'!G21+$C58*('A1'!G19-'A1'!G21)</f>
        <v>0.36610709709016309</v>
      </c>
      <c r="M58" s="216">
        <f ca="1">'A1'!H21+$C58*('A1'!H19-'A1'!H21)</f>
        <v>0.35858804336885147</v>
      </c>
      <c r="N58" s="216">
        <f ca="1">'A1'!I21+$C58*('A1'!I19-'A1'!I21)</f>
        <v>0.35358804336885147</v>
      </c>
      <c r="O58" s="216">
        <f ca="1">'A1'!J21+$C58*('A1'!J19-'A1'!J21)</f>
        <v>0.34858804336885146</v>
      </c>
      <c r="P58" s="216">
        <f ca="1">'A1'!F28+$C58*('A1'!F26-'A1'!F28)</f>
        <v>0.45370236569672101</v>
      </c>
      <c r="Q58" s="216">
        <f ca="1">'A1'!G28+$C58*('A1'!G26-'A1'!G28)</f>
        <v>0.45366425825409784</v>
      </c>
      <c r="R58" s="216">
        <f ca="1">'A1'!H28+$C58*('A1'!H26-'A1'!H28)</f>
        <v>0.4498856776721305</v>
      </c>
      <c r="S58" s="216">
        <f ca="1">'A1'!I28+$C58*('A1'!I26-'A1'!I28)</f>
        <v>0.44862615081147467</v>
      </c>
      <c r="T58" s="216">
        <f ca="1">'A1'!J28+$C58*('A1'!J26-'A1'!J28)</f>
        <v>0.44736662395081889</v>
      </c>
      <c r="U58" s="217">
        <f t="shared" ca="1" si="4"/>
        <v>1109.4140605877965</v>
      </c>
      <c r="V58" s="217">
        <f t="shared" ca="1" si="5"/>
        <v>1218.4142501289887</v>
      </c>
      <c r="W58" s="217">
        <f t="shared" ca="1" si="6"/>
        <v>1401.9314976149399</v>
      </c>
      <c r="X58" s="217">
        <f t="shared" ca="1" si="7"/>
        <v>1552.9600315549403</v>
      </c>
      <c r="Y58" s="217">
        <f t="shared" ca="1" si="8"/>
        <v>1710.4641050184216</v>
      </c>
      <c r="Z58" s="217">
        <f ca="1">F58*('A1'!F35+$C58*('A1'!F33-'A1'!F35))</f>
        <v>361.73537547836088</v>
      </c>
      <c r="AA58" s="217">
        <f ca="1">G58*('A1'!G35+$C58*('A1'!G33-'A1'!G35))</f>
        <v>402.11384097984467</v>
      </c>
      <c r="AB58" s="217">
        <f ca="1">H58*('A1'!H35+$C58*('A1'!H33-'A1'!H35))</f>
        <v>418.90436895275354</v>
      </c>
      <c r="AC58" s="217">
        <f ca="1">I58*('A1'!I35+$C58*('A1'!I33-'A1'!I35))</f>
        <v>431.66542604267119</v>
      </c>
      <c r="AD58" s="217">
        <f ca="1">J58*('A1'!J35+$C58*('A1'!J33-'A1'!J35))</f>
        <v>444.09488581782819</v>
      </c>
      <c r="AE58" s="217">
        <f ca="1">F58*('A1'!F43+$C58*('A1'!F41-'A1'!F43))</f>
        <v>646.37595827826124</v>
      </c>
      <c r="AF58" s="217">
        <f ca="1">G58*('A1'!G43+$C58*('A1'!G41-'A1'!G43))</f>
        <v>717.83961247589184</v>
      </c>
      <c r="AG58" s="217">
        <f ca="1">H58*('A1'!H43+$C58*('A1'!H41-'A1'!H43))</f>
        <v>704.04132182875946</v>
      </c>
      <c r="AH58" s="217">
        <f ca="1">I58*('A1'!I43+$C58*('A1'!I41-'A1'!I43))</f>
        <v>676.68778520368426</v>
      </c>
      <c r="AI58" s="217">
        <f ca="1">J58*('A1'!J43+$C58*('A1'!J41-'A1'!J43))</f>
        <v>680.54063886871018</v>
      </c>
      <c r="AJ58" s="217">
        <f ca="1">(U58-Z58)*DCF!$H$40</f>
        <v>180.93824179648342</v>
      </c>
      <c r="AK58" s="217">
        <f ca="1">(V58-AA58)*DCF!$H$40</f>
        <v>197.54469901409286</v>
      </c>
      <c r="AL58" s="217">
        <f ca="1">(W58-AB58)*DCF!$H$40</f>
        <v>237.89256513624909</v>
      </c>
      <c r="AM58" s="217">
        <f ca="1">(X58-AC58)*DCF!$H$40</f>
        <v>271.35329453396912</v>
      </c>
      <c r="AN58" s="217">
        <f ca="1">(Y58-AD58)*DCF!$H$40</f>
        <v>306.4613510465436</v>
      </c>
      <c r="AO58" s="217">
        <f ca="1">(F58-DCF!$H$7)*DCF!$H$41</f>
        <v>262.99988085056674</v>
      </c>
      <c r="AP58" s="217">
        <f ca="1">(G58-F58)*DCF!$H$41</f>
        <v>199.82723825749656</v>
      </c>
      <c r="AQ58" s="217">
        <f ca="1">(H58-G58)*DCF!$H$41</f>
        <v>185.63181076697967</v>
      </c>
      <c r="AR58" s="217">
        <f ca="1">(I58-H58)*DCF!$H$41</f>
        <v>176.51750220435471</v>
      </c>
      <c r="AS58" s="217">
        <f ca="1">(J58-I58)*DCF!$H$41</f>
        <v>176.21851998562593</v>
      </c>
      <c r="AT58" s="217">
        <f ca="1">(U58-Z58)*(1-DCF!$H$40)+Z58-AE58-AO58</f>
        <v>19.099979662485055</v>
      </c>
      <c r="AU58" s="217">
        <f ca="1">(V58-AA58)*(1-DCF!$H$40)+AA58-AF58-AP58</f>
        <v>103.20270038150738</v>
      </c>
      <c r="AV58" s="217">
        <f ca="1">(W58-AB58)*(1-DCF!$H$40)+AB58-AG58-AQ58</f>
        <v>274.36579988295148</v>
      </c>
      <c r="AW58" s="217">
        <f ca="1">(X58-AC58)*(1-DCF!$H$40)+AC58-AH58-AR58</f>
        <v>428.4014496129322</v>
      </c>
      <c r="AX58" s="217">
        <f ca="1">(Y58-AD58)*(1-DCF!$H$40)+AD58-AI58-AS58</f>
        <v>547.24359511754199</v>
      </c>
      <c r="AY58" s="218">
        <f t="shared" ca="1" si="9"/>
        <v>9.9164505309288442E-2</v>
      </c>
      <c r="AZ58" s="219">
        <f t="shared" ca="1" si="10"/>
        <v>11.332901061857687</v>
      </c>
      <c r="BA58" s="217">
        <f ca="1">SUMPRODUCT(AT58:AX58,(1+$AY58)^(-{1,2,3,4,5}))</f>
        <v>943.98674879097643</v>
      </c>
      <c r="BB58" s="217">
        <f t="shared" ca="1" si="11"/>
        <v>19384.520472032727</v>
      </c>
      <c r="BC58" s="217">
        <f t="shared" ca="1" si="12"/>
        <v>12082.076589743456</v>
      </c>
      <c r="BD58" s="217">
        <f t="shared" ca="1" si="13"/>
        <v>13026.063338534432</v>
      </c>
      <c r="BE58" s="217">
        <f ca="1">BD58-(DCF!$J$48-DCF!$J$51)</f>
        <v>12463.923338534432</v>
      </c>
      <c r="BF58" s="220">
        <f ca="1">BE58/DCF!$J$55</f>
        <v>502.98943539070177</v>
      </c>
    </row>
    <row r="59" spans="1:58" ht="15" customHeight="1">
      <c r="A59">
        <v>33</v>
      </c>
      <c r="B59" s="215">
        <f t="shared" ca="1" si="0"/>
        <v>0.91248693128438285</v>
      </c>
      <c r="C59" s="216">
        <f t="shared" ca="1" si="1"/>
        <v>0.79081937384688661</v>
      </c>
      <c r="D59" s="215">
        <f t="shared" ca="1" si="2"/>
        <v>0.46809326886680547</v>
      </c>
      <c r="E59" s="216">
        <f t="shared" ca="1" si="3"/>
        <v>0.48378366490963987</v>
      </c>
      <c r="F59" s="217">
        <f ca="1">DCF!$H$7*(1+('A1'!F14+$C59*('A1'!F12-'A1'!F14)))</f>
        <v>6476.2745271596586</v>
      </c>
      <c r="G59" s="217">
        <f ca="1">F59*(1+('A1'!G14+$C59*('A1'!G12-'A1'!G14)))</f>
        <v>7633.0855037535794</v>
      </c>
      <c r="H59" s="217">
        <f ca="1">G59*(1+('A1'!H14+$C59*('A1'!H12-'A1'!H14)))</f>
        <v>8799.470725759018</v>
      </c>
      <c r="I59" s="217">
        <f ca="1">H59*(1+('A1'!I14+$C59*('A1'!I12-'A1'!I14)))</f>
        <v>9865.7355357045581</v>
      </c>
      <c r="J59" s="217">
        <f ca="1">I59*(1+('A1'!J14+$C59*('A1'!J12-'A1'!J14)))</f>
        <v>10905.163348411725</v>
      </c>
      <c r="K59" s="216">
        <f ca="1">'A1'!F21+$C59*('A1'!F19-'A1'!F21)</f>
        <v>0.33650493443842122</v>
      </c>
      <c r="L59" s="216">
        <f ca="1">'A1'!G21+$C59*('A1'!G19-'A1'!G21)</f>
        <v>0.32568854696148353</v>
      </c>
      <c r="M59" s="216">
        <f ca="1">'A1'!H21+$C59*('A1'!H19-'A1'!H21)</f>
        <v>0.31278035322301462</v>
      </c>
      <c r="N59" s="216">
        <f ca="1">'A1'!I21+$C59*('A1'!I19-'A1'!I21)</f>
        <v>0.30778035322301461</v>
      </c>
      <c r="O59" s="216">
        <f ca="1">'A1'!J21+$C59*('A1'!J19-'A1'!J21)</f>
        <v>0.30278035322301461</v>
      </c>
      <c r="P59" s="216">
        <f ca="1">'A1'!F28+$C59*('A1'!F26-'A1'!F28)</f>
        <v>0.44022951565382784</v>
      </c>
      <c r="Q59" s="216">
        <f ca="1">'A1'!G28+$C59*('A1'!G26-'A1'!G28)</f>
        <v>0.42941312817689009</v>
      </c>
      <c r="R59" s="216">
        <f ca="1">'A1'!H28+$C59*('A1'!H26-'A1'!H28)</f>
        <v>0.41755083756918682</v>
      </c>
      <c r="S59" s="216">
        <f ca="1">'A1'!I28+$C59*('A1'!I26-'A1'!I28)</f>
        <v>0.41359674069995239</v>
      </c>
      <c r="T59" s="216">
        <f ca="1">'A1'!J28+$C59*('A1'!J26-'A1'!J28)</f>
        <v>0.40964264383071797</v>
      </c>
      <c r="U59" s="217">
        <f t="shared" ca="1" si="4"/>
        <v>1445.9289936598609</v>
      </c>
      <c r="V59" s="217">
        <f t="shared" ca="1" si="5"/>
        <v>1869.3298533948152</v>
      </c>
      <c r="W59" s="217">
        <f t="shared" ca="1" si="6"/>
        <v>2372.9427922743171</v>
      </c>
      <c r="X59" s="217">
        <f t="shared" ca="1" si="7"/>
        <v>2748.8199055454584</v>
      </c>
      <c r="Y59" s="217">
        <f t="shared" ca="1" si="8"/>
        <v>3136.0741923757255</v>
      </c>
      <c r="Z59" s="217">
        <f ca="1">F59*('A1'!F35+$C59*('A1'!F33-'A1'!F35))</f>
        <v>362.96865479743479</v>
      </c>
      <c r="AA59" s="217">
        <f ca="1">G59*('A1'!G35+$C59*('A1'!G33-'A1'!G35))</f>
        <v>412.8873822467404</v>
      </c>
      <c r="AB59" s="217">
        <f ca="1">H59*('A1'!H35+$C59*('A1'!H33-'A1'!H35))</f>
        <v>451.42153232072479</v>
      </c>
      <c r="AC59" s="217">
        <f ca="1">I59*('A1'!I35+$C59*('A1'!I33-'A1'!I35))</f>
        <v>478.58848348424607</v>
      </c>
      <c r="AD59" s="217">
        <f ca="1">J59*('A1'!J35+$C59*('A1'!J33-'A1'!J35))</f>
        <v>507.20097410038886</v>
      </c>
      <c r="AE59" s="217">
        <f ca="1">F59*('A1'!F43+$C59*('A1'!F41-'A1'!F43))</f>
        <v>609.95893065898349</v>
      </c>
      <c r="AF59" s="217">
        <f ca="1">G59*('A1'!G43+$C59*('A1'!G41-'A1'!G43))</f>
        <v>666.53111648072627</v>
      </c>
      <c r="AG59" s="217">
        <f ca="1">H59*('A1'!H43+$C59*('A1'!H41-'A1'!H43))</f>
        <v>680.3867086711906</v>
      </c>
      <c r="AH59" s="217">
        <f ca="1">I59*('A1'!I43+$C59*('A1'!I41-'A1'!I43))</f>
        <v>664.17435793096308</v>
      </c>
      <c r="AI59" s="217">
        <f ca="1">J59*('A1'!J43+$C59*('A1'!J41-'A1'!J43))</f>
        <v>679.62419557594103</v>
      </c>
      <c r="AJ59" s="217">
        <f ca="1">(U59-Z59)*DCF!$H$40</f>
        <v>262.07640200470712</v>
      </c>
      <c r="AK59" s="217">
        <f ca="1">(V59-AA59)*DCF!$H$40</f>
        <v>352.45907801783409</v>
      </c>
      <c r="AL59" s="217">
        <f ca="1">(W59-AB59)*DCF!$H$40</f>
        <v>465.00814490876934</v>
      </c>
      <c r="AM59" s="217">
        <f ca="1">(X59-AC59)*DCF!$H$40</f>
        <v>549.3960041388134</v>
      </c>
      <c r="AN59" s="217">
        <f ca="1">(Y59-AD59)*DCF!$H$40</f>
        <v>636.18731882263137</v>
      </c>
      <c r="AO59" s="217">
        <f ca="1">(F59-DCF!$H$7)*DCF!$H$41</f>
        <v>368.55006826740419</v>
      </c>
      <c r="AP59" s="217">
        <f ca="1">(G59-F59)*DCF!$H$41</f>
        <v>383.87314095709132</v>
      </c>
      <c r="AQ59" s="217">
        <f ca="1">(H59-G59)*DCF!$H$41</f>
        <v>387.05023361334776</v>
      </c>
      <c r="AR59" s="217">
        <f ca="1">(I59-H59)*DCF!$H$41</f>
        <v>353.82653689107593</v>
      </c>
      <c r="AS59" s="217">
        <f ca="1">(J59-I59)*DCF!$H$41</f>
        <v>344.92101763841106</v>
      </c>
      <c r="AT59" s="217">
        <f ca="1">(U59-Z59)*(1-DCF!$H$40)+Z59-AE59-AO59</f>
        <v>205.34359272876623</v>
      </c>
      <c r="AU59" s="217">
        <f ca="1">(V59-AA59)*(1-DCF!$H$40)+AA59-AF59-AP59</f>
        <v>466.46651793916351</v>
      </c>
      <c r="AV59" s="217">
        <f ca="1">(W59-AB59)*(1-DCF!$H$40)+AB59-AG59-AQ59</f>
        <v>840.49770508100937</v>
      </c>
      <c r="AW59" s="217">
        <f ca="1">(X59-AC59)*(1-DCF!$H$40)+AC59-AH59-AR59</f>
        <v>1181.4230065846061</v>
      </c>
      <c r="AX59" s="217">
        <f ca="1">(Y59-AD59)*(1-DCF!$H$40)+AD59-AI59-AS59</f>
        <v>1475.341660338742</v>
      </c>
      <c r="AY59" s="218">
        <f t="shared" ca="1" si="9"/>
        <v>0.1021756732981928</v>
      </c>
      <c r="AZ59" s="219">
        <f t="shared" ca="1" si="10"/>
        <v>11.93513465963856</v>
      </c>
      <c r="BA59" s="217">
        <f ca="1">SUMPRODUCT(AT59:AX59,(1+$AY59)^(-{1,2,3,4,5}))</f>
        <v>2905.683108388871</v>
      </c>
      <c r="BB59" s="217">
        <f t="shared" ca="1" si="11"/>
        <v>37429.467788621529</v>
      </c>
      <c r="BC59" s="217">
        <f t="shared" ca="1" si="12"/>
        <v>23012.274490123367</v>
      </c>
      <c r="BD59" s="217">
        <f t="shared" ca="1" si="13"/>
        <v>25917.957598512239</v>
      </c>
      <c r="BE59" s="217">
        <f ca="1">BD59-(DCF!$J$48-DCF!$J$51)</f>
        <v>25355.81759851224</v>
      </c>
      <c r="BF59" s="220">
        <f ca="1">BE59/DCF!$J$55</f>
        <v>1023.2499054543233</v>
      </c>
    </row>
    <row r="60" spans="1:58" ht="15" customHeight="1">
      <c r="A60">
        <v>34</v>
      </c>
      <c r="B60" s="215">
        <f t="shared" ca="1" si="0"/>
        <v>0.25040740260348815</v>
      </c>
      <c r="C60" s="216">
        <f t="shared" ca="1" si="1"/>
        <v>0.35384135046902598</v>
      </c>
      <c r="D60" s="215">
        <f t="shared" ca="1" si="2"/>
        <v>0.55827312860480582</v>
      </c>
      <c r="E60" s="216">
        <f t="shared" ca="1" si="3"/>
        <v>0.53003889980382723</v>
      </c>
      <c r="F60" s="217">
        <f ca="1">DCF!$H$7*(1+('A1'!F14+$C60*('A1'!F12-'A1'!F14)))</f>
        <v>6218.3611834103685</v>
      </c>
      <c r="G60" s="217">
        <f ca="1">F60*(1+('A1'!G14+$C60*('A1'!G12-'A1'!G14)))</f>
        <v>6921.5098522413045</v>
      </c>
      <c r="H60" s="217">
        <f ca="1">G60*(1+('A1'!H14+$C60*('A1'!H12-'A1'!H14)))</f>
        <v>7585.9704759955948</v>
      </c>
      <c r="I60" s="217">
        <f ca="1">H60*(1+('A1'!I14+$C60*('A1'!I12-'A1'!I14)))</f>
        <v>8206.8497032013747</v>
      </c>
      <c r="J60" s="217">
        <f ca="1">I60*(1+('A1'!J14+$C60*('A1'!J12-'A1'!J14)))</f>
        <v>8820.46678310684</v>
      </c>
      <c r="K60" s="216">
        <f ca="1">'A1'!F21+$C60*('A1'!F19-'A1'!F21)</f>
        <v>0.36053872572420359</v>
      </c>
      <c r="L60" s="216">
        <f ca="1">'A1'!G21+$C60*('A1'!G19-'A1'!G21)</f>
        <v>0.35846189871482304</v>
      </c>
      <c r="M60" s="216">
        <f ca="1">'A1'!H21+$C60*('A1'!H19-'A1'!H21)</f>
        <v>0.34992348521013278</v>
      </c>
      <c r="N60" s="216">
        <f ca="1">'A1'!I21+$C60*('A1'!I19-'A1'!I21)</f>
        <v>0.34492348521013277</v>
      </c>
      <c r="O60" s="216">
        <f ca="1">'A1'!J21+$C60*('A1'!J19-'A1'!J21)</f>
        <v>0.33992348521013277</v>
      </c>
      <c r="P60" s="216">
        <f ca="1">'A1'!F28+$C60*('A1'!F26-'A1'!F28)</f>
        <v>0.45115396623827436</v>
      </c>
      <c r="Q60" s="216">
        <f ca="1">'A1'!G28+$C60*('A1'!G26-'A1'!G28)</f>
        <v>0.44907713922889386</v>
      </c>
      <c r="R60" s="216">
        <f ca="1">'A1'!H28+$C60*('A1'!H26-'A1'!H28)</f>
        <v>0.44376951897185846</v>
      </c>
      <c r="S60" s="216">
        <f ca="1">'A1'!I28+$C60*('A1'!I26-'A1'!I28)</f>
        <v>0.44200031221951336</v>
      </c>
      <c r="T60" s="216">
        <f ca="1">'A1'!J28+$C60*('A1'!J26-'A1'!J28)</f>
        <v>0.4402311054671682</v>
      </c>
      <c r="U60" s="217">
        <f t="shared" ca="1" si="4"/>
        <v>1170.9628548530261</v>
      </c>
      <c r="V60" s="217">
        <f t="shared" ca="1" si="5"/>
        <v>1332.1204450444034</v>
      </c>
      <c r="W60" s="217">
        <f t="shared" ca="1" si="6"/>
        <v>1565.0387792667616</v>
      </c>
      <c r="X60" s="217">
        <f t="shared" ca="1" si="7"/>
        <v>1748.6843698237842</v>
      </c>
      <c r="Y60" s="217">
        <f t="shared" ca="1" si="8"/>
        <v>1939.139130349394</v>
      </c>
      <c r="Z60" s="217">
        <f ca="1">F60*('A1'!F35+$C60*('A1'!F33-'A1'!F35))</f>
        <v>362.10010441041163</v>
      </c>
      <c r="AA60" s="217">
        <f ca="1">G60*('A1'!G35+$C60*('A1'!G33-'A1'!G35))</f>
        <v>404.64244690494354</v>
      </c>
      <c r="AB60" s="217">
        <f ca="1">H60*('A1'!H35+$C60*('A1'!H33-'A1'!H35))</f>
        <v>425.63169814344684</v>
      </c>
      <c r="AC60" s="217">
        <f ca="1">I60*('A1'!I35+$C60*('A1'!I33-'A1'!I35))</f>
        <v>441.15020940075459</v>
      </c>
      <c r="AD60" s="217">
        <f ca="1">J60*('A1'!J35+$C60*('A1'!J33-'A1'!J35))</f>
        <v>456.49358931436257</v>
      </c>
      <c r="AE60" s="217">
        <f ca="1">F60*('A1'!F43+$C60*('A1'!F41-'A1'!F43))</f>
        <v>640.01346379829863</v>
      </c>
      <c r="AF60" s="217">
        <f ca="1">G60*('A1'!G43+$C60*('A1'!G41-'A1'!G43))</f>
        <v>710.25455923868947</v>
      </c>
      <c r="AG60" s="217">
        <f ca="1">H60*('A1'!H43+$C60*('A1'!H41-'A1'!H43))</f>
        <v>702.57884865498204</v>
      </c>
      <c r="AH60" s="217">
        <f ca="1">I60*('A1'!I43+$C60*('A1'!I41-'A1'!I43))</f>
        <v>678.0134244314321</v>
      </c>
      <c r="AI60" s="217">
        <f ca="1">J60*('A1'!J43+$C60*('A1'!J41-'A1'!J43))</f>
        <v>684.60540473905576</v>
      </c>
      <c r="AJ60" s="217">
        <f ca="1">(U60-Z60)*DCF!$H$40</f>
        <v>195.7447856071127</v>
      </c>
      <c r="AK60" s="217">
        <f ca="1">(V60-AA60)*DCF!$H$40</f>
        <v>224.44967554974926</v>
      </c>
      <c r="AL60" s="217">
        <f ca="1">(W60-AB60)*DCF!$H$40</f>
        <v>275.73651363184217</v>
      </c>
      <c r="AM60" s="217">
        <f ca="1">(X60-AC60)*DCF!$H$40</f>
        <v>316.42326682237314</v>
      </c>
      <c r="AN60" s="217">
        <f ca="1">(Y60-AD60)*DCF!$H$40</f>
        <v>358.80022093047756</v>
      </c>
      <c r="AO60" s="217">
        <f ca="1">(F60-DCF!$H$7)*DCF!$H$41</f>
        <v>282.96477614708192</v>
      </c>
      <c r="AP60" s="217">
        <f ca="1">(G60-F60)*DCF!$H$41</f>
        <v>233.33102254844866</v>
      </c>
      <c r="AQ60" s="217">
        <f ca="1">(H60-G60)*DCF!$H$41</f>
        <v>220.49288245334924</v>
      </c>
      <c r="AR60" s="217">
        <f ca="1">(I60-H60)*DCF!$H$41</f>
        <v>206.03094535310515</v>
      </c>
      <c r="AS60" s="217">
        <f ca="1">(J60-I60)*DCF!$H$41</f>
        <v>203.62109331100837</v>
      </c>
      <c r="AT60" s="217">
        <f ca="1">(U60-Z60)*(1-DCF!$H$40)+Z60-AE60-AO60</f>
        <v>52.239829300532847</v>
      </c>
      <c r="AU60" s="217">
        <f ca="1">(V60-AA60)*(1-DCF!$H$40)+AA60-AF60-AP60</f>
        <v>164.08518770751587</v>
      </c>
      <c r="AV60" s="217">
        <f ca="1">(W60-AB60)*(1-DCF!$H$40)+AB60-AG60-AQ60</f>
        <v>366.23053452658814</v>
      </c>
      <c r="AW60" s="217">
        <f ca="1">(X60-AC60)*(1-DCF!$H$40)+AC60-AH60-AR60</f>
        <v>548.21673321687365</v>
      </c>
      <c r="AX60" s="217">
        <f ca="1">(Y60-AD60)*(1-DCF!$H$40)+AD60-AI60-AS60</f>
        <v>692.11241136885235</v>
      </c>
      <c r="AY60" s="218">
        <f t="shared" ca="1" si="9"/>
        <v>0.10310077799607655</v>
      </c>
      <c r="AZ60" s="219">
        <f t="shared" ca="1" si="10"/>
        <v>12.120155599215309</v>
      </c>
      <c r="BA60" s="217">
        <f ca="1">SUMPRODUCT(AT60:AX60,(1+$AY60)^(-{1,2,3,4,5}))</f>
        <v>1249.0323062402981</v>
      </c>
      <c r="BB60" s="217">
        <f t="shared" ca="1" si="11"/>
        <v>23502.667988361714</v>
      </c>
      <c r="BC60" s="217">
        <f t="shared" ca="1" si="12"/>
        <v>14389.351153034695</v>
      </c>
      <c r="BD60" s="217">
        <f t="shared" ca="1" si="13"/>
        <v>15638.383459274994</v>
      </c>
      <c r="BE60" s="217">
        <f ca="1">BD60-(DCF!$J$48-DCF!$J$51)</f>
        <v>15076.243459274994</v>
      </c>
      <c r="BF60" s="220">
        <f ca="1">BE60/DCF!$J$55</f>
        <v>608.41125056896874</v>
      </c>
    </row>
    <row r="61" spans="1:58" ht="15" customHeight="1">
      <c r="A61">
        <v>35</v>
      </c>
      <c r="B61" s="215">
        <f t="shared" ca="1" si="0"/>
        <v>0.71756462726239678</v>
      </c>
      <c r="C61" s="216">
        <f t="shared" ca="1" si="1"/>
        <v>0.62421058241509564</v>
      </c>
      <c r="D61" s="215">
        <f t="shared" ca="1" si="2"/>
        <v>0.82316635165930541</v>
      </c>
      <c r="E61" s="216">
        <f t="shared" ca="1" si="3"/>
        <v>0.70265033349548323</v>
      </c>
      <c r="F61" s="217">
        <f ca="1">DCF!$H$7*(1+('A1'!F14+$C61*('A1'!F12-'A1'!F14)))</f>
        <v>6377.9386196372716</v>
      </c>
      <c r="G61" s="217">
        <f ca="1">F61*(1+('A1'!G14+$C61*('A1'!G12-'A1'!G14)))</f>
        <v>7357.7914538712357</v>
      </c>
      <c r="H61" s="217">
        <f ca="1">G61*(1+('A1'!H14+$C61*('A1'!H12-'A1'!H14)))</f>
        <v>8322.7464940970694</v>
      </c>
      <c r="I61" s="217">
        <f ca="1">H61*(1+('A1'!I14+$C61*('A1'!I12-'A1'!I14)))</f>
        <v>9206.4469980755403</v>
      </c>
      <c r="J61" s="217">
        <f ca="1">I61*(1+('A1'!J14+$C61*('A1'!J12-'A1'!J14)))</f>
        <v>10069.042662964288</v>
      </c>
      <c r="K61" s="216">
        <f ca="1">'A1'!F21+$C61*('A1'!F19-'A1'!F21)</f>
        <v>0.34566841796716974</v>
      </c>
      <c r="L61" s="216">
        <f ca="1">'A1'!G21+$C61*('A1'!G19-'A1'!G21)</f>
        <v>0.33818420631886781</v>
      </c>
      <c r="M61" s="216">
        <f ca="1">'A1'!H21+$C61*('A1'!H19-'A1'!H21)</f>
        <v>0.32694210049471684</v>
      </c>
      <c r="N61" s="216">
        <f ca="1">'A1'!I21+$C61*('A1'!I19-'A1'!I21)</f>
        <v>0.32194210049471683</v>
      </c>
      <c r="O61" s="216">
        <f ca="1">'A1'!J21+$C61*('A1'!J19-'A1'!J21)</f>
        <v>0.31694210049471683</v>
      </c>
      <c r="P61" s="216">
        <f ca="1">'A1'!F28+$C61*('A1'!F26-'A1'!F28)</f>
        <v>0.4443947354396226</v>
      </c>
      <c r="Q61" s="216">
        <f ca="1">'A1'!G28+$C61*('A1'!G26-'A1'!G28)</f>
        <v>0.43691052379132067</v>
      </c>
      <c r="R61" s="216">
        <f ca="1">'A1'!H28+$C61*('A1'!H26-'A1'!H28)</f>
        <v>0.42754736505509428</v>
      </c>
      <c r="S61" s="216">
        <f ca="1">'A1'!I28+$C61*('A1'!I26-'A1'!I28)</f>
        <v>0.42442631214301879</v>
      </c>
      <c r="T61" s="216">
        <f ca="1">'A1'!J28+$C61*('A1'!J26-'A1'!J28)</f>
        <v>0.42130525923094331</v>
      </c>
      <c r="U61" s="217">
        <f t="shared" ca="1" si="4"/>
        <v>1338.9643215716844</v>
      </c>
      <c r="V61" s="217">
        <f t="shared" ca="1" si="5"/>
        <v>1654.8060727258589</v>
      </c>
      <c r="W61" s="217">
        <f t="shared" ca="1" si="6"/>
        <v>2043.3219398592073</v>
      </c>
      <c r="X61" s="217">
        <f t="shared" ca="1" si="7"/>
        <v>2335.0457660884531</v>
      </c>
      <c r="Y61" s="217">
        <f t="shared" ca="1" si="8"/>
        <v>2635.5985020658723</v>
      </c>
      <c r="Z61" s="217">
        <f ca="1">F61*('A1'!F35+$C61*('A1'!F33-'A1'!F35))</f>
        <v>362.77043327637875</v>
      </c>
      <c r="AA61" s="217">
        <f ca="1">G61*('A1'!G35+$C61*('A1'!G33-'A1'!G35))</f>
        <v>410.25495725291881</v>
      </c>
      <c r="AB61" s="217">
        <f ca="1">H61*('A1'!H35+$C61*('A1'!H33-'A1'!H35))</f>
        <v>442.21817884571539</v>
      </c>
      <c r="AC61" s="217">
        <f ca="1">I61*('A1'!I35+$C61*('A1'!I33-'A1'!I35))</f>
        <v>465.01278617667202</v>
      </c>
      <c r="AD61" s="217">
        <f ca="1">J61*('A1'!J35+$C61*('A1'!J33-'A1'!J35))</f>
        <v>488.44395330586349</v>
      </c>
      <c r="AE61" s="217">
        <f ca="1">F61*('A1'!F43+$C61*('A1'!F41-'A1'!F43))</f>
        <v>621.94971255266955</v>
      </c>
      <c r="AF61" s="217">
        <f ca="1">G61*('A1'!G43+$C61*('A1'!G41-'A1'!G43))</f>
        <v>685.39762209034996</v>
      </c>
      <c r="AG61" s="217">
        <f ca="1">H61*('A1'!H43+$C61*('A1'!H41-'A1'!H43))</f>
        <v>692.05825660711889</v>
      </c>
      <c r="AH61" s="217">
        <f ca="1">I61*('A1'!I43+$C61*('A1'!I41-'A1'!I43))</f>
        <v>673.47580732469089</v>
      </c>
      <c r="AI61" s="217">
        <f ca="1">J61*('A1'!J43+$C61*('A1'!J41-'A1'!J43))</f>
        <v>686.23173519138743</v>
      </c>
      <c r="AJ61" s="217">
        <f ca="1">(U61-Z61)*DCF!$H$40</f>
        <v>236.23892096746397</v>
      </c>
      <c r="AK61" s="217">
        <f ca="1">(V61-AA61)*DCF!$H$40</f>
        <v>301.18136994445149</v>
      </c>
      <c r="AL61" s="217">
        <f ca="1">(W61-AB61)*DCF!$H$40</f>
        <v>387.46711016526507</v>
      </c>
      <c r="AM61" s="217">
        <f ca="1">(X61-AC61)*DCF!$H$40</f>
        <v>452.54798113865098</v>
      </c>
      <c r="AN61" s="217">
        <f ca="1">(Y61-AD61)*DCF!$H$40</f>
        <v>519.61140079992208</v>
      </c>
      <c r="AO61" s="217">
        <f ca="1">(F61-DCF!$H$7)*DCF!$H$41</f>
        <v>335.91853688218998</v>
      </c>
      <c r="AP61" s="217">
        <f ca="1">(G61-F61)*DCF!$H$41</f>
        <v>325.15181197587941</v>
      </c>
      <c r="AQ61" s="217">
        <f ca="1">(H61-G61)*DCF!$H$41</f>
        <v>320.20816682127412</v>
      </c>
      <c r="AR61" s="217">
        <f ca="1">(I61-H61)*DCF!$H$41</f>
        <v>293.24487318264863</v>
      </c>
      <c r="AS61" s="217">
        <f ca="1">(J61-I61)*DCF!$H$41</f>
        <v>286.24149835764473</v>
      </c>
      <c r="AT61" s="217">
        <f ca="1">(U61-Z61)*(1-DCF!$H$40)+Z61-AE61-AO61</f>
        <v>144.8571511693608</v>
      </c>
      <c r="AU61" s="217">
        <f ca="1">(V61-AA61)*(1-DCF!$H$40)+AA61-AF61-AP61</f>
        <v>343.07526871517808</v>
      </c>
      <c r="AV61" s="217">
        <f ca="1">(W61-AB61)*(1-DCF!$H$40)+AB61-AG61-AQ61</f>
        <v>643.58840626554934</v>
      </c>
      <c r="AW61" s="217">
        <f ca="1">(X61-AC61)*(1-DCF!$H$40)+AC61-AH61-AR61</f>
        <v>915.77710444246236</v>
      </c>
      <c r="AX61" s="217">
        <f ca="1">(Y61-AD61)*(1-DCF!$H$40)+AD61-AI61-AS61</f>
        <v>1143.5138677169177</v>
      </c>
      <c r="AY61" s="218">
        <f t="shared" ca="1" si="9"/>
        <v>0.10655300666990966</v>
      </c>
      <c r="AZ61" s="219">
        <f t="shared" ca="1" si="10"/>
        <v>12.810601333981932</v>
      </c>
      <c r="BA61" s="217">
        <f ca="1">SUMPRODUCT(AT61:AX61,(1+$AY61)^(-{1,2,3,4,5}))</f>
        <v>2186.1495087627541</v>
      </c>
      <c r="BB61" s="217">
        <f t="shared" ca="1" si="11"/>
        <v>33763.601686405847</v>
      </c>
      <c r="BC61" s="217">
        <f t="shared" ca="1" si="12"/>
        <v>20351.089086363176</v>
      </c>
      <c r="BD61" s="217">
        <f t="shared" ca="1" si="13"/>
        <v>22537.238595125931</v>
      </c>
      <c r="BE61" s="217">
        <f ca="1">BD61-(DCF!$J$48-DCF!$J$51)</f>
        <v>21975.098595125932</v>
      </c>
      <c r="BF61" s="220">
        <f ca="1">BE61/DCF!$J$55</f>
        <v>886.81887193933028</v>
      </c>
    </row>
    <row r="62" spans="1:58" ht="15" customHeight="1">
      <c r="A62">
        <v>36</v>
      </c>
      <c r="B62" s="215">
        <f t="shared" ca="1" si="0"/>
        <v>0.83678691137277805</v>
      </c>
      <c r="C62" s="216">
        <f t="shared" ca="1" si="1"/>
        <v>0.71433140824792973</v>
      </c>
      <c r="D62" s="215">
        <f t="shared" ca="1" si="2"/>
        <v>0.40686946773224308</v>
      </c>
      <c r="E62" s="216">
        <f t="shared" ca="1" si="3"/>
        <v>0.45103739741414073</v>
      </c>
      <c r="F62" s="217">
        <f ca="1">DCF!$H$7*(1+('A1'!F14+$C62*('A1'!F12-'A1'!F14)))</f>
        <v>6431.1297695086578</v>
      </c>
      <c r="G62" s="217">
        <f ca="1">F62*(1+('A1'!G14+$C62*('A1'!G12-'A1'!G14)))</f>
        <v>7506.091253410922</v>
      </c>
      <c r="H62" s="217">
        <f ca="1">G62*(1+('A1'!H14+$C62*('A1'!H12-'A1'!H14)))</f>
        <v>8578.4345916947113</v>
      </c>
      <c r="I62" s="217">
        <f ca="1">H62*(1+('A1'!I14+$C62*('A1'!I12-'A1'!I14)))</f>
        <v>9558.8623948997702</v>
      </c>
      <c r="J62" s="217">
        <f ca="1">I62*(1+('A1'!J14+$C62*('A1'!J12-'A1'!J14)))</f>
        <v>10514.779209150543</v>
      </c>
      <c r="K62" s="216">
        <f ca="1">'A1'!F21+$C62*('A1'!F19-'A1'!F21)</f>
        <v>0.34071177254636387</v>
      </c>
      <c r="L62" s="216">
        <f ca="1">'A1'!G21+$C62*('A1'!G19-'A1'!G21)</f>
        <v>0.33142514438140525</v>
      </c>
      <c r="M62" s="216">
        <f ca="1">'A1'!H21+$C62*('A1'!H19-'A1'!H21)</f>
        <v>0.31928183029892598</v>
      </c>
      <c r="N62" s="216">
        <f ca="1">'A1'!I21+$C62*('A1'!I19-'A1'!I21)</f>
        <v>0.31428183029892598</v>
      </c>
      <c r="O62" s="216">
        <f ca="1">'A1'!J21+$C62*('A1'!J19-'A1'!J21)</f>
        <v>0.30928183029892597</v>
      </c>
      <c r="P62" s="216">
        <f ca="1">'A1'!F28+$C62*('A1'!F26-'A1'!F28)</f>
        <v>0.44214171479380177</v>
      </c>
      <c r="Q62" s="216">
        <f ca="1">'A1'!G28+$C62*('A1'!G26-'A1'!G28)</f>
        <v>0.43285508662884314</v>
      </c>
      <c r="R62" s="216">
        <f ca="1">'A1'!H28+$C62*('A1'!H26-'A1'!H28)</f>
        <v>0.42214011550512426</v>
      </c>
      <c r="S62" s="216">
        <f ca="1">'A1'!I28+$C62*('A1'!I26-'A1'!I28)</f>
        <v>0.41856845846388457</v>
      </c>
      <c r="T62" s="216">
        <f ca="1">'A1'!J28+$C62*('A1'!J26-'A1'!J28)</f>
        <v>0.41499680142264495</v>
      </c>
      <c r="U62" s="217">
        <f t="shared" ca="1" si="4"/>
        <v>1396.4974019116494</v>
      </c>
      <c r="V62" s="217">
        <f t="shared" ca="1" si="5"/>
        <v>1769.3340962700177</v>
      </c>
      <c r="W62" s="217">
        <f t="shared" ca="1" si="6"/>
        <v>2218.1949247676453</v>
      </c>
      <c r="X62" s="217">
        <f t="shared" ca="1" si="7"/>
        <v>2553.6473285535026</v>
      </c>
      <c r="Y62" s="217">
        <f t="shared" ca="1" si="8"/>
        <v>2899.1493106925664</v>
      </c>
      <c r="Z62" s="217">
        <f ca="1">F62*('A1'!F35+$C62*('A1'!F33-'A1'!F35))</f>
        <v>362.89799624612795</v>
      </c>
      <c r="AA62" s="217">
        <f ca="1">G62*('A1'!G35+$C62*('A1'!G33-'A1'!G35))</f>
        <v>411.75929035661221</v>
      </c>
      <c r="AB62" s="217">
        <f ca="1">H62*('A1'!H35+$C62*('A1'!H33-'A1'!H35))</f>
        <v>447.29977761475425</v>
      </c>
      <c r="AC62" s="217">
        <f ca="1">I62*('A1'!I35+$C62*('A1'!I33-'A1'!I35))</f>
        <v>472.47567127462349</v>
      </c>
      <c r="AD62" s="217">
        <f ca="1">J62*('A1'!J35+$C62*('A1'!J33-'A1'!J35))</f>
        <v>498.69519123376767</v>
      </c>
      <c r="AE62" s="217">
        <f ca="1">F62*('A1'!F43+$C62*('A1'!F41-'A1'!F43))</f>
        <v>615.5451149483863</v>
      </c>
      <c r="AF62" s="217">
        <f ca="1">G62*('A1'!G43+$C62*('A1'!G41-'A1'!G43))</f>
        <v>675.53620840022882</v>
      </c>
      <c r="AG62" s="217">
        <f ca="1">H62*('A1'!H43+$C62*('A1'!H41-'A1'!H43))</f>
        <v>686.26104794226353</v>
      </c>
      <c r="AH62" s="217">
        <f ca="1">I62*('A1'!I43+$C62*('A1'!I41-'A1'!I43))</f>
        <v>669.1050802625856</v>
      </c>
      <c r="AI62" s="217">
        <f ca="1">J62*('A1'!J43+$C62*('A1'!J41-'A1'!J43))</f>
        <v>683.44383242744925</v>
      </c>
      <c r="AJ62" s="217">
        <f ca="1">(U62-Z62)*DCF!$H$40</f>
        <v>250.13105617105614</v>
      </c>
      <c r="AK62" s="217">
        <f ca="1">(V62-AA62)*DCF!$H$40</f>
        <v>328.53310303104411</v>
      </c>
      <c r="AL62" s="217">
        <f ca="1">(W62-AB62)*DCF!$H$40</f>
        <v>428.55662561099962</v>
      </c>
      <c r="AM62" s="217">
        <f ca="1">(X62-AC62)*DCF!$H$40</f>
        <v>503.64354106148875</v>
      </c>
      <c r="AN62" s="217">
        <f ca="1">(Y62-AD62)*DCF!$H$40</f>
        <v>580.90989690902927</v>
      </c>
      <c r="AO62" s="217">
        <f ca="1">(F62-DCF!$H$7)*DCF!$H$41</f>
        <v>353.56934949149672</v>
      </c>
      <c r="AP62" s="217">
        <f ca="1">(G62-F62)*DCF!$H$41</f>
        <v>356.71241852186495</v>
      </c>
      <c r="AQ62" s="217">
        <f ca="1">(H62-G62)*DCF!$H$41</f>
        <v>355.84361990015213</v>
      </c>
      <c r="AR62" s="217">
        <f ca="1">(I62-H62)*DCF!$H$41</f>
        <v>325.34260818144173</v>
      </c>
      <c r="AS62" s="217">
        <f ca="1">(J62-I62)*DCF!$H$41</f>
        <v>317.20894545847034</v>
      </c>
      <c r="AT62" s="217">
        <f ca="1">(U62-Z62)*(1-DCF!$H$40)+Z62-AE62-AO62</f>
        <v>177.25188130071024</v>
      </c>
      <c r="AU62" s="217">
        <f ca="1">(V62-AA62)*(1-DCF!$H$40)+AA62-AF62-AP62</f>
        <v>408.55236631687967</v>
      </c>
      <c r="AV62" s="217">
        <f ca="1">(W62-AB62)*(1-DCF!$H$40)+AB62-AG62-AQ62</f>
        <v>747.53363131422998</v>
      </c>
      <c r="AW62" s="217">
        <f ca="1">(X62-AC62)*(1-DCF!$H$40)+AC62-AH62-AR62</f>
        <v>1055.5560990479867</v>
      </c>
      <c r="AX62" s="217">
        <f ca="1">(Y62-AD62)*(1-DCF!$H$40)+AD62-AI62-AS62</f>
        <v>1317.5866358976177</v>
      </c>
      <c r="AY62" s="218">
        <f t="shared" ca="1" si="9"/>
        <v>0.10152074794828281</v>
      </c>
      <c r="AZ62" s="219">
        <f t="shared" ca="1" si="10"/>
        <v>11.804149589656562</v>
      </c>
      <c r="BA62" s="217">
        <f ca="1">SUMPRODUCT(AT62:AX62,(1+$AY62)^(-{1,2,3,4,5}))</f>
        <v>2586.4123187361238</v>
      </c>
      <c r="BB62" s="217">
        <f t="shared" ca="1" si="11"/>
        <v>34221.992146164761</v>
      </c>
      <c r="BC62" s="217">
        <f t="shared" ca="1" si="12"/>
        <v>21102.887232213008</v>
      </c>
      <c r="BD62" s="217">
        <f t="shared" ca="1" si="13"/>
        <v>23689.29955094913</v>
      </c>
      <c r="BE62" s="217">
        <f ca="1">BD62-(DCF!$J$48-DCF!$J$51)</f>
        <v>23127.159550949131</v>
      </c>
      <c r="BF62" s="220">
        <f ca="1">BE62/DCF!$J$55</f>
        <v>933.31101361623178</v>
      </c>
    </row>
    <row r="63" spans="1:58" ht="15" customHeight="1">
      <c r="A63">
        <v>37</v>
      </c>
      <c r="B63" s="215">
        <f t="shared" ca="1" si="0"/>
        <v>0.83635315053150361</v>
      </c>
      <c r="C63" s="216">
        <f t="shared" ca="1" si="1"/>
        <v>0.71395205867853517</v>
      </c>
      <c r="D63" s="215">
        <f t="shared" ca="1" si="2"/>
        <v>0.68877319724647879</v>
      </c>
      <c r="E63" s="216">
        <f t="shared" ca="1" si="3"/>
        <v>0.60552135498006909</v>
      </c>
      <c r="F63" s="217">
        <f ca="1">DCF!$H$7*(1+('A1'!F14+$C63*('A1'!F12-'A1'!F14)))</f>
        <v>6430.9058696540687</v>
      </c>
      <c r="G63" s="217">
        <f ca="1">F63*(1+('A1'!G14+$C63*('A1'!G12-'A1'!G14)))</f>
        <v>7505.4639945544222</v>
      </c>
      <c r="H63" s="217">
        <f ca="1">G63*(1+('A1'!H14+$C63*('A1'!H12-'A1'!H14)))</f>
        <v>8577.3475854146109</v>
      </c>
      <c r="I63" s="217">
        <f ca="1">H63*(1+('A1'!I14+$C63*('A1'!I12-'A1'!I14)))</f>
        <v>9557.3583116800728</v>
      </c>
      <c r="J63" s="217">
        <f ca="1">I63*(1+('A1'!J14+$C63*('A1'!J12-'A1'!J14)))</f>
        <v>10512.870922214744</v>
      </c>
      <c r="K63" s="216">
        <f ca="1">'A1'!F21+$C63*('A1'!F19-'A1'!F21)</f>
        <v>0.34073263677268056</v>
      </c>
      <c r="L63" s="216">
        <f ca="1">'A1'!G21+$C63*('A1'!G19-'A1'!G21)</f>
        <v>0.33145359559910986</v>
      </c>
      <c r="M63" s="216">
        <f ca="1">'A1'!H21+$C63*('A1'!H19-'A1'!H21)</f>
        <v>0.31931407501232451</v>
      </c>
      <c r="N63" s="216">
        <f ca="1">'A1'!I21+$C63*('A1'!I19-'A1'!I21)</f>
        <v>0.3143140750123245</v>
      </c>
      <c r="O63" s="216">
        <f ca="1">'A1'!J21+$C63*('A1'!J19-'A1'!J21)</f>
        <v>0.3093140750123245</v>
      </c>
      <c r="P63" s="216">
        <f ca="1">'A1'!F28+$C63*('A1'!F26-'A1'!F28)</f>
        <v>0.44215119853303664</v>
      </c>
      <c r="Q63" s="216">
        <f ca="1">'A1'!G28+$C63*('A1'!G26-'A1'!G28)</f>
        <v>0.43287215735946594</v>
      </c>
      <c r="R63" s="216">
        <f ca="1">'A1'!H28+$C63*('A1'!H26-'A1'!H28)</f>
        <v>0.42216287647928791</v>
      </c>
      <c r="S63" s="216">
        <f ca="1">'A1'!I28+$C63*('A1'!I26-'A1'!I28)</f>
        <v>0.41859311618589523</v>
      </c>
      <c r="T63" s="216">
        <f ca="1">'A1'!J28+$C63*('A1'!J26-'A1'!J28)</f>
        <v>0.41502335589250255</v>
      </c>
      <c r="U63" s="217">
        <f t="shared" ca="1" si="4"/>
        <v>1396.2536179292424</v>
      </c>
      <c r="V63" s="217">
        <f t="shared" ca="1" si="5"/>
        <v>1768.8445756131339</v>
      </c>
      <c r="W63" s="217">
        <f t="shared" ca="1" si="6"/>
        <v>2217.4420458974432</v>
      </c>
      <c r="X63" s="217">
        <f t="shared" ca="1" si="7"/>
        <v>2552.7016761916707</v>
      </c>
      <c r="Y63" s="217">
        <f t="shared" ca="1" si="8"/>
        <v>2898.005006983657</v>
      </c>
      <c r="Z63" s="217">
        <f ca="1">F63*('A1'!F35+$C63*('A1'!F33-'A1'!F35))</f>
        <v>362.89755975520711</v>
      </c>
      <c r="AA63" s="217">
        <f ca="1">G63*('A1'!G35+$C63*('A1'!G33-'A1'!G35))</f>
        <v>411.75335295987662</v>
      </c>
      <c r="AB63" s="217">
        <f ca="1">H63*('A1'!H35+$C63*('A1'!H33-'A1'!H35))</f>
        <v>447.27889049218732</v>
      </c>
      <c r="AC63" s="217">
        <f ca="1">I63*('A1'!I35+$C63*('A1'!I33-'A1'!I35))</f>
        <v>472.44483437161546</v>
      </c>
      <c r="AD63" s="217">
        <f ca="1">J63*('A1'!J35+$C63*('A1'!J33-'A1'!J35))</f>
        <v>498.65254159358255</v>
      </c>
      <c r="AE63" s="217">
        <f ca="1">F63*('A1'!F43+$C63*('A1'!F41-'A1'!F43))</f>
        <v>615.57247596579964</v>
      </c>
      <c r="AF63" s="217">
        <f ca="1">G63*('A1'!G43+$C63*('A1'!G41-'A1'!G43))</f>
        <v>675.57940791501721</v>
      </c>
      <c r="AG63" s="217">
        <f ca="1">H63*('A1'!H43+$C63*('A1'!H41-'A1'!H43))</f>
        <v>686.28797263724982</v>
      </c>
      <c r="AH63" s="217">
        <f ca="1">I63*('A1'!I43+$C63*('A1'!I41-'A1'!I43))</f>
        <v>669.12669213427296</v>
      </c>
      <c r="AI63" s="217">
        <f ca="1">J63*('A1'!J43+$C63*('A1'!J41-'A1'!J43))</f>
        <v>683.45937868553449</v>
      </c>
      <c r="AJ63" s="217">
        <f ca="1">(U63-Z63)*DCF!$H$40</f>
        <v>250.07216607811654</v>
      </c>
      <c r="AK63" s="217">
        <f ca="1">(V63-AA63)*DCF!$H$40</f>
        <v>328.41607588208825</v>
      </c>
      <c r="AL63" s="217">
        <f ca="1">(W63-AB63)*DCF!$H$40</f>
        <v>428.37948360807195</v>
      </c>
      <c r="AM63" s="217">
        <f ca="1">(X63-AC63)*DCF!$H$40</f>
        <v>503.42215572045336</v>
      </c>
      <c r="AN63" s="217">
        <f ca="1">(Y63-AD63)*DCF!$H$40</f>
        <v>580.64329662439798</v>
      </c>
      <c r="AO63" s="217">
        <f ca="1">(F63-DCF!$H$7)*DCF!$H$41</f>
        <v>353.49505114701356</v>
      </c>
      <c r="AP63" s="217">
        <f ca="1">(G63-F63)*DCF!$H$41</f>
        <v>356.57856892142917</v>
      </c>
      <c r="AQ63" s="217">
        <f ca="1">(H63-G63)*DCF!$H$41</f>
        <v>355.69105851275577</v>
      </c>
      <c r="AR63" s="217">
        <f ca="1">(I63-H63)*DCF!$H$41</f>
        <v>325.20420645629974</v>
      </c>
      <c r="AS63" s="217">
        <f ca="1">(J63-I63)*DCF!$H$41</f>
        <v>317.07481555027795</v>
      </c>
      <c r="AT63" s="217">
        <f ca="1">(U63-Z63)*(1-DCF!$H$40)+Z63-AE63-AO63</f>
        <v>177.11392473831279</v>
      </c>
      <c r="AU63" s="217">
        <f ca="1">(V63-AA63)*(1-DCF!$H$40)+AA63-AF63-AP63</f>
        <v>408.2705228945992</v>
      </c>
      <c r="AV63" s="217">
        <f ca="1">(W63-AB63)*(1-DCF!$H$40)+AB63-AG63-AQ63</f>
        <v>747.08353113936573</v>
      </c>
      <c r="AW63" s="217">
        <f ca="1">(X63-AC63)*(1-DCF!$H$40)+AC63-AH63-AR63</f>
        <v>1054.9486218806446</v>
      </c>
      <c r="AX63" s="217">
        <f ca="1">(Y63-AD63)*(1-DCF!$H$40)+AD63-AI63-AS63</f>
        <v>1316.8275161234465</v>
      </c>
      <c r="AY63" s="218">
        <f t="shared" ca="1" si="9"/>
        <v>0.10461042709960139</v>
      </c>
      <c r="AZ63" s="219">
        <f t="shared" ca="1" si="10"/>
        <v>12.422085419920275</v>
      </c>
      <c r="BA63" s="217">
        <f ca="1">SUMPRODUCT(AT63:AX63,(1+$AY63)^(-{1,2,3,4,5}))</f>
        <v>2558.5537872738537</v>
      </c>
      <c r="BB63" s="217">
        <f t="shared" ca="1" si="11"/>
        <v>35999.265744107644</v>
      </c>
      <c r="BC63" s="217">
        <f t="shared" ca="1" si="12"/>
        <v>21890.110325500296</v>
      </c>
      <c r="BD63" s="217">
        <f t="shared" ca="1" si="13"/>
        <v>24448.66411277415</v>
      </c>
      <c r="BE63" s="217">
        <f ca="1">BD63-(DCF!$J$48-DCF!$J$51)</f>
        <v>23886.52411277415</v>
      </c>
      <c r="BF63" s="220">
        <f ca="1">BE63/DCF!$J$55</f>
        <v>963.95564627593387</v>
      </c>
    </row>
    <row r="64" spans="1:58" ht="15" customHeight="1">
      <c r="A64">
        <v>38</v>
      </c>
      <c r="B64" s="215">
        <f t="shared" ca="1" si="0"/>
        <v>0.61885525125612328</v>
      </c>
      <c r="C64" s="216">
        <f t="shared" ca="1" si="1"/>
        <v>0.56345404093962981</v>
      </c>
      <c r="D64" s="215">
        <f t="shared" ca="1" si="2"/>
        <v>0.71728007851217279</v>
      </c>
      <c r="E64" s="216">
        <f t="shared" ca="1" si="3"/>
        <v>0.62402132940296517</v>
      </c>
      <c r="F64" s="217">
        <f ca="1">DCF!$H$7*(1+('A1'!F14+$C64*('A1'!F12-'A1'!F14)))</f>
        <v>6342.078869425005</v>
      </c>
      <c r="G64" s="217">
        <f ca="1">F64*(1+('A1'!G14+$C64*('A1'!G12-'A1'!G14)))</f>
        <v>7258.6240966308087</v>
      </c>
      <c r="H64" s="217">
        <f ca="1">G64*(1+('A1'!H14+$C64*('A1'!H12-'A1'!H14)))</f>
        <v>8153.2424417204411</v>
      </c>
      <c r="I64" s="217">
        <f ca="1">H64*(1+('A1'!I14+$C64*('A1'!I12-'A1'!I14)))</f>
        <v>8974.3625298557708</v>
      </c>
      <c r="J64" s="217">
        <f ca="1">I64*(1+('A1'!J14+$C64*('A1'!J12-'A1'!J14)))</f>
        <v>9777.0455146098702</v>
      </c>
      <c r="K64" s="216">
        <f ca="1">'A1'!F21+$C64*('A1'!F19-'A1'!F21)</f>
        <v>0.34901002774832035</v>
      </c>
      <c r="L64" s="216">
        <f ca="1">'A1'!G21+$C64*('A1'!G19-'A1'!G21)</f>
        <v>0.34274094692952778</v>
      </c>
      <c r="M64" s="216">
        <f ca="1">'A1'!H21+$C64*('A1'!H19-'A1'!H21)</f>
        <v>0.33210640652013146</v>
      </c>
      <c r="N64" s="216">
        <f ca="1">'A1'!I21+$C64*('A1'!I19-'A1'!I21)</f>
        <v>0.32710640652013145</v>
      </c>
      <c r="O64" s="216">
        <f ca="1">'A1'!J21+$C64*('A1'!J19-'A1'!J21)</f>
        <v>0.32210640652013145</v>
      </c>
      <c r="P64" s="216">
        <f ca="1">'A1'!F28+$C64*('A1'!F26-'A1'!F28)</f>
        <v>0.44591364897650926</v>
      </c>
      <c r="Q64" s="216">
        <f ca="1">'A1'!G28+$C64*('A1'!G26-'A1'!G28)</f>
        <v>0.43964456815771669</v>
      </c>
      <c r="R64" s="216">
        <f ca="1">'A1'!H28+$C64*('A1'!H26-'A1'!H28)</f>
        <v>0.43119275754362224</v>
      </c>
      <c r="S64" s="216">
        <f ca="1">'A1'!I28+$C64*('A1'!I26-'A1'!I28)</f>
        <v>0.42837548733892405</v>
      </c>
      <c r="T64" s="216">
        <f ca="1">'A1'!J28+$C64*('A1'!J26-'A1'!J28)</f>
        <v>0.42555821713422592</v>
      </c>
      <c r="U64" s="217">
        <f t="shared" ca="1" si="4"/>
        <v>1300.6102164628294</v>
      </c>
      <c r="V64" s="217">
        <f t="shared" ca="1" si="5"/>
        <v>1579.5817439636294</v>
      </c>
      <c r="W64" s="217">
        <f t="shared" ca="1" si="6"/>
        <v>1929.8793015461104</v>
      </c>
      <c r="X64" s="217">
        <f t="shared" ca="1" si="7"/>
        <v>2194.3941296225885</v>
      </c>
      <c r="Y64" s="217">
        <f t="shared" ca="1" si="8"/>
        <v>2467.0944594775588</v>
      </c>
      <c r="Z64" s="217">
        <f ca="1">F64*('A1'!F35+$C64*('A1'!F33-'A1'!F35))</f>
        <v>362.65738233082351</v>
      </c>
      <c r="AA64" s="217">
        <f ca="1">G64*('A1'!G35+$C64*('A1'!G33-'A1'!G35))</f>
        <v>409.13568320202614</v>
      </c>
      <c r="AB64" s="217">
        <f ca="1">H64*('A1'!H35+$C64*('A1'!H33-'A1'!H35))</f>
        <v>438.66079509719981</v>
      </c>
      <c r="AC64" s="217">
        <f ca="1">I64*('A1'!I35+$C64*('A1'!I33-'A1'!I35))</f>
        <v>459.83333674398153</v>
      </c>
      <c r="AD64" s="217">
        <f ca="1">J64*('A1'!J35+$C64*('A1'!J33-'A1'!J35))</f>
        <v>481.40755917426139</v>
      </c>
      <c r="AE64" s="217">
        <f ca="1">F64*('A1'!F43+$C64*('A1'!F41-'A1'!F43))</f>
        <v>626.15927629804332</v>
      </c>
      <c r="AF64" s="217">
        <f ca="1">G64*('A1'!G43+$C64*('A1'!G41-'A1'!G43))</f>
        <v>691.59523335074903</v>
      </c>
      <c r="AG64" s="217">
        <f ca="1">H64*('A1'!H43+$C64*('A1'!H41-'A1'!H43))</f>
        <v>695.3012473614707</v>
      </c>
      <c r="AH64" s="217">
        <f ca="1">I64*('A1'!I43+$C64*('A1'!I41-'A1'!I43))</f>
        <v>675.58201120564297</v>
      </c>
      <c r="AI64" s="217">
        <f ca="1">J64*('A1'!J43+$C64*('A1'!J41-'A1'!J43))</f>
        <v>687.12204318687191</v>
      </c>
      <c r="AJ64" s="217">
        <f ca="1">(U64-Z64)*DCF!$H$40</f>
        <v>226.98458585994541</v>
      </c>
      <c r="AK64" s="217">
        <f ca="1">(V64-AA64)*DCF!$H$40</f>
        <v>283.24794670430799</v>
      </c>
      <c r="AL64" s="217">
        <f ca="1">(W64-AB64)*DCF!$H$40</f>
        <v>360.87487856063638</v>
      </c>
      <c r="AM64" s="217">
        <f ca="1">(X64-AC64)*DCF!$H$40</f>
        <v>419.76371187662284</v>
      </c>
      <c r="AN64" s="217">
        <f ca="1">(Y64-AD64)*DCF!$H$40</f>
        <v>480.53622987339793</v>
      </c>
      <c r="AO64" s="217">
        <f ca="1">(F64-DCF!$H$7)*DCF!$H$41</f>
        <v>324.01893078712123</v>
      </c>
      <c r="AP64" s="217">
        <f ca="1">(G64-F64)*DCF!$H$41</f>
        <v>304.14398057724287</v>
      </c>
      <c r="AQ64" s="217">
        <f ca="1">(H64-G64)*DCF!$H$41</f>
        <v>296.86782113578101</v>
      </c>
      <c r="AR64" s="217">
        <f ca="1">(I64-H64)*DCF!$H$41</f>
        <v>272.47835101250126</v>
      </c>
      <c r="AS64" s="217">
        <f ca="1">(J64-I64)*DCF!$H$41</f>
        <v>266.36023065549847</v>
      </c>
      <c r="AT64" s="217">
        <f ca="1">(U64-Z64)*(1-DCF!$H$40)+Z64-AE64-AO64</f>
        <v>123.44742351771947</v>
      </c>
      <c r="AU64" s="217">
        <f ca="1">(V64-AA64)*(1-DCF!$H$40)+AA64-AF64-AP64</f>
        <v>300.5945833313296</v>
      </c>
      <c r="AV64" s="217">
        <f ca="1">(W64-AB64)*(1-DCF!$H$40)+AB64-AG64-AQ64</f>
        <v>576.83535448822238</v>
      </c>
      <c r="AW64" s="217">
        <f ca="1">(X64-AC64)*(1-DCF!$H$40)+AC64-AH64-AR64</f>
        <v>826.5700555278213</v>
      </c>
      <c r="AX64" s="217">
        <f ca="1">(Y64-AD64)*(1-DCF!$H$40)+AD64-AI64-AS64</f>
        <v>1033.0759557617903</v>
      </c>
      <c r="AY64" s="218">
        <f t="shared" ca="1" si="9"/>
        <v>0.10498042658805931</v>
      </c>
      <c r="AZ64" s="219">
        <f t="shared" ca="1" si="10"/>
        <v>12.496085317611861</v>
      </c>
      <c r="BA64" s="217">
        <f ca="1">SUMPRODUCT(AT64:AX64,(1+$AY64)^(-{1,2,3,4,5}))</f>
        <v>1967.0423571925394</v>
      </c>
      <c r="BB64" s="217">
        <f t="shared" ca="1" si="11"/>
        <v>30829.022852239093</v>
      </c>
      <c r="BC64" s="217">
        <f t="shared" ca="1" si="12"/>
        <v>18714.870843456196</v>
      </c>
      <c r="BD64" s="217">
        <f t="shared" ca="1" si="13"/>
        <v>20681.913200648734</v>
      </c>
      <c r="BE64" s="217">
        <f ca="1">BD64-(DCF!$J$48-DCF!$J$51)</f>
        <v>20119.773200648735</v>
      </c>
      <c r="BF64" s="220">
        <f ca="1">BE64/DCF!$J$55</f>
        <v>811.94605322189364</v>
      </c>
    </row>
    <row r="65" spans="1:58" ht="15" customHeight="1">
      <c r="A65">
        <v>39</v>
      </c>
      <c r="B65" s="215">
        <f t="shared" ca="1" si="0"/>
        <v>0.28908455624052243</v>
      </c>
      <c r="C65" s="216">
        <f t="shared" ca="1" si="1"/>
        <v>0.38018716196139662</v>
      </c>
      <c r="D65" s="215">
        <f t="shared" ca="1" si="2"/>
        <v>0.69665974674729747</v>
      </c>
      <c r="E65" s="216">
        <f t="shared" ca="1" si="3"/>
        <v>0.61055150966225158</v>
      </c>
      <c r="F65" s="217">
        <f ca="1">DCF!$H$7*(1+('A1'!F14+$C65*('A1'!F12-'A1'!F14)))</f>
        <v>6233.9110188077211</v>
      </c>
      <c r="G65" s="217">
        <f ca="1">F65*(1+('A1'!G14+$C65*('A1'!G12-'A1'!G14)))</f>
        <v>6963.4536206602424</v>
      </c>
      <c r="H65" s="217">
        <f ca="1">G65*(1+('A1'!H14+$C65*('A1'!H12-'A1'!H14)))</f>
        <v>7655.790338726777</v>
      </c>
      <c r="I65" s="217">
        <f ca="1">H65*(1+('A1'!I14+$C65*('A1'!I12-'A1'!I14)))</f>
        <v>8300.5368437937959</v>
      </c>
      <c r="J65" s="217">
        <f ca="1">I65*(1+('A1'!J14+$C65*('A1'!J12-'A1'!J14)))</f>
        <v>8936.4667141613427</v>
      </c>
      <c r="K65" s="216">
        <f ca="1">'A1'!F21+$C65*('A1'!F19-'A1'!F21)</f>
        <v>0.35908970609212321</v>
      </c>
      <c r="L65" s="216">
        <f ca="1">'A1'!G21+$C65*('A1'!G19-'A1'!G21)</f>
        <v>0.35648596285289524</v>
      </c>
      <c r="M65" s="216">
        <f ca="1">'A1'!H21+$C65*('A1'!H19-'A1'!H21)</f>
        <v>0.34768409123328126</v>
      </c>
      <c r="N65" s="216">
        <f ca="1">'A1'!I21+$C65*('A1'!I19-'A1'!I21)</f>
        <v>0.34268409123328125</v>
      </c>
      <c r="O65" s="216">
        <f ca="1">'A1'!J21+$C65*('A1'!J19-'A1'!J21)</f>
        <v>0.33768409123328125</v>
      </c>
      <c r="P65" s="216">
        <f ca="1">'A1'!F28+$C65*('A1'!F26-'A1'!F28)</f>
        <v>0.45049532095096512</v>
      </c>
      <c r="Q65" s="216">
        <f ca="1">'A1'!G28+$C65*('A1'!G26-'A1'!G28)</f>
        <v>0.44789157771173715</v>
      </c>
      <c r="R65" s="216">
        <f ca="1">'A1'!H28+$C65*('A1'!H26-'A1'!H28)</f>
        <v>0.44218877028231623</v>
      </c>
      <c r="S65" s="216">
        <f ca="1">'A1'!I28+$C65*('A1'!I26-'A1'!I28)</f>
        <v>0.44028783447250924</v>
      </c>
      <c r="T65" s="216">
        <f ca="1">'A1'!J28+$C65*('A1'!J26-'A1'!J28)</f>
        <v>0.43838689866270225</v>
      </c>
      <c r="U65" s="217">
        <f t="shared" ca="1" si="4"/>
        <v>1187.0299980620659</v>
      </c>
      <c r="V65" s="217">
        <f t="shared" ca="1" si="5"/>
        <v>1362.207923437672</v>
      </c>
      <c r="W65" s="217">
        <f t="shared" ca="1" si="6"/>
        <v>1608.6893167131923</v>
      </c>
      <c r="X65" s="217">
        <f t="shared" ca="1" si="7"/>
        <v>1801.4495268167032</v>
      </c>
      <c r="Y65" s="217">
        <f t="shared" ca="1" si="8"/>
        <v>2001.1341451296425</v>
      </c>
      <c r="Z65" s="217">
        <f ca="1">F65*('A1'!F35+$C65*('A1'!F33-'A1'!F35))</f>
        <v>362.18439643766129</v>
      </c>
      <c r="AA65" s="217">
        <f ca="1">G65*('A1'!G35+$C65*('A1'!G33-'A1'!G35))</f>
        <v>405.25996778604872</v>
      </c>
      <c r="AB65" s="217">
        <f ca="1">H65*('A1'!H35+$C65*('A1'!H33-'A1'!H35))</f>
        <v>427.33045510763446</v>
      </c>
      <c r="AC65" s="217">
        <f ca="1">I65*('A1'!I35+$C65*('A1'!I33-'A1'!I35))</f>
        <v>443.56204639526453</v>
      </c>
      <c r="AD65" s="217">
        <f ca="1">J65*('A1'!J35+$C65*('A1'!J33-'A1'!J35))</f>
        <v>459.67177697680131</v>
      </c>
      <c r="AE65" s="217">
        <f ca="1">F65*('A1'!F43+$C65*('A1'!F41-'A1'!F43))</f>
        <v>638.32915330564151</v>
      </c>
      <c r="AF65" s="217">
        <f ca="1">G65*('A1'!G43+$C65*('A1'!G41-'A1'!G43))</f>
        <v>708.13761794382583</v>
      </c>
      <c r="AG65" s="217">
        <f ca="1">H65*('A1'!H43+$C65*('A1'!H41-'A1'!H43))</f>
        <v>701.98582351549123</v>
      </c>
      <c r="AH65" s="217">
        <f ca="1">I65*('A1'!I43+$C65*('A1'!I41-'A1'!I43))</f>
        <v>678.09948607148158</v>
      </c>
      <c r="AI65" s="217">
        <f ca="1">J65*('A1'!J43+$C65*('A1'!J41-'A1'!J43))</f>
        <v>685.36845714383867</v>
      </c>
      <c r="AJ65" s="217">
        <f ca="1">(U65-Z65)*DCF!$H$40</f>
        <v>199.61263559310592</v>
      </c>
      <c r="AK65" s="217">
        <f ca="1">(V65-AA65)*DCF!$H$40</f>
        <v>231.58140526769282</v>
      </c>
      <c r="AL65" s="217">
        <f ca="1">(W65-AB65)*DCF!$H$40</f>
        <v>285.88884450854499</v>
      </c>
      <c r="AM65" s="217">
        <f ca="1">(X65-AC65)*DCF!$H$40</f>
        <v>328.60877026198813</v>
      </c>
      <c r="AN65" s="217">
        <f ca="1">(Y65-AD65)*DCF!$H$40</f>
        <v>373.03389309298757</v>
      </c>
      <c r="AO65" s="217">
        <f ca="1">(F65-DCF!$H$7)*DCF!$H$41</f>
        <v>288.12479301770577</v>
      </c>
      <c r="AP65" s="217">
        <f ca="1">(G65-F65)*DCF!$H$41</f>
        <v>242.08951652560572</v>
      </c>
      <c r="AQ65" s="217">
        <f ca="1">(H65-G65)*DCF!$H$41</f>
        <v>229.74321297213865</v>
      </c>
      <c r="AR65" s="217">
        <f ca="1">(I65-H65)*DCF!$H$41</f>
        <v>213.95100066384035</v>
      </c>
      <c r="AS65" s="217">
        <f ca="1">(J65-I65)*DCF!$H$41</f>
        <v>211.02531157267805</v>
      </c>
      <c r="AT65" s="217">
        <f ca="1">(U65-Z65)*(1-DCF!$H$40)+Z65-AE65-AO65</f>
        <v>60.963416145612882</v>
      </c>
      <c r="AU65" s="217">
        <f ca="1">(V65-AA65)*(1-DCF!$H$40)+AA65-AF65-AP65</f>
        <v>180.39938370054759</v>
      </c>
      <c r="AV65" s="217">
        <f ca="1">(W65-AB65)*(1-DCF!$H$40)+AB65-AG65-AQ65</f>
        <v>391.07143571701749</v>
      </c>
      <c r="AW65" s="217">
        <f ca="1">(X65-AC65)*(1-DCF!$H$40)+AC65-AH65-AR65</f>
        <v>580.79026981939307</v>
      </c>
      <c r="AX65" s="217">
        <f ca="1">(Y65-AD65)*(1-DCF!$H$40)+AD65-AI65-AS65</f>
        <v>731.70648332013843</v>
      </c>
      <c r="AY65" s="218">
        <f t="shared" ca="1" si="9"/>
        <v>0.10471103019324503</v>
      </c>
      <c r="AZ65" s="219">
        <f t="shared" ca="1" si="10"/>
        <v>12.442206038649006</v>
      </c>
      <c r="BA65" s="217">
        <f ca="1">SUMPRODUCT(AT65:AX65,(1+$AY65)^(-{1,2,3,4,5}))</f>
        <v>1327.7722833118089</v>
      </c>
      <c r="BB65" s="217">
        <f t="shared" ca="1" si="11"/>
        <v>24898.523344678757</v>
      </c>
      <c r="BC65" s="217">
        <f t="shared" ca="1" si="12"/>
        <v>15133.177971464098</v>
      </c>
      <c r="BD65" s="217">
        <f t="shared" ca="1" si="13"/>
        <v>16460.950254775908</v>
      </c>
      <c r="BE65" s="217">
        <f ca="1">BD65-(DCF!$J$48-DCF!$J$51)</f>
        <v>15898.810254775908</v>
      </c>
      <c r="BF65" s="220">
        <f ca="1">BE65/DCF!$J$55</f>
        <v>641.60644896697124</v>
      </c>
    </row>
    <row r="66" spans="1:58" ht="15" customHeight="1">
      <c r="A66">
        <v>40</v>
      </c>
      <c r="B66" s="215">
        <f t="shared" ca="1" si="0"/>
        <v>0.99919383569905973</v>
      </c>
      <c r="C66" s="216">
        <f t="shared" ca="1" si="1"/>
        <v>0.9799230941011785</v>
      </c>
      <c r="D66" s="215">
        <f t="shared" ca="1" si="2"/>
        <v>0.89862219423352296</v>
      </c>
      <c r="E66" s="216">
        <f t="shared" ca="1" si="3"/>
        <v>0.77485803837747502</v>
      </c>
      <c r="F66" s="217">
        <f ca="1">DCF!$H$7*(1+('A1'!F14+$C66*('A1'!F12-'A1'!F14)))</f>
        <v>6587.8874005696362</v>
      </c>
      <c r="G66" s="217">
        <f ca="1">F66*(1+('A1'!G14+$C66*('A1'!G12-'A1'!G14)))</f>
        <v>7951.5040953772686</v>
      </c>
      <c r="H66" s="217">
        <f ca="1">G66*(1+('A1'!H14+$C66*('A1'!H12-'A1'!H14)))</f>
        <v>9362.0214246131691</v>
      </c>
      <c r="I66" s="217">
        <f ca="1">H66*(1+('A1'!I14+$C66*('A1'!I12-'A1'!I14)))</f>
        <v>10655.78798597419</v>
      </c>
      <c r="J66" s="217">
        <f ca="1">I66*(1+('A1'!J14+$C66*('A1'!J12-'A1'!J14)))</f>
        <v>11919.507076604039</v>
      </c>
      <c r="K66" s="216">
        <f ca="1">'A1'!F21+$C66*('A1'!F19-'A1'!F21)</f>
        <v>0.32610422982443521</v>
      </c>
      <c r="L66" s="216">
        <f ca="1">'A1'!G21+$C66*('A1'!G19-'A1'!G21)</f>
        <v>0.31150576794241158</v>
      </c>
      <c r="M66" s="216">
        <f ca="1">'A1'!H21+$C66*('A1'!H19-'A1'!H21)</f>
        <v>0.29670653700139982</v>
      </c>
      <c r="N66" s="216">
        <f ca="1">'A1'!I21+$C66*('A1'!I19-'A1'!I21)</f>
        <v>0.29170653700139981</v>
      </c>
      <c r="O66" s="216">
        <f ca="1">'A1'!J21+$C66*('A1'!J19-'A1'!J21)</f>
        <v>0.28670653700139981</v>
      </c>
      <c r="P66" s="216">
        <f ca="1">'A1'!F28+$C66*('A1'!F26-'A1'!F28)</f>
        <v>0.43550192264747056</v>
      </c>
      <c r="Q66" s="216">
        <f ca="1">'A1'!G28+$C66*('A1'!G26-'A1'!G28)</f>
        <v>0.42090346076544694</v>
      </c>
      <c r="R66" s="216">
        <f ca="1">'A1'!H28+$C66*('A1'!H26-'A1'!H28)</f>
        <v>0.40620461435392929</v>
      </c>
      <c r="S66" s="216">
        <f ca="1">'A1'!I28+$C66*('A1'!I26-'A1'!I28)</f>
        <v>0.40130499888342341</v>
      </c>
      <c r="T66" s="216">
        <f ca="1">'A1'!J28+$C66*('A1'!J26-'A1'!J28)</f>
        <v>0.39640538341291753</v>
      </c>
      <c r="U66" s="217">
        <f t="shared" ca="1" si="4"/>
        <v>1570.5118245036508</v>
      </c>
      <c r="V66" s="217">
        <f t="shared" ca="1" si="5"/>
        <v>2127.7491138146252</v>
      </c>
      <c r="W66" s="217">
        <f t="shared" ca="1" si="6"/>
        <v>2781.3521660250681</v>
      </c>
      <c r="X66" s="217">
        <f t="shared" ca="1" si="7"/>
        <v>3271.2039877511693</v>
      </c>
      <c r="Y66" s="217">
        <f t="shared" ca="1" si="8"/>
        <v>3777.1497071130084</v>
      </c>
      <c r="Z66" s="217">
        <f ca="1">F66*('A1'!F35+$C66*('A1'!F33-'A1'!F35))</f>
        <v>362.99512900839636</v>
      </c>
      <c r="AA66" s="217">
        <f ca="1">G66*('A1'!G35+$C66*('A1'!G33-'A1'!G35))</f>
        <v>415.07462895438778</v>
      </c>
      <c r="AB66" s="217">
        <f ca="1">H66*('A1'!H35+$C66*('A1'!H33-'A1'!H35))</f>
        <v>460.80661446085708</v>
      </c>
      <c r="AC66" s="217">
        <f ca="1">I66*('A1'!I35+$C66*('A1'!I33-'A1'!I35))</f>
        <v>492.73347038687905</v>
      </c>
      <c r="AD66" s="217">
        <f ca="1">J66*('A1'!J35+$C66*('A1'!J33-'A1'!J35))</f>
        <v>527.32999323382546</v>
      </c>
      <c r="AE66" s="217">
        <f ca="1">F66*('A1'!F43+$C66*('A1'!F41-'A1'!F43))</f>
        <v>595.55515395953262</v>
      </c>
      <c r="AF66" s="217">
        <f ca="1">G66*('A1'!G43+$C66*('A1'!G41-'A1'!G43))</f>
        <v>641.70778361187581</v>
      </c>
      <c r="AG66" s="217">
        <f ca="1">H66*('A1'!H43+$C66*('A1'!H41-'A1'!H43))</f>
        <v>661.92011453368673</v>
      </c>
      <c r="AH66" s="217">
        <f ca="1">I66*('A1'!I43+$C66*('A1'!I41-'A1'!I43))</f>
        <v>646.83501300197827</v>
      </c>
      <c r="AI66" s="217">
        <f ca="1">J66*('A1'!J43+$C66*('A1'!J41-'A1'!J43))</f>
        <v>663.94862798102815</v>
      </c>
      <c r="AJ66" s="217">
        <f ca="1">(U66-Z66)*DCF!$H$40</f>
        <v>292.21904030985155</v>
      </c>
      <c r="AK66" s="217">
        <f ca="1">(V66-AA66)*DCF!$H$40</f>
        <v>414.46722533617748</v>
      </c>
      <c r="AL66" s="217">
        <f ca="1">(W66-AB66)*DCF!$H$40</f>
        <v>561.57202347853911</v>
      </c>
      <c r="AM66" s="217">
        <f ca="1">(X66-AC66)*DCF!$H$40</f>
        <v>672.38986520215815</v>
      </c>
      <c r="AN66" s="217">
        <f ca="1">(Y66-AD66)*DCF!$H$40</f>
        <v>786.4563707587622</v>
      </c>
      <c r="AO66" s="217">
        <f ca="1">(F66-DCF!$H$7)*DCF!$H$41</f>
        <v>405.58739342599347</v>
      </c>
      <c r="AP66" s="217">
        <f ca="1">(G66-F66)*DCF!$H$41</f>
        <v>452.49901175607857</v>
      </c>
      <c r="AQ66" s="217">
        <f ca="1">(H66-G66)*DCF!$H$41</f>
        <v>468.06239610766005</v>
      </c>
      <c r="AR66" s="217">
        <f ca="1">(I66-H66)*DCF!$H$41</f>
        <v>429.3201254341559</v>
      </c>
      <c r="AS66" s="217">
        <f ca="1">(J66-I66)*DCF!$H$41</f>
        <v>419.3492510209889</v>
      </c>
      <c r="AT66" s="217">
        <f ca="1">(U66-Z66)*(1-DCF!$H$40)+Z66-AE66-AO66</f>
        <v>277.15023680827312</v>
      </c>
      <c r="AU66" s="217">
        <f ca="1">(V66-AA66)*(1-DCF!$H$40)+AA66-AF66-AP66</f>
        <v>619.07509311049353</v>
      </c>
      <c r="AV66" s="217">
        <f ca="1">(W66-AB66)*(1-DCF!$H$40)+AB66-AG66-AQ66</f>
        <v>1089.7976319051822</v>
      </c>
      <c r="AW66" s="217">
        <f ca="1">(X66-AC66)*(1-DCF!$H$40)+AC66-AH66-AR66</f>
        <v>1522.6589841128771</v>
      </c>
      <c r="AX66" s="217">
        <f ca="1">(Y66-AD66)*(1-DCF!$H$40)+AD66-AI66-AS66</f>
        <v>1907.3954573522292</v>
      </c>
      <c r="AY66" s="218">
        <f t="shared" ca="1" si="9"/>
        <v>0.1079971607675495</v>
      </c>
      <c r="AZ66" s="219">
        <f t="shared" ca="1" si="10"/>
        <v>13.0994321535099</v>
      </c>
      <c r="BA66" s="217">
        <f ca="1">SUMPRODUCT(AT66:AX66,(1+$AY66)^(-{1,2,3,4,5}))</f>
        <v>3708.0980067585788</v>
      </c>
      <c r="BB66" s="217">
        <f t="shared" ca="1" si="11"/>
        <v>49478.516321976647</v>
      </c>
      <c r="BC66" s="217">
        <f t="shared" ca="1" si="12"/>
        <v>29629.43913584674</v>
      </c>
      <c r="BD66" s="217">
        <f t="shared" ca="1" si="13"/>
        <v>33337.537142605317</v>
      </c>
      <c r="BE66" s="217">
        <f ca="1">BD66-(DCF!$J$48-DCF!$J$51)</f>
        <v>32775.397142605318</v>
      </c>
      <c r="BF66" s="220">
        <f ca="1">BE66/DCF!$J$55</f>
        <v>1322.6716865705253</v>
      </c>
    </row>
    <row r="67" spans="1:58" ht="15" customHeight="1">
      <c r="A67">
        <v>41</v>
      </c>
      <c r="B67" s="215">
        <f t="shared" ca="1" si="0"/>
        <v>0.96145788739357896</v>
      </c>
      <c r="C67" s="216">
        <f t="shared" ca="1" si="1"/>
        <v>0.86117976983447075</v>
      </c>
      <c r="D67" s="215">
        <f t="shared" ca="1" si="2"/>
        <v>0.85421817942748501</v>
      </c>
      <c r="E67" s="216">
        <f t="shared" ca="1" si="3"/>
        <v>0.73001683332796929</v>
      </c>
      <c r="F67" s="217">
        <f ca="1">DCF!$H$7*(1+('A1'!F14+$C67*('A1'!F12-'A1'!F14)))</f>
        <v>6517.8026682236095</v>
      </c>
      <c r="G67" s="217">
        <f ca="1">F67*(1+('A1'!G14+$C67*('A1'!G12-'A1'!G14)))</f>
        <v>7750.8207985641229</v>
      </c>
      <c r="H67" s="217">
        <f ca="1">G67*(1+('A1'!H14+$C67*('A1'!H12-'A1'!H14)))</f>
        <v>9006.0923477659671</v>
      </c>
      <c r="I67" s="217">
        <f ca="1">H67*(1+('A1'!I14+$C67*('A1'!I12-'A1'!I14)))</f>
        <v>10154.424773318404</v>
      </c>
      <c r="J67" s="217">
        <f ca="1">I67*(1+('A1'!J14+$C67*('A1'!J12-'A1'!J14)))</f>
        <v>11274.280975220468</v>
      </c>
      <c r="K67" s="216">
        <f ca="1">'A1'!F21+$C67*('A1'!F19-'A1'!F21)</f>
        <v>0.33263511265910412</v>
      </c>
      <c r="L67" s="216">
        <f ca="1">'A1'!G21+$C67*('A1'!G19-'A1'!G21)</f>
        <v>0.32041151726241468</v>
      </c>
      <c r="M67" s="216">
        <f ca="1">'A1'!H21+$C67*('A1'!H19-'A1'!H21)</f>
        <v>0.30679971956406998</v>
      </c>
      <c r="N67" s="216">
        <f ca="1">'A1'!I21+$C67*('A1'!I19-'A1'!I21)</f>
        <v>0.30179971956406998</v>
      </c>
      <c r="O67" s="216">
        <f ca="1">'A1'!J21+$C67*('A1'!J19-'A1'!J21)</f>
        <v>0.29679971956406997</v>
      </c>
      <c r="P67" s="216">
        <f ca="1">'A1'!F28+$C67*('A1'!F26-'A1'!F28)</f>
        <v>0.43847050575413821</v>
      </c>
      <c r="Q67" s="216">
        <f ca="1">'A1'!G28+$C67*('A1'!G26-'A1'!G28)</f>
        <v>0.42624691035744883</v>
      </c>
      <c r="R67" s="216">
        <f ca="1">'A1'!H28+$C67*('A1'!H26-'A1'!H28)</f>
        <v>0.41332921380993176</v>
      </c>
      <c r="S67" s="216">
        <f ca="1">'A1'!I28+$C67*('A1'!I26-'A1'!I28)</f>
        <v>0.40902331496075944</v>
      </c>
      <c r="T67" s="216">
        <f ca="1">'A1'!J28+$C67*('A1'!J26-'A1'!J28)</f>
        <v>0.40471741611158707</v>
      </c>
      <c r="U67" s="217">
        <f t="shared" ca="1" si="4"/>
        <v>1491.8884110475626</v>
      </c>
      <c r="V67" s="217">
        <f t="shared" ca="1" si="5"/>
        <v>1963.6051283449001</v>
      </c>
      <c r="W67" s="217">
        <f t="shared" ca="1" si="6"/>
        <v>2520.5446715015023</v>
      </c>
      <c r="X67" s="217">
        <f t="shared" ca="1" si="7"/>
        <v>2936.4257420941121</v>
      </c>
      <c r="Y67" s="217">
        <f t="shared" ca="1" si="8"/>
        <v>3365.1796786812529</v>
      </c>
      <c r="Z67" s="217">
        <f ca="1">F67*('A1'!F35+$C67*('A1'!F33-'A1'!F35))</f>
        <v>363.00316108518001</v>
      </c>
      <c r="AA67" s="217">
        <f ca="1">G67*('A1'!G35+$C67*('A1'!G33-'A1'!G35))</f>
        <v>413.80238879761885</v>
      </c>
      <c r="AB67" s="217">
        <f ca="1">H67*('A1'!H35+$C67*('A1'!H33-'A1'!H35))</f>
        <v>455.05103097923012</v>
      </c>
      <c r="AC67" s="217">
        <f ca="1">I67*('A1'!I35+$C67*('A1'!I33-'A1'!I35))</f>
        <v>484.01921458341388</v>
      </c>
      <c r="AD67" s="217">
        <f ca="1">J67*('A1'!J35+$C67*('A1'!J33-'A1'!J35))</f>
        <v>514.84954226887203</v>
      </c>
      <c r="AE67" s="217">
        <f ca="1">F67*('A1'!F43+$C67*('A1'!F41-'A1'!F43))</f>
        <v>604.69829747165079</v>
      </c>
      <c r="AF67" s="217">
        <f ca="1">G67*('A1'!G43+$C67*('A1'!G41-'A1'!G43))</f>
        <v>657.72463933812537</v>
      </c>
      <c r="AG67" s="217">
        <f ca="1">H67*('A1'!H43+$C67*('A1'!H41-'A1'!H43))</f>
        <v>674.18443778492872</v>
      </c>
      <c r="AH67" s="217">
        <f ca="1">I67*('A1'!I43+$C67*('A1'!I41-'A1'!I43))</f>
        <v>658.60287184717572</v>
      </c>
      <c r="AI67" s="217">
        <f ca="1">J67*('A1'!J43+$C67*('A1'!J41-'A1'!J43))</f>
        <v>674.8638934347091</v>
      </c>
      <c r="AJ67" s="217">
        <f ca="1">(U67-Z67)*DCF!$H$40</f>
        <v>273.19023049089657</v>
      </c>
      <c r="AK67" s="217">
        <f ca="1">(V67-AA67)*DCF!$H$40</f>
        <v>375.05226297044209</v>
      </c>
      <c r="AL67" s="217">
        <f ca="1">(W67-AB67)*DCF!$H$40</f>
        <v>499.84946100638979</v>
      </c>
      <c r="AM67" s="217">
        <f ca="1">(X67-AC67)*DCF!$H$40</f>
        <v>593.48237965758892</v>
      </c>
      <c r="AN67" s="217">
        <f ca="1">(Y67-AD67)*DCF!$H$40</f>
        <v>689.77989301179616</v>
      </c>
      <c r="AO67" s="217">
        <f ca="1">(F67-DCF!$H$7)*DCF!$H$41</f>
        <v>382.33065841642383</v>
      </c>
      <c r="AP67" s="217">
        <f ca="1">(G67-F67)*DCF!$H$41</f>
        <v>409.16152433519403</v>
      </c>
      <c r="AQ67" s="217">
        <f ca="1">(H67-G67)*DCF!$H$41</f>
        <v>416.54604087953487</v>
      </c>
      <c r="AR67" s="217">
        <f ca="1">(I67-H67)*DCF!$H$41</f>
        <v>381.05964066628104</v>
      </c>
      <c r="AS67" s="217">
        <f ca="1">(J67-I67)*DCF!$H$41</f>
        <v>371.6101647912763</v>
      </c>
      <c r="AT67" s="217">
        <f ca="1">(U67-Z67)*(1-DCF!$H$40)+Z67-AE67-AO67</f>
        <v>231.66922466859148</v>
      </c>
      <c r="AU67" s="217">
        <f ca="1">(V67-AA67)*(1-DCF!$H$40)+AA67-AF67-AP67</f>
        <v>521.66670170113878</v>
      </c>
      <c r="AV67" s="217">
        <f ca="1">(W67-AB67)*(1-DCF!$H$40)+AB67-AG67-AQ67</f>
        <v>929.9647318306487</v>
      </c>
      <c r="AW67" s="217">
        <f ca="1">(X67-AC67)*(1-DCF!$H$40)+AC67-AH67-AR67</f>
        <v>1303.2808499230662</v>
      </c>
      <c r="AX67" s="217">
        <f ca="1">(Y67-AD67)*(1-DCF!$H$40)+AD67-AI67-AS67</f>
        <v>1628.9257274434715</v>
      </c>
      <c r="AY67" s="218">
        <f t="shared" ca="1" si="9"/>
        <v>0.10710033666655938</v>
      </c>
      <c r="AZ67" s="219">
        <f t="shared" ca="1" si="10"/>
        <v>12.920067333311877</v>
      </c>
      <c r="BA67" s="217">
        <f ca="1">SUMPRODUCT(AT67:AX67,(1+$AY67)^(-{1,2,3,4,5}))</f>
        <v>3167.169256214223</v>
      </c>
      <c r="BB67" s="217">
        <f t="shared" ca="1" si="11"/>
        <v>43478.348037254611</v>
      </c>
      <c r="BC67" s="217">
        <f t="shared" ca="1" si="12"/>
        <v>26141.958477120719</v>
      </c>
      <c r="BD67" s="217">
        <f t="shared" ca="1" si="13"/>
        <v>29309.127733334943</v>
      </c>
      <c r="BE67" s="217">
        <f ca="1">BD67-(DCF!$J$48-DCF!$J$51)</f>
        <v>28746.987733334943</v>
      </c>
      <c r="BF67" s="220">
        <f ca="1">BE67/DCF!$J$55</f>
        <v>1160.1027009264149</v>
      </c>
    </row>
    <row r="68" spans="1:58" ht="15" customHeight="1">
      <c r="A68">
        <v>42</v>
      </c>
      <c r="B68" s="215">
        <f t="shared" ca="1" si="0"/>
        <v>0.76860298427043949</v>
      </c>
      <c r="C68" s="216">
        <f t="shared" ca="1" si="1"/>
        <v>0.6598551663411889</v>
      </c>
      <c r="D68" s="215">
        <f t="shared" ca="1" si="2"/>
        <v>4.1337254697614623E-2</v>
      </c>
      <c r="E68" s="216">
        <f t="shared" ca="1" si="3"/>
        <v>0.14376587685820064</v>
      </c>
      <c r="F68" s="217">
        <f ca="1">DCF!$H$7*(1+('A1'!F14+$C68*('A1'!F12-'A1'!F14)))</f>
        <v>6398.976780219964</v>
      </c>
      <c r="G68" s="217">
        <f ca="1">F68*(1+('A1'!G14+$C68*('A1'!G12-'A1'!G14)))</f>
        <v>7416.2750701919795</v>
      </c>
      <c r="H68" s="217">
        <f ca="1">G68*(1+('A1'!H14+$C68*('A1'!H12-'A1'!H14)))</f>
        <v>8423.2655883111383</v>
      </c>
      <c r="I68" s="217">
        <f ca="1">H68*(1+('A1'!I14+$C68*('A1'!I12-'A1'!I14)))</f>
        <v>9344.6610461586915</v>
      </c>
      <c r="J68" s="217">
        <f ca="1">I68*(1+('A1'!J14+$C68*('A1'!J12-'A1'!J14)))</f>
        <v>10243.52269929768</v>
      </c>
      <c r="K68" s="216">
        <f ca="1">'A1'!F21+$C68*('A1'!F19-'A1'!F21)</f>
        <v>0.34370796585123464</v>
      </c>
      <c r="L68" s="216">
        <f ca="1">'A1'!G21+$C68*('A1'!G19-'A1'!G21)</f>
        <v>0.33551086252441081</v>
      </c>
      <c r="M68" s="216">
        <f ca="1">'A1'!H21+$C68*('A1'!H19-'A1'!H21)</f>
        <v>0.32391231086099892</v>
      </c>
      <c r="N68" s="216">
        <f ca="1">'A1'!I21+$C68*('A1'!I19-'A1'!I21)</f>
        <v>0.31891231086099892</v>
      </c>
      <c r="O68" s="216">
        <f ca="1">'A1'!J21+$C68*('A1'!J19-'A1'!J21)</f>
        <v>0.31391231086099891</v>
      </c>
      <c r="P68" s="216">
        <f ca="1">'A1'!F28+$C68*('A1'!F26-'A1'!F28)</f>
        <v>0.44350362084147027</v>
      </c>
      <c r="Q68" s="216">
        <f ca="1">'A1'!G28+$C68*('A1'!G26-'A1'!G28)</f>
        <v>0.4353065175146465</v>
      </c>
      <c r="R68" s="216">
        <f ca="1">'A1'!H28+$C68*('A1'!H26-'A1'!H28)</f>
        <v>0.42540869001952869</v>
      </c>
      <c r="S68" s="216">
        <f ca="1">'A1'!I28+$C68*('A1'!I26-'A1'!I28)</f>
        <v>0.42210941418782277</v>
      </c>
      <c r="T68" s="216">
        <f ca="1">'A1'!J28+$C68*('A1'!J26-'A1'!J28)</f>
        <v>0.4188101383561168</v>
      </c>
      <c r="U68" s="217">
        <f t="shared" ca="1" si="4"/>
        <v>1361.6281158532302</v>
      </c>
      <c r="V68" s="217">
        <f t="shared" ca="1" si="5"/>
        <v>1699.6813509376225</v>
      </c>
      <c r="W68" s="217">
        <f t="shared" ca="1" si="6"/>
        <v>2111.53578699533</v>
      </c>
      <c r="X68" s="217">
        <f t="shared" ca="1" si="7"/>
        <v>2420.0641977376513</v>
      </c>
      <c r="Y68" s="217">
        <f t="shared" ca="1" si="8"/>
        <v>2737.8636584571636</v>
      </c>
      <c r="Z68" s="217">
        <f ca="1">F68*('A1'!F35+$C68*('A1'!F33-'A1'!F35))</f>
        <v>362.82661737457056</v>
      </c>
      <c r="AA68" s="217">
        <f ca="1">G68*('A1'!G35+$C68*('A1'!G33-'A1'!G35))</f>
        <v>410.87238015116731</v>
      </c>
      <c r="AB68" s="217">
        <f ca="1">H68*('A1'!H35+$C68*('A1'!H33-'A1'!H35))</f>
        <v>444.25644682364668</v>
      </c>
      <c r="AC68" s="217">
        <f ca="1">I68*('A1'!I35+$C68*('A1'!I33-'A1'!I35))</f>
        <v>467.9968662490233</v>
      </c>
      <c r="AD68" s="217">
        <f ca="1">J68*('A1'!J35+$C68*('A1'!J33-'A1'!J35))</f>
        <v>492.52637466469236</v>
      </c>
      <c r="AE68" s="217">
        <f ca="1">F68*('A1'!F43+$C68*('A1'!F41-'A1'!F43))</f>
        <v>619.43948806968706</v>
      </c>
      <c r="AF68" s="217">
        <f ca="1">G68*('A1'!G43+$C68*('A1'!G41-'A1'!G43))</f>
        <v>681.59327336950378</v>
      </c>
      <c r="AG68" s="217">
        <f ca="1">H68*('A1'!H43+$C68*('A1'!H41-'A1'!H43))</f>
        <v>689.90815071578254</v>
      </c>
      <c r="AH68" s="217">
        <f ca="1">I68*('A1'!I43+$C68*('A1'!I41-'A1'!I43))</f>
        <v>671.92849896954817</v>
      </c>
      <c r="AI68" s="217">
        <f ca="1">J68*('A1'!J43+$C68*('A1'!J41-'A1'!J43))</f>
        <v>685.34359482352272</v>
      </c>
      <c r="AJ68" s="217">
        <f ca="1">(U68-Z68)*DCF!$H$40</f>
        <v>241.70996263183562</v>
      </c>
      <c r="AK68" s="217">
        <f ca="1">(V68-AA68)*DCF!$H$40</f>
        <v>311.89177093032214</v>
      </c>
      <c r="AL68" s="217">
        <f ca="1">(W68-AB68)*DCF!$H$40</f>
        <v>403.48160032154738</v>
      </c>
      <c r="AM68" s="217">
        <f ca="1">(X68-AC68)*DCF!$H$40</f>
        <v>472.40029422024799</v>
      </c>
      <c r="AN68" s="217">
        <f ca="1">(Y68-AD68)*DCF!$H$40</f>
        <v>543.37162267777796</v>
      </c>
      <c r="AO68" s="217">
        <f ca="1">(F68-DCF!$H$7)*DCF!$H$41</f>
        <v>342.89978528511966</v>
      </c>
      <c r="AP68" s="217">
        <f ca="1">(G68-F68)*DCF!$H$41</f>
        <v>337.57761446182985</v>
      </c>
      <c r="AQ68" s="217">
        <f ca="1">(H68-G68)*DCF!$H$41</f>
        <v>334.15711030213072</v>
      </c>
      <c r="AR68" s="217">
        <f ca="1">(I68-H68)*DCF!$H$41</f>
        <v>305.75346847845276</v>
      </c>
      <c r="AS68" s="217">
        <f ca="1">(J68-I68)*DCF!$H$41</f>
        <v>298.27590942497676</v>
      </c>
      <c r="AT68" s="217">
        <f ca="1">(U68-Z68)*(1-DCF!$H$40)+Z68-AE68-AO68</f>
        <v>157.57887986658778</v>
      </c>
      <c r="AU68" s="217">
        <f ca="1">(V68-AA68)*(1-DCF!$H$40)+AA68-AF68-AP68</f>
        <v>368.61869217596677</v>
      </c>
      <c r="AV68" s="217">
        <f ca="1">(W68-AB68)*(1-DCF!$H$40)+AB68-AG68-AQ68</f>
        <v>683.98892565586937</v>
      </c>
      <c r="AW68" s="217">
        <f ca="1">(X68-AC68)*(1-DCF!$H$40)+AC68-AH68-AR68</f>
        <v>969.98193606940231</v>
      </c>
      <c r="AX68" s="217">
        <f ca="1">(Y68-AD68)*(1-DCF!$H$40)+AD68-AI68-AS68</f>
        <v>1210.8725315308857</v>
      </c>
      <c r="AY68" s="218">
        <f t="shared" ca="1" si="9"/>
        <v>9.5375317537164009E-2</v>
      </c>
      <c r="AZ68" s="219">
        <f t="shared" ca="1" si="10"/>
        <v>10.575063507432802</v>
      </c>
      <c r="BA68" s="217">
        <f ca="1">SUMPRODUCT(AT68:AX68,(1+$AY68)^(-{1,2,3,4,5}))</f>
        <v>2413.1403662602061</v>
      </c>
      <c r="BB68" s="217">
        <f t="shared" ca="1" si="11"/>
        <v>28953.082062876816</v>
      </c>
      <c r="BC68" s="217">
        <f t="shared" ca="1" si="12"/>
        <v>18360.311632993384</v>
      </c>
      <c r="BD68" s="217">
        <f t="shared" ca="1" si="13"/>
        <v>20773.45199925359</v>
      </c>
      <c r="BE68" s="217">
        <f ca="1">BD68-(DCF!$J$48-DCF!$J$51)</f>
        <v>20211.31199925359</v>
      </c>
      <c r="BF68" s="220">
        <f ca="1">BE68/DCF!$J$55</f>
        <v>815.64015879170631</v>
      </c>
    </row>
    <row r="69" spans="1:58" ht="15" customHeight="1">
      <c r="A69">
        <v>43</v>
      </c>
      <c r="B69" s="215">
        <f t="shared" ca="1" si="0"/>
        <v>0.26661618670228227</v>
      </c>
      <c r="C69" s="216">
        <f t="shared" ca="1" si="1"/>
        <v>0.36511380876535077</v>
      </c>
      <c r="D69" s="215">
        <f t="shared" ca="1" si="2"/>
        <v>0.2890148181034784</v>
      </c>
      <c r="E69" s="216">
        <f t="shared" ca="1" si="3"/>
        <v>0.38014130142848096</v>
      </c>
      <c r="F69" s="217">
        <f ca="1">DCF!$H$7*(1+('A1'!F14+$C69*('A1'!F12-'A1'!F14)))</f>
        <v>6225.0144182550093</v>
      </c>
      <c r="G69" s="217">
        <f ca="1">F69*(1+('A1'!G14+$C69*('A1'!G12-'A1'!G14)))</f>
        <v>6939.4410919305565</v>
      </c>
      <c r="H69" s="217">
        <f ca="1">G69*(1+('A1'!H14+$C69*('A1'!H12-'A1'!H14)))</f>
        <v>7615.7922963381652</v>
      </c>
      <c r="I69" s="217">
        <f ca="1">H69*(1+('A1'!I14+$C69*('A1'!I12-'A1'!I14)))</f>
        <v>8246.8386950424392</v>
      </c>
      <c r="J69" s="217">
        <f ca="1">I69*(1+('A1'!J14+$C69*('A1'!J12-'A1'!J14)))</f>
        <v>8869.9530578299909</v>
      </c>
      <c r="K69" s="216">
        <f ca="1">'A1'!F21+$C69*('A1'!F19-'A1'!F21)</f>
        <v>0.35991874051790573</v>
      </c>
      <c r="L69" s="216">
        <f ca="1">'A1'!G21+$C69*('A1'!G19-'A1'!G21)</f>
        <v>0.35761646434259869</v>
      </c>
      <c r="M69" s="216">
        <f ca="1">'A1'!H21+$C69*('A1'!H19-'A1'!H21)</f>
        <v>0.3489653262549452</v>
      </c>
      <c r="N69" s="216">
        <f ca="1">'A1'!I21+$C69*('A1'!I19-'A1'!I21)</f>
        <v>0.34396532625494519</v>
      </c>
      <c r="O69" s="216">
        <f ca="1">'A1'!J21+$C69*('A1'!J19-'A1'!J21)</f>
        <v>0.33896532625494519</v>
      </c>
      <c r="P69" s="216">
        <f ca="1">'A1'!F28+$C69*('A1'!F26-'A1'!F28)</f>
        <v>0.45087215478086623</v>
      </c>
      <c r="Q69" s="216">
        <f ca="1">'A1'!G28+$C69*('A1'!G26-'A1'!G28)</f>
        <v>0.44856987860555925</v>
      </c>
      <c r="R69" s="216">
        <f ca="1">'A1'!H28+$C69*('A1'!H26-'A1'!H28)</f>
        <v>0.44309317147407901</v>
      </c>
      <c r="S69" s="216">
        <f ca="1">'A1'!I28+$C69*('A1'!I26-'A1'!I28)</f>
        <v>0.4412676024302522</v>
      </c>
      <c r="T69" s="216">
        <f ca="1">'A1'!J28+$C69*('A1'!J26-'A1'!J28)</f>
        <v>0.43944203338642546</v>
      </c>
      <c r="U69" s="217">
        <f t="shared" ca="1" si="4"/>
        <v>1177.8294048302662</v>
      </c>
      <c r="V69" s="217">
        <f t="shared" ca="1" si="5"/>
        <v>1344.9584559228888</v>
      </c>
      <c r="W69" s="217">
        <f t="shared" ca="1" si="6"/>
        <v>1583.6392910842821</v>
      </c>
      <c r="X69" s="217">
        <f t="shared" ca="1" si="7"/>
        <v>1771.1493941398537</v>
      </c>
      <c r="Y69" s="217">
        <f t="shared" ca="1" si="8"/>
        <v>1965.5163179416454</v>
      </c>
      <c r="Z69" s="217">
        <f ca="1">F69*('A1'!F35+$C69*('A1'!F33-'A1'!F35))</f>
        <v>362.13667147595902</v>
      </c>
      <c r="AA69" s="217">
        <f ca="1">G69*('A1'!G35+$C69*('A1'!G33-'A1'!G35))</f>
        <v>404.90849002191902</v>
      </c>
      <c r="AB69" s="217">
        <f ca="1">H69*('A1'!H35+$C69*('A1'!H33-'A1'!H35))</f>
        <v>426.36059752738964</v>
      </c>
      <c r="AC69" s="217">
        <f ca="1">I69*('A1'!I35+$C69*('A1'!I33-'A1'!I35))</f>
        <v>442.18422807781644</v>
      </c>
      <c r="AD69" s="217">
        <f ca="1">J69*('A1'!J35+$C69*('A1'!J33-'A1'!J35))</f>
        <v>457.8548631043094</v>
      </c>
      <c r="AE69" s="217">
        <f ca="1">F69*('A1'!F43+$C69*('A1'!F41-'A1'!F43))</f>
        <v>639.2948115306848</v>
      </c>
      <c r="AF69" s="217">
        <f ca="1">G69*('A1'!G43+$C69*('A1'!G41-'A1'!G43))</f>
        <v>709.35672369979977</v>
      </c>
      <c r="AG69" s="217">
        <f ca="1">H69*('A1'!H43+$C69*('A1'!H41-'A1'!H43))</f>
        <v>702.33610849264278</v>
      </c>
      <c r="AH69" s="217">
        <f ca="1">I69*('A1'!I43+$C69*('A1'!I41-'A1'!I43))</f>
        <v>678.06346201131703</v>
      </c>
      <c r="AI69" s="217">
        <f ca="1">J69*('A1'!J43+$C69*('A1'!J41-'A1'!J43))</f>
        <v>684.94679314670304</v>
      </c>
      <c r="AJ69" s="217">
        <f ca="1">(U69-Z69)*DCF!$H$40</f>
        <v>197.39764147174233</v>
      </c>
      <c r="AK69" s="217">
        <f ca="1">(V69-AA69)*DCF!$H$40</f>
        <v>227.49209174803465</v>
      </c>
      <c r="AL69" s="217">
        <f ca="1">(W69-AB69)*DCF!$H$40</f>
        <v>280.06144384076799</v>
      </c>
      <c r="AM69" s="217">
        <f ca="1">(X69-AC69)*DCF!$H$40</f>
        <v>321.60957018701299</v>
      </c>
      <c r="AN69" s="217">
        <f ca="1">(Y69-AD69)*DCF!$H$40</f>
        <v>364.85407207063525</v>
      </c>
      <c r="AO69" s="217">
        <f ca="1">(F69-DCF!$H$7)*DCF!$H$41</f>
        <v>285.17256826611708</v>
      </c>
      <c r="AP69" s="217">
        <f ca="1">(G69-F69)*DCF!$H$41</f>
        <v>237.0734862966552</v>
      </c>
      <c r="AQ69" s="217">
        <f ca="1">(H69-G69)*DCF!$H$41</f>
        <v>224.43862176214495</v>
      </c>
      <c r="AR69" s="217">
        <f ca="1">(I69-H69)*DCF!$H$41</f>
        <v>209.4047930574794</v>
      </c>
      <c r="AS69" s="217">
        <f ca="1">(J69-I69)*DCF!$H$41</f>
        <v>206.77264692198722</v>
      </c>
      <c r="AT69" s="217">
        <f ca="1">(U69-Z69)*(1-DCF!$H$40)+Z69-AE69-AO69</f>
        <v>55.964383561722002</v>
      </c>
      <c r="AU69" s="217">
        <f ca="1">(V69-AA69)*(1-DCF!$H$40)+AA69-AF69-AP69</f>
        <v>171.03615417839913</v>
      </c>
      <c r="AV69" s="217">
        <f ca="1">(W69-AB69)*(1-DCF!$H$40)+AB69-AG69-AQ69</f>
        <v>376.80311698872629</v>
      </c>
      <c r="AW69" s="217">
        <f ca="1">(X69-AC69)*(1-DCF!$H$40)+AC69-AH69-AR69</f>
        <v>562.07156888404438</v>
      </c>
      <c r="AX69" s="217">
        <f ca="1">(Y69-AD69)*(1-DCF!$H$40)+AD69-AI69-AS69</f>
        <v>708.94280580231964</v>
      </c>
      <c r="AY69" s="218">
        <f t="shared" ca="1" si="9"/>
        <v>0.10010282602856962</v>
      </c>
      <c r="AZ69" s="219">
        <f t="shared" ca="1" si="10"/>
        <v>11.520565205713924</v>
      </c>
      <c r="BA69" s="217">
        <f ca="1">SUMPRODUCT(AT69:AX69,(1+$AY69)^(-{1,2,3,4,5}))</f>
        <v>1298.9670607878118</v>
      </c>
      <c r="BB69" s="217">
        <f t="shared" ca="1" si="11"/>
        <v>22643.858903741468</v>
      </c>
      <c r="BC69" s="217">
        <f t="shared" ca="1" si="12"/>
        <v>14053.48512852788</v>
      </c>
      <c r="BD69" s="217">
        <f t="shared" ca="1" si="13"/>
        <v>15352.452189315693</v>
      </c>
      <c r="BE69" s="217">
        <f ca="1">BD69-(DCF!$J$48-DCF!$J$51)</f>
        <v>14790.312189315693</v>
      </c>
      <c r="BF69" s="220">
        <f ca="1">BE69/DCF!$J$55</f>
        <v>596.87231502427323</v>
      </c>
    </row>
    <row r="70" spans="1:58" ht="15" customHeight="1">
      <c r="A70">
        <v>44</v>
      </c>
      <c r="B70" s="215">
        <f t="shared" ca="1" si="0"/>
        <v>0.71600082196020531</v>
      </c>
      <c r="C70" s="216">
        <f t="shared" ca="1" si="1"/>
        <v>0.62317167168603504</v>
      </c>
      <c r="D70" s="215">
        <f t="shared" ca="1" si="2"/>
        <v>1.748769127791161E-2</v>
      </c>
      <c r="E70" s="216">
        <f t="shared" ca="1" si="3"/>
        <v>9.3508532439322375E-2</v>
      </c>
      <c r="F70" s="217">
        <f ca="1">DCF!$H$7*(1+('A1'!F14+$C70*('A1'!F12-'A1'!F14)))</f>
        <v>6377.3254333312007</v>
      </c>
      <c r="G70" s="217">
        <f ca="1">F70*(1+('A1'!G14+$C70*('A1'!G12-'A1'!G14)))</f>
        <v>7356.0902420073035</v>
      </c>
      <c r="H70" s="217">
        <f ca="1">G70*(1+('A1'!H14+$C70*('A1'!H12-'A1'!H14)))</f>
        <v>8319.8286710217217</v>
      </c>
      <c r="I70" s="217">
        <f ca="1">H70*(1+('A1'!I14+$C70*('A1'!I12-'A1'!I14)))</f>
        <v>9202.4414432683898</v>
      </c>
      <c r="J70" s="217">
        <f ca="1">I70*(1+('A1'!J14+$C70*('A1'!J12-'A1'!J14)))</f>
        <v>10063.992572677418</v>
      </c>
      <c r="K70" s="216">
        <f ca="1">'A1'!F21+$C70*('A1'!F19-'A1'!F21)</f>
        <v>0.34572555805726807</v>
      </c>
      <c r="L70" s="216">
        <f ca="1">'A1'!G21+$C70*('A1'!G19-'A1'!G21)</f>
        <v>0.33826212462354738</v>
      </c>
      <c r="M70" s="216">
        <f ca="1">'A1'!H21+$C70*('A1'!H19-'A1'!H21)</f>
        <v>0.32703040790668703</v>
      </c>
      <c r="N70" s="216">
        <f ca="1">'A1'!I21+$C70*('A1'!I19-'A1'!I21)</f>
        <v>0.32203040790668702</v>
      </c>
      <c r="O70" s="216">
        <f ca="1">'A1'!J21+$C70*('A1'!J19-'A1'!J21)</f>
        <v>0.31703040790668702</v>
      </c>
      <c r="P70" s="216">
        <f ca="1">'A1'!F28+$C70*('A1'!F26-'A1'!F28)</f>
        <v>0.44442070820784912</v>
      </c>
      <c r="Q70" s="216">
        <f ca="1">'A1'!G28+$C70*('A1'!G26-'A1'!G28)</f>
        <v>0.43695727477412843</v>
      </c>
      <c r="R70" s="216">
        <f ca="1">'A1'!H28+$C70*('A1'!H26-'A1'!H28)</f>
        <v>0.42760969969883794</v>
      </c>
      <c r="S70" s="216">
        <f ca="1">'A1'!I28+$C70*('A1'!I26-'A1'!I28)</f>
        <v>0.42449384134040774</v>
      </c>
      <c r="T70" s="216">
        <f ca="1">'A1'!J28+$C70*('A1'!J26-'A1'!J28)</f>
        <v>0.42137798298197759</v>
      </c>
      <c r="U70" s="217">
        <f t="shared" ca="1" si="4"/>
        <v>1338.3055534269822</v>
      </c>
      <c r="V70" s="217">
        <f t="shared" ca="1" si="5"/>
        <v>1653.5063826832984</v>
      </c>
      <c r="W70" s="217">
        <f t="shared" ca="1" si="6"/>
        <v>2041.3522674623578</v>
      </c>
      <c r="X70" s="217">
        <f t="shared" ca="1" si="7"/>
        <v>2332.5957535921038</v>
      </c>
      <c r="Y70" s="217">
        <f t="shared" ca="1" si="8"/>
        <v>2632.6560111712138</v>
      </c>
      <c r="Z70" s="217">
        <f ca="1">F70*('A1'!F35+$C70*('A1'!F33-'A1'!F35))</f>
        <v>362.76868324399766</v>
      </c>
      <c r="AA70" s="217">
        <f ca="1">G70*('A1'!G35+$C70*('A1'!G33-'A1'!G35))</f>
        <v>410.23652447260258</v>
      </c>
      <c r="AB70" s="217">
        <f ca="1">H70*('A1'!H35+$C70*('A1'!H33-'A1'!H35))</f>
        <v>442.15822330962123</v>
      </c>
      <c r="AC70" s="217">
        <f ca="1">I70*('A1'!I35+$C70*('A1'!I33-'A1'!I35))</f>
        <v>464.92519389603365</v>
      </c>
      <c r="AD70" s="217">
        <f ca="1">J70*('A1'!J35+$C70*('A1'!J33-'A1'!J35))</f>
        <v>488.32444316572065</v>
      </c>
      <c r="AE70" s="217">
        <f ca="1">F70*('A1'!F43+$C70*('A1'!F41-'A1'!F43))</f>
        <v>622.02242664293453</v>
      </c>
      <c r="AF70" s="217">
        <f ca="1">G70*('A1'!G43+$C70*('A1'!G41-'A1'!G43))</f>
        <v>685.50663096936421</v>
      </c>
      <c r="AG70" s="217">
        <f ca="1">H70*('A1'!H43+$C70*('A1'!H41-'A1'!H43))</f>
        <v>692.11815652011046</v>
      </c>
      <c r="AH70" s="217">
        <f ca="1">I70*('A1'!I43+$C70*('A1'!I41-'A1'!I43))</f>
        <v>673.51740848769259</v>
      </c>
      <c r="AI70" s="217">
        <f ca="1">J70*('A1'!J43+$C70*('A1'!J41-'A1'!J43))</f>
        <v>686.25350390367464</v>
      </c>
      <c r="AJ70" s="217">
        <f ca="1">(U70-Z70)*DCF!$H$40</f>
        <v>236.07992258428226</v>
      </c>
      <c r="AK70" s="217">
        <f ca="1">(V70-AA70)*DCF!$H$40</f>
        <v>300.87130568698842</v>
      </c>
      <c r="AL70" s="217">
        <f ca="1">(W70-AB70)*DCF!$H$40</f>
        <v>387.00495868496222</v>
      </c>
      <c r="AM70" s="217">
        <f ca="1">(X70-AC70)*DCF!$H$40</f>
        <v>451.97627544644894</v>
      </c>
      <c r="AN70" s="217">
        <f ca="1">(Y70-AD70)*DCF!$H$40</f>
        <v>518.92823945732925</v>
      </c>
      <c r="AO70" s="217">
        <f ca="1">(F70-DCF!$H$7)*DCF!$H$41</f>
        <v>335.71505873574608</v>
      </c>
      <c r="AP70" s="217">
        <f ca="1">(G70-F70)*DCF!$H$41</f>
        <v>324.79076440908716</v>
      </c>
      <c r="AQ70" s="217">
        <f ca="1">(H70-G70)*DCF!$H$41</f>
        <v>319.80444972617465</v>
      </c>
      <c r="AR70" s="217">
        <f ca="1">(I70-H70)*DCF!$H$41</f>
        <v>292.88392311833019</v>
      </c>
      <c r="AS70" s="217">
        <f ca="1">(J70-I70)*DCF!$H$41</f>
        <v>285.8948824250906</v>
      </c>
      <c r="AT70" s="217">
        <f ca="1">(U70-Z70)*(1-DCF!$H$40)+Z70-AE70-AO70</f>
        <v>144.48814546401934</v>
      </c>
      <c r="AU70" s="217">
        <f ca="1">(V70-AA70)*(1-DCF!$H$40)+AA70-AF70-AP70</f>
        <v>342.33768161785872</v>
      </c>
      <c r="AV70" s="217">
        <f ca="1">(W70-AB70)*(1-DCF!$H$40)+AB70-AG70-AQ70</f>
        <v>642.42470253111037</v>
      </c>
      <c r="AW70" s="217">
        <f ca="1">(X70-AC70)*(1-DCF!$H$40)+AC70-AH70-AR70</f>
        <v>914.21814653963202</v>
      </c>
      <c r="AX70" s="217">
        <f ca="1">(Y70-AD70)*(1-DCF!$H$40)+AD70-AI70-AS70</f>
        <v>1141.5793853851192</v>
      </c>
      <c r="AY70" s="218">
        <f t="shared" ca="1" si="9"/>
        <v>9.4370170648786444E-2</v>
      </c>
      <c r="AZ70" s="219">
        <f t="shared" ca="1" si="10"/>
        <v>10.374034129757289</v>
      </c>
      <c r="BA70" s="217">
        <f ca="1">SUMPRODUCT(AT70:AX70,(1+$AY70)^(-{1,2,3,4,5}))</f>
        <v>2272.6449820318849</v>
      </c>
      <c r="BB70" s="217">
        <f t="shared" ca="1" si="11"/>
        <v>27311.26331180086</v>
      </c>
      <c r="BC70" s="217">
        <f t="shared" ca="1" si="12"/>
        <v>17398.850430295286</v>
      </c>
      <c r="BD70" s="217">
        <f t="shared" ca="1" si="13"/>
        <v>19671.495412327171</v>
      </c>
      <c r="BE70" s="217">
        <f ca="1">BD70-(DCF!$J$48-DCF!$J$51)</f>
        <v>19109.355412327172</v>
      </c>
      <c r="BF70" s="220">
        <f ca="1">BE70/DCF!$J$55</f>
        <v>771.17001031369443</v>
      </c>
    </row>
    <row r="71" spans="1:58" ht="15" customHeight="1">
      <c r="A71">
        <v>45</v>
      </c>
      <c r="B71" s="215">
        <f t="shared" ca="1" si="0"/>
        <v>0.85326619591024355</v>
      </c>
      <c r="C71" s="216">
        <f t="shared" ca="1" si="1"/>
        <v>0.72913674659548544</v>
      </c>
      <c r="D71" s="215">
        <f t="shared" ca="1" si="2"/>
        <v>0.51473312015564565</v>
      </c>
      <c r="E71" s="216">
        <f t="shared" ca="1" si="3"/>
        <v>0.50742164083043884</v>
      </c>
      <c r="F71" s="217">
        <f ca="1">DCF!$H$7*(1+('A1'!F14+$C71*('A1'!F12-'A1'!F14)))</f>
        <v>6439.8681822302869</v>
      </c>
      <c r="G71" s="217">
        <f ca="1">F71*(1+('A1'!G14+$C71*('A1'!G12-'A1'!G14)))</f>
        <v>7530.5919533983797</v>
      </c>
      <c r="H71" s="217">
        <f ca="1">G71*(1+('A1'!H14+$C71*('A1'!H12-'A1'!H14)))</f>
        <v>8620.9296222573739</v>
      </c>
      <c r="I71" s="217">
        <f ca="1">H71*(1+('A1'!I14+$C71*('A1'!I12-'A1'!I14)))</f>
        <v>9617.7013953363676</v>
      </c>
      <c r="J71" s="217">
        <f ca="1">I71*(1+('A1'!J14+$C71*('A1'!J12-'A1'!J14)))</f>
        <v>10589.469830461754</v>
      </c>
      <c r="K71" s="216">
        <f ca="1">'A1'!F21+$C71*('A1'!F19-'A1'!F21)</f>
        <v>0.33989747893724831</v>
      </c>
      <c r="L71" s="216">
        <f ca="1">'A1'!G21+$C71*('A1'!G19-'A1'!G21)</f>
        <v>0.33031474400533861</v>
      </c>
      <c r="M71" s="216">
        <f ca="1">'A1'!H21+$C71*('A1'!H19-'A1'!H21)</f>
        <v>0.31802337653938373</v>
      </c>
      <c r="N71" s="216">
        <f ca="1">'A1'!I21+$C71*('A1'!I19-'A1'!I21)</f>
        <v>0.31302337653938372</v>
      </c>
      <c r="O71" s="216">
        <f ca="1">'A1'!J21+$C71*('A1'!J19-'A1'!J21)</f>
        <v>0.30802337653938372</v>
      </c>
      <c r="P71" s="216">
        <f ca="1">'A1'!F28+$C71*('A1'!F26-'A1'!F28)</f>
        <v>0.44177158133511285</v>
      </c>
      <c r="Q71" s="216">
        <f ca="1">'A1'!G28+$C71*('A1'!G26-'A1'!G28)</f>
        <v>0.43218884640320315</v>
      </c>
      <c r="R71" s="216">
        <f ca="1">'A1'!H28+$C71*('A1'!H26-'A1'!H28)</f>
        <v>0.42125179520427092</v>
      </c>
      <c r="S71" s="216">
        <f ca="1">'A1'!I28+$C71*('A1'!I26-'A1'!I28)</f>
        <v>0.41760611147129345</v>
      </c>
      <c r="T71" s="216">
        <f ca="1">'A1'!J28+$C71*('A1'!J26-'A1'!J28)</f>
        <v>0.41396042773831604</v>
      </c>
      <c r="U71" s="217">
        <f t="shared" ca="1" si="4"/>
        <v>1406.02247194846</v>
      </c>
      <c r="V71" s="217">
        <f t="shared" ca="1" si="5"/>
        <v>1788.4885510304407</v>
      </c>
      <c r="W71" s="217">
        <f t="shared" ca="1" si="6"/>
        <v>2247.6903951730942</v>
      </c>
      <c r="X71" s="217">
        <f t="shared" ca="1" si="7"/>
        <v>2590.725149022182</v>
      </c>
      <c r="Y71" s="217">
        <f t="shared" ca="1" si="8"/>
        <v>2944.0441169810488</v>
      </c>
      <c r="Z71" s="217">
        <f ca="1">F71*('A1'!F35+$C71*('A1'!F33-'A1'!F35))</f>
        <v>362.91436825934136</v>
      </c>
      <c r="AA71" s="217">
        <f ca="1">G71*('A1'!G35+$C71*('A1'!G33-'A1'!G35))</f>
        <v>411.98838794230915</v>
      </c>
      <c r="AB71" s="217">
        <f ca="1">H71*('A1'!H35+$C71*('A1'!H33-'A1'!H35))</f>
        <v>448.11157498402719</v>
      </c>
      <c r="AC71" s="217">
        <f ca="1">I71*('A1'!I35+$C71*('A1'!I33-'A1'!I35))</f>
        <v>473.67524686804029</v>
      </c>
      <c r="AD71" s="217">
        <f ca="1">J71*('A1'!J35+$C71*('A1'!J33-'A1'!J35))</f>
        <v>500.35625154161107</v>
      </c>
      <c r="AE71" s="217">
        <f ca="1">F71*('A1'!F43+$C71*('A1'!F41-'A1'!F43))</f>
        <v>614.47460934742799</v>
      </c>
      <c r="AF71" s="217">
        <f ca="1">G71*('A1'!G43+$C71*('A1'!G41-'A1'!G43))</f>
        <v>673.83897855144744</v>
      </c>
      <c r="AG71" s="217">
        <f ca="1">H71*('A1'!H43+$C71*('A1'!H41-'A1'!H43))</f>
        <v>685.19333012797574</v>
      </c>
      <c r="AH71" s="217">
        <f ca="1">I71*('A1'!I43+$C71*('A1'!I41-'A1'!I43))</f>
        <v>668.23994987767026</v>
      </c>
      <c r="AI71" s="217">
        <f ca="1">J71*('A1'!J43+$C71*('A1'!J41-'A1'!J43))</f>
        <v>682.81127942917021</v>
      </c>
      <c r="AJ71" s="217">
        <f ca="1">(U71-Z71)*DCF!$H$40</f>
        <v>252.43216109276673</v>
      </c>
      <c r="AK71" s="217">
        <f ca="1">(V71-AA71)*DCF!$H$40</f>
        <v>333.11303946732784</v>
      </c>
      <c r="AL71" s="217">
        <f ca="1">(W71-AB71)*DCF!$H$40</f>
        <v>435.49807448575422</v>
      </c>
      <c r="AM71" s="217">
        <f ca="1">(X71-AC71)*DCF!$H$40</f>
        <v>512.32607632130225</v>
      </c>
      <c r="AN71" s="217">
        <f ca="1">(Y71-AD71)*DCF!$H$40</f>
        <v>591.37246343634388</v>
      </c>
      <c r="AO71" s="217">
        <f ca="1">(F71-DCF!$H$7)*DCF!$H$41</f>
        <v>356.46908160530148</v>
      </c>
      <c r="AP71" s="217">
        <f ca="1">(G71-F71)*DCF!$H$41</f>
        <v>361.94293486708244</v>
      </c>
      <c r="AQ71" s="217">
        <f ca="1">(H71-G71)*DCF!$H$41</f>
        <v>361.81481168263548</v>
      </c>
      <c r="AR71" s="217">
        <f ca="1">(I71-H71)*DCF!$H$41</f>
        <v>330.76614856803837</v>
      </c>
      <c r="AS71" s="217">
        <f ca="1">(J71-I71)*DCF!$H$41</f>
        <v>322.46910603571115</v>
      </c>
      <c r="AT71" s="217">
        <f ca="1">(U71-Z71)*(1-DCF!$H$40)+Z71-AE71-AO71</f>
        <v>182.64661990296389</v>
      </c>
      <c r="AU71" s="217">
        <f ca="1">(V71-AA71)*(1-DCF!$H$40)+AA71-AF71-AP71</f>
        <v>419.59359814458304</v>
      </c>
      <c r="AV71" s="217">
        <f ca="1">(W71-AB71)*(1-DCF!$H$40)+AB71-AG71-AQ71</f>
        <v>765.18417887672877</v>
      </c>
      <c r="AW71" s="217">
        <f ca="1">(X71-AC71)*(1-DCF!$H$40)+AC71-AH71-AR71</f>
        <v>1079.3929742551713</v>
      </c>
      <c r="AX71" s="217">
        <f ca="1">(Y71-AD71)*(1-DCF!$H$40)+AD71-AI71-AS71</f>
        <v>1347.3912680798237</v>
      </c>
      <c r="AY71" s="218">
        <f t="shared" ca="1" si="9"/>
        <v>0.10264843281660878</v>
      </c>
      <c r="AZ71" s="219">
        <f t="shared" ca="1" si="10"/>
        <v>12.029686563321755</v>
      </c>
      <c r="BA71" s="217">
        <f ca="1">SUMPRODUCT(AT71:AX71,(1+$AY71)^(-{1,2,3,4,5}))</f>
        <v>2638.320080445134</v>
      </c>
      <c r="BB71" s="217">
        <f t="shared" ca="1" si="11"/>
        <v>35415.927955873383</v>
      </c>
      <c r="BC71" s="217">
        <f t="shared" ca="1" si="12"/>
        <v>21727.677314253637</v>
      </c>
      <c r="BD71" s="217">
        <f t="shared" ca="1" si="13"/>
        <v>24365.99739469877</v>
      </c>
      <c r="BE71" s="217">
        <f ca="1">BD71-(DCF!$J$48-DCF!$J$51)</f>
        <v>23803.857394698771</v>
      </c>
      <c r="BF71" s="220">
        <f ca="1">BE71/DCF!$J$55</f>
        <v>960.6195790745428</v>
      </c>
    </row>
    <row r="72" spans="1:58" ht="15" customHeight="1">
      <c r="A72">
        <v>46</v>
      </c>
      <c r="B72" s="215">
        <f t="shared" ca="1" si="0"/>
        <v>0.5206633370526671</v>
      </c>
      <c r="C72" s="216">
        <f t="shared" ca="1" si="1"/>
        <v>0.51044067624682454</v>
      </c>
      <c r="D72" s="215">
        <f t="shared" ca="1" si="2"/>
        <v>0.97373578340975564</v>
      </c>
      <c r="E72" s="216">
        <f t="shared" ca="1" si="3"/>
        <v>0.88540458868208471</v>
      </c>
      <c r="F72" s="217">
        <f ca="1">DCF!$H$7*(1+('A1'!F14+$C72*('A1'!F12-'A1'!F14)))</f>
        <v>6310.7893001106713</v>
      </c>
      <c r="G72" s="217">
        <f ca="1">F72*(1+('A1'!G14+$C72*('A1'!G12-'A1'!G14)))</f>
        <v>7172.6291918172683</v>
      </c>
      <c r="H72" s="217">
        <f ca="1">G72*(1+('A1'!H14+$C72*('A1'!H12-'A1'!H14)))</f>
        <v>8007.2168717761906</v>
      </c>
      <c r="I72" s="217">
        <f ca="1">H72*(1+('A1'!I14+$C72*('A1'!I12-'A1'!I14)))</f>
        <v>8775.426542904599</v>
      </c>
      <c r="J72" s="217">
        <f ca="1">I72*(1+('A1'!J14+$C72*('A1'!J12-'A1'!J14)))</f>
        <v>9527.7512961738485</v>
      </c>
      <c r="K72" s="216">
        <f ca="1">'A1'!F21+$C72*('A1'!F19-'A1'!F21)</f>
        <v>0.35192576280642468</v>
      </c>
      <c r="L72" s="216">
        <f ca="1">'A1'!G21+$C72*('A1'!G19-'A1'!G21)</f>
        <v>0.34671694928148816</v>
      </c>
      <c r="M72" s="216">
        <f ca="1">'A1'!H21+$C72*('A1'!H19-'A1'!H21)</f>
        <v>0.3366125425190199</v>
      </c>
      <c r="N72" s="216">
        <f ca="1">'A1'!I21+$C72*('A1'!I19-'A1'!I21)</f>
        <v>0.33161254251901989</v>
      </c>
      <c r="O72" s="216">
        <f ca="1">'A1'!J21+$C72*('A1'!J19-'A1'!J21)</f>
        <v>0.32661254251901989</v>
      </c>
      <c r="P72" s="216">
        <f ca="1">'A1'!F28+$C72*('A1'!F26-'A1'!F28)</f>
        <v>0.44723898309382937</v>
      </c>
      <c r="Q72" s="216">
        <f ca="1">'A1'!G28+$C72*('A1'!G26-'A1'!G28)</f>
        <v>0.44203016956889291</v>
      </c>
      <c r="R72" s="216">
        <f ca="1">'A1'!H28+$C72*('A1'!H26-'A1'!H28)</f>
        <v>0.43437355942519057</v>
      </c>
      <c r="S72" s="216">
        <f ca="1">'A1'!I28+$C72*('A1'!I26-'A1'!I28)</f>
        <v>0.43182135604395644</v>
      </c>
      <c r="T72" s="216">
        <f ca="1">'A1'!J28+$C72*('A1'!J26-'A1'!J28)</f>
        <v>0.42926915266272231</v>
      </c>
      <c r="U72" s="217">
        <f t="shared" ca="1" si="4"/>
        <v>1267.4289726576842</v>
      </c>
      <c r="V72" s="217">
        <f t="shared" ca="1" si="5"/>
        <v>1515.238582189261</v>
      </c>
      <c r="W72" s="217">
        <f t="shared" ca="1" si="6"/>
        <v>1833.763948383551</v>
      </c>
      <c r="X72" s="217">
        <f t="shared" ca="1" si="7"/>
        <v>2075.9684457019189</v>
      </c>
      <c r="Y72" s="217">
        <f t="shared" ca="1" si="8"/>
        <v>2325.8984951519187</v>
      </c>
      <c r="Z72" s="217">
        <f ca="1">F72*('A1'!F35+$C72*('A1'!F33-'A1'!F35))</f>
        <v>362.54094021664167</v>
      </c>
      <c r="AA72" s="217">
        <f ca="1">G72*('A1'!G35+$C72*('A1'!G33-'A1'!G35))</f>
        <v>408.0909929412814</v>
      </c>
      <c r="AB72" s="217">
        <f ca="1">H72*('A1'!H35+$C72*('A1'!H33-'A1'!H35))</f>
        <v>435.47371116284279</v>
      </c>
      <c r="AC72" s="217">
        <f ca="1">I72*('A1'!I35+$C72*('A1'!I33-'A1'!I35))</f>
        <v>455.22272358149212</v>
      </c>
      <c r="AD72" s="217">
        <f ca="1">J72*('A1'!J35+$C72*('A1'!J33-'A1'!J35))</f>
        <v>475.19385080896905</v>
      </c>
      <c r="AE72" s="217">
        <f ca="1">F72*('A1'!F43+$C72*('A1'!F41-'A1'!F43))</f>
        <v>629.76115185217952</v>
      </c>
      <c r="AF72" s="217">
        <f ca="1">G72*('A1'!G43+$C72*('A1'!G41-'A1'!G43))</f>
        <v>696.71029772912368</v>
      </c>
      <c r="AG72" s="217">
        <f ca="1">H72*('A1'!H43+$C72*('A1'!H41-'A1'!H43))</f>
        <v>697.70544971554523</v>
      </c>
      <c r="AH72" s="217">
        <f ca="1">I72*('A1'!I43+$C72*('A1'!I41-'A1'!I43))</f>
        <v>676.88880851392742</v>
      </c>
      <c r="AI72" s="217">
        <f ca="1">J72*('A1'!J43+$C72*('A1'!J41-'A1'!J43))</f>
        <v>687.28030314007754</v>
      </c>
      <c r="AJ72" s="217">
        <f ca="1">(U72-Z72)*DCF!$H$40</f>
        <v>218.98290385073227</v>
      </c>
      <c r="AK72" s="217">
        <f ca="1">(V72-AA72)*DCF!$H$40</f>
        <v>267.92971659801105</v>
      </c>
      <c r="AL72" s="217">
        <f ca="1">(W72-AB72)*DCF!$H$40</f>
        <v>338.38623740741139</v>
      </c>
      <c r="AM72" s="217">
        <f ca="1">(X72-AC72)*DCF!$H$40</f>
        <v>392.22046475314329</v>
      </c>
      <c r="AN72" s="217">
        <f ca="1">(Y72-AD72)*DCF!$H$40</f>
        <v>447.87052393099378</v>
      </c>
      <c r="AO72" s="217">
        <f ca="1">(F72-DCF!$H$7)*DCF!$H$41</f>
        <v>313.63588161580941</v>
      </c>
      <c r="AP72" s="217">
        <f ca="1">(G72-F72)*DCF!$H$41</f>
        <v>285.99070455368417</v>
      </c>
      <c r="AQ72" s="217">
        <f ca="1">(H72-G72)*DCF!$H$41</f>
        <v>276.94740159989493</v>
      </c>
      <c r="AR72" s="217">
        <f ca="1">(I72-H72)*DCF!$H$41</f>
        <v>254.92069606562379</v>
      </c>
      <c r="AS72" s="217">
        <f ca="1">(J72-I72)*DCF!$H$41</f>
        <v>249.64948630377063</v>
      </c>
      <c r="AT72" s="217">
        <f ca="1">(U72-Z72)*(1-DCF!$H$40)+Z72-AE72-AO72</f>
        <v>105.04903533896294</v>
      </c>
      <c r="AU72" s="217">
        <f ca="1">(V72-AA72)*(1-DCF!$H$40)+AA72-AF72-AP72</f>
        <v>264.60786330844212</v>
      </c>
      <c r="AV72" s="217">
        <f ca="1">(W72-AB72)*(1-DCF!$H$40)+AB72-AG72-AQ72</f>
        <v>520.72485966069962</v>
      </c>
      <c r="AW72" s="217">
        <f ca="1">(X72-AC72)*(1-DCF!$H$40)+AC72-AH72-AR72</f>
        <v>751.93847636922442</v>
      </c>
      <c r="AX72" s="217">
        <f ca="1">(Y72-AD72)*(1-DCF!$H$40)+AD72-AI72-AS72</f>
        <v>941.09818177707666</v>
      </c>
      <c r="AY72" s="218">
        <f t="shared" ca="1" si="9"/>
        <v>0.1102080917736417</v>
      </c>
      <c r="AZ72" s="219">
        <f t="shared" ca="1" si="10"/>
        <v>13.541618354728339</v>
      </c>
      <c r="BA72" s="217">
        <f ca="1">SUMPRODUCT(AT72:AX72,(1+$AY72)^(-{1,2,3,4,5}))</f>
        <v>1742.7643401756136</v>
      </c>
      <c r="BB72" s="217">
        <f t="shared" ca="1" si="11"/>
        <v>31496.429753184246</v>
      </c>
      <c r="BC72" s="217">
        <f t="shared" ca="1" si="12"/>
        <v>18674.087339924372</v>
      </c>
      <c r="BD72" s="217">
        <f t="shared" ca="1" si="13"/>
        <v>20416.851680099986</v>
      </c>
      <c r="BE72" s="217">
        <f ca="1">BD72-(DCF!$J$48-DCF!$J$51)</f>
        <v>19854.711680099987</v>
      </c>
      <c r="BF72" s="220">
        <f ca="1">BE72/DCF!$J$55</f>
        <v>801.24932949025572</v>
      </c>
    </row>
    <row r="73" spans="1:58" ht="15" customHeight="1">
      <c r="A73">
        <v>47</v>
      </c>
      <c r="B73" s="215">
        <f t="shared" ca="1" si="0"/>
        <v>0.13913651280468031</v>
      </c>
      <c r="C73" s="216">
        <f t="shared" ca="1" si="1"/>
        <v>0.26375795040593591</v>
      </c>
      <c r="D73" s="215">
        <f t="shared" ca="1" si="2"/>
        <v>0.59459948668460683</v>
      </c>
      <c r="E73" s="216">
        <f t="shared" ca="1" si="3"/>
        <v>0.54977754758597763</v>
      </c>
      <c r="F73" s="217">
        <f ca="1">DCF!$H$7*(1+('A1'!F14+$C73*('A1'!F12-'A1'!F14)))</f>
        <v>6165.1921229917716</v>
      </c>
      <c r="G73" s="217">
        <f ca="1">F73*(1+('A1'!G14+$C73*('A1'!G12-'A1'!G14)))</f>
        <v>6779.0214161041476</v>
      </c>
      <c r="H73" s="217">
        <f ca="1">G73*(1+('A1'!H14+$C73*('A1'!H12-'A1'!H14)))</f>
        <v>7350.4151901903997</v>
      </c>
      <c r="I73" s="217">
        <f ca="1">H73*(1+('A1'!I14+$C73*('A1'!I12-'A1'!I14)))</f>
        <v>7892.4216897676752</v>
      </c>
      <c r="J73" s="217">
        <f ca="1">I73*(1+('A1'!J14+$C73*('A1'!J12-'A1'!J14)))</f>
        <v>8432.7610020603315</v>
      </c>
      <c r="K73" s="216">
        <f ca="1">'A1'!F21+$C73*('A1'!F19-'A1'!F21)</f>
        <v>0.36549331272767355</v>
      </c>
      <c r="L73" s="216">
        <f ca="1">'A1'!G21+$C73*('A1'!G19-'A1'!G21)</f>
        <v>0.36521815371955479</v>
      </c>
      <c r="M73" s="216">
        <f ca="1">'A1'!H21+$C73*('A1'!H19-'A1'!H21)</f>
        <v>0.35758057421549544</v>
      </c>
      <c r="N73" s="216">
        <f ca="1">'A1'!I21+$C73*('A1'!I19-'A1'!I21)</f>
        <v>0.35258057421549543</v>
      </c>
      <c r="O73" s="216">
        <f ca="1">'A1'!J21+$C73*('A1'!J19-'A1'!J21)</f>
        <v>0.34758057421549543</v>
      </c>
      <c r="P73" s="216">
        <f ca="1">'A1'!F28+$C73*('A1'!F26-'A1'!F28)</f>
        <v>0.45340605123985162</v>
      </c>
      <c r="Q73" s="216">
        <f ca="1">'A1'!G28+$C73*('A1'!G26-'A1'!G28)</f>
        <v>0.45313089223173292</v>
      </c>
      <c r="R73" s="216">
        <f ca="1">'A1'!H28+$C73*('A1'!H26-'A1'!H28)</f>
        <v>0.44917452297564386</v>
      </c>
      <c r="S73" s="216">
        <f ca="1">'A1'!I28+$C73*('A1'!I26-'A1'!I28)</f>
        <v>0.44785573322361416</v>
      </c>
      <c r="T73" s="216">
        <f ca="1">'A1'!J28+$C73*('A1'!J26-'A1'!J28)</f>
        <v>0.44653694347158451</v>
      </c>
      <c r="U73" s="217">
        <f t="shared" ca="1" si="4"/>
        <v>1116.5202147362133</v>
      </c>
      <c r="V73" s="217">
        <f t="shared" ca="1" si="5"/>
        <v>1231.415707751971</v>
      </c>
      <c r="W73" s="217">
        <f t="shared" ca="1" si="6"/>
        <v>1420.4302690331176</v>
      </c>
      <c r="X73" s="217">
        <f t="shared" ca="1" si="7"/>
        <v>1575.0408156576991</v>
      </c>
      <c r="Y73" s="217">
        <f t="shared" ca="1" si="8"/>
        <v>1736.1577678557687</v>
      </c>
      <c r="Z73" s="217">
        <f ca="1">F73*('A1'!F35+$C73*('A1'!F33-'A1'!F35))</f>
        <v>361.78093518841064</v>
      </c>
      <c r="AA73" s="217">
        <f ca="1">G73*('A1'!G35+$C73*('A1'!G33-'A1'!G35))</f>
        <v>402.4191198537614</v>
      </c>
      <c r="AB73" s="217">
        <f ca="1">H73*('A1'!H35+$C73*('A1'!H33-'A1'!H35))</f>
        <v>419.69887651425393</v>
      </c>
      <c r="AC73" s="217">
        <f ca="1">I73*('A1'!I35+$C73*('A1'!I33-'A1'!I35))</f>
        <v>432.78019038293547</v>
      </c>
      <c r="AD73" s="217">
        <f ca="1">J73*('A1'!J35+$C73*('A1'!J33-'A1'!J35))</f>
        <v>445.54412301738006</v>
      </c>
      <c r="AE73" s="217">
        <f ca="1">F73*('A1'!F43+$C73*('A1'!F41-'A1'!F43))</f>
        <v>645.64876476471227</v>
      </c>
      <c r="AF73" s="217">
        <f ca="1">G73*('A1'!G43+$C73*('A1'!G41-'A1'!G43))</f>
        <v>717.00673504554186</v>
      </c>
      <c r="AG73" s="217">
        <f ca="1">H73*('A1'!H43+$C73*('A1'!H41-'A1'!H43))</f>
        <v>703.93802938808722</v>
      </c>
      <c r="AH73" s="217">
        <f ca="1">I73*('A1'!I43+$C73*('A1'!I41-'A1'!I43))</f>
        <v>676.92094662579257</v>
      </c>
      <c r="AI73" s="217">
        <f ca="1">J73*('A1'!J43+$C73*('A1'!J41-'A1'!J43))</f>
        <v>681.10121864960092</v>
      </c>
      <c r="AJ73" s="217">
        <f ca="1">(U73-Z73)*DCF!$H$40</f>
        <v>182.64690565056824</v>
      </c>
      <c r="AK73" s="217">
        <f ca="1">(V73-AA73)*DCF!$H$40</f>
        <v>200.61717427136671</v>
      </c>
      <c r="AL73" s="217">
        <f ca="1">(W73-AB73)*DCF!$H$40</f>
        <v>242.176996989565</v>
      </c>
      <c r="AM73" s="217">
        <f ca="1">(X73-AC73)*DCF!$H$40</f>
        <v>276.4270713164928</v>
      </c>
      <c r="AN73" s="217">
        <f ca="1">(Y73-AD73)*DCF!$H$40</f>
        <v>312.32850205089005</v>
      </c>
      <c r="AO73" s="217">
        <f ca="1">(F73-DCF!$H$7)*DCF!$H$41</f>
        <v>265.32129364424532</v>
      </c>
      <c r="AP73" s="217">
        <f ca="1">(G73-F73)*DCF!$H$41</f>
        <v>203.69151358876996</v>
      </c>
      <c r="AQ73" s="217">
        <f ca="1">(H73-G73)*DCF!$H$41</f>
        <v>189.60982150052061</v>
      </c>
      <c r="AR73" s="217">
        <f ca="1">(I73-H73)*DCF!$H$41</f>
        <v>179.85802488190234</v>
      </c>
      <c r="AS73" s="217">
        <f ca="1">(J73-I73)*DCF!$H$41</f>
        <v>179.3047897964307</v>
      </c>
      <c r="AT73" s="217">
        <f ca="1">(U73-Z73)*(1-DCF!$H$40)+Z73-AE73-AO73</f>
        <v>22.903250676687549</v>
      </c>
      <c r="AU73" s="217">
        <f ca="1">(V73-AA73)*(1-DCF!$H$40)+AA73-AF73-AP73</f>
        <v>110.10028484629237</v>
      </c>
      <c r="AV73" s="217">
        <f ca="1">(W73-AB73)*(1-DCF!$H$40)+AB73-AG73-AQ73</f>
        <v>284.70542115494459</v>
      </c>
      <c r="AW73" s="217">
        <f ca="1">(X73-AC73)*(1-DCF!$H$40)+AC73-AH73-AR73</f>
        <v>441.83477283351135</v>
      </c>
      <c r="AX73" s="217">
        <f ca="1">(Y73-AD73)*(1-DCF!$H$40)+AD73-AI73-AS73</f>
        <v>563.42325735884697</v>
      </c>
      <c r="AY73" s="218">
        <f t="shared" ca="1" si="9"/>
        <v>0.10349555095171956</v>
      </c>
      <c r="AZ73" s="219">
        <f t="shared" ca="1" si="10"/>
        <v>12.199110190343911</v>
      </c>
      <c r="BA73" s="217">
        <f ca="1">SUMPRODUCT(AT73:AX73,(1+$AY73)^(-{1,2,3,4,5}))</f>
        <v>965.3576371609945</v>
      </c>
      <c r="BB73" s="217">
        <f t="shared" ca="1" si="11"/>
        <v>21179.579917894047</v>
      </c>
      <c r="BC73" s="217">
        <f t="shared" ca="1" si="12"/>
        <v>12943.877951961396</v>
      </c>
      <c r="BD73" s="217">
        <f t="shared" ca="1" si="13"/>
        <v>13909.235589122391</v>
      </c>
      <c r="BE73" s="217">
        <f ca="1">BD73-(DCF!$J$48-DCF!$J$51)</f>
        <v>13347.095589122391</v>
      </c>
      <c r="BF73" s="220">
        <f ca="1">BE73/DCF!$J$55</f>
        <v>538.63040490008314</v>
      </c>
    </row>
    <row r="74" spans="1:58" ht="15" customHeight="1">
      <c r="A74">
        <v>48</v>
      </c>
      <c r="B74" s="215">
        <f t="shared" ca="1" si="0"/>
        <v>0.53303622008866081</v>
      </c>
      <c r="C74" s="216">
        <f t="shared" ca="1" si="1"/>
        <v>0.51680036221488157</v>
      </c>
      <c r="D74" s="215">
        <f t="shared" ca="1" si="2"/>
        <v>0.31233296360332463</v>
      </c>
      <c r="E74" s="216">
        <f t="shared" ca="1" si="3"/>
        <v>0.39517905030715167</v>
      </c>
      <c r="F74" s="217">
        <f ca="1">DCF!$H$7*(1+('A1'!F14+$C74*('A1'!F12-'A1'!F14)))</f>
        <v>6314.5429165066125</v>
      </c>
      <c r="G74" s="217">
        <f ca="1">F74*(1+('A1'!G14+$C74*('A1'!G12-'A1'!G14)))</f>
        <v>7182.9192014678147</v>
      </c>
      <c r="H74" s="217">
        <f ca="1">G74*(1+('A1'!H14+$C74*('A1'!H12-'A1'!H14)))</f>
        <v>8024.6427434014486</v>
      </c>
      <c r="I74" s="217">
        <f ca="1">H74*(1+('A1'!I14+$C74*('A1'!I12-'A1'!I14)))</f>
        <v>8799.1173254506612</v>
      </c>
      <c r="J74" s="217">
        <f ca="1">I74*(1+('A1'!J14+$C74*('A1'!J12-'A1'!J14)))</f>
        <v>9557.3902831906835</v>
      </c>
      <c r="K74" s="216">
        <f ca="1">'A1'!F21+$C74*('A1'!F19-'A1'!F21)</f>
        <v>0.35157598007818153</v>
      </c>
      <c r="L74" s="216">
        <f ca="1">'A1'!G21+$C74*('A1'!G19-'A1'!G21)</f>
        <v>0.34623997283388386</v>
      </c>
      <c r="M74" s="216">
        <f ca="1">'A1'!H21+$C74*('A1'!H19-'A1'!H21)</f>
        <v>0.33607196921173504</v>
      </c>
      <c r="N74" s="216">
        <f ca="1">'A1'!I21+$C74*('A1'!I19-'A1'!I21)</f>
        <v>0.33107196921173504</v>
      </c>
      <c r="O74" s="216">
        <f ca="1">'A1'!J21+$C74*('A1'!J19-'A1'!J21)</f>
        <v>0.32607196921173504</v>
      </c>
      <c r="P74" s="216">
        <f ca="1">'A1'!F28+$C74*('A1'!F26-'A1'!F28)</f>
        <v>0.44707999094462797</v>
      </c>
      <c r="Q74" s="216">
        <f ca="1">'A1'!G28+$C74*('A1'!G26-'A1'!G28)</f>
        <v>0.44174398370033036</v>
      </c>
      <c r="R74" s="216">
        <f ca="1">'A1'!H28+$C74*('A1'!H26-'A1'!H28)</f>
        <v>0.43399197826710711</v>
      </c>
      <c r="S74" s="216">
        <f ca="1">'A1'!I28+$C74*('A1'!I26-'A1'!I28)</f>
        <v>0.43140797645603274</v>
      </c>
      <c r="T74" s="216">
        <f ca="1">'A1'!J28+$C74*('A1'!J26-'A1'!J28)</f>
        <v>0.42882397464495831</v>
      </c>
      <c r="U74" s="217">
        <f t="shared" ca="1" si="4"/>
        <v>1271.3955119588209</v>
      </c>
      <c r="V74" s="217">
        <f t="shared" ca="1" si="5"/>
        <v>1522.8941096296276</v>
      </c>
      <c r="W74" s="217">
        <f t="shared" ca="1" si="6"/>
        <v>1845.1546753102832</v>
      </c>
      <c r="X74" s="217">
        <f t="shared" ca="1" si="7"/>
        <v>2089.9668252167276</v>
      </c>
      <c r="Y74" s="217">
        <f t="shared" ca="1" si="8"/>
        <v>2342.5551245546621</v>
      </c>
      <c r="Z74" s="217">
        <f ca="1">F74*('A1'!F35+$C74*('A1'!F33-'A1'!F35))</f>
        <v>362.5557846580366</v>
      </c>
      <c r="AA74" s="217">
        <f ca="1">G74*('A1'!G35+$C74*('A1'!G33-'A1'!G35))</f>
        <v>408.21963804021658</v>
      </c>
      <c r="AB74" s="217">
        <f ca="1">H74*('A1'!H35+$C74*('A1'!H33-'A1'!H35))</f>
        <v>435.86004356330312</v>
      </c>
      <c r="AC74" s="217">
        <f ca="1">I74*('A1'!I35+$C74*('A1'!I33-'A1'!I35))</f>
        <v>455.78016062456868</v>
      </c>
      <c r="AD74" s="217">
        <f ca="1">J74*('A1'!J35+$C74*('A1'!J33-'A1'!J35))</f>
        <v>475.94270273649505</v>
      </c>
      <c r="AE74" s="217">
        <f ca="1">F74*('A1'!F43+$C74*('A1'!F41-'A1'!F43))</f>
        <v>629.33255948628675</v>
      </c>
      <c r="AF74" s="217">
        <f ca="1">G74*('A1'!G43+$C74*('A1'!G41-'A1'!G43))</f>
        <v>696.11097459104087</v>
      </c>
      <c r="AG74" s="217">
        <f ca="1">H74*('A1'!H43+$C74*('A1'!H41-'A1'!H43))</f>
        <v>697.43764838193101</v>
      </c>
      <c r="AH74" s="217">
        <f ca="1">I74*('A1'!I43+$C74*('A1'!I41-'A1'!I43))</f>
        <v>676.75760018406777</v>
      </c>
      <c r="AI74" s="217">
        <f ca="1">J74*('A1'!J43+$C74*('A1'!J41-'A1'!J43))</f>
        <v>687.29092888079367</v>
      </c>
      <c r="AJ74" s="217">
        <f ca="1">(U74-Z74)*DCF!$H$40</f>
        <v>219.9392140067898</v>
      </c>
      <c r="AK74" s="217">
        <f ca="1">(V74-AA74)*DCF!$H$40</f>
        <v>269.75122212463748</v>
      </c>
      <c r="AL74" s="217">
        <f ca="1">(W74-AB74)*DCF!$H$40</f>
        <v>341.04930088276916</v>
      </c>
      <c r="AM74" s="217">
        <f ca="1">(X74-AC74)*DCF!$H$40</f>
        <v>395.47317283130246</v>
      </c>
      <c r="AN74" s="217">
        <f ca="1">(Y74-AD74)*DCF!$H$40</f>
        <v>451.72020607999644</v>
      </c>
      <c r="AO74" s="217">
        <f ca="1">(F74-DCF!$H$7)*DCF!$H$41</f>
        <v>314.88147190239243</v>
      </c>
      <c r="AP74" s="217">
        <f ca="1">(G74-F74)*DCF!$H$41</f>
        <v>288.15972426385656</v>
      </c>
      <c r="AQ74" s="217">
        <f ca="1">(H74-G74)*DCF!$H$41</f>
        <v>279.31534744851939</v>
      </c>
      <c r="AR74" s="217">
        <f ca="1">(I74-H74)*DCF!$H$41</f>
        <v>256.99962778536462</v>
      </c>
      <c r="AS74" s="217">
        <f ca="1">(J74-I74)*DCF!$H$41</f>
        <v>251.62332298015974</v>
      </c>
      <c r="AT74" s="217">
        <f ca="1">(U74-Z74)*(1-DCF!$H$40)+Z74-AE74-AO74</f>
        <v>107.24226656335185</v>
      </c>
      <c r="AU74" s="217">
        <f ca="1">(V74-AA74)*(1-DCF!$H$40)+AA74-AF74-AP74</f>
        <v>268.87218865009265</v>
      </c>
      <c r="AV74" s="217">
        <f ca="1">(W74-AB74)*(1-DCF!$H$40)+AB74-AG74-AQ74</f>
        <v>527.35237859706376</v>
      </c>
      <c r="AW74" s="217">
        <f ca="1">(X74-AC74)*(1-DCF!$H$40)+AC74-AH74-AR74</f>
        <v>760.7364244159927</v>
      </c>
      <c r="AX74" s="217">
        <f ca="1">(Y74-AD74)*(1-DCF!$H$40)+AD74-AI74-AS74</f>
        <v>951.92066661371234</v>
      </c>
      <c r="AY74" s="218">
        <f t="shared" ca="1" si="9"/>
        <v>0.10040358100614304</v>
      </c>
      <c r="AZ74" s="219">
        <f t="shared" ca="1" si="10"/>
        <v>11.580716201228606</v>
      </c>
      <c r="BA74" s="217">
        <f ca="1">SUMPRODUCT(AT74:AX74,(1+$AY74)^(-{1,2,3,4,5}))</f>
        <v>1824.0906587690115</v>
      </c>
      <c r="BB74" s="217">
        <f t="shared" ca="1" si="11"/>
        <v>27128.466083201271</v>
      </c>
      <c r="BC74" s="217">
        <f t="shared" ca="1" si="12"/>
        <v>16813.776226561902</v>
      </c>
      <c r="BD74" s="217">
        <f t="shared" ca="1" si="13"/>
        <v>18637.866885330914</v>
      </c>
      <c r="BE74" s="217">
        <f ca="1">BD74-(DCF!$J$48-DCF!$J$51)</f>
        <v>18075.726885330914</v>
      </c>
      <c r="BF74" s="220">
        <f ca="1">BE74/DCF!$J$55</f>
        <v>729.45728350397519</v>
      </c>
    </row>
    <row r="75" spans="1:58" ht="15" customHeight="1">
      <c r="A75">
        <v>49</v>
      </c>
      <c r="B75" s="215">
        <f t="shared" ca="1" si="0"/>
        <v>0.3349572942068002</v>
      </c>
      <c r="C75" s="216">
        <f t="shared" ca="1" si="1"/>
        <v>0.40924155104705595</v>
      </c>
      <c r="D75" s="215">
        <f t="shared" ca="1" si="2"/>
        <v>0.65801755939423234</v>
      </c>
      <c r="E75" s="216">
        <f t="shared" ca="1" si="3"/>
        <v>0.58648915334312712</v>
      </c>
      <c r="F75" s="217">
        <f ca="1">DCF!$H$7*(1+('A1'!F14+$C75*('A1'!F12-'A1'!F14)))</f>
        <v>6251.0595119556137</v>
      </c>
      <c r="G75" s="217">
        <f ca="1">F75*(1+('A1'!G14+$C75*('A1'!G12-'A1'!G14)))</f>
        <v>7009.8520762269754</v>
      </c>
      <c r="H75" s="217">
        <f ca="1">G75*(1+('A1'!H14+$C75*('A1'!H12-'A1'!H14)))</f>
        <v>7733.2786357554469</v>
      </c>
      <c r="I75" s="217">
        <f ca="1">H75*(1+('A1'!I14+$C75*('A1'!I12-'A1'!I14)))</f>
        <v>8404.7726724650256</v>
      </c>
      <c r="J75" s="217">
        <f ca="1">I75*(1+('A1'!J14+$C75*('A1'!J12-'A1'!J14)))</f>
        <v>9065.7820604157023</v>
      </c>
      <c r="K75" s="216">
        <f ca="1">'A1'!F21+$C75*('A1'!F19-'A1'!F21)</f>
        <v>0.35749171469241192</v>
      </c>
      <c r="L75" s="216">
        <f ca="1">'A1'!G21+$C75*('A1'!G19-'A1'!G21)</f>
        <v>0.35430688367147078</v>
      </c>
      <c r="M75" s="216">
        <f ca="1">'A1'!H21+$C75*('A1'!H19-'A1'!H21)</f>
        <v>0.34521446816100021</v>
      </c>
      <c r="N75" s="216">
        <f ca="1">'A1'!I21+$C75*('A1'!I19-'A1'!I21)</f>
        <v>0.34021446816100021</v>
      </c>
      <c r="O75" s="216">
        <f ca="1">'A1'!J21+$C75*('A1'!J19-'A1'!J21)</f>
        <v>0.3352144681610002</v>
      </c>
      <c r="P75" s="216">
        <f ca="1">'A1'!F28+$C75*('A1'!F26-'A1'!F28)</f>
        <v>0.44976896122382359</v>
      </c>
      <c r="Q75" s="216">
        <f ca="1">'A1'!G28+$C75*('A1'!G26-'A1'!G28)</f>
        <v>0.44658413020288251</v>
      </c>
      <c r="R75" s="216">
        <f ca="1">'A1'!H28+$C75*('A1'!H26-'A1'!H28)</f>
        <v>0.44044550693717666</v>
      </c>
      <c r="S75" s="216">
        <f ca="1">'A1'!I28+$C75*('A1'!I26-'A1'!I28)</f>
        <v>0.43839929918194137</v>
      </c>
      <c r="T75" s="216">
        <f ca="1">'A1'!J28+$C75*('A1'!J26-'A1'!J28)</f>
        <v>0.43635309142670609</v>
      </c>
      <c r="U75" s="217">
        <f t="shared" ca="1" si="4"/>
        <v>1204.8249851417117</v>
      </c>
      <c r="V75" s="217">
        <f t="shared" ca="1" si="5"/>
        <v>1395.7245397883125</v>
      </c>
      <c r="W75" s="217">
        <f t="shared" ca="1" si="6"/>
        <v>1657.5511353605593</v>
      </c>
      <c r="X75" s="217">
        <f t="shared" ca="1" si="7"/>
        <v>1860.7009582960288</v>
      </c>
      <c r="Y75" s="217">
        <f t="shared" ca="1" si="8"/>
        <v>2070.9187203067513</v>
      </c>
      <c r="Z75" s="217">
        <f ca="1">F75*('A1'!F35+$C75*('A1'!F33-'A1'!F35))</f>
        <v>362.27260426553596</v>
      </c>
      <c r="AA75" s="217">
        <f ca="1">G75*('A1'!G35+$C75*('A1'!G33-'A1'!G35))</f>
        <v>405.92360136321696</v>
      </c>
      <c r="AB75" s="217">
        <f ca="1">H75*('A1'!H35+$C75*('A1'!H33-'A1'!H35))</f>
        <v>429.18414976599496</v>
      </c>
      <c r="AC75" s="217">
        <f ca="1">I75*('A1'!I35+$C75*('A1'!I33-'A1'!I35))</f>
        <v>446.20182854684157</v>
      </c>
      <c r="AD75" s="217">
        <f ca="1">J75*('A1'!J35+$C75*('A1'!J33-'A1'!J35))</f>
        <v>463.16265884097021</v>
      </c>
      <c r="AE75" s="217">
        <f ca="1">F75*('A1'!F43+$C75*('A1'!F41-'A1'!F43))</f>
        <v>636.45268050791412</v>
      </c>
      <c r="AF75" s="217">
        <f ca="1">G75*('A1'!G43+$C75*('A1'!G41-'A1'!G43))</f>
        <v>705.72769299610786</v>
      </c>
      <c r="AG75" s="217">
        <f ca="1">H75*('A1'!H43+$C75*('A1'!H41-'A1'!H43))</f>
        <v>701.22699372917521</v>
      </c>
      <c r="AH75" s="217">
        <f ca="1">I75*('A1'!I43+$C75*('A1'!I41-'A1'!I43))</f>
        <v>678.06802672046513</v>
      </c>
      <c r="AI75" s="217">
        <f ca="1">J75*('A1'!J43+$C75*('A1'!J41-'A1'!J43))</f>
        <v>686.06707052234481</v>
      </c>
      <c r="AJ75" s="217">
        <f ca="1">(U75-Z75)*DCF!$H$40</f>
        <v>203.89767617203452</v>
      </c>
      <c r="AK75" s="217">
        <f ca="1">(V75-AA75)*DCF!$H$40</f>
        <v>239.53182709887315</v>
      </c>
      <c r="AL75" s="217">
        <f ca="1">(W75-AB75)*DCF!$H$40</f>
        <v>297.26481051388453</v>
      </c>
      <c r="AM75" s="217">
        <f ca="1">(X75-AC75)*DCF!$H$40</f>
        <v>342.30878939930329</v>
      </c>
      <c r="AN75" s="217">
        <f ca="1">(Y75-AD75)*DCF!$H$40</f>
        <v>389.07696687471901</v>
      </c>
      <c r="AO75" s="217">
        <f ca="1">(F75-DCF!$H$7)*DCF!$H$41</f>
        <v>293.81530431173331</v>
      </c>
      <c r="AP75" s="217">
        <f ca="1">(G75-F75)*DCF!$H$41</f>
        <v>251.79574785793395</v>
      </c>
      <c r="AQ75" s="217">
        <f ca="1">(H75-G75)*DCF!$H$41</f>
        <v>240.05998497320616</v>
      </c>
      <c r="AR75" s="217">
        <f ca="1">(I75-H75)*DCF!$H$41</f>
        <v>222.82683188625009</v>
      </c>
      <c r="AS75" s="217">
        <f ca="1">(J75-I75)*DCF!$H$41</f>
        <v>219.34763335481671</v>
      </c>
      <c r="AT75" s="217">
        <f ca="1">(U75-Z75)*(1-DCF!$H$40)+Z75-AE75-AO75</f>
        <v>70.659324150029818</v>
      </c>
      <c r="AU75" s="217">
        <f ca="1">(V75-AA75)*(1-DCF!$H$40)+AA75-AF75-AP75</f>
        <v>198.66927183539772</v>
      </c>
      <c r="AV75" s="217">
        <f ca="1">(W75-AB75)*(1-DCF!$H$40)+AB75-AG75-AQ75</f>
        <v>418.99934614429333</v>
      </c>
      <c r="AW75" s="217">
        <f ca="1">(X75-AC75)*(1-DCF!$H$40)+AC75-AH75-AR75</f>
        <v>617.49731029001032</v>
      </c>
      <c r="AX75" s="217">
        <f ca="1">(Y75-AD75)*(1-DCF!$H$40)+AD75-AI75-AS75</f>
        <v>776.42704955487068</v>
      </c>
      <c r="AY75" s="218">
        <f t="shared" ca="1" si="9"/>
        <v>0.10422978306686255</v>
      </c>
      <c r="AZ75" s="219">
        <f t="shared" ca="1" si="10"/>
        <v>12.345956613372508</v>
      </c>
      <c r="BA75" s="217">
        <f ca="1">SUMPRODUCT(AT75:AX75,(1+$AY75)^(-{1,2,3,4,5}))</f>
        <v>1426.3912703425833</v>
      </c>
      <c r="BB75" s="217">
        <f t="shared" ca="1" si="11"/>
        <v>25567.472670728068</v>
      </c>
      <c r="BC75" s="217">
        <f t="shared" ca="1" si="12"/>
        <v>15573.653832281803</v>
      </c>
      <c r="BD75" s="217">
        <f t="shared" ca="1" si="13"/>
        <v>17000.045102624386</v>
      </c>
      <c r="BE75" s="217">
        <f ca="1">BD75-(DCF!$J$48-DCF!$J$51)</f>
        <v>16437.905102624387</v>
      </c>
      <c r="BF75" s="220">
        <f ca="1">BE75/DCF!$J$55</f>
        <v>663.36195931281918</v>
      </c>
    </row>
    <row r="76" spans="1:58" ht="15" customHeight="1">
      <c r="A76">
        <v>50</v>
      </c>
      <c r="B76" s="215">
        <f t="shared" ca="1" si="0"/>
        <v>0.6437363259648855</v>
      </c>
      <c r="C76" s="216">
        <f t="shared" ca="1" si="1"/>
        <v>0.57794332487501487</v>
      </c>
      <c r="D76" s="215">
        <f t="shared" ca="1" si="2"/>
        <v>0.58285136990497965</v>
      </c>
      <c r="E76" s="216">
        <f t="shared" ca="1" si="3"/>
        <v>0.54330062946451285</v>
      </c>
      <c r="F76" s="217">
        <f ca="1">DCF!$H$7*(1+('A1'!F14+$C76*('A1'!F12-'A1'!F14)))</f>
        <v>6350.6307403850624</v>
      </c>
      <c r="G76" s="217">
        <f ca="1">F76*(1+('A1'!G14+$C76*('A1'!G12-'A1'!G14)))</f>
        <v>7282.2142815809093</v>
      </c>
      <c r="H76" s="217">
        <f ca="1">G76*(1+('A1'!H14+$C76*('A1'!H12-'A1'!H14)))</f>
        <v>8193.4569231253481</v>
      </c>
      <c r="I76" s="217">
        <f ca="1">H76*(1+('A1'!I14+$C76*('A1'!I12-'A1'!I14)))</f>
        <v>9029.311605555029</v>
      </c>
      <c r="J76" s="217">
        <f ca="1">I76*(1+('A1'!J14+$C76*('A1'!J12-'A1'!J14)))</f>
        <v>9846.0673117780734</v>
      </c>
      <c r="K76" s="216">
        <f ca="1">'A1'!F21+$C76*('A1'!F19-'A1'!F21)</f>
        <v>0.34821311713187419</v>
      </c>
      <c r="L76" s="216">
        <f ca="1">'A1'!G21+$C76*('A1'!G19-'A1'!G21)</f>
        <v>0.34165425063437388</v>
      </c>
      <c r="M76" s="216">
        <f ca="1">'A1'!H21+$C76*('A1'!H19-'A1'!H21)</f>
        <v>0.33087481738562374</v>
      </c>
      <c r="N76" s="216">
        <f ca="1">'A1'!I21+$C76*('A1'!I19-'A1'!I21)</f>
        <v>0.32587481738562374</v>
      </c>
      <c r="O76" s="216">
        <f ca="1">'A1'!J21+$C76*('A1'!J19-'A1'!J21)</f>
        <v>0.32087481738562373</v>
      </c>
      <c r="P76" s="216">
        <f ca="1">'A1'!F28+$C76*('A1'!F26-'A1'!F28)</f>
        <v>0.44555141687812466</v>
      </c>
      <c r="Q76" s="216">
        <f ca="1">'A1'!G28+$C76*('A1'!G26-'A1'!G28)</f>
        <v>0.43899255038062435</v>
      </c>
      <c r="R76" s="216">
        <f ca="1">'A1'!H28+$C76*('A1'!H26-'A1'!H28)</f>
        <v>0.43032340050749912</v>
      </c>
      <c r="S76" s="216">
        <f ca="1">'A1'!I28+$C76*('A1'!I26-'A1'!I28)</f>
        <v>0.42743368388312408</v>
      </c>
      <c r="T76" s="216">
        <f ca="1">'A1'!J28+$C76*('A1'!J26-'A1'!J28)</f>
        <v>0.42454396725874899</v>
      </c>
      <c r="U76" s="217">
        <f t="shared" ca="1" si="4"/>
        <v>1309.7252900737394</v>
      </c>
      <c r="V76" s="217">
        <f t="shared" ca="1" si="5"/>
        <v>1597.3769983590394</v>
      </c>
      <c r="W76" s="217">
        <f t="shared" ca="1" si="6"/>
        <v>1956.6121148582633</v>
      </c>
      <c r="X76" s="217">
        <f t="shared" ca="1" si="7"/>
        <v>2227.4544124858589</v>
      </c>
      <c r="Y76" s="217">
        <f t="shared" ca="1" si="8"/>
        <v>2506.6237827057757</v>
      </c>
      <c r="Z76" s="217">
        <f ca="1">F76*('A1'!F35+$C76*('A1'!F33-'A1'!F35))</f>
        <v>362.68632119734565</v>
      </c>
      <c r="AA76" s="217">
        <f ca="1">G76*('A1'!G35+$C76*('A1'!G33-'A1'!G35))</f>
        <v>409.41021411452454</v>
      </c>
      <c r="AB76" s="217">
        <f ca="1">H76*('A1'!H35+$C76*('A1'!H33-'A1'!H35))</f>
        <v>439.51852428743689</v>
      </c>
      <c r="AC76" s="217">
        <f ca="1">I76*('A1'!I35+$C76*('A1'!I33-'A1'!I35))</f>
        <v>461.07890867442734</v>
      </c>
      <c r="AD76" s="217">
        <f ca="1">J76*('A1'!J35+$C76*('A1'!J33-'A1'!J35))</f>
        <v>483.09414291022546</v>
      </c>
      <c r="AE76" s="217">
        <f ca="1">F76*('A1'!F43+$C76*('A1'!F41-'A1'!F43))</f>
        <v>625.16328853932441</v>
      </c>
      <c r="AF76" s="217">
        <f ca="1">G76*('A1'!G43+$C76*('A1'!G41-'A1'!G43))</f>
        <v>690.14989267958299</v>
      </c>
      <c r="AG76" s="217">
        <f ca="1">H76*('A1'!H43+$C76*('A1'!H41-'A1'!H43))</f>
        <v>694.57559615516698</v>
      </c>
      <c r="AH76" s="217">
        <f ca="1">I76*('A1'!I43+$C76*('A1'!I41-'A1'!I43))</f>
        <v>675.13953955508168</v>
      </c>
      <c r="AI76" s="217">
        <f ca="1">J76*('A1'!J43+$C76*('A1'!J41-'A1'!J43))</f>
        <v>686.9796472910989</v>
      </c>
      <c r="AJ76" s="217">
        <f ca="1">(U76-Z76)*DCF!$H$40</f>
        <v>229.18343046808727</v>
      </c>
      <c r="AK76" s="217">
        <f ca="1">(V76-AA76)*DCF!$H$40</f>
        <v>287.48796178717259</v>
      </c>
      <c r="AL76" s="217">
        <f ca="1">(W76-AB76)*DCF!$H$40</f>
        <v>367.13664891814</v>
      </c>
      <c r="AM76" s="217">
        <f ca="1">(X76-AC76)*DCF!$H$40</f>
        <v>427.46287192236645</v>
      </c>
      <c r="AN76" s="217">
        <f ca="1">(Y76-AD76)*DCF!$H$40</f>
        <v>489.69417283052314</v>
      </c>
      <c r="AO76" s="217">
        <f ca="1">(F76-DCF!$H$7)*DCF!$H$41</f>
        <v>326.85676136871098</v>
      </c>
      <c r="AP76" s="217">
        <f ca="1">(G76-F76)*DCF!$H$41</f>
        <v>309.13425551658872</v>
      </c>
      <c r="AQ76" s="217">
        <f ca="1">(H76-G76)*DCF!$H$41</f>
        <v>302.38438436471773</v>
      </c>
      <c r="AR76" s="217">
        <f ca="1">(I76-H76)*DCF!$H$41</f>
        <v>277.36784039922458</v>
      </c>
      <c r="AS76" s="217">
        <f ca="1">(J76-I76)*DCF!$H$41</f>
        <v>271.03008588803101</v>
      </c>
      <c r="AT76" s="217">
        <f ca="1">(U76-Z76)*(1-DCF!$H$40)+Z76-AE76-AO76</f>
        <v>128.52180969761662</v>
      </c>
      <c r="AU76" s="217">
        <f ca="1">(V76-AA76)*(1-DCF!$H$40)+AA76-AF76-AP76</f>
        <v>310.60488837569517</v>
      </c>
      <c r="AV76" s="217">
        <f ca="1">(W76-AB76)*(1-DCF!$H$40)+AB76-AG76-AQ76</f>
        <v>592.51548542023852</v>
      </c>
      <c r="AW76" s="217">
        <f ca="1">(X76-AC76)*(1-DCF!$H$40)+AC76-AH76-AR76</f>
        <v>847.48416060918612</v>
      </c>
      <c r="AX76" s="217">
        <f ca="1">(Y76-AD76)*(1-DCF!$H$40)+AD76-AI76-AS76</f>
        <v>1058.9198766961226</v>
      </c>
      <c r="AY76" s="218">
        <f t="shared" ca="1" si="9"/>
        <v>0.10336601258929026</v>
      </c>
      <c r="AZ76" s="219">
        <f t="shared" ca="1" si="10"/>
        <v>12.173202517858051</v>
      </c>
      <c r="BA76" s="217">
        <f ca="1">SUMPRODUCT(AT76:AX76,(1+$AY76)^(-{1,2,3,4,5}))</f>
        <v>2032.0695496443973</v>
      </c>
      <c r="BB76" s="217">
        <f t="shared" ca="1" si="11"/>
        <v>30513.638942956823</v>
      </c>
      <c r="BC76" s="217">
        <f t="shared" ca="1" si="12"/>
        <v>18659.327729278597</v>
      </c>
      <c r="BD76" s="217">
        <f t="shared" ca="1" si="13"/>
        <v>20691.397278922996</v>
      </c>
      <c r="BE76" s="217">
        <f ca="1">BD76-(DCF!$J$48-DCF!$J$51)</f>
        <v>20129.257278922996</v>
      </c>
      <c r="BF76" s="220">
        <f ca="1">BE76/DCF!$J$55</f>
        <v>812.32878914274318</v>
      </c>
    </row>
    <row r="77" spans="1:58" ht="15" customHeight="1">
      <c r="A77">
        <v>51</v>
      </c>
      <c r="B77" s="215">
        <f t="shared" ca="1" si="0"/>
        <v>0.30510346878278183</v>
      </c>
      <c r="C77" s="216">
        <f t="shared" ca="1" si="1"/>
        <v>0.39057871727910487</v>
      </c>
      <c r="D77" s="215">
        <f t="shared" ca="1" si="2"/>
        <v>0.50417564532148895</v>
      </c>
      <c r="E77" s="216">
        <f t="shared" ca="1" si="3"/>
        <v>0.50209219996142307</v>
      </c>
      <c r="F77" s="217">
        <f ca="1">DCF!$H$7*(1+('A1'!F14+$C77*('A1'!F12-'A1'!F14)))</f>
        <v>6240.0443267439605</v>
      </c>
      <c r="G77" s="217">
        <f ca="1">F77*(1+('A1'!G14+$C77*('A1'!G12-'A1'!G14)))</f>
        <v>6980.0312626842597</v>
      </c>
      <c r="H77" s="217">
        <f ca="1">G77*(1+('A1'!H14+$C77*('A1'!H12-'A1'!H14)))</f>
        <v>7683.4455412476182</v>
      </c>
      <c r="I77" s="217">
        <f ca="1">H77*(1+('A1'!I14+$C77*('A1'!I12-'A1'!I14)))</f>
        <v>8337.7069456505906</v>
      </c>
      <c r="J77" s="217">
        <f ca="1">I77*(1+('A1'!J14+$C77*('A1'!J12-'A1'!J14)))</f>
        <v>8982.54945480481</v>
      </c>
      <c r="K77" s="216">
        <f ca="1">'A1'!F21+$C77*('A1'!F19-'A1'!F21)</f>
        <v>0.35851817054964924</v>
      </c>
      <c r="L77" s="216">
        <f ca="1">'A1'!G21+$C77*('A1'!G19-'A1'!G21)</f>
        <v>0.35570659620406714</v>
      </c>
      <c r="M77" s="216">
        <f ca="1">'A1'!H21+$C77*('A1'!H19-'A1'!H21)</f>
        <v>0.34680080903127608</v>
      </c>
      <c r="N77" s="216">
        <f ca="1">'A1'!I21+$C77*('A1'!I19-'A1'!I21)</f>
        <v>0.34180080903127608</v>
      </c>
      <c r="O77" s="216">
        <f ca="1">'A1'!J21+$C77*('A1'!J19-'A1'!J21)</f>
        <v>0.33680080903127607</v>
      </c>
      <c r="P77" s="216">
        <f ca="1">'A1'!F28+$C77*('A1'!F26-'A1'!F28)</f>
        <v>0.45023553206802241</v>
      </c>
      <c r="Q77" s="216">
        <f ca="1">'A1'!G28+$C77*('A1'!G26-'A1'!G28)</f>
        <v>0.44742395772244031</v>
      </c>
      <c r="R77" s="216">
        <f ca="1">'A1'!H28+$C77*('A1'!H26-'A1'!H28)</f>
        <v>0.44156527696325376</v>
      </c>
      <c r="S77" s="216">
        <f ca="1">'A1'!I28+$C77*('A1'!I26-'A1'!I28)</f>
        <v>0.43961238337685821</v>
      </c>
      <c r="T77" s="216">
        <f ca="1">'A1'!J28+$C77*('A1'!J26-'A1'!J28)</f>
        <v>0.43765948979046265</v>
      </c>
      <c r="U77" s="217">
        <f t="shared" ca="1" si="4"/>
        <v>1193.3853729913867</v>
      </c>
      <c r="V77" s="217">
        <f t="shared" ca="1" si="5"/>
        <v>1374.1548882603113</v>
      </c>
      <c r="W77" s="217">
        <f t="shared" ca="1" si="6"/>
        <v>1626.0776529421116</v>
      </c>
      <c r="X77" s="217">
        <f t="shared" ca="1" si="7"/>
        <v>1822.512743886288</v>
      </c>
      <c r="Y77" s="217">
        <f t="shared" ca="1" si="8"/>
        <v>2025.9215198556305</v>
      </c>
      <c r="Z77" s="217">
        <f ca="1">F77*('A1'!F35+$C77*('A1'!F33-'A1'!F35))</f>
        <v>362.21651706011556</v>
      </c>
      <c r="AA77" s="217">
        <f ca="1">G77*('A1'!G35+$C77*('A1'!G33-'A1'!G35))</f>
        <v>405.49942171495138</v>
      </c>
      <c r="AB77" s="217">
        <f ca="1">H77*('A1'!H35+$C77*('A1'!H33-'A1'!H35))</f>
        <v>427.9958391332292</v>
      </c>
      <c r="AC77" s="217">
        <f ca="1">I77*('A1'!I35+$C77*('A1'!I33-'A1'!I35))</f>
        <v>444.50863224115875</v>
      </c>
      <c r="AD77" s="217">
        <f ca="1">J77*('A1'!J35+$C77*('A1'!J33-'A1'!J35))</f>
        <v>460.92205774162392</v>
      </c>
      <c r="AE77" s="217">
        <f ca="1">F77*('A1'!F43+$C77*('A1'!F41-'A1'!F43))</f>
        <v>637.66030576374749</v>
      </c>
      <c r="AF77" s="217">
        <f ca="1">G77*('A1'!G43+$C77*('A1'!G41-'A1'!G43))</f>
        <v>707.28478720853548</v>
      </c>
      <c r="AG77" s="217">
        <f ca="1">H77*('A1'!H43+$C77*('A1'!H41-'A1'!H43))</f>
        <v>701.72712119854748</v>
      </c>
      <c r="AH77" s="217">
        <f ca="1">I77*('A1'!I43+$C77*('A1'!I41-'A1'!I43))</f>
        <v>678.10357890096088</v>
      </c>
      <c r="AI77" s="217">
        <f ca="1">J77*('A1'!J43+$C77*('A1'!J41-'A1'!J43))</f>
        <v>685.63570839405031</v>
      </c>
      <c r="AJ77" s="217">
        <f ca="1">(U77-Z77)*DCF!$H$40</f>
        <v>201.14286313536761</v>
      </c>
      <c r="AK77" s="217">
        <f ca="1">(V77-AA77)*DCF!$H$40</f>
        <v>234.41462290397709</v>
      </c>
      <c r="AL77" s="217">
        <f ca="1">(W77-AB77)*DCF!$H$40</f>
        <v>289.93579894174957</v>
      </c>
      <c r="AM77" s="217">
        <f ca="1">(X77-AC77)*DCF!$H$40</f>
        <v>333.47699501812127</v>
      </c>
      <c r="AN77" s="217">
        <f ca="1">(Y77-AD77)*DCF!$H$40</f>
        <v>378.72986983158961</v>
      </c>
      <c r="AO77" s="217">
        <f ca="1">(F77-DCF!$H$7)*DCF!$H$41</f>
        <v>290.16005394587705</v>
      </c>
      <c r="AP77" s="217">
        <f ca="1">(G77-F77)*DCF!$H$41</f>
        <v>245.55533714159381</v>
      </c>
      <c r="AQ77" s="217">
        <f ca="1">(H77-G77)*DCF!$H$41</f>
        <v>233.41916179013705</v>
      </c>
      <c r="AR77" s="217">
        <f ca="1">(I77-H77)*DCF!$H$41</f>
        <v>217.10840007297924</v>
      </c>
      <c r="AS77" s="217">
        <f ca="1">(J77-I77)*DCF!$H$41</f>
        <v>213.9828584100444</v>
      </c>
      <c r="AT77" s="217">
        <f ca="1">(U77-Z77)*(1-DCF!$H$40)+Z77-AE77-AO77</f>
        <v>64.422150146394529</v>
      </c>
      <c r="AU77" s="217">
        <f ca="1">(V77-AA77)*(1-DCF!$H$40)+AA77-AF77-AP77</f>
        <v>186.90014100620496</v>
      </c>
      <c r="AV77" s="217">
        <f ca="1">(W77-AB77)*(1-DCF!$H$40)+AB77-AG77-AQ77</f>
        <v>400.99557101167761</v>
      </c>
      <c r="AW77" s="217">
        <f ca="1">(X77-AC77)*(1-DCF!$H$40)+AC77-AH77-AR77</f>
        <v>593.82376989422664</v>
      </c>
      <c r="AX77" s="217">
        <f ca="1">(Y77-AD77)*(1-DCF!$H$40)+AD77-AI77-AS77</f>
        <v>747.57308321994617</v>
      </c>
      <c r="AY77" s="218">
        <f t="shared" ca="1" si="9"/>
        <v>0.10254184399922846</v>
      </c>
      <c r="AZ77" s="219">
        <f t="shared" ca="1" si="10"/>
        <v>12.008368799845693</v>
      </c>
      <c r="BA77" s="217">
        <f ca="1">SUMPRODUCT(AT77:AX77,(1+$AY77)^(-{1,2,3,4,5}))</f>
        <v>1372.0973397744551</v>
      </c>
      <c r="BB77" s="217">
        <f t="shared" ca="1" si="11"/>
        <v>24328.012769970319</v>
      </c>
      <c r="BC77" s="217">
        <f t="shared" ca="1" si="12"/>
        <v>14932.455543949585</v>
      </c>
      <c r="BD77" s="217">
        <f t="shared" ca="1" si="13"/>
        <v>16304.55288372404</v>
      </c>
      <c r="BE77" s="217">
        <f ca="1">BD77-(DCF!$J$48-DCF!$J$51)</f>
        <v>15742.412883724041</v>
      </c>
      <c r="BF77" s="220">
        <f ca="1">BE77/DCF!$J$55</f>
        <v>635.29493506999802</v>
      </c>
    </row>
    <row r="78" spans="1:58" ht="15" customHeight="1">
      <c r="A78">
        <v>52</v>
      </c>
      <c r="B78" s="215">
        <f t="shared" ca="1" si="0"/>
        <v>0.6720768391369939</v>
      </c>
      <c r="C78" s="216">
        <f t="shared" ca="1" si="1"/>
        <v>0.59507830333322098</v>
      </c>
      <c r="D78" s="215">
        <f t="shared" ca="1" si="2"/>
        <v>0.97970093076966036</v>
      </c>
      <c r="E78" s="216">
        <f t="shared" ca="1" si="3"/>
        <v>0.89925510129455777</v>
      </c>
      <c r="F78" s="217">
        <f ca="1">DCF!$H$7*(1+('A1'!F14+$C78*('A1'!F12-'A1'!F14)))</f>
        <v>6360.7441542246552</v>
      </c>
      <c r="G78" s="217">
        <f ca="1">F78*(1+('A1'!G14+$C78*('A1'!G12-'A1'!G14)))</f>
        <v>7310.1599293630416</v>
      </c>
      <c r="H78" s="217">
        <f ca="1">G78*(1+('A1'!H14+$C78*('A1'!H12-'A1'!H14)))</f>
        <v>8241.1832096529761</v>
      </c>
      <c r="I78" s="217">
        <f ca="1">H78*(1+('A1'!I14+$C78*('A1'!I12-'A1'!I14)))</f>
        <v>9094.6158091028919</v>
      </c>
      <c r="J78" s="217">
        <f ca="1">I78*(1+('A1'!J14+$C78*('A1'!J12-'A1'!J14)))</f>
        <v>9928.1871977184273</v>
      </c>
      <c r="K78" s="216">
        <f ca="1">'A1'!F21+$C78*('A1'!F19-'A1'!F21)</f>
        <v>0.34727069331667287</v>
      </c>
      <c r="L78" s="216">
        <f ca="1">'A1'!G21+$C78*('A1'!G19-'A1'!G21)</f>
        <v>0.34036912725000845</v>
      </c>
      <c r="M78" s="216">
        <f ca="1">'A1'!H21+$C78*('A1'!H19-'A1'!H21)</f>
        <v>0.32941834421667621</v>
      </c>
      <c r="N78" s="216">
        <f ca="1">'A1'!I21+$C78*('A1'!I19-'A1'!I21)</f>
        <v>0.3244183442166762</v>
      </c>
      <c r="O78" s="216">
        <f ca="1">'A1'!J21+$C78*('A1'!J19-'A1'!J21)</f>
        <v>0.3194183442166762</v>
      </c>
      <c r="P78" s="216">
        <f ca="1">'A1'!F28+$C78*('A1'!F26-'A1'!F28)</f>
        <v>0.4451230424166695</v>
      </c>
      <c r="Q78" s="216">
        <f ca="1">'A1'!G28+$C78*('A1'!G26-'A1'!G28)</f>
        <v>0.43822147635000508</v>
      </c>
      <c r="R78" s="216">
        <f ca="1">'A1'!H28+$C78*('A1'!H26-'A1'!H28)</f>
        <v>0.42929530180000675</v>
      </c>
      <c r="S78" s="216">
        <f ca="1">'A1'!I28+$C78*('A1'!I26-'A1'!I28)</f>
        <v>0.42631991028334065</v>
      </c>
      <c r="T78" s="216">
        <f ca="1">'A1'!J28+$C78*('A1'!J26-'A1'!J28)</f>
        <v>0.42334451876667456</v>
      </c>
      <c r="U78" s="217">
        <f t="shared" ca="1" si="4"/>
        <v>1320.5303318145611</v>
      </c>
      <c r="V78" s="217">
        <f t="shared" ca="1" si="5"/>
        <v>1618.5380975476387</v>
      </c>
      <c r="W78" s="217">
        <f t="shared" ca="1" si="6"/>
        <v>1988.4850491656964</v>
      </c>
      <c r="X78" s="217">
        <f t="shared" ca="1" si="7"/>
        <v>2266.939811228729</v>
      </c>
      <c r="Y78" s="217">
        <f t="shared" ca="1" si="8"/>
        <v>2553.8984505064373</v>
      </c>
      <c r="Z78" s="217">
        <f ca="1">F78*('A1'!F35+$C78*('A1'!F33-'A1'!F35))</f>
        <v>362.71894505731575</v>
      </c>
      <c r="AA78" s="217">
        <f ca="1">G78*('A1'!G35+$C78*('A1'!G33-'A1'!G35))</f>
        <v>409.72873994190996</v>
      </c>
      <c r="AB78" s="217">
        <f ca="1">H78*('A1'!H35+$C78*('A1'!H33-'A1'!H35))</f>
        <v>440.52535003873481</v>
      </c>
      <c r="AC78" s="217">
        <f ca="1">I78*('A1'!I35+$C78*('A1'!I33-'A1'!I35))</f>
        <v>462.54361438618645</v>
      </c>
      <c r="AD78" s="217">
        <f ca="1">J78*('A1'!J35+$C78*('A1'!J33-'A1'!J35))</f>
        <v>485.08189755871723</v>
      </c>
      <c r="AE78" s="217">
        <f ca="1">F78*('A1'!F43+$C78*('A1'!F41-'A1'!F43))</f>
        <v>623.97904018005784</v>
      </c>
      <c r="AF78" s="217">
        <f ca="1">G78*('A1'!G43+$C78*('A1'!G41-'A1'!G43))</f>
        <v>688.4142770016548</v>
      </c>
      <c r="AG78" s="217">
        <f ca="1">H78*('A1'!H43+$C78*('A1'!H41-'A1'!H43))</f>
        <v>693.6790107485142</v>
      </c>
      <c r="AH78" s="217">
        <f ca="1">I78*('A1'!I43+$C78*('A1'!I41-'A1'!I43))</f>
        <v>674.5682027845794</v>
      </c>
      <c r="AI78" s="217">
        <f ca="1">J78*('A1'!J43+$C78*('A1'!J41-'A1'!J43))</f>
        <v>686.7551400469074</v>
      </c>
      <c r="AJ78" s="217">
        <f ca="1">(U78-Z78)*DCF!$H$40</f>
        <v>231.79035559525337</v>
      </c>
      <c r="AK78" s="217">
        <f ca="1">(V78-AA78)*DCF!$H$40</f>
        <v>292.53186454058635</v>
      </c>
      <c r="AL78" s="217">
        <f ca="1">(W78-AB78)*DCF!$H$40</f>
        <v>374.60624718872469</v>
      </c>
      <c r="AM78" s="217">
        <f ca="1">(X78-AC78)*DCF!$H$40</f>
        <v>436.66387963589528</v>
      </c>
      <c r="AN78" s="217">
        <f ca="1">(Y78-AD78)*DCF!$H$40</f>
        <v>500.65360581334824</v>
      </c>
      <c r="AO78" s="217">
        <f ca="1">(F78-DCF!$H$7)*DCF!$H$41</f>
        <v>330.21277027159522</v>
      </c>
      <c r="AP78" s="217">
        <f ca="1">(G78-F78)*DCF!$H$41</f>
        <v>315.05165757475334</v>
      </c>
      <c r="AQ78" s="217">
        <f ca="1">(H78-G78)*DCF!$H$41</f>
        <v>308.94833999706168</v>
      </c>
      <c r="AR78" s="217">
        <f ca="1">(I78-H78)*DCF!$H$41</f>
        <v>283.20085059239233</v>
      </c>
      <c r="AS78" s="217">
        <f ca="1">(J78-I78)*DCF!$H$41</f>
        <v>276.61015812796478</v>
      </c>
      <c r="AT78" s="217">
        <f ca="1">(U78-Z78)*(1-DCF!$H$40)+Z78-AE78-AO78</f>
        <v>134.54816576765461</v>
      </c>
      <c r="AU78" s="217">
        <f ca="1">(V78-AA78)*(1-DCF!$H$40)+AA78-AF78-AP78</f>
        <v>322.54029843064416</v>
      </c>
      <c r="AV78" s="217">
        <f ca="1">(W78-AB78)*(1-DCF!$H$40)+AB78-AG78-AQ78</f>
        <v>611.25145123139589</v>
      </c>
      <c r="AW78" s="217">
        <f ca="1">(X78-AC78)*(1-DCF!$H$40)+AC78-AH78-AR78</f>
        <v>872.50687821586212</v>
      </c>
      <c r="AX78" s="217">
        <f ca="1">(Y78-AD78)*(1-DCF!$H$40)+AD78-AI78-AS78</f>
        <v>1089.8795465182168</v>
      </c>
      <c r="AY78" s="218">
        <f t="shared" ca="1" si="9"/>
        <v>0.11048510202589115</v>
      </c>
      <c r="AZ78" s="219">
        <f t="shared" ca="1" si="10"/>
        <v>13.597020405178231</v>
      </c>
      <c r="BA78" s="217">
        <f ca="1">SUMPRODUCT(AT78:AX78,(1+$AY78)^(-{1,2,3,4,5}))</f>
        <v>2048.1928810381251</v>
      </c>
      <c r="BB78" s="217">
        <f t="shared" ca="1" si="11"/>
        <v>34725.409344289095</v>
      </c>
      <c r="BC78" s="217">
        <f t="shared" ca="1" si="12"/>
        <v>20562.868168325691</v>
      </c>
      <c r="BD78" s="217">
        <f t="shared" ca="1" si="13"/>
        <v>22611.061049363816</v>
      </c>
      <c r="BE78" s="217">
        <f ca="1">BD78-(DCF!$J$48-DCF!$J$51)</f>
        <v>22048.921049363817</v>
      </c>
      <c r="BF78" s="220">
        <f ca="1">BE78/DCF!$J$55</f>
        <v>889.7980233323326</v>
      </c>
    </row>
    <row r="79" spans="1:58" ht="15" customHeight="1">
      <c r="A79">
        <v>53</v>
      </c>
      <c r="B79" s="215">
        <f t="shared" ca="1" si="0"/>
        <v>0.69729925984242336</v>
      </c>
      <c r="C79" s="216">
        <f t="shared" ca="1" si="1"/>
        <v>0.61096225108765045</v>
      </c>
      <c r="D79" s="215">
        <f t="shared" ca="1" si="2"/>
        <v>0.62801865000779555</v>
      </c>
      <c r="E79" s="216">
        <f t="shared" ca="1" si="3"/>
        <v>0.56873363799607302</v>
      </c>
      <c r="F79" s="217">
        <f ca="1">DCF!$H$7*(1+('A1'!F14+$C79*('A1'!F12-'A1'!F14)))</f>
        <v>6370.1191842218541</v>
      </c>
      <c r="G79" s="217">
        <f ca="1">F79*(1+('A1'!G14+$C79*('A1'!G12-'A1'!G14)))</f>
        <v>7336.1116887484868</v>
      </c>
      <c r="H79" s="217">
        <f ca="1">G79*(1+('A1'!H14+$C79*('A1'!H12-'A1'!H14)))</f>
        <v>8285.5886236923761</v>
      </c>
      <c r="I79" s="217">
        <f ca="1">H79*(1+('A1'!I14+$C79*('A1'!I12-'A1'!I14)))</f>
        <v>9155.4644238175533</v>
      </c>
      <c r="J79" s="217">
        <f ca="1">I79*(1+('A1'!J14+$C79*('A1'!J12-'A1'!J14)))</f>
        <v>10004.792665797426</v>
      </c>
      <c r="K79" s="216">
        <f ca="1">'A1'!F21+$C79*('A1'!F19-'A1'!F21)</f>
        <v>0.34639707619017923</v>
      </c>
      <c r="L79" s="216">
        <f ca="1">'A1'!G21+$C79*('A1'!G19-'A1'!G21)</f>
        <v>0.3391778311684262</v>
      </c>
      <c r="M79" s="216">
        <f ca="1">'A1'!H21+$C79*('A1'!H19-'A1'!H21)</f>
        <v>0.32806820865754971</v>
      </c>
      <c r="N79" s="216">
        <f ca="1">'A1'!I21+$C79*('A1'!I19-'A1'!I21)</f>
        <v>0.3230682086575497</v>
      </c>
      <c r="O79" s="216">
        <f ca="1">'A1'!J21+$C79*('A1'!J19-'A1'!J21)</f>
        <v>0.3180682086575497</v>
      </c>
      <c r="P79" s="216">
        <f ca="1">'A1'!F28+$C79*('A1'!F26-'A1'!F28)</f>
        <v>0.44472594372280877</v>
      </c>
      <c r="Q79" s="216">
        <f ca="1">'A1'!G28+$C79*('A1'!G26-'A1'!G28)</f>
        <v>0.43750669870105574</v>
      </c>
      <c r="R79" s="216">
        <f ca="1">'A1'!H28+$C79*('A1'!H26-'A1'!H28)</f>
        <v>0.42834226493474098</v>
      </c>
      <c r="S79" s="216">
        <f ca="1">'A1'!I28+$C79*('A1'!I26-'A1'!I28)</f>
        <v>0.42528745367930276</v>
      </c>
      <c r="T79" s="216">
        <f ca="1">'A1'!J28+$C79*('A1'!J26-'A1'!J28)</f>
        <v>0.42223264242386449</v>
      </c>
      <c r="U79" s="217">
        <f t="shared" ca="1" si="4"/>
        <v>1330.5712579946014</v>
      </c>
      <c r="V79" s="217">
        <f t="shared" ca="1" si="5"/>
        <v>1638.2672307028574</v>
      </c>
      <c r="W79" s="217">
        <f t="shared" ca="1" si="6"/>
        <v>2018.28260885433</v>
      </c>
      <c r="X79" s="217">
        <f t="shared" ca="1" si="7"/>
        <v>2303.9207809300788</v>
      </c>
      <c r="Y79" s="217">
        <f t="shared" ca="1" si="8"/>
        <v>2598.2361404145008</v>
      </c>
      <c r="Z79" s="217">
        <f ca="1">F79*('A1'!F35+$C79*('A1'!F33-'A1'!F35))</f>
        <v>362.74763927086718</v>
      </c>
      <c r="AA79" s="217">
        <f ca="1">G79*('A1'!G35+$C79*('A1'!G33-'A1'!G35))</f>
        <v>410.01805158652417</v>
      </c>
      <c r="AB79" s="217">
        <f ca="1">H79*('A1'!H35+$C79*('A1'!H33-'A1'!H35))</f>
        <v>441.45131677325202</v>
      </c>
      <c r="AC79" s="217">
        <f ca="1">I79*('A1'!I35+$C79*('A1'!I33-'A1'!I35))</f>
        <v>463.8932187318764</v>
      </c>
      <c r="AD79" s="217">
        <f ca="1">J79*('A1'!J35+$C79*('A1'!J33-'A1'!J35))</f>
        <v>486.91778149952609</v>
      </c>
      <c r="AE79" s="217">
        <f ca="1">F79*('A1'!F43+$C79*('A1'!F41-'A1'!F43))</f>
        <v>622.87506313462779</v>
      </c>
      <c r="AF79" s="217">
        <f ca="1">G79*('A1'!G43+$C79*('A1'!G41-'A1'!G43))</f>
        <v>686.77978830048903</v>
      </c>
      <c r="AG79" s="217">
        <f ca="1">H79*('A1'!H43+$C79*('A1'!H41-'A1'!H43))</f>
        <v>692.81043978859327</v>
      </c>
      <c r="AH79" s="217">
        <f ca="1">I79*('A1'!I43+$C79*('A1'!I41-'A1'!I43))</f>
        <v>673.99160986817105</v>
      </c>
      <c r="AI79" s="217">
        <f ca="1">J79*('A1'!J43+$C79*('A1'!J41-'A1'!J43))</f>
        <v>686.49206721513985</v>
      </c>
      <c r="AJ79" s="217">
        <f ca="1">(U79-Z79)*DCF!$H$40</f>
        <v>234.21331573114367</v>
      </c>
      <c r="AK79" s="217">
        <f ca="1">(V79-AA79)*DCF!$H$40</f>
        <v>297.23630134615269</v>
      </c>
      <c r="AL79" s="217">
        <f ca="1">(W79-AB79)*DCF!$H$40</f>
        <v>381.59317268362082</v>
      </c>
      <c r="AM79" s="217">
        <f ca="1">(X79-AC79)*DCF!$H$40</f>
        <v>445.28667005196496</v>
      </c>
      <c r="AN79" s="217">
        <f ca="1">(Y79-AD79)*DCF!$H$40</f>
        <v>510.93904285742389</v>
      </c>
      <c r="AO79" s="217">
        <f ca="1">(F79-DCF!$H$7)*DCF!$H$41</f>
        <v>333.32375580372423</v>
      </c>
      <c r="AP79" s="217">
        <f ca="1">(G79-F79)*DCF!$H$41</f>
        <v>320.55243627223592</v>
      </c>
      <c r="AQ79" s="217">
        <f ca="1">(H79-G79)*DCF!$H$41</f>
        <v>315.07195268528892</v>
      </c>
      <c r="AR79" s="217">
        <f ca="1">(I79-H79)*DCF!$H$41</f>
        <v>288.65731946960295</v>
      </c>
      <c r="AS79" s="217">
        <f ca="1">(J79-I79)*DCF!$H$41</f>
        <v>281.83887130146678</v>
      </c>
      <c r="AT79" s="217">
        <f ca="1">(U79-Z79)*(1-DCF!$H$40)+Z79-AE79-AO79</f>
        <v>140.15912332510572</v>
      </c>
      <c r="AU79" s="217">
        <f ca="1">(V79-AA79)*(1-DCF!$H$40)+AA79-AF79-AP79</f>
        <v>333.69870478397979</v>
      </c>
      <c r="AV79" s="217">
        <f ca="1">(W79-AB79)*(1-DCF!$H$40)+AB79-AG79-AQ79</f>
        <v>628.8070436968269</v>
      </c>
      <c r="AW79" s="217">
        <f ca="1">(X79-AC79)*(1-DCF!$H$40)+AC79-AH79-AR79</f>
        <v>895.98518154033991</v>
      </c>
      <c r="AX79" s="217">
        <f ca="1">(Y79-AD79)*(1-DCF!$H$40)+AD79-AI79-AS79</f>
        <v>1118.9661590404705</v>
      </c>
      <c r="AY79" s="218">
        <f t="shared" ca="1" si="9"/>
        <v>0.10387467275992146</v>
      </c>
      <c r="AZ79" s="219">
        <f t="shared" ca="1" si="10"/>
        <v>12.274934551984291</v>
      </c>
      <c r="BA79" s="217">
        <f ca="1">SUMPRODUCT(AT79:AX79,(1+$AY79)^(-{1,2,3,4,5}))</f>
        <v>2154.400536739161</v>
      </c>
      <c r="BB79" s="217">
        <f t="shared" ca="1" si="11"/>
        <v>31893.178574188263</v>
      </c>
      <c r="BC79" s="217">
        <f t="shared" ca="1" si="12"/>
        <v>19458.034066526732</v>
      </c>
      <c r="BD79" s="217">
        <f t="shared" ca="1" si="13"/>
        <v>21612.434603265894</v>
      </c>
      <c r="BE79" s="217">
        <f ca="1">BD79-(DCF!$J$48-DCF!$J$51)</f>
        <v>21050.294603265895</v>
      </c>
      <c r="BF79" s="220">
        <f ca="1">BE79/DCF!$J$55</f>
        <v>849.49782742723812</v>
      </c>
    </row>
    <row r="80" spans="1:58" ht="15" customHeight="1">
      <c r="A80">
        <v>54</v>
      </c>
      <c r="B80" s="215">
        <f t="shared" ca="1" si="0"/>
        <v>7.1280644691081085E-2</v>
      </c>
      <c r="C80" s="216">
        <f t="shared" ca="1" si="1"/>
        <v>0.18878644640317943</v>
      </c>
      <c r="D80" s="215">
        <f t="shared" ca="1" si="2"/>
        <v>0.99873836500465862</v>
      </c>
      <c r="E80" s="216">
        <f t="shared" ca="1" si="3"/>
        <v>0.97488391954004983</v>
      </c>
      <c r="F80" s="217">
        <f ca="1">DCF!$H$7*(1+('A1'!F14+$C80*('A1'!F12-'A1'!F14)))</f>
        <v>6120.9424119106634</v>
      </c>
      <c r="G80" s="217">
        <f ca="1">F80*(1+('A1'!G14+$C80*('A1'!G12-'A1'!G14)))</f>
        <v>6661.5316016127717</v>
      </c>
      <c r="H80" s="217">
        <f ca="1">G80*(1+('A1'!H14+$C80*('A1'!H12-'A1'!H14)))</f>
        <v>7158.0970759206357</v>
      </c>
      <c r="I80" s="217">
        <f ca="1">H80*(1+('A1'!I14+$C80*('A1'!I12-'A1'!I14)))</f>
        <v>7637.6235836141514</v>
      </c>
      <c r="J80" s="217">
        <f ca="1">I80*(1+('A1'!J14+$C80*('A1'!J12-'A1'!J14)))</f>
        <v>8120.4363498669536</v>
      </c>
      <c r="K80" s="216">
        <f ca="1">'A1'!F21+$C80*('A1'!F19-'A1'!F21)</f>
        <v>0.36961674544782513</v>
      </c>
      <c r="L80" s="216">
        <f ca="1">'A1'!G21+$C80*('A1'!G19-'A1'!G21)</f>
        <v>0.37084101651976153</v>
      </c>
      <c r="M80" s="216">
        <f ca="1">'A1'!H21+$C80*('A1'!H19-'A1'!H21)</f>
        <v>0.36395315205572976</v>
      </c>
      <c r="N80" s="216">
        <f ca="1">'A1'!I21+$C80*('A1'!I19-'A1'!I21)</f>
        <v>0.35895315205572975</v>
      </c>
      <c r="O80" s="216">
        <f ca="1">'A1'!J21+$C80*('A1'!J19-'A1'!J21)</f>
        <v>0.35395315205572975</v>
      </c>
      <c r="P80" s="216">
        <f ca="1">'A1'!F28+$C80*('A1'!F26-'A1'!F28)</f>
        <v>0.45528033883992053</v>
      </c>
      <c r="Q80" s="216">
        <f ca="1">'A1'!G28+$C80*('A1'!G26-'A1'!G28)</f>
        <v>0.45650460991185693</v>
      </c>
      <c r="R80" s="216">
        <f ca="1">'A1'!H28+$C80*('A1'!H26-'A1'!H28)</f>
        <v>0.45367281321580927</v>
      </c>
      <c r="S80" s="216">
        <f ca="1">'A1'!I28+$C80*('A1'!I26-'A1'!I28)</f>
        <v>0.45272888098379338</v>
      </c>
      <c r="T80" s="216">
        <f ca="1">'A1'!J28+$C80*('A1'!J26-'A1'!J28)</f>
        <v>0.45178494875177744</v>
      </c>
      <c r="U80" s="217">
        <f t="shared" ca="1" si="4"/>
        <v>1071.7948632323553</v>
      </c>
      <c r="V80" s="217">
        <f t="shared" ca="1" si="5"/>
        <v>1150.1425656824304</v>
      </c>
      <c r="W80" s="217">
        <f t="shared" ca="1" si="6"/>
        <v>1305.4510447136449</v>
      </c>
      <c r="X80" s="217">
        <f t="shared" ca="1" si="7"/>
        <v>1438.3017456756088</v>
      </c>
      <c r="Y80" s="217">
        <f t="shared" ca="1" si="8"/>
        <v>1577.4913875969085</v>
      </c>
      <c r="Z80" s="217">
        <f ca="1">F80*('A1'!F35+$C80*('A1'!F33-'A1'!F35))</f>
        <v>361.4787898817242</v>
      </c>
      <c r="AA80" s="217">
        <f ca="1">G80*('A1'!G35+$C80*('A1'!G33-'A1'!G35))</f>
        <v>400.43889051328227</v>
      </c>
      <c r="AB80" s="217">
        <f ca="1">H80*('A1'!H35+$C80*('A1'!H33-'A1'!H35))</f>
        <v>414.62095574554564</v>
      </c>
      <c r="AC80" s="217">
        <f ca="1">I80*('A1'!I35+$C80*('A1'!I33-'A1'!I35))</f>
        <v>425.67961006583323</v>
      </c>
      <c r="AD80" s="217">
        <f ca="1">J80*('A1'!J35+$C80*('A1'!J33-'A1'!J35))</f>
        <v>436.34809573173436</v>
      </c>
      <c r="AE80" s="217">
        <f ca="1">F80*('A1'!F43+$C80*('A1'!F41-'A1'!F43))</f>
        <v>650.19264597851054</v>
      </c>
      <c r="AF80" s="217">
        <f ca="1">G80*('A1'!G43+$C80*('A1'!G41-'A1'!G43))</f>
        <v>722.0598934319853</v>
      </c>
      <c r="AG80" s="217">
        <f ca="1">H80*('A1'!H43+$C80*('A1'!H41-'A1'!H43))</f>
        <v>704.30288312264508</v>
      </c>
      <c r="AH80" s="217">
        <f ca="1">I80*('A1'!I43+$C80*('A1'!I41-'A1'!I43))</f>
        <v>675.10844690729732</v>
      </c>
      <c r="AI80" s="217">
        <f ca="1">J80*('A1'!J43+$C80*('A1'!J41-'A1'!J43))</f>
        <v>677.18328022731521</v>
      </c>
      <c r="AJ80" s="217">
        <f ca="1">(U80-Z80)*DCF!$H$40</f>
        <v>171.89648975085271</v>
      </c>
      <c r="AK80" s="217">
        <f ca="1">(V80-AA80)*DCF!$H$40</f>
        <v>181.42828939093383</v>
      </c>
      <c r="AL80" s="217">
        <f ca="1">(W80-AB80)*DCF!$H$40</f>
        <v>215.58088153028001</v>
      </c>
      <c r="AM80" s="217">
        <f ca="1">(X80-AC80)*DCF!$H$40</f>
        <v>245.05455681756567</v>
      </c>
      <c r="AN80" s="217">
        <f ca="1">(Y80-AD80)*DCF!$H$40</f>
        <v>276.15667663137208</v>
      </c>
      <c r="AO80" s="217">
        <f ca="1">(F80-DCF!$H$7)*DCF!$H$41</f>
        <v>250.63758479047675</v>
      </c>
      <c r="AP80" s="217">
        <f ca="1">(G80-F80)*DCF!$H$41</f>
        <v>179.38770846504758</v>
      </c>
      <c r="AQ80" s="217">
        <f ca="1">(H80-G80)*DCF!$H$41</f>
        <v>164.77899343128459</v>
      </c>
      <c r="AR80" s="217">
        <f ca="1">(I80-H80)*DCF!$H$41</f>
        <v>159.12482713682959</v>
      </c>
      <c r="AS80" s="217">
        <f ca="1">(J80-I80)*DCF!$H$41</f>
        <v>160.21533061637371</v>
      </c>
      <c r="AT80" s="217">
        <f ca="1">(U80-Z80)*(1-DCF!$H$40)+Z80-AE80-AO80</f>
        <v>-0.93185728748477459</v>
      </c>
      <c r="AU80" s="217">
        <f ca="1">(V80-AA80)*(1-DCF!$H$40)+AA80-AF80-AP80</f>
        <v>67.266674394463507</v>
      </c>
      <c r="AV80" s="217">
        <f ca="1">(W80-AB80)*(1-DCF!$H$40)+AB80-AG80-AQ80</f>
        <v>220.78828662943519</v>
      </c>
      <c r="AW80" s="217">
        <f ca="1">(X80-AC80)*(1-DCF!$H$40)+AC80-AH80-AR80</f>
        <v>359.01391481391613</v>
      </c>
      <c r="AX80" s="217">
        <f ca="1">(Y80-AD80)*(1-DCF!$H$40)+AD80-AI80-AS80</f>
        <v>463.93610012184735</v>
      </c>
      <c r="AY80" s="218">
        <f t="shared" ca="1" si="9"/>
        <v>0.11199767839080099</v>
      </c>
      <c r="AZ80" s="219">
        <f t="shared" ca="1" si="10"/>
        <v>13.899535678160198</v>
      </c>
      <c r="BA80" s="217">
        <f ca="1">SUMPRODUCT(AT80:AX80,(1+$AY80)^(-{1,2,3,4,5}))</f>
        <v>721.78919124710592</v>
      </c>
      <c r="BB80" s="217">
        <f t="shared" ca="1" si="11"/>
        <v>21926.397823893669</v>
      </c>
      <c r="BC80" s="217">
        <f t="shared" ca="1" si="12"/>
        <v>12895.788056195172</v>
      </c>
      <c r="BD80" s="217">
        <f t="shared" ca="1" si="13"/>
        <v>13617.577247442277</v>
      </c>
      <c r="BE80" s="217">
        <f ca="1">BD80-(DCF!$J$48-DCF!$J$51)</f>
        <v>13055.437247442278</v>
      </c>
      <c r="BF80" s="220">
        <f ca="1">BE80/DCF!$J$55</f>
        <v>526.86034978789257</v>
      </c>
    </row>
    <row r="81" spans="1:58" ht="15" customHeight="1">
      <c r="A81">
        <v>55</v>
      </c>
      <c r="B81" s="215">
        <f t="shared" ca="1" si="0"/>
        <v>0.68201282601645952</v>
      </c>
      <c r="C81" s="216">
        <f t="shared" ca="1" si="1"/>
        <v>0.60126000076268959</v>
      </c>
      <c r="D81" s="215">
        <f t="shared" ca="1" si="2"/>
        <v>2.7648758491544134E-3</v>
      </c>
      <c r="E81" s="216">
        <f t="shared" ca="1" si="3"/>
        <v>3.7181150124454283E-2</v>
      </c>
      <c r="F81" s="217">
        <f ca="1">DCF!$H$7*(1+('A1'!F14+$C81*('A1'!F12-'A1'!F14)))</f>
        <v>6364.3927181541549</v>
      </c>
      <c r="G81" s="217">
        <f ca="1">F81*(1+('A1'!G14+$C81*('A1'!G12-'A1'!G14)))</f>
        <v>7320.2544968291177</v>
      </c>
      <c r="H81" s="217">
        <f ca="1">G81*(1+('A1'!H14+$C81*('A1'!H12-'A1'!H14)))</f>
        <v>8258.4461308356258</v>
      </c>
      <c r="I81" s="217">
        <f ca="1">H81*(1+('A1'!I14+$C81*('A1'!I12-'A1'!I14)))</f>
        <v>9118.2610368006444</v>
      </c>
      <c r="J81" s="217">
        <f ca="1">I81*(1+('A1'!J14+$C81*('A1'!J12-'A1'!J14)))</f>
        <v>9957.945283296558</v>
      </c>
      <c r="K81" s="216">
        <f ca="1">'A1'!F21+$C81*('A1'!F19-'A1'!F21)</f>
        <v>0.34693069995805209</v>
      </c>
      <c r="L81" s="216">
        <f ca="1">'A1'!G21+$C81*('A1'!G19-'A1'!G21)</f>
        <v>0.33990549994279828</v>
      </c>
      <c r="M81" s="216">
        <f ca="1">'A1'!H21+$C81*('A1'!H19-'A1'!H21)</f>
        <v>0.3288928999351714</v>
      </c>
      <c r="N81" s="216">
        <f ca="1">'A1'!I21+$C81*('A1'!I19-'A1'!I21)</f>
        <v>0.3238928999351714</v>
      </c>
      <c r="O81" s="216">
        <f ca="1">'A1'!J21+$C81*('A1'!J19-'A1'!J21)</f>
        <v>0.31889289993517139</v>
      </c>
      <c r="P81" s="216">
        <f ca="1">'A1'!F28+$C81*('A1'!F26-'A1'!F28)</f>
        <v>0.44496849998093274</v>
      </c>
      <c r="Q81" s="216">
        <f ca="1">'A1'!G28+$C81*('A1'!G26-'A1'!G28)</f>
        <v>0.43794329996567899</v>
      </c>
      <c r="R81" s="216">
        <f ca="1">'A1'!H28+$C81*('A1'!H26-'A1'!H28)</f>
        <v>0.42892439995423864</v>
      </c>
      <c r="S81" s="216">
        <f ca="1">'A1'!I28+$C81*('A1'!I26-'A1'!I28)</f>
        <v>0.42591809995042518</v>
      </c>
      <c r="T81" s="216">
        <f ca="1">'A1'!J28+$C81*('A1'!J26-'A1'!J28)</f>
        <v>0.42291179994661177</v>
      </c>
      <c r="U81" s="217">
        <f t="shared" ca="1" si="4"/>
        <v>1324.4352165503783</v>
      </c>
      <c r="V81" s="217">
        <f t="shared" ca="1" si="5"/>
        <v>1626.2033214459543</v>
      </c>
      <c r="W81" s="217">
        <f t="shared" ca="1" si="6"/>
        <v>2000.0527826836258</v>
      </c>
      <c r="X81" s="217">
        <f t="shared" ca="1" si="7"/>
        <v>2281.2886115792771</v>
      </c>
      <c r="Y81" s="217">
        <f t="shared" ca="1" si="8"/>
        <v>2571.0946709815362</v>
      </c>
      <c r="Z81" s="217">
        <f ca="1">F81*('A1'!F35+$C81*('A1'!F33-'A1'!F35))</f>
        <v>362.7302892363922</v>
      </c>
      <c r="AA81" s="217">
        <f ca="1">G81*('A1'!G35+$C81*('A1'!G33-'A1'!G35))</f>
        <v>409.84201655993968</v>
      </c>
      <c r="AB81" s="217">
        <f ca="1">H81*('A1'!H35+$C81*('A1'!H33-'A1'!H35))</f>
        <v>440.88656125396415</v>
      </c>
      <c r="AC81" s="217">
        <f ca="1">I81*('A1'!I35+$C81*('A1'!I33-'A1'!I35))</f>
        <v>463.06979247914353</v>
      </c>
      <c r="AD81" s="217">
        <f ca="1">J81*('A1'!J35+$C81*('A1'!J33-'A1'!J35))</f>
        <v>485.79716560105078</v>
      </c>
      <c r="AE81" s="217">
        <f ca="1">F81*('A1'!F43+$C81*('A1'!F41-'A1'!F43))</f>
        <v>623.55010358552852</v>
      </c>
      <c r="AF81" s="217">
        <f ca="1">G81*('A1'!G43+$C81*('A1'!G41-'A1'!G43))</f>
        <v>687.78109928321896</v>
      </c>
      <c r="AG81" s="217">
        <f ca="1">H81*('A1'!H43+$C81*('A1'!H41-'A1'!H43))</f>
        <v>693.34527729537069</v>
      </c>
      <c r="AH81" s="217">
        <f ca="1">I81*('A1'!I43+$C81*('A1'!I41-'A1'!I43))</f>
        <v>674.34920116812077</v>
      </c>
      <c r="AI81" s="217">
        <f ca="1">J81*('A1'!J43+$C81*('A1'!J41-'A1'!J43))</f>
        <v>686.65907889465041</v>
      </c>
      <c r="AJ81" s="217">
        <f ca="1">(U81-Z81)*DCF!$H$40</f>
        <v>232.73259240998462</v>
      </c>
      <c r="AK81" s="217">
        <f ca="1">(V81-AA81)*DCF!$H$40</f>
        <v>294.35943578241557</v>
      </c>
      <c r="AL81" s="217">
        <f ca="1">(W81-AB81)*DCF!$H$40</f>
        <v>377.3182255859781</v>
      </c>
      <c r="AM81" s="217">
        <f ca="1">(X81-AC81)*DCF!$H$40</f>
        <v>440.00895422223232</v>
      </c>
      <c r="AN81" s="217">
        <f ca="1">(Y81-AD81)*DCF!$H$40</f>
        <v>504.64199630207742</v>
      </c>
      <c r="AO81" s="217">
        <f ca="1">(F81-DCF!$H$7)*DCF!$H$41</f>
        <v>331.42350022137805</v>
      </c>
      <c r="AP81" s="217">
        <f ca="1">(G81-F81)*DCF!$H$41</f>
        <v>317.19068259636214</v>
      </c>
      <c r="AQ81" s="217">
        <f ca="1">(H81-G81)*DCF!$H$41</f>
        <v>311.32706782066401</v>
      </c>
      <c r="AR81" s="217">
        <f ca="1">(I81-H81)*DCF!$H$41</f>
        <v>285.31873856032735</v>
      </c>
      <c r="AS81" s="217">
        <f ca="1">(J81-I81)*DCF!$H$41</f>
        <v>278.6386329628719</v>
      </c>
      <c r="AT81" s="217">
        <f ca="1">(U81-Z81)*(1-DCF!$H$40)+Z81-AE81-AO81</f>
        <v>136.72902033348714</v>
      </c>
      <c r="AU81" s="217">
        <f ca="1">(V81-AA81)*(1-DCF!$H$40)+AA81-AF81-AP81</f>
        <v>326.87210378395781</v>
      </c>
      <c r="AV81" s="217">
        <f ca="1">(W81-AB81)*(1-DCF!$H$40)+AB81-AG81-AQ81</f>
        <v>618.06221198161302</v>
      </c>
      <c r="AW81" s="217">
        <f ca="1">(X81-AC81)*(1-DCF!$H$40)+AC81-AH81-AR81</f>
        <v>881.61171762859681</v>
      </c>
      <c r="AX81" s="217">
        <f ca="1">(Y81-AD81)*(1-DCF!$H$40)+AD81-AI81-AS81</f>
        <v>1101.1549628219361</v>
      </c>
      <c r="AY81" s="218">
        <f t="shared" ca="1" si="9"/>
        <v>9.324362300248909E-2</v>
      </c>
      <c r="AZ81" s="219">
        <f t="shared" ca="1" si="10"/>
        <v>10.148724600497816</v>
      </c>
      <c r="BA81" s="217">
        <f ca="1">SUMPRODUCT(AT81:AX81,(1+$AY81)^(-{1,2,3,4,5}))</f>
        <v>2193.8786357509621</v>
      </c>
      <c r="BB81" s="217">
        <f t="shared" ca="1" si="11"/>
        <v>26093.331737599157</v>
      </c>
      <c r="BC81" s="217">
        <f t="shared" ca="1" si="12"/>
        <v>16708.7811994976</v>
      </c>
      <c r="BD81" s="217">
        <f t="shared" ca="1" si="13"/>
        <v>18902.659835248563</v>
      </c>
      <c r="BE81" s="217">
        <f ca="1">BD81-(DCF!$J$48-DCF!$J$51)</f>
        <v>18340.519835248564</v>
      </c>
      <c r="BF81" s="220">
        <f ca="1">BE81/DCF!$J$55</f>
        <v>740.14316889952659</v>
      </c>
    </row>
    <row r="82" spans="1:58" ht="15" customHeight="1">
      <c r="A82">
        <v>56</v>
      </c>
      <c r="B82" s="215">
        <f t="shared" ca="1" si="0"/>
        <v>0.6396627770575386</v>
      </c>
      <c r="C82" s="216">
        <f t="shared" ca="1" si="1"/>
        <v>0.57553726727634769</v>
      </c>
      <c r="D82" s="215">
        <f t="shared" ca="1" si="2"/>
        <v>0.68249234895885791</v>
      </c>
      <c r="E82" s="216">
        <f t="shared" ca="1" si="3"/>
        <v>0.60156076307601047</v>
      </c>
      <c r="F82" s="217">
        <f ca="1">DCF!$H$7*(1+('A1'!F14+$C82*('A1'!F12-'A1'!F14)))</f>
        <v>6349.2106361067536</v>
      </c>
      <c r="G82" s="217">
        <f ca="1">F82*(1+('A1'!G14+$C82*('A1'!G12-'A1'!G14)))</f>
        <v>7278.2943751031798</v>
      </c>
      <c r="H82" s="217">
        <f ca="1">G82*(1+('A1'!H14+$C82*('A1'!H12-'A1'!H14)))</f>
        <v>8186.7699490186997</v>
      </c>
      <c r="I82" s="217">
        <f ca="1">H82*(1+('A1'!I14+$C82*('A1'!I12-'A1'!I14)))</f>
        <v>9020.1696548546861</v>
      </c>
      <c r="J82" s="217">
        <f ca="1">I82*(1+('A1'!J14+$C82*('A1'!J12-'A1'!J14)))</f>
        <v>9834.5792031441069</v>
      </c>
      <c r="K82" s="216">
        <f ca="1">'A1'!F21+$C82*('A1'!F19-'A1'!F21)</f>
        <v>0.34834545029980091</v>
      </c>
      <c r="L82" s="216">
        <f ca="1">'A1'!G21+$C82*('A1'!G19-'A1'!G21)</f>
        <v>0.34183470495427393</v>
      </c>
      <c r="M82" s="216">
        <f ca="1">'A1'!H21+$C82*('A1'!H19-'A1'!H21)</f>
        <v>0.33107933228151043</v>
      </c>
      <c r="N82" s="216">
        <f ca="1">'A1'!I21+$C82*('A1'!I19-'A1'!I21)</f>
        <v>0.32607933228151043</v>
      </c>
      <c r="O82" s="216">
        <f ca="1">'A1'!J21+$C82*('A1'!J19-'A1'!J21)</f>
        <v>0.32107933228151042</v>
      </c>
      <c r="P82" s="216">
        <f ca="1">'A1'!F28+$C82*('A1'!F26-'A1'!F28)</f>
        <v>0.44561156831809129</v>
      </c>
      <c r="Q82" s="216">
        <f ca="1">'A1'!G28+$C82*('A1'!G26-'A1'!G28)</f>
        <v>0.43910082297256436</v>
      </c>
      <c r="R82" s="216">
        <f ca="1">'A1'!H28+$C82*('A1'!H26-'A1'!H28)</f>
        <v>0.43046776396341918</v>
      </c>
      <c r="S82" s="216">
        <f ca="1">'A1'!I28+$C82*('A1'!I26-'A1'!I28)</f>
        <v>0.42759007762703743</v>
      </c>
      <c r="T82" s="216">
        <f ca="1">'A1'!J28+$C82*('A1'!J26-'A1'!J28)</f>
        <v>0.42471239129065569</v>
      </c>
      <c r="U82" s="217">
        <f t="shared" ca="1" si="4"/>
        <v>1308.2102888864247</v>
      </c>
      <c r="V82" s="217">
        <f t="shared" ca="1" si="5"/>
        <v>1594.4157148750405</v>
      </c>
      <c r="W82" s="217">
        <f t="shared" ca="1" si="6"/>
        <v>1952.1590667182586</v>
      </c>
      <c r="X82" s="217">
        <f t="shared" ca="1" si="7"/>
        <v>2221.943713805365</v>
      </c>
      <c r="Y82" s="217">
        <f t="shared" ca="1" si="8"/>
        <v>2500.0314286242833</v>
      </c>
      <c r="Z82" s="217">
        <f ca="1">F82*('A1'!F35+$C82*('A1'!F33-'A1'!F35))</f>
        <v>362.68160147207118</v>
      </c>
      <c r="AA82" s="217">
        <f ca="1">G82*('A1'!G35+$C82*('A1'!G33-'A1'!G35))</f>
        <v>409.36495470560016</v>
      </c>
      <c r="AB82" s="217">
        <f ca="1">H82*('A1'!H35+$C82*('A1'!H33-'A1'!H35))</f>
        <v>439.37649369406017</v>
      </c>
      <c r="AC82" s="217">
        <f ca="1">I82*('A1'!I35+$C82*('A1'!I33-'A1'!I35))</f>
        <v>460.87251445928257</v>
      </c>
      <c r="AD82" s="217">
        <f ca="1">J82*('A1'!J35+$C82*('A1'!J33-'A1'!J35))</f>
        <v>482.81443330338567</v>
      </c>
      <c r="AE82" s="217">
        <f ca="1">F82*('A1'!F43+$C82*('A1'!F41-'A1'!F43))</f>
        <v>625.32902319440689</v>
      </c>
      <c r="AF82" s="217">
        <f ca="1">G82*('A1'!G43+$C82*('A1'!G41-'A1'!G43))</f>
        <v>690.39131520907631</v>
      </c>
      <c r="AG82" s="217">
        <f ca="1">H82*('A1'!H43+$C82*('A1'!H41-'A1'!H43))</f>
        <v>694.69815249722126</v>
      </c>
      <c r="AH82" s="217">
        <f ca="1">I82*('A1'!I43+$C82*('A1'!I41-'A1'!I43))</f>
        <v>675.21558443785159</v>
      </c>
      <c r="AI82" s="217">
        <f ca="1">J82*('A1'!J43+$C82*('A1'!J41-'A1'!J43))</f>
        <v>687.00628890430698</v>
      </c>
      <c r="AJ82" s="217">
        <f ca="1">(U82-Z82)*DCF!$H$40</f>
        <v>228.81794235427353</v>
      </c>
      <c r="AK82" s="217">
        <f ca="1">(V82-AA82)*DCF!$H$40</f>
        <v>286.78228396100457</v>
      </c>
      <c r="AL82" s="217">
        <f ca="1">(W82-AB82)*DCF!$H$40</f>
        <v>366.09338267185603</v>
      </c>
      <c r="AM82" s="217">
        <f ca="1">(X82-AC82)*DCF!$H$40</f>
        <v>426.1792302417519</v>
      </c>
      <c r="AN82" s="217">
        <f ca="1">(Y82-AD82)*DCF!$H$40</f>
        <v>488.16651286765722</v>
      </c>
      <c r="AO82" s="217">
        <f ca="1">(F82-DCF!$H$7)*DCF!$H$41</f>
        <v>326.38551766439718</v>
      </c>
      <c r="AP82" s="217">
        <f ca="1">(G82-F82)*DCF!$H$41</f>
        <v>308.30472766676792</v>
      </c>
      <c r="AQ82" s="217">
        <f ca="1">(H82-G82)*DCF!$H$41</f>
        <v>301.466167851004</v>
      </c>
      <c r="AR82" s="217">
        <f ca="1">(I82-H82)*DCF!$H$41</f>
        <v>276.55318736163633</v>
      </c>
      <c r="AS82" s="217">
        <f ca="1">(J82-I82)*DCF!$H$41</f>
        <v>270.25154295112594</v>
      </c>
      <c r="AT82" s="217">
        <f ca="1">(U82-Z82)*(1-DCF!$H$40)+Z82-AE82-AO82</f>
        <v>127.67780567334705</v>
      </c>
      <c r="AU82" s="217">
        <f ca="1">(V82-AA82)*(1-DCF!$H$40)+AA82-AF82-AP82</f>
        <v>308.93738803819167</v>
      </c>
      <c r="AV82" s="217">
        <f ca="1">(W82-AB82)*(1-DCF!$H$40)+AB82-AG82-AQ82</f>
        <v>589.90136369817731</v>
      </c>
      <c r="AW82" s="217">
        <f ca="1">(X82-AC82)*(1-DCF!$H$40)+AC82-AH82-AR82</f>
        <v>843.99571176412485</v>
      </c>
      <c r="AX82" s="217">
        <f ca="1">(Y82-AD82)*(1-DCF!$H$40)+AD82-AI82-AS82</f>
        <v>1054.6070839011932</v>
      </c>
      <c r="AY82" s="218">
        <f t="shared" ca="1" si="9"/>
        <v>0.10453121526152021</v>
      </c>
      <c r="AZ82" s="219">
        <f t="shared" ca="1" si="10"/>
        <v>12.406243052304042</v>
      </c>
      <c r="BA82" s="217">
        <f ca="1">SUMPRODUCT(AT82:AX82,(1+$AY82)^(-{1,2,3,4,5}))</f>
        <v>2015.1585987355843</v>
      </c>
      <c r="BB82" s="217">
        <f t="shared" ca="1" si="11"/>
        <v>31015.997541911762</v>
      </c>
      <c r="BC82" s="217">
        <f t="shared" ca="1" si="12"/>
        <v>18866.693036885088</v>
      </c>
      <c r="BD82" s="217">
        <f t="shared" ca="1" si="13"/>
        <v>20881.851635620671</v>
      </c>
      <c r="BE82" s="217">
        <f ca="1">BD82-(DCF!$J$48-DCF!$J$51)</f>
        <v>20319.711635620672</v>
      </c>
      <c r="BF82" s="220">
        <f ca="1">BE82/DCF!$J$55</f>
        <v>820.01469403329156</v>
      </c>
    </row>
    <row r="83" spans="1:58" ht="15" customHeight="1">
      <c r="A83">
        <v>57</v>
      </c>
      <c r="B83" s="215">
        <f t="shared" ca="1" si="0"/>
        <v>0.64851631474214633</v>
      </c>
      <c r="C83" s="216">
        <f t="shared" ca="1" si="1"/>
        <v>0.5807842528853111</v>
      </c>
      <c r="D83" s="215">
        <f t="shared" ca="1" si="2"/>
        <v>1.623221401080277E-2</v>
      </c>
      <c r="E83" s="216">
        <f t="shared" ca="1" si="3"/>
        <v>9.0089438922669421E-2</v>
      </c>
      <c r="F83" s="217">
        <f ca="1">DCF!$H$7*(1+('A1'!F14+$C83*('A1'!F12-'A1'!F14)))</f>
        <v>6352.3075140516703</v>
      </c>
      <c r="G83" s="217">
        <f ca="1">F83*(1+('A1'!G14+$C83*('A1'!G12-'A1'!G14)))</f>
        <v>7286.8439909417066</v>
      </c>
      <c r="H83" s="217">
        <f ca="1">G83*(1+('A1'!H14+$C83*('A1'!H12-'A1'!H14)))</f>
        <v>8201.3571421010092</v>
      </c>
      <c r="I83" s="217">
        <f ca="1">H83*(1+('A1'!I14+$C83*('A1'!I12-'A1'!I14)))</f>
        <v>9040.1147164439262</v>
      </c>
      <c r="J83" s="217">
        <f ca="1">I83*(1+('A1'!J14+$C83*('A1'!J12-'A1'!J14)))</f>
        <v>9859.6453912772395</v>
      </c>
      <c r="K83" s="216">
        <f ca="1">'A1'!F21+$C83*('A1'!F19-'A1'!F21)</f>
        <v>0.34805686609130793</v>
      </c>
      <c r="L83" s="216">
        <f ca="1">'A1'!G21+$C83*('A1'!G19-'A1'!G21)</f>
        <v>0.34144118103360166</v>
      </c>
      <c r="M83" s="216">
        <f ca="1">'A1'!H21+$C83*('A1'!H19-'A1'!H21)</f>
        <v>0.33063333850474852</v>
      </c>
      <c r="N83" s="216">
        <f ca="1">'A1'!I21+$C83*('A1'!I19-'A1'!I21)</f>
        <v>0.32563333850474852</v>
      </c>
      <c r="O83" s="216">
        <f ca="1">'A1'!J21+$C83*('A1'!J19-'A1'!J21)</f>
        <v>0.32063333850474851</v>
      </c>
      <c r="P83" s="216">
        <f ca="1">'A1'!F28+$C83*('A1'!F26-'A1'!F28)</f>
        <v>0.44548039367786724</v>
      </c>
      <c r="Q83" s="216">
        <f ca="1">'A1'!G28+$C83*('A1'!G26-'A1'!G28)</f>
        <v>0.43886470862016103</v>
      </c>
      <c r="R83" s="216">
        <f ca="1">'A1'!H28+$C83*('A1'!H26-'A1'!H28)</f>
        <v>0.43015294482688138</v>
      </c>
      <c r="S83" s="216">
        <f ca="1">'A1'!I28+$C83*('A1'!I26-'A1'!I28)</f>
        <v>0.42724902356245481</v>
      </c>
      <c r="T83" s="216">
        <f ca="1">'A1'!J28+$C83*('A1'!J26-'A1'!J28)</f>
        <v>0.42434510229802824</v>
      </c>
      <c r="U83" s="217">
        <f t="shared" ca="1" si="4"/>
        <v>1311.5148161399668</v>
      </c>
      <c r="V83" s="217">
        <f t="shared" ca="1" si="5"/>
        <v>1600.8767078217636</v>
      </c>
      <c r="W83" s="217">
        <f t="shared" ca="1" si="6"/>
        <v>1961.8771236866644</v>
      </c>
      <c r="X83" s="217">
        <f t="shared" ca="1" si="7"/>
        <v>2233.971795369137</v>
      </c>
      <c r="Y83" s="217">
        <f t="shared" ca="1" si="8"/>
        <v>2514.422140815238</v>
      </c>
      <c r="Z83" s="217">
        <f ca="1">F83*('A1'!F35+$C83*('A1'!F33-'A1'!F35))</f>
        <v>362.691849974869</v>
      </c>
      <c r="AA83" s="217">
        <f ca="1">G83*('A1'!G35+$C83*('A1'!G33-'A1'!G35))</f>
        <v>409.46348500667682</v>
      </c>
      <c r="AB83" s="217">
        <f ca="1">H83*('A1'!H35+$C83*('A1'!H33-'A1'!H35))</f>
        <v>439.68601864143238</v>
      </c>
      <c r="AC83" s="217">
        <f ca="1">I83*('A1'!I35+$C83*('A1'!I33-'A1'!I35))</f>
        <v>461.32237829469904</v>
      </c>
      <c r="AD83" s="217">
        <f ca="1">J83*('A1'!J35+$C83*('A1'!J33-'A1'!J35))</f>
        <v>483.42422052408074</v>
      </c>
      <c r="AE83" s="217">
        <f ca="1">F83*('A1'!F43+$C83*('A1'!F41-'A1'!F43))</f>
        <v>624.96742307275872</v>
      </c>
      <c r="AF83" s="217">
        <f ca="1">G83*('A1'!G43+$C83*('A1'!G41-'A1'!G43))</f>
        <v>689.86411044731483</v>
      </c>
      <c r="AG83" s="217">
        <f ca="1">H83*('A1'!H43+$C83*('A1'!H41-'A1'!H43))</f>
        <v>694.42983210588</v>
      </c>
      <c r="AH83" s="217">
        <f ca="1">I83*('A1'!I43+$C83*('A1'!I41-'A1'!I43))</f>
        <v>675.04842855661423</v>
      </c>
      <c r="AI83" s="217">
        <f ca="1">J83*('A1'!J43+$C83*('A1'!J41-'A1'!J43))</f>
        <v>686.94664783490464</v>
      </c>
      <c r="AJ83" s="217">
        <f ca="1">(U83-Z83)*DCF!$H$40</f>
        <v>229.61515781195365</v>
      </c>
      <c r="AK83" s="217">
        <f ca="1">(V83-AA83)*DCF!$H$40</f>
        <v>288.32199992125101</v>
      </c>
      <c r="AL83" s="217">
        <f ca="1">(W83-AB83)*DCF!$H$40</f>
        <v>368.37024742094616</v>
      </c>
      <c r="AM83" s="217">
        <f ca="1">(X83-AC83)*DCF!$H$40</f>
        <v>428.98115893201395</v>
      </c>
      <c r="AN83" s="217">
        <f ca="1">(Y83-AD83)*DCF!$H$40</f>
        <v>491.50149671046006</v>
      </c>
      <c r="AO83" s="217">
        <f ca="1">(F83-DCF!$H$7)*DCF!$H$41</f>
        <v>327.4131775742091</v>
      </c>
      <c r="AP83" s="217">
        <f ca="1">(G83-F83)*DCF!$H$41</f>
        <v>310.11415000489171</v>
      </c>
      <c r="AQ83" s="217">
        <f ca="1">(H83-G83)*DCF!$H$41</f>
        <v>303.46966175557088</v>
      </c>
      <c r="AR83" s="217">
        <f ca="1">(I83-H83)*DCF!$H$41</f>
        <v>278.33112848962105</v>
      </c>
      <c r="AS83" s="217">
        <f ca="1">(J83-I83)*DCF!$H$41</f>
        <v>271.95092424281364</v>
      </c>
      <c r="AT83" s="217">
        <f ca="1">(U83-Z83)*(1-DCF!$H$40)+Z83-AE83-AO83</f>
        <v>129.51905768104535</v>
      </c>
      <c r="AU83" s="217">
        <f ca="1">(V83-AA83)*(1-DCF!$H$40)+AA83-AF83-AP83</f>
        <v>312.57644744830623</v>
      </c>
      <c r="AV83" s="217">
        <f ca="1">(W83-AB83)*(1-DCF!$H$40)+AB83-AG83-AQ83</f>
        <v>595.60738240426747</v>
      </c>
      <c r="AW83" s="217">
        <f ca="1">(X83-AC83)*(1-DCF!$H$40)+AC83-AH83-AR83</f>
        <v>851.61107939088765</v>
      </c>
      <c r="AX83" s="217">
        <f ca="1">(Y83-AD83)*(1-DCF!$H$40)+AD83-AI83-AS83</f>
        <v>1064.0230720270595</v>
      </c>
      <c r="AY83" s="218">
        <f t="shared" ca="1" si="9"/>
        <v>9.4301788778453383E-2</v>
      </c>
      <c r="AZ83" s="219">
        <f t="shared" ca="1" si="10"/>
        <v>10.360357755690679</v>
      </c>
      <c r="BA83" s="217">
        <f ca="1">SUMPRODUCT(AT83:AX83,(1+$AY83)^(-{1,2,3,4,5}))</f>
        <v>2105.8261425262217</v>
      </c>
      <c r="BB83" s="217">
        <f t="shared" ca="1" si="11"/>
        <v>26050.31292767551</v>
      </c>
      <c r="BC83" s="217">
        <f t="shared" ca="1" si="12"/>
        <v>16600.738135009138</v>
      </c>
      <c r="BD83" s="217">
        <f t="shared" ca="1" si="13"/>
        <v>18706.564277535359</v>
      </c>
      <c r="BE83" s="217">
        <f ca="1">BD83-(DCF!$J$48-DCF!$J$51)</f>
        <v>18144.42427753536</v>
      </c>
      <c r="BF83" s="220">
        <f ca="1">BE83/DCF!$J$55</f>
        <v>732.22960980759569</v>
      </c>
    </row>
    <row r="84" spans="1:58" ht="15" customHeight="1">
      <c r="A84">
        <v>58</v>
      </c>
      <c r="B84" s="215">
        <f t="shared" ca="1" si="0"/>
        <v>0.75789838080789529</v>
      </c>
      <c r="C84" s="216">
        <f t="shared" ca="1" si="1"/>
        <v>0.65207643138750671</v>
      </c>
      <c r="D84" s="215">
        <f t="shared" ca="1" si="2"/>
        <v>0.47323073629048817</v>
      </c>
      <c r="E84" s="216">
        <f t="shared" ca="1" si="3"/>
        <v>0.48643125736864823</v>
      </c>
      <c r="F84" s="217">
        <f ca="1">DCF!$H$7*(1+('A1'!F14+$C84*('A1'!F12-'A1'!F14)))</f>
        <v>6394.3856121641074</v>
      </c>
      <c r="G84" s="217">
        <f ca="1">F84*(1+('A1'!G14+$C84*('A1'!G12-'A1'!G14)))</f>
        <v>7403.4929715282915</v>
      </c>
      <c r="H84" s="217">
        <f ca="1">G84*(1+('A1'!H14+$C84*('A1'!H12-'A1'!H14)))</f>
        <v>8401.2612460726705</v>
      </c>
      <c r="I84" s="217">
        <f ca="1">H84*(1+('A1'!I14+$C84*('A1'!I12-'A1'!I14)))</f>
        <v>9314.3681091006947</v>
      </c>
      <c r="J84" s="217">
        <f ca="1">I84*(1+('A1'!J14+$C84*('A1'!J12-'A1'!J14)))</f>
        <v>10205.244108760568</v>
      </c>
      <c r="K84" s="216">
        <f ca="1">'A1'!F21+$C84*('A1'!F19-'A1'!F21)</f>
        <v>0.34413579627368712</v>
      </c>
      <c r="L84" s="216">
        <f ca="1">'A1'!G21+$C84*('A1'!G19-'A1'!G21)</f>
        <v>0.33609426764593697</v>
      </c>
      <c r="M84" s="216">
        <f ca="1">'A1'!H21+$C84*('A1'!H19-'A1'!H21)</f>
        <v>0.32457350333206192</v>
      </c>
      <c r="N84" s="216">
        <f ca="1">'A1'!I21+$C84*('A1'!I19-'A1'!I21)</f>
        <v>0.31957350333206191</v>
      </c>
      <c r="O84" s="216">
        <f ca="1">'A1'!J21+$C84*('A1'!J19-'A1'!J21)</f>
        <v>0.31457350333206191</v>
      </c>
      <c r="P84" s="216">
        <f ca="1">'A1'!F28+$C84*('A1'!F26-'A1'!F28)</f>
        <v>0.44369808921531234</v>
      </c>
      <c r="Q84" s="216">
        <f ca="1">'A1'!G28+$C84*('A1'!G26-'A1'!G28)</f>
        <v>0.43565656058756219</v>
      </c>
      <c r="R84" s="216">
        <f ca="1">'A1'!H28+$C84*('A1'!H26-'A1'!H28)</f>
        <v>0.42587541411674962</v>
      </c>
      <c r="S84" s="216">
        <f ca="1">'A1'!I28+$C84*('A1'!I26-'A1'!I28)</f>
        <v>0.42261503195981209</v>
      </c>
      <c r="T84" s="216">
        <f ca="1">'A1'!J28+$C84*('A1'!J26-'A1'!J28)</f>
        <v>0.41935464980287457</v>
      </c>
      <c r="U84" s="217">
        <f t="shared" ca="1" si="4"/>
        <v>1356.6719500179047</v>
      </c>
      <c r="V84" s="217">
        <f t="shared" ca="1" si="5"/>
        <v>1689.8411389304426</v>
      </c>
      <c r="W84" s="217">
        <f t="shared" ca="1" si="6"/>
        <v>2096.5438387527815</v>
      </c>
      <c r="X84" s="217">
        <f t="shared" ca="1" si="7"/>
        <v>2401.350885037908</v>
      </c>
      <c r="Y84" s="217">
        <f t="shared" ca="1" si="8"/>
        <v>2715.3281477267333</v>
      </c>
      <c r="Z84" s="217">
        <f ca="1">F84*('A1'!F35+$C84*('A1'!F33-'A1'!F35))</f>
        <v>362.8149959753685</v>
      </c>
      <c r="AA84" s="217">
        <f ca="1">G84*('A1'!G35+$C84*('A1'!G33-'A1'!G35))</f>
        <v>410.74013146798751</v>
      </c>
      <c r="AB84" s="217">
        <f ca="1">H84*('A1'!H35+$C84*('A1'!H33-'A1'!H35))</f>
        <v>443.81476578693474</v>
      </c>
      <c r="AC84" s="217">
        <f ca="1">I84*('A1'!I35+$C84*('A1'!I33-'A1'!I35))</f>
        <v>467.34919132129653</v>
      </c>
      <c r="AD84" s="217">
        <f ca="1">J84*('A1'!J35+$C84*('A1'!J33-'A1'!J35))</f>
        <v>491.63848017204413</v>
      </c>
      <c r="AE84" s="217">
        <f ca="1">F84*('A1'!F43+$C84*('A1'!F41-'A1'!F43))</f>
        <v>619.98985432014001</v>
      </c>
      <c r="AF84" s="217">
        <f ca="1">G84*('A1'!G43+$C84*('A1'!G41-'A1'!G43))</f>
        <v>682.43417704207059</v>
      </c>
      <c r="AG84" s="217">
        <f ca="1">H84*('A1'!H43+$C84*('A1'!H41-'A1'!H43))</f>
        <v>690.39317500036759</v>
      </c>
      <c r="AH84" s="217">
        <f ca="1">I84*('A1'!I43+$C84*('A1'!I41-'A1'!I43))</f>
        <v>672.28617326214669</v>
      </c>
      <c r="AI84" s="217">
        <f ca="1">J84*('A1'!J43+$C84*('A1'!J41-'A1'!J43))</f>
        <v>685.56099919268729</v>
      </c>
      <c r="AJ84" s="217">
        <f ca="1">(U84-Z84)*DCF!$H$40</f>
        <v>240.51338287829375</v>
      </c>
      <c r="AK84" s="217">
        <f ca="1">(V84-AA84)*DCF!$H$40</f>
        <v>309.5424438059141</v>
      </c>
      <c r="AL84" s="217">
        <f ca="1">(W84-AB84)*DCF!$H$40</f>
        <v>399.96043565773493</v>
      </c>
      <c r="AM84" s="217">
        <f ca="1">(X84-AC84)*DCF!$H$40</f>
        <v>468.02840987942</v>
      </c>
      <c r="AN84" s="217">
        <f ca="1">(Y84-AD84)*DCF!$H$40</f>
        <v>538.13289954823472</v>
      </c>
      <c r="AO84" s="217">
        <f ca="1">(F84-DCF!$H$7)*DCF!$H$41</f>
        <v>341.37626403754928</v>
      </c>
      <c r="AP84" s="217">
        <f ca="1">(G84-F84)*DCF!$H$41</f>
        <v>334.85955738646589</v>
      </c>
      <c r="AQ84" s="217">
        <f ca="1">(H84-G84)*DCF!$H$41</f>
        <v>331.09682501840553</v>
      </c>
      <c r="AR84" s="217">
        <f ca="1">(I84-H84)*DCF!$H$41</f>
        <v>303.00300276549632</v>
      </c>
      <c r="AS84" s="217">
        <f ca="1">(J84-I84)*DCF!$H$41</f>
        <v>295.62597097725467</v>
      </c>
      <c r="AT84" s="217">
        <f ca="1">(U84-Z84)*(1-DCF!$H$40)+Z84-AE84-AO84</f>
        <v>154.79244878192173</v>
      </c>
      <c r="AU84" s="217">
        <f ca="1">(V84-AA84)*(1-DCF!$H$40)+AA84-AF84-AP84</f>
        <v>363.00496069599194</v>
      </c>
      <c r="AV84" s="217">
        <f ca="1">(W84-AB84)*(1-DCF!$H$40)+AB84-AG84-AQ84</f>
        <v>675.09340307627349</v>
      </c>
      <c r="AW84" s="217">
        <f ca="1">(X84-AC84)*(1-DCF!$H$40)+AC84-AH84-AR84</f>
        <v>958.03329913084485</v>
      </c>
      <c r="AX84" s="217">
        <f ca="1">(Y84-AD84)*(1-DCF!$H$40)+AD84-AI84-AS84</f>
        <v>1196.0082780085565</v>
      </c>
      <c r="AY84" s="218">
        <f t="shared" ca="1" si="9"/>
        <v>0.10222862514737296</v>
      </c>
      <c r="AZ84" s="219">
        <f t="shared" ca="1" si="10"/>
        <v>11.945725029474593</v>
      </c>
      <c r="BA84" s="217">
        <f ca="1">SUMPRODUCT(AT84:AX84,(1+$AY84)^(-{1,2,3,4,5}))</f>
        <v>2327.5884387475066</v>
      </c>
      <c r="BB84" s="217">
        <f t="shared" ca="1" si="11"/>
        <v>32436.563417536123</v>
      </c>
      <c r="BC84" s="217">
        <f t="shared" ca="1" si="12"/>
        <v>19937.762005802681</v>
      </c>
      <c r="BD84" s="217">
        <f t="shared" ca="1" si="13"/>
        <v>22265.350444550186</v>
      </c>
      <c r="BE84" s="217">
        <f ca="1">BD84-(DCF!$J$48-DCF!$J$51)</f>
        <v>21703.210444550186</v>
      </c>
      <c r="BF84" s="220">
        <f ca="1">BE84/DCF!$J$55</f>
        <v>875.84665527584127</v>
      </c>
    </row>
    <row r="85" spans="1:58" ht="15" customHeight="1">
      <c r="A85">
        <v>59</v>
      </c>
      <c r="B85" s="215">
        <f t="shared" ca="1" si="0"/>
        <v>0.54252897731930061</v>
      </c>
      <c r="C85" s="216">
        <f t="shared" ca="1" si="1"/>
        <v>0.52173698518456435</v>
      </c>
      <c r="D85" s="215">
        <f t="shared" ca="1" si="2"/>
        <v>0.23877482395244642</v>
      </c>
      <c r="E85" s="216">
        <f t="shared" ca="1" si="3"/>
        <v>0.34552483554185104</v>
      </c>
      <c r="F85" s="217">
        <f ca="1">DCF!$H$7*(1+('A1'!F14+$C85*('A1'!F12-'A1'!F14)))</f>
        <v>6317.4566120904283</v>
      </c>
      <c r="G85" s="217">
        <f ca="1">F85*(1+('A1'!G14+$C85*('A1'!G12-'A1'!G14)))</f>
        <v>7190.9116238398065</v>
      </c>
      <c r="H85" s="217">
        <f ca="1">G85*(1+('A1'!H14+$C85*('A1'!H12-'A1'!H14)))</f>
        <v>8038.1865967074036</v>
      </c>
      <c r="I85" s="217">
        <f ca="1">H85*(1+('A1'!I14+$C85*('A1'!I12-'A1'!I14)))</f>
        <v>8817.5396582613121</v>
      </c>
      <c r="J85" s="217">
        <f ca="1">I85*(1+('A1'!J14+$C85*('A1'!J12-'A1'!J14)))</f>
        <v>9580.4472002376406</v>
      </c>
      <c r="K85" s="216">
        <f ca="1">'A1'!F21+$C85*('A1'!F19-'A1'!F21)</f>
        <v>0.35130446581484898</v>
      </c>
      <c r="L85" s="216">
        <f ca="1">'A1'!G21+$C85*('A1'!G19-'A1'!G21)</f>
        <v>0.34586972611115768</v>
      </c>
      <c r="M85" s="216">
        <f ca="1">'A1'!H21+$C85*('A1'!H19-'A1'!H21)</f>
        <v>0.335652356259312</v>
      </c>
      <c r="N85" s="216">
        <f ca="1">'A1'!I21+$C85*('A1'!I19-'A1'!I21)</f>
        <v>0.330652356259312</v>
      </c>
      <c r="O85" s="216">
        <f ca="1">'A1'!J21+$C85*('A1'!J19-'A1'!J21)</f>
        <v>0.32565235625931199</v>
      </c>
      <c r="P85" s="216">
        <f ca="1">'A1'!F28+$C85*('A1'!F26-'A1'!F28)</f>
        <v>0.44695657537038591</v>
      </c>
      <c r="Q85" s="216">
        <f ca="1">'A1'!G28+$C85*('A1'!G26-'A1'!G28)</f>
        <v>0.44152183566669462</v>
      </c>
      <c r="R85" s="216">
        <f ca="1">'A1'!H28+$C85*('A1'!H26-'A1'!H28)</f>
        <v>0.43369578088892619</v>
      </c>
      <c r="S85" s="216">
        <f ca="1">'A1'!I28+$C85*('A1'!I26-'A1'!I28)</f>
        <v>0.43108709596300332</v>
      </c>
      <c r="T85" s="216">
        <f ca="1">'A1'!J28+$C85*('A1'!J26-'A1'!J28)</f>
        <v>0.42847841103708051</v>
      </c>
      <c r="U85" s="217">
        <f t="shared" ca="1" si="4"/>
        <v>1274.4771192805765</v>
      </c>
      <c r="V85" s="217">
        <f t="shared" ca="1" si="5"/>
        <v>1528.8484897380697</v>
      </c>
      <c r="W85" s="217">
        <f t="shared" ca="1" si="6"/>
        <v>1854.0227124806261</v>
      </c>
      <c r="X85" s="217">
        <f t="shared" ca="1" si="7"/>
        <v>2100.8718290287989</v>
      </c>
      <c r="Y85" s="217">
        <f t="shared" ca="1" si="8"/>
        <v>2355.5372020798536</v>
      </c>
      <c r="Z85" s="217">
        <f ca="1">F85*('A1'!F35+$C85*('A1'!F33-'A1'!F35))</f>
        <v>362.56714289129394</v>
      </c>
      <c r="AA85" s="217">
        <f ca="1">G85*('A1'!G35+$C85*('A1'!G33-'A1'!G35))</f>
        <v>408.31887516455981</v>
      </c>
      <c r="AB85" s="217">
        <f ca="1">H85*('A1'!H35+$C85*('A1'!H33-'A1'!H35))</f>
        <v>436.15918414795618</v>
      </c>
      <c r="AC85" s="217">
        <f ca="1">I85*('A1'!I35+$C85*('A1'!I33-'A1'!I35))</f>
        <v>456.21206148259699</v>
      </c>
      <c r="AD85" s="217">
        <f ca="1">J85*('A1'!J35+$C85*('A1'!J33-'A1'!J35))</f>
        <v>476.52335954564518</v>
      </c>
      <c r="AE85" s="217">
        <f ca="1">F85*('A1'!F43+$C85*('A1'!F41-'A1'!F43))</f>
        <v>628.99921199342009</v>
      </c>
      <c r="AF85" s="217">
        <f ca="1">G85*('A1'!G43+$C85*('A1'!G41-'A1'!G43))</f>
        <v>695.64307744429902</v>
      </c>
      <c r="AG85" s="217">
        <f ca="1">H85*('A1'!H43+$C85*('A1'!H41-'A1'!H43))</f>
        <v>697.22591920817911</v>
      </c>
      <c r="AH85" s="217">
        <f ca="1">I85*('A1'!I43+$C85*('A1'!I41-'A1'!I43))</f>
        <v>676.6509880031939</v>
      </c>
      <c r="AI85" s="217">
        <f ca="1">J85*('A1'!J43+$C85*('A1'!J41-'A1'!J43))</f>
        <v>687.29367065737154</v>
      </c>
      <c r="AJ85" s="217">
        <f ca="1">(U85-Z85)*DCF!$H$40</f>
        <v>220.68221428620637</v>
      </c>
      <c r="AK85" s="217">
        <f ca="1">(V85-AA85)*DCF!$H$40</f>
        <v>271.16816672678937</v>
      </c>
      <c r="AL85" s="217">
        <f ca="1">(W85-AB85)*DCF!$H$40</f>
        <v>343.12297385650606</v>
      </c>
      <c r="AM85" s="217">
        <f ca="1">(X85-AC85)*DCF!$H$40</f>
        <v>398.00766374618087</v>
      </c>
      <c r="AN85" s="217">
        <f ca="1">(Y85-AD85)*DCF!$H$40</f>
        <v>454.72134989327839</v>
      </c>
      <c r="AO85" s="217">
        <f ca="1">(F85-DCF!$H$7)*DCF!$H$41</f>
        <v>315.8483450546903</v>
      </c>
      <c r="AP85" s="217">
        <f ca="1">(G85-F85)*DCF!$H$41</f>
        <v>289.84503573105962</v>
      </c>
      <c r="AQ85" s="217">
        <f ca="1">(H85-G85)*DCF!$H$41</f>
        <v>281.15751982805665</v>
      </c>
      <c r="AR85" s="217">
        <f ca="1">(I85-H85)*DCF!$H$41</f>
        <v>258.61848971566576</v>
      </c>
      <c r="AS85" s="217">
        <f ca="1">(J85-I85)*DCF!$H$41</f>
        <v>253.16125133995055</v>
      </c>
      <c r="AT85" s="217">
        <f ca="1">(U85-Z85)*(1-DCF!$H$40)+Z85-AE85-AO85</f>
        <v>108.94734794625981</v>
      </c>
      <c r="AU85" s="217">
        <f ca="1">(V85-AA85)*(1-DCF!$H$40)+AA85-AF85-AP85</f>
        <v>272.19220983592163</v>
      </c>
      <c r="AV85" s="217">
        <f ca="1">(W85-AB85)*(1-DCF!$H$40)+AB85-AG85-AQ85</f>
        <v>532.51629958788408</v>
      </c>
      <c r="AW85" s="217">
        <f ca="1">(X85-AC85)*(1-DCF!$H$40)+AC85-AH85-AR85</f>
        <v>767.59468756375838</v>
      </c>
      <c r="AX85" s="217">
        <f ca="1">(Y85-AD85)*(1-DCF!$H$40)+AD85-AI85-AS85</f>
        <v>960.36093018925328</v>
      </c>
      <c r="AY85" s="218">
        <f t="shared" ca="1" si="9"/>
        <v>9.9410496710837015E-2</v>
      </c>
      <c r="AZ85" s="219">
        <f t="shared" ca="1" si="10"/>
        <v>11.382099342167404</v>
      </c>
      <c r="BA85" s="217">
        <f ca="1">SUMPRODUCT(AT85:AX85,(1+$AY85)^(-{1,2,3,4,5}))</f>
        <v>1848.332865961378</v>
      </c>
      <c r="BB85" s="217">
        <f t="shared" ca="1" si="11"/>
        <v>26810.95843824395</v>
      </c>
      <c r="BC85" s="217">
        <f t="shared" ca="1" si="12"/>
        <v>16692.175564141289</v>
      </c>
      <c r="BD85" s="217">
        <f t="shared" ca="1" si="13"/>
        <v>18540.508430102665</v>
      </c>
      <c r="BE85" s="217">
        <f ca="1">BD85-(DCF!$J$48-DCF!$J$51)</f>
        <v>17978.368430102666</v>
      </c>
      <c r="BF85" s="220">
        <f ca="1">BE85/DCF!$J$55</f>
        <v>725.52832204491631</v>
      </c>
    </row>
    <row r="86" spans="1:58" ht="15" customHeight="1">
      <c r="A86">
        <v>60</v>
      </c>
      <c r="B86" s="215">
        <f t="shared" ca="1" si="0"/>
        <v>0.39744622409528974</v>
      </c>
      <c r="C86" s="216">
        <f t="shared" ca="1" si="1"/>
        <v>0.44578370545326673</v>
      </c>
      <c r="D86" s="215">
        <f t="shared" ca="1" si="2"/>
        <v>0.9356416136630451</v>
      </c>
      <c r="E86" s="216">
        <f t="shared" ca="1" si="3"/>
        <v>0.82061440088881876</v>
      </c>
      <c r="F86" s="217">
        <f ca="1">DCF!$H$7*(1+('A1'!F14+$C86*('A1'!F12-'A1'!F14)))</f>
        <v>6272.6274369461089</v>
      </c>
      <c r="G86" s="217">
        <f ca="1">F86*(1+('A1'!G14+$C86*('A1'!G12-'A1'!G14)))</f>
        <v>7068.4203484283244</v>
      </c>
      <c r="H86" s="217">
        <f ca="1">G86*(1+('A1'!H14+$C86*('A1'!H12-'A1'!H14)))</f>
        <v>7831.4696257508149</v>
      </c>
      <c r="I86" s="217">
        <f ca="1">H86*(1+('A1'!I14+$C86*('A1'!I12-'A1'!I14)))</f>
        <v>8537.2458464404262</v>
      </c>
      <c r="J86" s="217">
        <f ca="1">I86*(1+('A1'!J14+$C86*('A1'!J12-'A1'!J14)))</f>
        <v>9230.5116949078692</v>
      </c>
      <c r="K86" s="216">
        <f ca="1">'A1'!F21+$C86*('A1'!F19-'A1'!F21)</f>
        <v>0.35548189620007031</v>
      </c>
      <c r="L86" s="216">
        <f ca="1">'A1'!G21+$C86*('A1'!G19-'A1'!G21)</f>
        <v>0.35156622209100502</v>
      </c>
      <c r="M86" s="216">
        <f ca="1">'A1'!H21+$C86*('A1'!H19-'A1'!H21)</f>
        <v>0.34210838503647234</v>
      </c>
      <c r="N86" s="216">
        <f ca="1">'A1'!I21+$C86*('A1'!I19-'A1'!I21)</f>
        <v>0.33710838503647234</v>
      </c>
      <c r="O86" s="216">
        <f ca="1">'A1'!J21+$C86*('A1'!J19-'A1'!J21)</f>
        <v>0.33210838503647233</v>
      </c>
      <c r="P86" s="216">
        <f ca="1">'A1'!F28+$C86*('A1'!F26-'A1'!F28)</f>
        <v>0.44885540736366836</v>
      </c>
      <c r="Q86" s="216">
        <f ca="1">'A1'!G28+$C86*('A1'!G26-'A1'!G28)</f>
        <v>0.44493973325460301</v>
      </c>
      <c r="R86" s="216">
        <f ca="1">'A1'!H28+$C86*('A1'!H26-'A1'!H28)</f>
        <v>0.43825297767280402</v>
      </c>
      <c r="S86" s="216">
        <f ca="1">'A1'!I28+$C86*('A1'!I26-'A1'!I28)</f>
        <v>0.43602405914553766</v>
      </c>
      <c r="T86" s="216">
        <f ca="1">'A1'!J28+$C86*('A1'!J26-'A1'!J28)</f>
        <v>0.43379514061827135</v>
      </c>
      <c r="U86" s="217">
        <f t="shared" ca="1" si="4"/>
        <v>1227.3191980529505</v>
      </c>
      <c r="V86" s="217">
        <f t="shared" ca="1" si="5"/>
        <v>1438.3814460190868</v>
      </c>
      <c r="W86" s="217">
        <f t="shared" ca="1" si="6"/>
        <v>1720.0933165836025</v>
      </c>
      <c r="X86" s="217">
        <f t="shared" ca="1" si="7"/>
        <v>1936.8240985992268</v>
      </c>
      <c r="Y86" s="217">
        <f t="shared" ca="1" si="8"/>
        <v>2160.8302441805886</v>
      </c>
      <c r="Z86" s="217">
        <f ca="1">F86*('A1'!F35+$C86*('A1'!F33-'A1'!F35))</f>
        <v>362.3764707079182</v>
      </c>
      <c r="AA86" s="217">
        <f ca="1">G86*('A1'!G35+$C86*('A1'!G33-'A1'!G35))</f>
        <v>406.73219545631963</v>
      </c>
      <c r="AB86" s="217">
        <f ca="1">H86*('A1'!H35+$C86*('A1'!H33-'A1'!H35))</f>
        <v>431.48562050701793</v>
      </c>
      <c r="AC86" s="217">
        <f ca="1">I86*('A1'!I35+$C86*('A1'!I33-'A1'!I35))</f>
        <v>449.49107804004404</v>
      </c>
      <c r="AD86" s="217">
        <f ca="1">J86*('A1'!J35+$C86*('A1'!J33-'A1'!J35))</f>
        <v>467.53091443581172</v>
      </c>
      <c r="AE86" s="217">
        <f ca="1">F86*('A1'!F43+$C86*('A1'!F41-'A1'!F43))</f>
        <v>634.06431602867872</v>
      </c>
      <c r="AF86" s="217">
        <f ca="1">G86*('A1'!G43+$C86*('A1'!G41-'A1'!G43))</f>
        <v>702.58380855742962</v>
      </c>
      <c r="AG86" s="217">
        <f ca="1">H86*('A1'!H43+$C86*('A1'!H41-'A1'!H43))</f>
        <v>700.1143564919189</v>
      </c>
      <c r="AH86" s="217">
        <f ca="1">I86*('A1'!I43+$C86*('A1'!I41-'A1'!I43))</f>
        <v>677.83657733913014</v>
      </c>
      <c r="AI86" s="217">
        <f ca="1">J86*('A1'!J43+$C86*('A1'!J41-'A1'!J43))</f>
        <v>686.72764281120715</v>
      </c>
      <c r="AJ86" s="217">
        <f ca="1">(U86-Z86)*DCF!$H$40</f>
        <v>209.31614001749782</v>
      </c>
      <c r="AK86" s="217">
        <f ca="1">(V86-AA86)*DCF!$H$40</f>
        <v>249.65911863618962</v>
      </c>
      <c r="AL86" s="217">
        <f ca="1">(W86-AB86)*DCF!$H$40</f>
        <v>311.84306245053341</v>
      </c>
      <c r="AM86" s="217">
        <f ca="1">(X86-AC86)*DCF!$H$40</f>
        <v>359.93459097532224</v>
      </c>
      <c r="AN86" s="217">
        <f ca="1">(Y86-AD86)*DCF!$H$40</f>
        <v>409.77843779823604</v>
      </c>
      <c r="AO86" s="217">
        <f ca="1">(F86-DCF!$H$7)*DCF!$H$41</f>
        <v>300.97234835570129</v>
      </c>
      <c r="AP86" s="217">
        <f ca="1">(G86-F86)*DCF!$H$41</f>
        <v>264.07384668973583</v>
      </c>
      <c r="AQ86" s="217">
        <f ca="1">(H86-G86)*DCF!$H$41</f>
        <v>253.20828442799754</v>
      </c>
      <c r="AR86" s="217">
        <f ca="1">(I86-H86)*DCF!$H$41</f>
        <v>234.20294251240611</v>
      </c>
      <c r="AS86" s="217">
        <f ca="1">(J86-I86)*DCF!$H$41</f>
        <v>230.05153318397274</v>
      </c>
      <c r="AT86" s="217">
        <f ca="1">(U86-Z86)*(1-DCF!$H$40)+Z86-AE86-AO86</f>
        <v>82.966393651072678</v>
      </c>
      <c r="AU86" s="217">
        <f ca="1">(V86-AA86)*(1-DCF!$H$40)+AA86-AF86-AP86</f>
        <v>222.06467213573154</v>
      </c>
      <c r="AV86" s="217">
        <f ca="1">(W86-AB86)*(1-DCF!$H$40)+AB86-AG86-AQ86</f>
        <v>454.92761321315243</v>
      </c>
      <c r="AW86" s="217">
        <f ca="1">(X86-AC86)*(1-DCF!$H$40)+AC86-AH86-AR86</f>
        <v>664.84998777236831</v>
      </c>
      <c r="AX86" s="217">
        <f ca="1">(Y86-AD86)*(1-DCF!$H$40)+AD86-AI86-AS86</f>
        <v>834.27263038717285</v>
      </c>
      <c r="AY86" s="218">
        <f t="shared" ca="1" si="9"/>
        <v>0.10891228801777637</v>
      </c>
      <c r="AZ86" s="219">
        <f t="shared" ca="1" si="10"/>
        <v>13.282457603555276</v>
      </c>
      <c r="BA86" s="217">
        <f ca="1">SUMPRODUCT(AT86:AX86,(1+$AY86)^(-{1,2,3,4,5}))</f>
        <v>1526.2344708678975</v>
      </c>
      <c r="BB86" s="217">
        <f t="shared" ca="1" si="11"/>
        <v>28701.136106808663</v>
      </c>
      <c r="BC86" s="217">
        <f t="shared" ca="1" si="12"/>
        <v>17116.426846078411</v>
      </c>
      <c r="BD86" s="217">
        <f t="shared" ca="1" si="13"/>
        <v>18642.661316946309</v>
      </c>
      <c r="BE86" s="217">
        <f ca="1">BD86-(DCF!$J$48-DCF!$J$51)</f>
        <v>18080.52131694631</v>
      </c>
      <c r="BF86" s="220">
        <f ca="1">BE86/DCF!$J$55</f>
        <v>729.65076579568597</v>
      </c>
    </row>
    <row r="87" spans="1:58" ht="15" customHeight="1">
      <c r="A87">
        <v>61</v>
      </c>
      <c r="B87" s="215">
        <f t="shared" ca="1" si="0"/>
        <v>0.73264442675415653</v>
      </c>
      <c r="C87" s="216">
        <f t="shared" ca="1" si="1"/>
        <v>0.63438027046817935</v>
      </c>
      <c r="D87" s="215">
        <f t="shared" ca="1" si="2"/>
        <v>0.9267020990519641</v>
      </c>
      <c r="E87" s="216">
        <f t="shared" ca="1" si="3"/>
        <v>0.80856084393725003</v>
      </c>
      <c r="F87" s="217">
        <f ca="1">DCF!$H$7*(1+('A1'!F14+$C87*('A1'!F12-'A1'!F14)))</f>
        <v>6383.9409769878375</v>
      </c>
      <c r="G87" s="217">
        <f ca="1">F87*(1+('A1'!G14+$C87*('A1'!G12-'A1'!G14)))</f>
        <v>7374.4543661522739</v>
      </c>
      <c r="H87" s="217">
        <f ca="1">G87*(1+('A1'!H14+$C87*('A1'!H12-'A1'!H14)))</f>
        <v>8351.3441706560279</v>
      </c>
      <c r="I87" s="217">
        <f ca="1">H87*(1+('A1'!I14+$C87*('A1'!I12-'A1'!I14)))</f>
        <v>9245.7248968266558</v>
      </c>
      <c r="J87" s="217">
        <f ca="1">I87*(1+('A1'!J14+$C87*('A1'!J12-'A1'!J14)))</f>
        <v>10118.582523918618</v>
      </c>
      <c r="K87" s="216">
        <f ca="1">'A1'!F21+$C87*('A1'!F19-'A1'!F21)</f>
        <v>0.34510908512425015</v>
      </c>
      <c r="L87" s="216">
        <f ca="1">'A1'!G21+$C87*('A1'!G19-'A1'!G21)</f>
        <v>0.33742147971488656</v>
      </c>
      <c r="M87" s="216">
        <f ca="1">'A1'!H21+$C87*('A1'!H19-'A1'!H21)</f>
        <v>0.32607767701020474</v>
      </c>
      <c r="N87" s="216">
        <f ca="1">'A1'!I21+$C87*('A1'!I19-'A1'!I21)</f>
        <v>0.32107767701020473</v>
      </c>
      <c r="O87" s="216">
        <f ca="1">'A1'!J21+$C87*('A1'!J19-'A1'!J21)</f>
        <v>0.31607767701020473</v>
      </c>
      <c r="P87" s="216">
        <f ca="1">'A1'!F28+$C87*('A1'!F26-'A1'!F28)</f>
        <v>0.44414049323829552</v>
      </c>
      <c r="Q87" s="216">
        <f ca="1">'A1'!G28+$C87*('A1'!G26-'A1'!G28)</f>
        <v>0.43645288782893193</v>
      </c>
      <c r="R87" s="216">
        <f ca="1">'A1'!H28+$C87*('A1'!H26-'A1'!H28)</f>
        <v>0.42693718377190926</v>
      </c>
      <c r="S87" s="216">
        <f ca="1">'A1'!I28+$C87*('A1'!I26-'A1'!I28)</f>
        <v>0.42376528241956835</v>
      </c>
      <c r="T87" s="216">
        <f ca="1">'A1'!J28+$C87*('A1'!J26-'A1'!J28)</f>
        <v>0.42059338106722749</v>
      </c>
      <c r="U87" s="217">
        <f t="shared" ca="1" si="4"/>
        <v>1345.4182526088086</v>
      </c>
      <c r="V87" s="217">
        <f t="shared" ca="1" si="5"/>
        <v>1667.553157565432</v>
      </c>
      <c r="W87" s="217">
        <f t="shared" ca="1" si="6"/>
        <v>2062.6579026459599</v>
      </c>
      <c r="X87" s="217">
        <f t="shared" ca="1" si="7"/>
        <v>2359.1118026007562</v>
      </c>
      <c r="Y87" s="217">
        <f t="shared" ca="1" si="8"/>
        <v>2664.5156297796752</v>
      </c>
      <c r="Z87" s="217">
        <f ca="1">F87*('A1'!F35+$C87*('A1'!F33-'A1'!F35))</f>
        <v>362.78722760109804</v>
      </c>
      <c r="AA87" s="217">
        <f ca="1">G87*('A1'!G35+$C87*('A1'!G33-'A1'!G35))</f>
        <v>410.43408714789172</v>
      </c>
      <c r="AB87" s="217">
        <f ca="1">H87*('A1'!H35+$C87*('A1'!H33-'A1'!H35))</f>
        <v>442.8034425280718</v>
      </c>
      <c r="AC87" s="217">
        <f ca="1">I87*('A1'!I35+$C87*('A1'!I33-'A1'!I35))</f>
        <v>465.8683784872668</v>
      </c>
      <c r="AD87" s="217">
        <f ca="1">J87*('A1'!J35+$C87*('A1'!J33-'A1'!J35))</f>
        <v>489.61227192010557</v>
      </c>
      <c r="AE87" s="217">
        <f ca="1">F87*('A1'!F43+$C87*('A1'!F41-'A1'!F43))</f>
        <v>621.23658339597341</v>
      </c>
      <c r="AF87" s="217">
        <f ca="1">G87*('A1'!G43+$C87*('A1'!G41-'A1'!G43))</f>
        <v>684.32495967008913</v>
      </c>
      <c r="AG87" s="217">
        <f ca="1">H87*('A1'!H43+$C87*('A1'!H41-'A1'!H43))</f>
        <v>691.46365883750616</v>
      </c>
      <c r="AH87" s="217">
        <f ca="1">I87*('A1'!I43+$C87*('A1'!I41-'A1'!I43))</f>
        <v>673.05817407321774</v>
      </c>
      <c r="AI87" s="217">
        <f ca="1">J87*('A1'!J43+$C87*('A1'!J41-'A1'!J43))</f>
        <v>686.00640801294264</v>
      </c>
      <c r="AJ87" s="217">
        <f ca="1">(U87-Z87)*DCF!$H$40</f>
        <v>237.79670805186595</v>
      </c>
      <c r="AK87" s="217">
        <f ca="1">(V87-AA87)*DCF!$H$40</f>
        <v>304.22281504104473</v>
      </c>
      <c r="AL87" s="217">
        <f ca="1">(W87-AB87)*DCF!$H$40</f>
        <v>392.00477934852887</v>
      </c>
      <c r="AM87" s="217">
        <f ca="1">(X87-AC87)*DCF!$H$40</f>
        <v>458.16490863546437</v>
      </c>
      <c r="AN87" s="217">
        <f ca="1">(Y87-AD87)*DCF!$H$40</f>
        <v>526.32661260201576</v>
      </c>
      <c r="AO87" s="217">
        <f ca="1">(F87-DCF!$H$7)*DCF!$H$41</f>
        <v>337.91034350914032</v>
      </c>
      <c r="AP87" s="217">
        <f ca="1">(G87-F87)*DCF!$H$41</f>
        <v>328.68938275304754</v>
      </c>
      <c r="AQ87" s="217">
        <f ca="1">(H87-G87)*DCF!$H$41</f>
        <v>324.16856790895849</v>
      </c>
      <c r="AR87" s="217">
        <f ca="1">(I87-H87)*DCF!$H$41</f>
        <v>296.78897029270064</v>
      </c>
      <c r="AS87" s="217">
        <f ca="1">(J87-I87)*DCF!$H$41</f>
        <v>289.64680116254169</v>
      </c>
      <c r="AT87" s="217">
        <f ca="1">(U87-Z87)*(1-DCF!$H$40)+Z87-AE87-AO87</f>
        <v>148.47461765182908</v>
      </c>
      <c r="AU87" s="217">
        <f ca="1">(V87-AA87)*(1-DCF!$H$40)+AA87-AF87-AP87</f>
        <v>350.31600010125067</v>
      </c>
      <c r="AV87" s="217">
        <f ca="1">(W87-AB87)*(1-DCF!$H$40)+AB87-AG87-AQ87</f>
        <v>655.02089655096631</v>
      </c>
      <c r="AW87" s="217">
        <f ca="1">(X87-AC87)*(1-DCF!$H$40)+AC87-AH87-AR87</f>
        <v>931.09974959937313</v>
      </c>
      <c r="AX87" s="217">
        <f ca="1">(Y87-AD87)*(1-DCF!$H$40)+AD87-AI87-AS87</f>
        <v>1162.5358080021751</v>
      </c>
      <c r="AY87" s="218">
        <f t="shared" ca="1" si="9"/>
        <v>0.10867121687874501</v>
      </c>
      <c r="AZ87" s="219">
        <f t="shared" ca="1" si="10"/>
        <v>13.234243375748999</v>
      </c>
      <c r="BA87" s="217">
        <f ca="1">SUMPRODUCT(AT87:AX87,(1+$AY87)^(-{1,2,3,4,5}))</f>
        <v>2209.9400562092324</v>
      </c>
      <c r="BB87" s="217">
        <f t="shared" ca="1" si="11"/>
        <v>35262.84832299134</v>
      </c>
      <c r="BC87" s="217">
        <f t="shared" ca="1" si="12"/>
        <v>21052.492732383249</v>
      </c>
      <c r="BD87" s="217">
        <f t="shared" ca="1" si="13"/>
        <v>23262.432788592479</v>
      </c>
      <c r="BE87" s="217">
        <f ca="1">BD87-(DCF!$J$48-DCF!$J$51)</f>
        <v>22700.29278859248</v>
      </c>
      <c r="BF87" s="220">
        <f ca="1">BE87/DCF!$J$55</f>
        <v>916.08453797504944</v>
      </c>
    </row>
    <row r="88" spans="1:58" ht="15" customHeight="1">
      <c r="A88">
        <v>62</v>
      </c>
      <c r="B88" s="215">
        <f t="shared" ca="1" si="0"/>
        <v>0.17324457966510287</v>
      </c>
      <c r="C88" s="216">
        <f t="shared" ca="1" si="1"/>
        <v>0.29431664892178871</v>
      </c>
      <c r="D88" s="215">
        <f t="shared" ca="1" si="2"/>
        <v>0.60833831673683092</v>
      </c>
      <c r="E88" s="216">
        <f t="shared" ca="1" si="3"/>
        <v>0.5574722137180711</v>
      </c>
      <c r="F88" s="217">
        <f ca="1">DCF!$H$7*(1+('A1'!F14+$C88*('A1'!F12-'A1'!F14)))</f>
        <v>6183.2284902532783</v>
      </c>
      <c r="G88" s="217">
        <f ca="1">F88*(1+('A1'!G14+$C88*('A1'!G12-'A1'!G14)))</f>
        <v>6827.1962629838363</v>
      </c>
      <c r="H88" s="217">
        <f ca="1">G88*(1+('A1'!H14+$C88*('A1'!H12-'A1'!H14)))</f>
        <v>7429.7725544678869</v>
      </c>
      <c r="I88" s="217">
        <f ca="1">H88*(1+('A1'!I14+$C88*('A1'!I12-'A1'!I14)))</f>
        <v>7998.0647006346671</v>
      </c>
      <c r="J88" s="217">
        <f ca="1">I88*(1+('A1'!J14+$C88*('A1'!J12-'A1'!J14)))</f>
        <v>8562.745387704932</v>
      </c>
      <c r="K88" s="216">
        <f ca="1">'A1'!F21+$C88*('A1'!F19-'A1'!F21)</f>
        <v>0.36381258430930163</v>
      </c>
      <c r="L88" s="216">
        <f ca="1">'A1'!G21+$C88*('A1'!G19-'A1'!G21)</f>
        <v>0.36292625133086587</v>
      </c>
      <c r="M88" s="216">
        <f ca="1">'A1'!H21+$C88*('A1'!H19-'A1'!H21)</f>
        <v>0.35498308484164798</v>
      </c>
      <c r="N88" s="216">
        <f ca="1">'A1'!I21+$C88*('A1'!I19-'A1'!I21)</f>
        <v>0.34998308484164797</v>
      </c>
      <c r="O88" s="216">
        <f ca="1">'A1'!J21+$C88*('A1'!J19-'A1'!J21)</f>
        <v>0.34498308484164797</v>
      </c>
      <c r="P88" s="216">
        <f ca="1">'A1'!F28+$C88*('A1'!F26-'A1'!F28)</f>
        <v>0.45264208377695531</v>
      </c>
      <c r="Q88" s="216">
        <f ca="1">'A1'!G28+$C88*('A1'!G26-'A1'!G28)</f>
        <v>0.45175575079851954</v>
      </c>
      <c r="R88" s="216">
        <f ca="1">'A1'!H28+$C88*('A1'!H26-'A1'!H28)</f>
        <v>0.44734100106469271</v>
      </c>
      <c r="S88" s="216">
        <f ca="1">'A1'!I28+$C88*('A1'!I26-'A1'!I28)</f>
        <v>0.44586941782008377</v>
      </c>
      <c r="T88" s="216">
        <f ca="1">'A1'!J28+$C88*('A1'!J26-'A1'!J28)</f>
        <v>0.44439783457547483</v>
      </c>
      <c r="U88" s="217">
        <f t="shared" ca="1" si="4"/>
        <v>1134.9027255420503</v>
      </c>
      <c r="V88" s="217">
        <f t="shared" ca="1" si="5"/>
        <v>1265.2023425259065</v>
      </c>
      <c r="W88" s="217">
        <f t="shared" ca="1" si="6"/>
        <v>1468.6870812124216</v>
      </c>
      <c r="X88" s="217">
        <f t="shared" ca="1" si="7"/>
        <v>1632.784892184113</v>
      </c>
      <c r="Y88" s="217">
        <f t="shared" ca="1" si="8"/>
        <v>1803.4775608236853</v>
      </c>
      <c r="Z88" s="217">
        <f ca="1">F88*('A1'!F35+$C88*('A1'!F33-'A1'!F35))</f>
        <v>361.89457397135129</v>
      </c>
      <c r="AA88" s="217">
        <f ca="1">G88*('A1'!G35+$C88*('A1'!G33-'A1'!G35))</f>
        <v>403.19259304847026</v>
      </c>
      <c r="AB88" s="217">
        <f ca="1">H88*('A1'!H35+$C88*('A1'!H33-'A1'!H35))</f>
        <v>421.73258990277048</v>
      </c>
      <c r="AC88" s="217">
        <f ca="1">I88*('A1'!I35+$C88*('A1'!I33-'A1'!I35))</f>
        <v>435.64018943020534</v>
      </c>
      <c r="AD88" s="217">
        <f ca="1">J88*('A1'!J35+$C88*('A1'!J33-'A1'!J35))</f>
        <v>449.27183937451838</v>
      </c>
      <c r="AE88" s="217">
        <f ca="1">F88*('A1'!F43+$C88*('A1'!F41-'A1'!F43))</f>
        <v>643.75859215247908</v>
      </c>
      <c r="AF88" s="217">
        <f ca="1">G88*('A1'!G43+$C88*('A1'!G41-'A1'!G43))</f>
        <v>714.80005684529453</v>
      </c>
      <c r="AG88" s="217">
        <f ca="1">H88*('A1'!H43+$C88*('A1'!H41-'A1'!H43))</f>
        <v>703.59141660225578</v>
      </c>
      <c r="AH88" s="217">
        <f ca="1">I88*('A1'!I43+$C88*('A1'!I41-'A1'!I43))</f>
        <v>677.42742054102791</v>
      </c>
      <c r="AI88" s="217">
        <f ca="1">J88*('A1'!J43+$C88*('A1'!J41-'A1'!J43))</f>
        <v>682.44153641065031</v>
      </c>
      <c r="AJ88" s="217">
        <f ca="1">(U88-Z88)*DCF!$H$40</f>
        <v>187.06797268010916</v>
      </c>
      <c r="AK88" s="217">
        <f ca="1">(V88-AA88)*DCF!$H$40</f>
        <v>208.60635937353956</v>
      </c>
      <c r="AL88" s="217">
        <f ca="1">(W88-AB88)*DCF!$H$40</f>
        <v>253.36298689693555</v>
      </c>
      <c r="AM88" s="217">
        <f ca="1">(X88-AC88)*DCF!$H$40</f>
        <v>289.70901806644565</v>
      </c>
      <c r="AN88" s="217">
        <f ca="1">(Y88-AD88)*DCF!$H$40</f>
        <v>327.71778459069839</v>
      </c>
      <c r="AO88" s="217">
        <f ca="1">(F88-DCF!$H$7)*DCF!$H$41</f>
        <v>271.30643477120464</v>
      </c>
      <c r="AP88" s="217">
        <f ca="1">(G88-F88)*DCF!$H$41</f>
        <v>213.69258815392254</v>
      </c>
      <c r="AQ88" s="217">
        <f ca="1">(H88-G88)*DCF!$H$41</f>
        <v>199.95734684272179</v>
      </c>
      <c r="AR88" s="217">
        <f ca="1">(I88-H88)*DCF!$H$41</f>
        <v>188.5805853715261</v>
      </c>
      <c r="AS88" s="217">
        <f ca="1">(J88-I88)*DCF!$H$41</f>
        <v>187.38216819286197</v>
      </c>
      <c r="AT88" s="217">
        <f ca="1">(U88-Z88)*(1-DCF!$H$40)+Z88-AE88-AO88</f>
        <v>32.769725938257466</v>
      </c>
      <c r="AU88" s="217">
        <f ca="1">(V88-AA88)*(1-DCF!$H$40)+AA88-AF88-AP88</f>
        <v>128.10333815314982</v>
      </c>
      <c r="AV88" s="217">
        <f ca="1">(W88-AB88)*(1-DCF!$H$40)+AB88-AG88-AQ88</f>
        <v>311.77533087050847</v>
      </c>
      <c r="AW88" s="217">
        <f ca="1">(X88-AC88)*(1-DCF!$H$40)+AC88-AH88-AR88</f>
        <v>477.06786820511331</v>
      </c>
      <c r="AX88" s="217">
        <f ca="1">(Y88-AD88)*(1-DCF!$H$40)+AD88-AI88-AS88</f>
        <v>605.93607162947467</v>
      </c>
      <c r="AY88" s="218">
        <f t="shared" ca="1" si="9"/>
        <v>0.10364944427436143</v>
      </c>
      <c r="AZ88" s="219">
        <f t="shared" ca="1" si="10"/>
        <v>12.229888854872284</v>
      </c>
      <c r="BA88" s="217">
        <f ca="1">SUMPRODUCT(AT88:AX88,(1+$AY88)^(-{1,2,3,4,5}))</f>
        <v>1058.4033668543116</v>
      </c>
      <c r="BB88" s="217">
        <f t="shared" ca="1" si="11"/>
        <v>22056.330121129839</v>
      </c>
      <c r="BC88" s="217">
        <f t="shared" ca="1" si="12"/>
        <v>13470.307459505353</v>
      </c>
      <c r="BD88" s="217">
        <f t="shared" ca="1" si="13"/>
        <v>14528.710826359664</v>
      </c>
      <c r="BE88" s="217">
        <f ca="1">BD88-(DCF!$J$48-DCF!$J$51)</f>
        <v>13966.570826359664</v>
      </c>
      <c r="BF88" s="220">
        <f ca="1">BE88/DCF!$J$55</f>
        <v>563.62971622071382</v>
      </c>
    </row>
    <row r="89" spans="1:58" ht="15" customHeight="1">
      <c r="A89">
        <v>63</v>
      </c>
      <c r="B89" s="215">
        <f t="shared" ca="1" si="0"/>
        <v>0.51208725726591708</v>
      </c>
      <c r="C89" s="216">
        <f t="shared" ca="1" si="1"/>
        <v>0.50608060235799457</v>
      </c>
      <c r="D89" s="215">
        <f t="shared" ca="1" si="2"/>
        <v>0.8847327661601051</v>
      </c>
      <c r="E89" s="216">
        <f t="shared" ca="1" si="3"/>
        <v>0.75992997496574577</v>
      </c>
      <c r="F89" s="217">
        <f ca="1">DCF!$H$7*(1+('A1'!F14+$C89*('A1'!F12-'A1'!F14)))</f>
        <v>6308.2158955559771</v>
      </c>
      <c r="G89" s="217">
        <f ca="1">F89*(1+('A1'!G14+$C89*('A1'!G12-'A1'!G14)))</f>
        <v>7165.5787043234232</v>
      </c>
      <c r="H89" s="217">
        <f ca="1">G89*(1+('A1'!H14+$C89*('A1'!H12-'A1'!H14)))</f>
        <v>7995.2844898401845</v>
      </c>
      <c r="I89" s="217">
        <f ca="1">H89*(1+('A1'!I14+$C89*('A1'!I12-'A1'!I14)))</f>
        <v>8759.2119694899611</v>
      </c>
      <c r="J89" s="217">
        <f ca="1">I89*(1+('A1'!J14+$C89*('A1'!J12-'A1'!J14)))</f>
        <v>9507.4732768435188</v>
      </c>
      <c r="K89" s="216">
        <f ca="1">'A1'!F21+$C89*('A1'!F19-'A1'!F21)</f>
        <v>0.35216556687031031</v>
      </c>
      <c r="L89" s="216">
        <f ca="1">'A1'!G21+$C89*('A1'!G19-'A1'!G21)</f>
        <v>0.34704395482315042</v>
      </c>
      <c r="M89" s="216">
        <f ca="1">'A1'!H21+$C89*('A1'!H19-'A1'!H21)</f>
        <v>0.33698314879957048</v>
      </c>
      <c r="N89" s="216">
        <f ca="1">'A1'!I21+$C89*('A1'!I19-'A1'!I21)</f>
        <v>0.33198314879957047</v>
      </c>
      <c r="O89" s="216">
        <f ca="1">'A1'!J21+$C89*('A1'!J19-'A1'!J21)</f>
        <v>0.32698314879957047</v>
      </c>
      <c r="P89" s="216">
        <f ca="1">'A1'!F28+$C89*('A1'!F26-'A1'!F28)</f>
        <v>0.44734798494105016</v>
      </c>
      <c r="Q89" s="216">
        <f ca="1">'A1'!G28+$C89*('A1'!G26-'A1'!G28)</f>
        <v>0.44222637289389027</v>
      </c>
      <c r="R89" s="216">
        <f ca="1">'A1'!H28+$C89*('A1'!H26-'A1'!H28)</f>
        <v>0.43463516385852036</v>
      </c>
      <c r="S89" s="216">
        <f ca="1">'A1'!I28+$C89*('A1'!I26-'A1'!I28)</f>
        <v>0.43210476084673038</v>
      </c>
      <c r="T89" s="216">
        <f ca="1">'A1'!J28+$C89*('A1'!J26-'A1'!J28)</f>
        <v>0.42957435783494041</v>
      </c>
      <c r="U89" s="217">
        <f t="shared" ca="1" si="4"/>
        <v>1264.7117993071358</v>
      </c>
      <c r="V89" s="217">
        <f t="shared" ca="1" si="5"/>
        <v>1510.0000520798271</v>
      </c>
      <c r="W89" s="217">
        <f t="shared" ca="1" si="6"/>
        <v>1825.9765625682967</v>
      </c>
      <c r="X89" s="217">
        <f t="shared" ca="1" si="7"/>
        <v>2066.4040055735186</v>
      </c>
      <c r="Y89" s="217">
        <f t="shared" ca="1" si="8"/>
        <v>2314.5230001205432</v>
      </c>
      <c r="Z89" s="217">
        <f ca="1">F89*('A1'!F35+$C89*('A1'!F33-'A1'!F35))</f>
        <v>362.53062523222241</v>
      </c>
      <c r="AA89" s="217">
        <f ca="1">G89*('A1'!G35+$C89*('A1'!G33-'A1'!G35))</f>
        <v>408.00227579877605</v>
      </c>
      <c r="AB89" s="217">
        <f ca="1">H89*('A1'!H35+$C89*('A1'!H33-'A1'!H35))</f>
        <v>435.20822709335067</v>
      </c>
      <c r="AC89" s="217">
        <f ca="1">I89*('A1'!I35+$C89*('A1'!I33-'A1'!I35))</f>
        <v>454.83988699400771</v>
      </c>
      <c r="AD89" s="217">
        <f ca="1">J89*('A1'!J35+$C89*('A1'!J33-'A1'!J35))</f>
        <v>474.679929869067</v>
      </c>
      <c r="AE89" s="217">
        <f ca="1">F89*('A1'!F43+$C89*('A1'!F41-'A1'!F43))</f>
        <v>630.05443450661255</v>
      </c>
      <c r="AF89" s="217">
        <f ca="1">G89*('A1'!G43+$C89*('A1'!G41-'A1'!G43))</f>
        <v>697.11893745472707</v>
      </c>
      <c r="AG89" s="217">
        <f ca="1">H89*('A1'!H43+$C89*('A1'!H41-'A1'!H43))</f>
        <v>697.88582776075452</v>
      </c>
      <c r="AH89" s="217">
        <f ca="1">I89*('A1'!I43+$C89*('A1'!I41-'A1'!I43))</f>
        <v>676.97478266201711</v>
      </c>
      <c r="AI89" s="217">
        <f ca="1">J89*('A1'!J43+$C89*('A1'!J41-'A1'!J43))</f>
        <v>687.26842181625409</v>
      </c>
      <c r="AJ89" s="217">
        <f ca="1">(U89-Z89)*DCF!$H$40</f>
        <v>218.32784412612904</v>
      </c>
      <c r="AK89" s="217">
        <f ca="1">(V89-AA89)*DCF!$H$40</f>
        <v>266.68346186001435</v>
      </c>
      <c r="AL89" s="217">
        <f ca="1">(W89-AB89)*DCF!$H$40</f>
        <v>336.56593718493696</v>
      </c>
      <c r="AM89" s="217">
        <f ca="1">(X89-AC89)*DCF!$H$40</f>
        <v>389.99851669624161</v>
      </c>
      <c r="AN89" s="217">
        <f ca="1">(Y89-AD89)*DCF!$H$40</f>
        <v>445.24202300085722</v>
      </c>
      <c r="AO89" s="217">
        <f ca="1">(F89-DCF!$H$7)*DCF!$H$41</f>
        <v>312.78192975215029</v>
      </c>
      <c r="AP89" s="217">
        <f ca="1">(G89-F89)*DCF!$H$41</f>
        <v>284.50504101404732</v>
      </c>
      <c r="AQ89" s="217">
        <f ca="1">(H89-G89)*DCF!$H$41</f>
        <v>275.32740646564133</v>
      </c>
      <c r="AR89" s="217">
        <f ca="1">(I89-H89)*DCF!$H$41</f>
        <v>253.49970480054944</v>
      </c>
      <c r="AS89" s="217">
        <f ca="1">(J89-I89)*DCF!$H$41</f>
        <v>248.30108299646571</v>
      </c>
      <c r="AT89" s="217">
        <f ca="1">(U89-Z89)*(1-DCF!$H$40)+Z89-AE89-AO89</f>
        <v>103.5475909222439</v>
      </c>
      <c r="AU89" s="217">
        <f ca="1">(V89-AA89)*(1-DCF!$H$40)+AA89-AF89-AP89</f>
        <v>261.69261175103833</v>
      </c>
      <c r="AV89" s="217">
        <f ca="1">(W89-AB89)*(1-DCF!$H$40)+AB89-AG89-AQ89</f>
        <v>516.19739115696393</v>
      </c>
      <c r="AW89" s="217">
        <f ca="1">(X89-AC89)*(1-DCF!$H$40)+AC89-AH89-AR89</f>
        <v>745.93100141471029</v>
      </c>
      <c r="AX89" s="217">
        <f ca="1">(Y89-AD89)*(1-DCF!$H$40)+AD89-AI89-AS89</f>
        <v>933.71147230696602</v>
      </c>
      <c r="AY89" s="218">
        <f t="shared" ca="1" si="9"/>
        <v>0.10769859949931491</v>
      </c>
      <c r="AZ89" s="219">
        <f t="shared" ca="1" si="10"/>
        <v>13.039719899862984</v>
      </c>
      <c r="BA89" s="217">
        <f ca="1">SUMPRODUCT(AT89:AX89,(1+$AY89)^(-{1,2,3,4,5}))</f>
        <v>1741.9121909784781</v>
      </c>
      <c r="BB89" s="217">
        <f t="shared" ca="1" si="11"/>
        <v>30180.731623362422</v>
      </c>
      <c r="BC89" s="217">
        <f t="shared" ca="1" si="12"/>
        <v>18097.631059221352</v>
      </c>
      <c r="BD89" s="217">
        <f t="shared" ca="1" si="13"/>
        <v>19839.543250199829</v>
      </c>
      <c r="BE89" s="217">
        <f ca="1">BD89-(DCF!$J$48-DCF!$J$51)</f>
        <v>19277.40325019983</v>
      </c>
      <c r="BF89" s="220">
        <f ca="1">BE89/DCF!$J$55</f>
        <v>777.95168609862719</v>
      </c>
    </row>
    <row r="90" spans="1:58" ht="15" customHeight="1">
      <c r="A90">
        <v>64</v>
      </c>
      <c r="B90" s="215">
        <f t="shared" ca="1" si="0"/>
        <v>0.14090650036345864</v>
      </c>
      <c r="C90" s="216">
        <f t="shared" ca="1" si="1"/>
        <v>0.26543031134693212</v>
      </c>
      <c r="D90" s="215">
        <f t="shared" ca="1" si="2"/>
        <v>0.42216067632185572</v>
      </c>
      <c r="E90" s="216">
        <f t="shared" ca="1" si="3"/>
        <v>0.4594348029491539</v>
      </c>
      <c r="F90" s="217">
        <f ca="1">DCF!$H$7*(1+('A1'!F14+$C90*('A1'!F12-'A1'!F14)))</f>
        <v>6166.1791845353109</v>
      </c>
      <c r="G90" s="217">
        <f ca="1">F90*(1+('A1'!G14+$C90*('A1'!G12-'A1'!G14)))</f>
        <v>6781.6535647232577</v>
      </c>
      <c r="H90" s="217">
        <f ca="1">G90*(1+('A1'!H14+$C90*('A1'!H12-'A1'!H14)))</f>
        <v>7354.7435771865194</v>
      </c>
      <c r="I90" s="217">
        <f ca="1">H90*(1+('A1'!I14+$C90*('A1'!I12-'A1'!I14)))</f>
        <v>7898.1762250270976</v>
      </c>
      <c r="J90" s="217">
        <f ca="1">I90*(1+('A1'!J14+$C90*('A1'!J12-'A1'!J14)))</f>
        <v>8439.8341124921844</v>
      </c>
      <c r="K90" s="216">
        <f ca="1">'A1'!F21+$C90*('A1'!F19-'A1'!F21)</f>
        <v>0.36540133287591875</v>
      </c>
      <c r="L90" s="216">
        <f ca="1">'A1'!G21+$C90*('A1'!G19-'A1'!G21)</f>
        <v>0.36509272664898007</v>
      </c>
      <c r="M90" s="216">
        <f ca="1">'A1'!H21+$C90*('A1'!H19-'A1'!H21)</f>
        <v>0.35743842353551075</v>
      </c>
      <c r="N90" s="216">
        <f ca="1">'A1'!I21+$C90*('A1'!I19-'A1'!I21)</f>
        <v>0.35243842353551075</v>
      </c>
      <c r="O90" s="216">
        <f ca="1">'A1'!J21+$C90*('A1'!J19-'A1'!J21)</f>
        <v>0.34743842353551074</v>
      </c>
      <c r="P90" s="216">
        <f ca="1">'A1'!F28+$C90*('A1'!F26-'A1'!F28)</f>
        <v>0.45336424221632671</v>
      </c>
      <c r="Q90" s="216">
        <f ca="1">'A1'!G28+$C90*('A1'!G26-'A1'!G28)</f>
        <v>0.45305563598938808</v>
      </c>
      <c r="R90" s="216">
        <f ca="1">'A1'!H28+$C90*('A1'!H26-'A1'!H28)</f>
        <v>0.44907418131918408</v>
      </c>
      <c r="S90" s="216">
        <f ca="1">'A1'!I28+$C90*('A1'!I26-'A1'!I28)</f>
        <v>0.44774702976244946</v>
      </c>
      <c r="T90" s="216">
        <f ca="1">'A1'!J28+$C90*('A1'!J26-'A1'!J28)</f>
        <v>0.44641987820571477</v>
      </c>
      <c r="U90" s="217">
        <f t="shared" ca="1" si="4"/>
        <v>1117.5239383874243</v>
      </c>
      <c r="V90" s="217">
        <f t="shared" ca="1" si="5"/>
        <v>1233.2548047642717</v>
      </c>
      <c r="W90" s="217">
        <f t="shared" ca="1" si="6"/>
        <v>1423.0501767114829</v>
      </c>
      <c r="X90" s="217">
        <f t="shared" ca="1" si="7"/>
        <v>1578.1705021766179</v>
      </c>
      <c r="Y90" s="217">
        <f t="shared" ca="1" si="8"/>
        <v>1739.8017369714751</v>
      </c>
      <c r="Z90" s="217">
        <f ca="1">F90*('A1'!F35+$C90*('A1'!F33-'A1'!F35))</f>
        <v>361.78729676825776</v>
      </c>
      <c r="AA90" s="217">
        <f ca="1">G90*('A1'!G35+$C90*('A1'!G33-'A1'!G35))</f>
        <v>402.46195684152673</v>
      </c>
      <c r="AB90" s="217">
        <f ca="1">H90*('A1'!H35+$C90*('A1'!H33-'A1'!H35))</f>
        <v>419.81072397792701</v>
      </c>
      <c r="AC90" s="217">
        <f ca="1">I90*('A1'!I35+$C90*('A1'!I33-'A1'!I35))</f>
        <v>432.93723655778916</v>
      </c>
      <c r="AD90" s="217">
        <f ca="1">J90*('A1'!J35+$C90*('A1'!J33-'A1'!J35))</f>
        <v>445.74845674521924</v>
      </c>
      <c r="AE90" s="217">
        <f ca="1">F90*('A1'!F43+$C90*('A1'!F41-'A1'!F43))</f>
        <v>645.54589308344066</v>
      </c>
      <c r="AF90" s="217">
        <f ca="1">G90*('A1'!G43+$C90*('A1'!G41-'A1'!G43))</f>
        <v>716.88818534357119</v>
      </c>
      <c r="AG90" s="217">
        <f ca="1">H90*('A1'!H43+$C90*('A1'!H41-'A1'!H43))</f>
        <v>703.92205988965316</v>
      </c>
      <c r="AH90" s="217">
        <f ca="1">I90*('A1'!I43+$C90*('A1'!I41-'A1'!I43))</f>
        <v>676.95220327070842</v>
      </c>
      <c r="AI90" s="217">
        <f ca="1">J90*('A1'!J43+$C90*('A1'!J41-'A1'!J43))</f>
        <v>681.17849725746248</v>
      </c>
      <c r="AJ90" s="217">
        <f ca="1">(U90-Z90)*DCF!$H$40</f>
        <v>182.88826727183832</v>
      </c>
      <c r="AK90" s="217">
        <f ca="1">(V90-AA90)*DCF!$H$40</f>
        <v>201.05186919730431</v>
      </c>
      <c r="AL90" s="217">
        <f ca="1">(W90-AB90)*DCF!$H$40</f>
        <v>242.78394756152053</v>
      </c>
      <c r="AM90" s="217">
        <f ca="1">(X90-AC90)*DCF!$H$40</f>
        <v>277.14645027975655</v>
      </c>
      <c r="AN90" s="217">
        <f ca="1">(Y90-AD90)*DCF!$H$40</f>
        <v>313.16089381475388</v>
      </c>
      <c r="AO90" s="217">
        <f ca="1">(F90-DCF!$H$7)*DCF!$H$41</f>
        <v>265.64883757553827</v>
      </c>
      <c r="AP90" s="217">
        <f ca="1">(G90-F90)*DCF!$H$41</f>
        <v>204.23741499844246</v>
      </c>
      <c r="AQ90" s="217">
        <f ca="1">(H90-G90)*DCF!$H$41</f>
        <v>190.17269682481245</v>
      </c>
      <c r="AR90" s="217">
        <f ca="1">(I90-H90)*DCF!$H$41</f>
        <v>180.33127420645187</v>
      </c>
      <c r="AS90" s="217">
        <f ca="1">(J90-I90)*DCF!$H$41</f>
        <v>179.7423423467352</v>
      </c>
      <c r="AT90" s="217">
        <f ca="1">(U90-Z90)*(1-DCF!$H$40)+Z90-AE90-AO90</f>
        <v>23.440940456607052</v>
      </c>
      <c r="AU90" s="217">
        <f ca="1">(V90-AA90)*(1-DCF!$H$40)+AA90-AF90-AP90</f>
        <v>111.07733522495377</v>
      </c>
      <c r="AV90" s="217">
        <f ca="1">(W90-AB90)*(1-DCF!$H$40)+AB90-AG90-AQ90</f>
        <v>286.17147243549675</v>
      </c>
      <c r="AW90" s="217">
        <f ca="1">(X90-AC90)*(1-DCF!$H$40)+AC90-AH90-AR90</f>
        <v>443.74057441970092</v>
      </c>
      <c r="AX90" s="217">
        <f ca="1">(Y90-AD90)*(1-DCF!$H$40)+AD90-AI90-AS90</f>
        <v>565.72000355252339</v>
      </c>
      <c r="AY90" s="218">
        <f t="shared" ca="1" si="9"/>
        <v>0.10168869605898308</v>
      </c>
      <c r="AZ90" s="219">
        <f t="shared" ca="1" si="10"/>
        <v>11.837739211796615</v>
      </c>
      <c r="BA90" s="217">
        <f ca="1">SUMPRODUCT(AT90:AX90,(1+$AY90)^(-{1,2,3,4,5}))</f>
        <v>976.6236723798379</v>
      </c>
      <c r="BB90" s="217">
        <f t="shared" ca="1" si="11"/>
        <v>20595.319242499092</v>
      </c>
      <c r="BC90" s="217">
        <f t="shared" ca="1" si="12"/>
        <v>12690.363481337754</v>
      </c>
      <c r="BD90" s="217">
        <f t="shared" ca="1" si="13"/>
        <v>13666.987153717591</v>
      </c>
      <c r="BE90" s="217">
        <f ca="1">BD90-(DCF!$J$48-DCF!$J$51)</f>
        <v>13104.847153717592</v>
      </c>
      <c r="BF90" s="220">
        <f ca="1">BE90/DCF!$J$55</f>
        <v>528.85431751258898</v>
      </c>
    </row>
    <row r="91" spans="1:58" ht="15" customHeight="1">
      <c r="A91">
        <v>65</v>
      </c>
      <c r="B91" s="215">
        <f t="shared" ref="B91:B154" ca="1" si="14">RAND()</f>
        <v>0.65652028329302603</v>
      </c>
      <c r="C91" s="216">
        <f t="shared" ref="C91:C154" ca="1" si="15">IF(B91&lt;0.5,SQRT(0.5*B91),1-SQRT(0.5*(1-B91)))</f>
        <v>0.58558492021466324</v>
      </c>
      <c r="D91" s="215">
        <f t="shared" ref="D91:D154" ca="1" si="16">RAND()</f>
        <v>0.2178325542540277</v>
      </c>
      <c r="E91" s="216">
        <f t="shared" ref="E91:E154" ca="1" si="17">IF(D91&lt;0.5,SQRT(0.5*D91),1-SQRT(0.5*(1-D91)))</f>
        <v>0.33002466139216602</v>
      </c>
      <c r="F91" s="217">
        <f ca="1">DCF!$H$7*(1+('A1'!F14+$C91*('A1'!F12-'A1'!F14)))</f>
        <v>6355.1409658430675</v>
      </c>
      <c r="G91" s="217">
        <f ca="1">F91*(1+('A1'!G14+$C91*('A1'!G12-'A1'!G14)))</f>
        <v>7294.6706311090729</v>
      </c>
      <c r="H91" s="217">
        <f ca="1">G91*(1+('A1'!H14+$C91*('A1'!H12-'A1'!H14)))</f>
        <v>8214.718548200859</v>
      </c>
      <c r="I91" s="217">
        <f ca="1">H91*(1+('A1'!I14+$C91*('A1'!I12-'A1'!I14)))</f>
        <v>9058.3918531179716</v>
      </c>
      <c r="J91" s="217">
        <f ca="1">I91*(1+('A1'!J14+$C91*('A1'!J12-'A1'!J14)))</f>
        <v>9882.6234827145563</v>
      </c>
      <c r="K91" s="216">
        <f ca="1">'A1'!F21+$C91*('A1'!F19-'A1'!F21)</f>
        <v>0.34779282938819356</v>
      </c>
      <c r="L91" s="216">
        <f ca="1">'A1'!G21+$C91*('A1'!G19-'A1'!G21)</f>
        <v>0.34108113098390025</v>
      </c>
      <c r="M91" s="216">
        <f ca="1">'A1'!H21+$C91*('A1'!H19-'A1'!H21)</f>
        <v>0.33022528178175359</v>
      </c>
      <c r="N91" s="216">
        <f ca="1">'A1'!I21+$C91*('A1'!I19-'A1'!I21)</f>
        <v>0.32522528178175358</v>
      </c>
      <c r="O91" s="216">
        <f ca="1">'A1'!J21+$C91*('A1'!J19-'A1'!J21)</f>
        <v>0.32022528178175358</v>
      </c>
      <c r="P91" s="216">
        <f ca="1">'A1'!F28+$C91*('A1'!F26-'A1'!F28)</f>
        <v>0.44536037699463343</v>
      </c>
      <c r="Q91" s="216">
        <f ca="1">'A1'!G28+$C91*('A1'!G26-'A1'!G28)</f>
        <v>0.43864867859034018</v>
      </c>
      <c r="R91" s="216">
        <f ca="1">'A1'!H28+$C91*('A1'!H26-'A1'!H28)</f>
        <v>0.42986490478712025</v>
      </c>
      <c r="S91" s="216">
        <f ca="1">'A1'!I28+$C91*('A1'!I26-'A1'!I28)</f>
        <v>0.42693698018604692</v>
      </c>
      <c r="T91" s="216">
        <f ca="1">'A1'!J28+$C91*('A1'!J26-'A1'!J28)</f>
        <v>0.42400905558497359</v>
      </c>
      <c r="U91" s="217">
        <f t="shared" ref="U91:U154" ca="1" si="18">F91*(1-K91-P91)</f>
        <v>1314.5405317697825</v>
      </c>
      <c r="V91" s="217">
        <f t="shared" ref="V91:V154" ca="1" si="19">G91*(1-L91-Q91)</f>
        <v>1606.7984890075913</v>
      </c>
      <c r="W91" s="217">
        <f t="shared" ref="W91:W154" ca="1" si="20">H91*(1-M91-R91)</f>
        <v>1970.7915942880798</v>
      </c>
      <c r="X91" s="217">
        <f t="shared" ref="X91:X154" ca="1" si="21">I91*(1-N91-S91)</f>
        <v>2245.011347086062</v>
      </c>
      <c r="Y91" s="217">
        <f t="shared" ref="Y91:Y154" ca="1" si="22">J91*(1-O91-T91)</f>
        <v>2527.6357436116309</v>
      </c>
      <c r="Z91" s="217">
        <f ca="1">F91*('A1'!F35+$C91*('A1'!F33-'A1'!F35))</f>
        <v>362.70108437340332</v>
      </c>
      <c r="AA91" s="217">
        <f ca="1">G91*('A1'!G35+$C91*('A1'!G33-'A1'!G35))</f>
        <v>409.55308793365998</v>
      </c>
      <c r="AB91" s="217">
        <f ca="1">H91*('A1'!H35+$C91*('A1'!H33-'A1'!H35))</f>
        <v>439.96854453007631</v>
      </c>
      <c r="AC91" s="217">
        <f ca="1">I91*('A1'!I35+$C91*('A1'!I33-'A1'!I35))</f>
        <v>461.73323543386743</v>
      </c>
      <c r="AD91" s="217">
        <f ca="1">J91*('A1'!J35+$C91*('A1'!J33-'A1'!J35))</f>
        <v>483.98153162837161</v>
      </c>
      <c r="AE91" s="217">
        <f ca="1">F91*('A1'!F43+$C91*('A1'!F41-'A1'!F43))</f>
        <v>624.63601193401439</v>
      </c>
      <c r="AF91" s="217">
        <f ca="1">G91*('A1'!G43+$C91*('A1'!G41-'A1'!G43))</f>
        <v>689.37940339468457</v>
      </c>
      <c r="AG91" s="217">
        <f ca="1">H91*('A1'!H43+$C91*('A1'!H41-'A1'!H43))</f>
        <v>694.18091186389631</v>
      </c>
      <c r="AH91" s="217">
        <f ca="1">I91*('A1'!I43+$C91*('A1'!I41-'A1'!I43))</f>
        <v>674.89120757586375</v>
      </c>
      <c r="AI91" s="217">
        <f ca="1">J91*('A1'!J43+$C91*('A1'!J41-'A1'!J43))</f>
        <v>686.88707851701633</v>
      </c>
      <c r="AJ91" s="217">
        <f ca="1">(U91-Z91)*DCF!$H$40</f>
        <v>230.34514626992376</v>
      </c>
      <c r="AK91" s="217">
        <f ca="1">(V91-AA91)*DCF!$H$40</f>
        <v>289.73338705989136</v>
      </c>
      <c r="AL91" s="217">
        <f ca="1">(W91-AB91)*DCF!$H$40</f>
        <v>370.45917804143681</v>
      </c>
      <c r="AM91" s="217">
        <f ca="1">(X91-AC91)*DCF!$H$40</f>
        <v>431.55330301983111</v>
      </c>
      <c r="AN91" s="217">
        <f ca="1">(Y91-AD91)*DCF!$H$40</f>
        <v>494.56431929994875</v>
      </c>
      <c r="AO91" s="217">
        <f ca="1">(F91-DCF!$H$7)*DCF!$H$41</f>
        <v>328.35342283546748</v>
      </c>
      <c r="AP91" s="217">
        <f ca="1">(G91-F91)*DCF!$H$41</f>
        <v>311.77107662821726</v>
      </c>
      <c r="AQ91" s="217">
        <f ca="1">(H91-G91)*DCF!$H$41</f>
        <v>305.30630406442975</v>
      </c>
      <c r="AR91" s="217">
        <f ca="1">(I91-H91)*DCF!$H$41</f>
        <v>279.96235171778522</v>
      </c>
      <c r="AS91" s="217">
        <f ca="1">(J91-I91)*DCF!$H$41</f>
        <v>273.5108768253761</v>
      </c>
      <c r="AT91" s="217">
        <f ca="1">(U91-Z91)*(1-DCF!$H$40)+Z91-AE91-AO91</f>
        <v>131.20595073037686</v>
      </c>
      <c r="AU91" s="217">
        <f ca="1">(V91-AA91)*(1-DCF!$H$40)+AA91-AF91-AP91</f>
        <v>315.91462192479815</v>
      </c>
      <c r="AV91" s="217">
        <f ca="1">(W91-AB91)*(1-DCF!$H$40)+AB91-AG91-AQ91</f>
        <v>600.84520031831676</v>
      </c>
      <c r="AW91" s="217">
        <f ca="1">(X91-AC91)*(1-DCF!$H$40)+AC91-AH91-AR91</f>
        <v>858.60448477258228</v>
      </c>
      <c r="AX91" s="217">
        <f ca="1">(Y91-AD91)*(1-DCF!$H$40)+AD91-AI91-AS91</f>
        <v>1072.6734689692898</v>
      </c>
      <c r="AY91" s="218">
        <f t="shared" ref="AY91:AY154" ca="1" si="23">0.0925+$E91*(0.1125-0.0925)</f>
        <v>9.9100493227843325E-2</v>
      </c>
      <c r="AZ91" s="219">
        <f t="shared" ref="AZ91:AZ154" ca="1" si="24">10+$E91*(14-10)</f>
        <v>11.320098645568663</v>
      </c>
      <c r="BA91" s="217">
        <f ca="1">SUMPRODUCT(AT91:AX91,(1+$AY91)^(-{1,2,3,4,5}))</f>
        <v>2090.5591881484288</v>
      </c>
      <c r="BB91" s="217">
        <f t="shared" ref="BB91:BB154" ca="1" si="25">Y91*$AZ91</f>
        <v>28613.085957748965</v>
      </c>
      <c r="BC91" s="217">
        <f t="shared" ref="BC91:BC154" ca="1" si="26">BB91*(1+$AY91)^(-5)</f>
        <v>17839.294937100196</v>
      </c>
      <c r="BD91" s="217">
        <f t="shared" ref="BD91:BD154" ca="1" si="27">BA91+BC91</f>
        <v>19929.854125248625</v>
      </c>
      <c r="BE91" s="217">
        <f ca="1">BD91-(DCF!$J$48-DCF!$J$51)</f>
        <v>19367.714125248625</v>
      </c>
      <c r="BF91" s="220">
        <f ca="1">BE91/DCF!$J$55</f>
        <v>781.59623804399996</v>
      </c>
    </row>
    <row r="92" spans="1:58" ht="15" customHeight="1">
      <c r="A92">
        <v>66</v>
      </c>
      <c r="B92" s="215">
        <f t="shared" ca="1" si="14"/>
        <v>0.94183002127995219</v>
      </c>
      <c r="C92" s="216">
        <f t="shared" ca="1" si="15"/>
        <v>0.82945678154783198</v>
      </c>
      <c r="D92" s="215">
        <f t="shared" ca="1" si="16"/>
        <v>0.12961776597960351</v>
      </c>
      <c r="E92" s="216">
        <f t="shared" ca="1" si="17"/>
        <v>0.25457588846904128</v>
      </c>
      <c r="F92" s="217">
        <f ca="1">DCF!$H$7*(1+('A1'!F14+$C92*('A1'!F12-'A1'!F14)))</f>
        <v>6499.0791133878747</v>
      </c>
      <c r="G92" s="217">
        <f ca="1">F92*(1+('A1'!G14+$C92*('A1'!G12-'A1'!G14)))</f>
        <v>7697.6296468534638</v>
      </c>
      <c r="H92" s="217">
        <f ca="1">G92*(1+('A1'!H14+$C92*('A1'!H12-'A1'!H14)))</f>
        <v>8912.5417738115502</v>
      </c>
      <c r="I92" s="217">
        <f ca="1">H92*(1+('A1'!I14+$C92*('A1'!I12-'A1'!I14)))</f>
        <v>10023.500001862598</v>
      </c>
      <c r="J92" s="217">
        <f ca="1">I92*(1+('A1'!J14+$C92*('A1'!J12-'A1'!J14)))</f>
        <v>11106.659205553002</v>
      </c>
      <c r="K92" s="216">
        <f ca="1">'A1'!F21+$C92*('A1'!F19-'A1'!F21)</f>
        <v>0.33437987701486926</v>
      </c>
      <c r="L92" s="216">
        <f ca="1">'A1'!G21+$C92*('A1'!G19-'A1'!G21)</f>
        <v>0.32279074138391262</v>
      </c>
      <c r="M92" s="216">
        <f ca="1">'A1'!H21+$C92*('A1'!H19-'A1'!H21)</f>
        <v>0.30949617356843429</v>
      </c>
      <c r="N92" s="216">
        <f ca="1">'A1'!I21+$C92*('A1'!I19-'A1'!I21)</f>
        <v>0.30449617356843428</v>
      </c>
      <c r="O92" s="216">
        <f ca="1">'A1'!J21+$C92*('A1'!J19-'A1'!J21)</f>
        <v>0.29949617356843428</v>
      </c>
      <c r="P92" s="216">
        <f ca="1">'A1'!F28+$C92*('A1'!F26-'A1'!F28)</f>
        <v>0.4392635804613042</v>
      </c>
      <c r="Q92" s="216">
        <f ca="1">'A1'!G28+$C92*('A1'!G26-'A1'!G28)</f>
        <v>0.42767444483034756</v>
      </c>
      <c r="R92" s="216">
        <f ca="1">'A1'!H28+$C92*('A1'!H26-'A1'!H28)</f>
        <v>0.41523259310713012</v>
      </c>
      <c r="S92" s="216">
        <f ca="1">'A1'!I28+$C92*('A1'!I26-'A1'!I28)</f>
        <v>0.41108530919939096</v>
      </c>
      <c r="T92" s="216">
        <f ca="1">'A1'!J28+$C92*('A1'!J26-'A1'!J28)</f>
        <v>0.40693802529165179</v>
      </c>
      <c r="U92" s="217">
        <f t="shared" ca="1" si="18"/>
        <v>1471.1090776952954</v>
      </c>
      <c r="V92" s="217">
        <f t="shared" ca="1" si="19"/>
        <v>1920.8265805191693</v>
      </c>
      <c r="W92" s="217">
        <f t="shared" ca="1" si="20"/>
        <v>2453.3663661326582</v>
      </c>
      <c r="X92" s="217">
        <f t="shared" ca="1" si="21"/>
        <v>2850.8690080064612</v>
      </c>
      <c r="Y92" s="217">
        <f t="shared" ca="1" si="22"/>
        <v>3260.5353076661668</v>
      </c>
      <c r="Z92" s="217">
        <f ca="1">F92*('A1'!F35+$C92*('A1'!F33-'A1'!F35))</f>
        <v>362.99122058119525</v>
      </c>
      <c r="AA92" s="217">
        <f ca="1">G92*('A1'!G35+$C92*('A1'!G33-'A1'!G35))</f>
        <v>413.40452698065229</v>
      </c>
      <c r="AB92" s="217">
        <f ca="1">H92*('A1'!H35+$C92*('A1'!H33-'A1'!H35))</f>
        <v>453.4342560624134</v>
      </c>
      <c r="AC92" s="217">
        <f ca="1">I92*('A1'!I35+$C92*('A1'!I33-'A1'!I35))</f>
        <v>481.59427949135505</v>
      </c>
      <c r="AD92" s="217">
        <f ca="1">J92*('A1'!J35+$C92*('A1'!J33-'A1'!J35))</f>
        <v>511.42298993032898</v>
      </c>
      <c r="AE92" s="217">
        <f ca="1">F92*('A1'!F43+$C92*('A1'!F41-'A1'!F43))</f>
        <v>607.08459758435731</v>
      </c>
      <c r="AF92" s="217">
        <f ca="1">G92*('A1'!G43+$C92*('A1'!G41-'A1'!G43))</f>
        <v>661.75762045322961</v>
      </c>
      <c r="AG92" s="217">
        <f ca="1">H92*('A1'!H43+$C92*('A1'!H41-'A1'!H43))</f>
        <v>677.07699872114108</v>
      </c>
      <c r="AH92" s="217">
        <f ca="1">I92*('A1'!I43+$C92*('A1'!I41-'A1'!I43))</f>
        <v>661.24039837830946</v>
      </c>
      <c r="AI92" s="217">
        <f ca="1">J92*('A1'!J43+$C92*('A1'!J41-'A1'!J43))</f>
        <v>677.16204555623938</v>
      </c>
      <c r="AJ92" s="217">
        <f ca="1">(U92-Z92)*DCF!$H$40</f>
        <v>268.16452142161222</v>
      </c>
      <c r="AK92" s="217">
        <f ca="1">(V92-AA92)*DCF!$H$40</f>
        <v>364.79613695632111</v>
      </c>
      <c r="AL92" s="217">
        <f ca="1">(W92-AB92)*DCF!$H$40</f>
        <v>483.98357063699922</v>
      </c>
      <c r="AM92" s="217">
        <f ca="1">(X92-AC92)*DCF!$H$40</f>
        <v>573.3644843006557</v>
      </c>
      <c r="AN92" s="217">
        <f ca="1">(Y92-AD92)*DCF!$H$40</f>
        <v>665.28518089207273</v>
      </c>
      <c r="AO92" s="217">
        <f ca="1">(F92-DCF!$H$7)*DCF!$H$41</f>
        <v>376.11748275497013</v>
      </c>
      <c r="AP92" s="217">
        <f ca="1">(G92-F92)*DCF!$H$41</f>
        <v>397.7238867770015</v>
      </c>
      <c r="AQ92" s="217">
        <f ca="1">(H92-G92)*DCF!$H$41</f>
        <v>403.15327533927206</v>
      </c>
      <c r="AR92" s="217">
        <f ca="1">(I92-H92)*DCF!$H$41</f>
        <v>368.6574843279555</v>
      </c>
      <c r="AS92" s="217">
        <f ca="1">(J92-I92)*DCF!$H$41</f>
        <v>359.43272850113647</v>
      </c>
      <c r="AT92" s="217">
        <f ca="1">(U92-Z92)*(1-DCF!$H$40)+Z92-AE92-AO92</f>
        <v>219.74247593435581</v>
      </c>
      <c r="AU92" s="217">
        <f ca="1">(V92-AA92)*(1-DCF!$H$40)+AA92-AF92-AP92</f>
        <v>496.54893633261707</v>
      </c>
      <c r="AV92" s="217">
        <f ca="1">(W92-AB92)*(1-DCF!$H$40)+AB92-AG92-AQ92</f>
        <v>889.15252143524572</v>
      </c>
      <c r="AW92" s="217">
        <f ca="1">(X92-AC92)*(1-DCF!$H$40)+AC92-AH92-AR92</f>
        <v>1247.6066409995408</v>
      </c>
      <c r="AX92" s="217">
        <f ca="1">(Y92-AD92)*(1-DCF!$H$40)+AD92-AI92-AS92</f>
        <v>1558.6553527167184</v>
      </c>
      <c r="AY92" s="218">
        <f t="shared" ca="1" si="23"/>
        <v>9.7591517769380826E-2</v>
      </c>
      <c r="AZ92" s="219">
        <f t="shared" ca="1" si="24"/>
        <v>11.018303553876166</v>
      </c>
      <c r="BA92" s="217">
        <f ca="1">SUMPRODUCT(AT92:AX92,(1+$AY92)^(-{1,2,3,4,5}))</f>
        <v>3122.9226729503175</v>
      </c>
      <c r="BB92" s="217">
        <f t="shared" ca="1" si="25"/>
        <v>35925.567767996843</v>
      </c>
      <c r="BC92" s="217">
        <f t="shared" ca="1" si="26"/>
        <v>22552.772022028621</v>
      </c>
      <c r="BD92" s="217">
        <f t="shared" ca="1" si="27"/>
        <v>25675.694694978938</v>
      </c>
      <c r="BE92" s="217">
        <f ca="1">BD92-(DCF!$J$48-DCF!$J$51)</f>
        <v>25113.554694978939</v>
      </c>
      <c r="BF92" s="220">
        <f ca="1">BE92/DCF!$J$55</f>
        <v>1013.4732341964386</v>
      </c>
    </row>
    <row r="93" spans="1:58" ht="15" customHeight="1">
      <c r="A93">
        <v>67</v>
      </c>
      <c r="B93" s="215">
        <f t="shared" ca="1" si="14"/>
        <v>0.13626863549695223</v>
      </c>
      <c r="C93" s="216">
        <f t="shared" ca="1" si="15"/>
        <v>0.26102551168128396</v>
      </c>
      <c r="D93" s="215">
        <f t="shared" ca="1" si="16"/>
        <v>0.38777130640523338</v>
      </c>
      <c r="E93" s="216">
        <f t="shared" ca="1" si="17"/>
        <v>0.44032448626282039</v>
      </c>
      <c r="F93" s="217">
        <f ca="1">DCF!$H$7*(1+('A1'!F14+$C93*('A1'!F12-'A1'!F14)))</f>
        <v>6163.579381914732</v>
      </c>
      <c r="G93" s="217">
        <f ca="1">F93*(1+('A1'!G14+$C93*('A1'!G12-'A1'!G14)))</f>
        <v>6774.7218641224918</v>
      </c>
      <c r="H93" s="217">
        <f ca="1">G93*(1+('A1'!H14+$C93*('A1'!H12-'A1'!H14)))</f>
        <v>7343.3467386691409</v>
      </c>
      <c r="I93" s="217">
        <f ca="1">H93*(1+('A1'!I14+$C93*('A1'!I12-'A1'!I14)))</f>
        <v>7883.0261511948765</v>
      </c>
      <c r="J93" s="217">
        <f ca="1">I93*(1+('A1'!J14+$C93*('A1'!J12-'A1'!J14)))</f>
        <v>8421.2144241844999</v>
      </c>
      <c r="K93" s="216">
        <f ca="1">'A1'!F21+$C93*('A1'!F19-'A1'!F21)</f>
        <v>0.3656435968575294</v>
      </c>
      <c r="L93" s="216">
        <f ca="1">'A1'!G21+$C93*('A1'!G19-'A1'!G21)</f>
        <v>0.36542308662390371</v>
      </c>
      <c r="M93" s="216">
        <f ca="1">'A1'!H21+$C93*('A1'!H19-'A1'!H21)</f>
        <v>0.35781283150709087</v>
      </c>
      <c r="N93" s="216">
        <f ca="1">'A1'!I21+$C93*('A1'!I19-'A1'!I21)</f>
        <v>0.35281283150709086</v>
      </c>
      <c r="O93" s="216">
        <f ca="1">'A1'!J21+$C93*('A1'!J19-'A1'!J21)</f>
        <v>0.34781283150709086</v>
      </c>
      <c r="P93" s="216">
        <f ca="1">'A1'!F28+$C93*('A1'!F26-'A1'!F28)</f>
        <v>0.45347436220796794</v>
      </c>
      <c r="Q93" s="216">
        <f ca="1">'A1'!G28+$C93*('A1'!G26-'A1'!G28)</f>
        <v>0.45325385197434226</v>
      </c>
      <c r="R93" s="216">
        <f ca="1">'A1'!H28+$C93*('A1'!H26-'A1'!H28)</f>
        <v>0.44933846929912297</v>
      </c>
      <c r="S93" s="216">
        <f ca="1">'A1'!I28+$C93*('A1'!I26-'A1'!I28)</f>
        <v>0.44803334174071657</v>
      </c>
      <c r="T93" s="216">
        <f ca="1">'A1'!J28+$C93*('A1'!J26-'A1'!J28)</f>
        <v>0.44672821418231012</v>
      </c>
      <c r="U93" s="217">
        <f t="shared" ca="1" si="18"/>
        <v>1114.8808180625576</v>
      </c>
      <c r="V93" s="217">
        <f t="shared" ca="1" si="19"/>
        <v>1228.4133085480885</v>
      </c>
      <c r="W93" s="217">
        <f t="shared" ca="1" si="20"/>
        <v>1416.1548662812759</v>
      </c>
      <c r="X93" s="217">
        <f t="shared" ca="1" si="21"/>
        <v>1569.9348243980678</v>
      </c>
      <c r="Y93" s="217">
        <f t="shared" ca="1" si="22"/>
        <v>1730.2139096182805</v>
      </c>
      <c r="Z93" s="217">
        <f ca="1">F93*('A1'!F35+$C93*('A1'!F33-'A1'!F35))</f>
        <v>361.7705056051214</v>
      </c>
      <c r="AA93" s="217">
        <f ca="1">G93*('A1'!G35+$C93*('A1'!G33-'A1'!G35))</f>
        <v>402.3490031647849</v>
      </c>
      <c r="AB93" s="217">
        <f ca="1">H93*('A1'!H35+$C93*('A1'!H33-'A1'!H35))</f>
        <v>419.51599508109223</v>
      </c>
      <c r="AC93" s="217">
        <f ca="1">I93*('A1'!I35+$C93*('A1'!I33-'A1'!I35))</f>
        <v>432.52346555275182</v>
      </c>
      <c r="AD93" s="217">
        <f ca="1">J93*('A1'!J35+$C93*('A1'!J33-'A1'!J35))</f>
        <v>445.2101861057252</v>
      </c>
      <c r="AE93" s="217">
        <f ca="1">F93*('A1'!F43+$C93*('A1'!F41-'A1'!F43))</f>
        <v>645.81670277157036</v>
      </c>
      <c r="AF93" s="217">
        <f ca="1">G93*('A1'!G43+$C93*('A1'!G41-'A1'!G43))</f>
        <v>717.19988093625318</v>
      </c>
      <c r="AG93" s="217">
        <f ca="1">H93*('A1'!H43+$C93*('A1'!H41-'A1'!H43))</f>
        <v>703.96337816326275</v>
      </c>
      <c r="AH93" s="217">
        <f ca="1">I93*('A1'!I43+$C93*('A1'!I41-'A1'!I43))</f>
        <v>676.86900164857286</v>
      </c>
      <c r="AI93" s="217">
        <f ca="1">J93*('A1'!J43+$C93*('A1'!J41-'A1'!J43))</f>
        <v>680.9739850348351</v>
      </c>
      <c r="AJ93" s="217">
        <f ca="1">(U93-Z93)*DCF!$H$40</f>
        <v>182.25269561469958</v>
      </c>
      <c r="AK93" s="217">
        <f ca="1">(V93-AA93)*DCF!$H$40</f>
        <v>199.90756190275945</v>
      </c>
      <c r="AL93" s="217">
        <f ca="1">(W93-AB93)*DCF!$H$40</f>
        <v>241.18660683044445</v>
      </c>
      <c r="AM93" s="217">
        <f ca="1">(X93-AC93)*DCF!$H$40</f>
        <v>275.25354884056645</v>
      </c>
      <c r="AN93" s="217">
        <f ca="1">(Y93-AD93)*DCF!$H$40</f>
        <v>310.97090109003835</v>
      </c>
      <c r="AO93" s="217">
        <f ca="1">(F93-DCF!$H$7)*DCF!$H$41</f>
        <v>264.78612584646339</v>
      </c>
      <c r="AP93" s="217">
        <f ca="1">(G93-F93)*DCF!$H$41</f>
        <v>202.79992925737847</v>
      </c>
      <c r="AQ93" s="217">
        <f ca="1">(H93-G93)*DCF!$H$41</f>
        <v>188.6909970903377</v>
      </c>
      <c r="AR93" s="217">
        <f ca="1">(I93-H93)*DCF!$H$41</f>
        <v>179.08581037682788</v>
      </c>
      <c r="AS93" s="217">
        <f ca="1">(J93-I93)*DCF!$H$41</f>
        <v>178.59099451761281</v>
      </c>
      <c r="AT93" s="217">
        <f ca="1">(U93-Z93)*(1-DCF!$H$40)+Z93-AE93-AO93</f>
        <v>22.02529382982425</v>
      </c>
      <c r="AU93" s="217">
        <f ca="1">(V93-AA93)*(1-DCF!$H$40)+AA93-AF93-AP93</f>
        <v>108.50593645169741</v>
      </c>
      <c r="AV93" s="217">
        <f ca="1">(W93-AB93)*(1-DCF!$H$40)+AB93-AG93-AQ93</f>
        <v>282.31388419723083</v>
      </c>
      <c r="AW93" s="217">
        <f ca="1">(X93-AC93)*(1-DCF!$H$40)+AC93-AH93-AR93</f>
        <v>438.72646353210052</v>
      </c>
      <c r="AX93" s="217">
        <f ca="1">(Y93-AD93)*(1-DCF!$H$40)+AD93-AI93-AS93</f>
        <v>559.67802897579429</v>
      </c>
      <c r="AY93" s="218">
        <f t="shared" ca="1" si="23"/>
        <v>0.10130648972525641</v>
      </c>
      <c r="AZ93" s="219">
        <f t="shared" ca="1" si="24"/>
        <v>11.761297945051282</v>
      </c>
      <c r="BA93" s="217">
        <f ca="1">SUMPRODUCT(AT93:AX93,(1+$AY93)^(-{1,2,3,4,5}))</f>
        <v>964.50982256945531</v>
      </c>
      <c r="BB93" s="217">
        <f t="shared" ca="1" si="25"/>
        <v>20349.561299692628</v>
      </c>
      <c r="BC93" s="217">
        <f t="shared" ca="1" si="26"/>
        <v>12560.706244469233</v>
      </c>
      <c r="BD93" s="217">
        <f t="shared" ca="1" si="27"/>
        <v>13525.216067038687</v>
      </c>
      <c r="BE93" s="217">
        <f ca="1">BD93-(DCF!$J$48-DCF!$J$51)</f>
        <v>12963.076067038688</v>
      </c>
      <c r="BF93" s="220">
        <f ca="1">BE93/DCF!$J$55</f>
        <v>523.13305648534219</v>
      </c>
    </row>
    <row r="94" spans="1:58" ht="15" customHeight="1">
      <c r="A94">
        <v>68</v>
      </c>
      <c r="B94" s="215">
        <f t="shared" ca="1" si="14"/>
        <v>0.78903654103616994</v>
      </c>
      <c r="C94" s="216">
        <f t="shared" ca="1" si="15"/>
        <v>0.6752204909759314</v>
      </c>
      <c r="D94" s="215">
        <f t="shared" ca="1" si="16"/>
        <v>0.89124518923696372</v>
      </c>
      <c r="E94" s="216">
        <f t="shared" ca="1" si="17"/>
        <v>0.76681036605046493</v>
      </c>
      <c r="F94" s="217">
        <f ca="1">DCF!$H$7*(1+('A1'!F14+$C94*('A1'!F12-'A1'!F14)))</f>
        <v>6408.0457082720113</v>
      </c>
      <c r="G94" s="217">
        <f ca="1">F94*(1+('A1'!G14+$C94*('A1'!G12-'A1'!G14)))</f>
        <v>7441.5550161686779</v>
      </c>
      <c r="H94" s="217">
        <f ca="1">G94*(1+('A1'!H14+$C94*('A1'!H12-'A1'!H14)))</f>
        <v>8466.8425230905486</v>
      </c>
      <c r="I94" s="217">
        <f ca="1">H94*(1+('A1'!I14+$C94*('A1'!I12-'A1'!I14)))</f>
        <v>9404.7133501362132</v>
      </c>
      <c r="J94" s="217">
        <f ca="1">I94*(1+('A1'!J14+$C94*('A1'!J12-'A1'!J14)))</f>
        <v>10319.466879246706</v>
      </c>
      <c r="K94" s="216">
        <f ca="1">'A1'!F21+$C94*('A1'!F19-'A1'!F21)</f>
        <v>0.34286287299632379</v>
      </c>
      <c r="L94" s="216">
        <f ca="1">'A1'!G21+$C94*('A1'!G19-'A1'!G21)</f>
        <v>0.33435846317680518</v>
      </c>
      <c r="M94" s="216">
        <f ca="1">'A1'!H21+$C94*('A1'!H19-'A1'!H21)</f>
        <v>0.32260625826704581</v>
      </c>
      <c r="N94" s="216">
        <f ca="1">'A1'!I21+$C94*('A1'!I19-'A1'!I21)</f>
        <v>0.3176062582670458</v>
      </c>
      <c r="O94" s="216">
        <f ca="1">'A1'!J21+$C94*('A1'!J19-'A1'!J21)</f>
        <v>0.3126062582670458</v>
      </c>
      <c r="P94" s="216">
        <f ca="1">'A1'!F28+$C94*('A1'!F26-'A1'!F28)</f>
        <v>0.44311948772560172</v>
      </c>
      <c r="Q94" s="216">
        <f ca="1">'A1'!G28+$C94*('A1'!G26-'A1'!G28)</f>
        <v>0.43461507790608311</v>
      </c>
      <c r="R94" s="216">
        <f ca="1">'A1'!H28+$C94*('A1'!H26-'A1'!H28)</f>
        <v>0.42448677054144413</v>
      </c>
      <c r="S94" s="216">
        <f ca="1">'A1'!I28+$C94*('A1'!I26-'A1'!I28)</f>
        <v>0.4211106680865645</v>
      </c>
      <c r="T94" s="216">
        <f ca="1">'A1'!J28+$C94*('A1'!J26-'A1'!J28)</f>
        <v>0.41773456563168482</v>
      </c>
      <c r="U94" s="217">
        <f t="shared" ca="1" si="18"/>
        <v>1371.4348148703727</v>
      </c>
      <c r="V94" s="217">
        <f t="shared" ca="1" si="19"/>
        <v>1719.1961042223197</v>
      </c>
      <c r="W94" s="217">
        <f t="shared" ca="1" si="20"/>
        <v>2141.3234980703137</v>
      </c>
      <c r="X94" s="217">
        <f t="shared" ca="1" si="21"/>
        <v>2457.2924108868247</v>
      </c>
      <c r="Y94" s="217">
        <f t="shared" ca="1" si="22"/>
        <v>2782.7389364620039</v>
      </c>
      <c r="Z94" s="217">
        <f ca="1">F94*('A1'!F35+$C94*('A1'!F33-'A1'!F35))</f>
        <v>362.84852364964252</v>
      </c>
      <c r="AA94" s="217">
        <f ca="1">G94*('A1'!G35+$C94*('A1'!G33-'A1'!G35))</f>
        <v>411.1295066860398</v>
      </c>
      <c r="AB94" s="217">
        <f ca="1">H94*('A1'!H35+$C94*('A1'!H33-'A1'!H35))</f>
        <v>445.12371016540487</v>
      </c>
      <c r="AC94" s="217">
        <f ca="1">I94*('A1'!I35+$C94*('A1'!I33-'A1'!I35))</f>
        <v>469.27031231869796</v>
      </c>
      <c r="AD94" s="217">
        <f ca="1">J94*('A1'!J35+$C94*('A1'!J33-'A1'!J35))</f>
        <v>494.27515932403765</v>
      </c>
      <c r="AE94" s="217">
        <f ca="1">F94*('A1'!F43+$C94*('A1'!F41-'A1'!F43))</f>
        <v>618.34815252320846</v>
      </c>
      <c r="AF94" s="217">
        <f ca="1">G94*('A1'!G43+$C94*('A1'!G41-'A1'!G43))</f>
        <v>679.91466175193432</v>
      </c>
      <c r="AG94" s="217">
        <f ca="1">H94*('A1'!H43+$C94*('A1'!H41-'A1'!H43))</f>
        <v>688.92397013350933</v>
      </c>
      <c r="AH94" s="217">
        <f ca="1">I94*('A1'!I43+$C94*('A1'!I41-'A1'!I43))</f>
        <v>671.18883746109975</v>
      </c>
      <c r="AI94" s="217">
        <f ca="1">J94*('A1'!J43+$C94*('A1'!J41-'A1'!J43))</f>
        <v>684.87497688368455</v>
      </c>
      <c r="AJ94" s="217">
        <f ca="1">(U94-Z94)*DCF!$H$40</f>
        <v>244.07788247541671</v>
      </c>
      <c r="AK94" s="217">
        <f ca="1">(V94-AA94)*DCF!$H$40</f>
        <v>316.55211660377972</v>
      </c>
      <c r="AL94" s="217">
        <f ca="1">(W94-AB94)*DCF!$H$40</f>
        <v>410.48034867298793</v>
      </c>
      <c r="AM94" s="217">
        <f ca="1">(X94-AC94)*DCF!$H$40</f>
        <v>481.10134785348663</v>
      </c>
      <c r="AN94" s="217">
        <f ca="1">(Y94-AD94)*DCF!$H$40</f>
        <v>553.80823406738784</v>
      </c>
      <c r="AO94" s="217">
        <f ca="1">(F94-DCF!$H$7)*DCF!$H$41</f>
        <v>345.90919474517125</v>
      </c>
      <c r="AP94" s="217">
        <f ca="1">(G94-F94)*DCF!$H$41</f>
        <v>342.95703641991867</v>
      </c>
      <c r="AQ94" s="217">
        <f ca="1">(H94-G94)*DCF!$H$41</f>
        <v>340.2287354023992</v>
      </c>
      <c r="AR94" s="217">
        <f ca="1">(I94-H94)*DCF!$H$41</f>
        <v>311.22061207448627</v>
      </c>
      <c r="AS94" s="217">
        <f ca="1">(J94-I94)*DCF!$H$41</f>
        <v>303.54942814870429</v>
      </c>
      <c r="AT94" s="217">
        <f ca="1">(U94-Z94)*(1-DCF!$H$40)+Z94-AE94-AO94</f>
        <v>163.09958512657624</v>
      </c>
      <c r="AU94" s="217">
        <f ca="1">(V94-AA94)*(1-DCF!$H$40)+AA94-AF94-AP94</f>
        <v>379.77228944668701</v>
      </c>
      <c r="AV94" s="217">
        <f ca="1">(W94-AB94)*(1-DCF!$H$40)+AB94-AG94-AQ94</f>
        <v>701.69044386141718</v>
      </c>
      <c r="AW94" s="217">
        <f ca="1">(X94-AC94)*(1-DCF!$H$40)+AC94-AH94-AR94</f>
        <v>993.78161349775201</v>
      </c>
      <c r="AX94" s="217">
        <f ca="1">(Y94-AD94)*(1-DCF!$H$40)+AD94-AI94-AS94</f>
        <v>1240.5062973622273</v>
      </c>
      <c r="AY94" s="218">
        <f t="shared" ca="1" si="23"/>
        <v>0.10783620732100931</v>
      </c>
      <c r="AZ94" s="219">
        <f t="shared" ca="1" si="24"/>
        <v>13.06724146420186</v>
      </c>
      <c r="BA94" s="217">
        <f ca="1">SUMPRODUCT(AT94:AX94,(1+$AY94)^(-{1,2,3,4,5}))</f>
        <v>2375.9045789078523</v>
      </c>
      <c r="BB94" s="217">
        <f t="shared" ca="1" si="25"/>
        <v>36362.721614585287</v>
      </c>
      <c r="BC94" s="217">
        <f t="shared" ca="1" si="26"/>
        <v>21791.072510322105</v>
      </c>
      <c r="BD94" s="217">
        <f t="shared" ca="1" si="27"/>
        <v>24166.977089229957</v>
      </c>
      <c r="BE94" s="217">
        <f ca="1">BD94-(DCF!$J$48-DCF!$J$51)</f>
        <v>23604.837089229957</v>
      </c>
      <c r="BF94" s="220">
        <f ca="1">BE94/DCF!$J$55</f>
        <v>952.58798995448205</v>
      </c>
    </row>
    <row r="95" spans="1:58" ht="15" customHeight="1">
      <c r="A95">
        <v>69</v>
      </c>
      <c r="B95" s="215">
        <f t="shared" ca="1" si="14"/>
        <v>0.13129081347401828</v>
      </c>
      <c r="C95" s="216">
        <f t="shared" ca="1" si="15"/>
        <v>0.25621359592537069</v>
      </c>
      <c r="D95" s="215">
        <f t="shared" ca="1" si="16"/>
        <v>0.55535361385023896</v>
      </c>
      <c r="E95" s="216">
        <f t="shared" ca="1" si="17"/>
        <v>0.52848839560952432</v>
      </c>
      <c r="F95" s="217">
        <f ca="1">DCF!$H$7*(1+('A1'!F14+$C95*('A1'!F12-'A1'!F14)))</f>
        <v>6160.7392910725102</v>
      </c>
      <c r="G95" s="217">
        <f ca="1">F95*(1+('A1'!G14+$C95*('A1'!G12-'A1'!G14)))</f>
        <v>6767.1534236355219</v>
      </c>
      <c r="H95" s="217">
        <f ca="1">G95*(1+('A1'!H14+$C95*('A1'!H12-'A1'!H14)))</f>
        <v>7330.9098674875822</v>
      </c>
      <c r="I95" s="217">
        <f ca="1">H95*(1+('A1'!I14+$C95*('A1'!I12-'A1'!I14)))</f>
        <v>7866.5004509318014</v>
      </c>
      <c r="J95" s="217">
        <f ca="1">I95*(1+('A1'!J14+$C95*('A1'!J12-'A1'!J14)))</f>
        <v>8400.9107792301165</v>
      </c>
      <c r="K95" s="216">
        <f ca="1">'A1'!F21+$C95*('A1'!F19-'A1'!F21)</f>
        <v>0.36590825222410461</v>
      </c>
      <c r="L95" s="216">
        <f ca="1">'A1'!G21+$C95*('A1'!G19-'A1'!G21)</f>
        <v>0.36578398030559722</v>
      </c>
      <c r="M95" s="216">
        <f ca="1">'A1'!H21+$C95*('A1'!H19-'A1'!H21)</f>
        <v>0.35822184434634347</v>
      </c>
      <c r="N95" s="216">
        <f ca="1">'A1'!I21+$C95*('A1'!I19-'A1'!I21)</f>
        <v>0.35322184434634346</v>
      </c>
      <c r="O95" s="216">
        <f ca="1">'A1'!J21+$C95*('A1'!J19-'A1'!J21)</f>
        <v>0.34822184434634346</v>
      </c>
      <c r="P95" s="216">
        <f ca="1">'A1'!F28+$C95*('A1'!F26-'A1'!F28)</f>
        <v>0.45359466010186572</v>
      </c>
      <c r="Q95" s="216">
        <f ca="1">'A1'!G28+$C95*('A1'!G26-'A1'!G28)</f>
        <v>0.45347038818335833</v>
      </c>
      <c r="R95" s="216">
        <f ca="1">'A1'!H28+$C95*('A1'!H26-'A1'!H28)</f>
        <v>0.44962718424447778</v>
      </c>
      <c r="S95" s="216">
        <f ca="1">'A1'!I28+$C95*('A1'!I26-'A1'!I28)</f>
        <v>0.44834611626485094</v>
      </c>
      <c r="T95" s="216">
        <f ca="1">'A1'!J28+$C95*('A1'!J26-'A1'!J28)</f>
        <v>0.44706504828522409</v>
      </c>
      <c r="U95" s="217">
        <f t="shared" ca="1" si="18"/>
        <v>1111.9954999575543</v>
      </c>
      <c r="V95" s="217">
        <f t="shared" ca="1" si="19"/>
        <v>1223.1334190871289</v>
      </c>
      <c r="W95" s="217">
        <f t="shared" ca="1" si="20"/>
        <v>1408.6414523508731</v>
      </c>
      <c r="X95" s="217">
        <f t="shared" ca="1" si="21"/>
        <v>1560.9657273313558</v>
      </c>
      <c r="Y95" s="217">
        <f t="shared" ca="1" si="22"/>
        <v>1719.776550341157</v>
      </c>
      <c r="Z95" s="217">
        <f ca="1">F95*('A1'!F35+$C95*('A1'!F33-'A1'!F35))</f>
        <v>361.75203162772857</v>
      </c>
      <c r="AA95" s="217">
        <f ca="1">G95*('A1'!G35+$C95*('A1'!G33-'A1'!G35))</f>
        <v>402.22514513691897</v>
      </c>
      <c r="AB95" s="217">
        <f ca="1">H95*('A1'!H35+$C95*('A1'!H33-'A1'!H35))</f>
        <v>419.19352548516338</v>
      </c>
      <c r="AC95" s="217">
        <f ca="1">I95*('A1'!I35+$C95*('A1'!I33-'A1'!I35))</f>
        <v>432.07097373946306</v>
      </c>
      <c r="AD95" s="217">
        <f ca="1">J95*('A1'!J35+$C95*('A1'!J33-'A1'!J35))</f>
        <v>444.62187291934941</v>
      </c>
      <c r="AE95" s="217">
        <f ca="1">F95*('A1'!F43+$C95*('A1'!F41-'A1'!F43))</f>
        <v>646.11201867148804</v>
      </c>
      <c r="AF95" s="217">
        <f ca="1">G95*('A1'!G43+$C95*('A1'!G41-'A1'!G43))</f>
        <v>717.5383587683931</v>
      </c>
      <c r="AG95" s="217">
        <f ca="1">H95*('A1'!H43+$C95*('A1'!H41-'A1'!H43))</f>
        <v>704.00577883681399</v>
      </c>
      <c r="AH95" s="217">
        <f ca="1">I95*('A1'!I43+$C95*('A1'!I41-'A1'!I43))</f>
        <v>676.77488996265868</v>
      </c>
      <c r="AI95" s="217">
        <f ca="1">J95*('A1'!J43+$C95*('A1'!J41-'A1'!J43))</f>
        <v>680.7470055378941</v>
      </c>
      <c r="AJ95" s="217">
        <f ca="1">(U95-Z95)*DCF!$H$40</f>
        <v>181.55891933581782</v>
      </c>
      <c r="AK95" s="217">
        <f ca="1">(V95-AA95)*DCF!$H$40</f>
        <v>198.65980229595081</v>
      </c>
      <c r="AL95" s="217">
        <f ca="1">(W95-AB95)*DCF!$H$40</f>
        <v>239.44639830150174</v>
      </c>
      <c r="AM95" s="217">
        <f ca="1">(X95-AC95)*DCF!$H$40</f>
        <v>273.19253036923806</v>
      </c>
      <c r="AN95" s="217">
        <f ca="1">(Y95-AD95)*DCF!$H$40</f>
        <v>308.58743193607739</v>
      </c>
      <c r="AO95" s="217">
        <f ca="1">(F95-DCF!$H$7)*DCF!$H$41</f>
        <v>263.84367749987422</v>
      </c>
      <c r="AP95" s="217">
        <f ca="1">(G95-F95)*DCF!$H$41</f>
        <v>201.2308860287111</v>
      </c>
      <c r="AQ95" s="217">
        <f ca="1">(H95-G95)*DCF!$H$41</f>
        <v>187.07546973100511</v>
      </c>
      <c r="AR95" s="217">
        <f ca="1">(I95-H95)*DCF!$H$41</f>
        <v>177.72898398589936</v>
      </c>
      <c r="AS95" s="217">
        <f ca="1">(J95-I95)*DCF!$H$41</f>
        <v>177.33733119287092</v>
      </c>
      <c r="AT95" s="217">
        <f ca="1">(U95-Z95)*(1-DCF!$H$40)+Z95-AE95-AO95</f>
        <v>20.480884450374276</v>
      </c>
      <c r="AU95" s="217">
        <f ca="1">(V95-AA95)*(1-DCF!$H$40)+AA95-AF95-AP95</f>
        <v>105.70437199407388</v>
      </c>
      <c r="AV95" s="217">
        <f ca="1">(W95-AB95)*(1-DCF!$H$40)+AB95-AG95-AQ95</f>
        <v>278.11380548155216</v>
      </c>
      <c r="AW95" s="217">
        <f ca="1">(X95-AC95)*(1-DCF!$H$40)+AC95-AH95-AR95</f>
        <v>433.26932301355964</v>
      </c>
      <c r="AX95" s="217">
        <f ca="1">(Y95-AD95)*(1-DCF!$H$40)+AD95-AI95-AS95</f>
        <v>553.10478167431438</v>
      </c>
      <c r="AY95" s="218">
        <f t="shared" ca="1" si="23"/>
        <v>0.10306976791219048</v>
      </c>
      <c r="AZ95" s="219">
        <f t="shared" ca="1" si="24"/>
        <v>12.113953582438096</v>
      </c>
      <c r="BA95" s="217">
        <f ca="1">SUMPRODUCT(AT95:AX95,(1+$AY95)^(-{1,2,3,4,5}))</f>
        <v>943.98259046910835</v>
      </c>
      <c r="BB95" s="217">
        <f t="shared" ca="1" si="25"/>
        <v>20833.293302998289</v>
      </c>
      <c r="BC95" s="217">
        <f t="shared" ca="1" si="26"/>
        <v>12756.837354016236</v>
      </c>
      <c r="BD95" s="217">
        <f t="shared" ca="1" si="27"/>
        <v>13700.819944485344</v>
      </c>
      <c r="BE95" s="217">
        <f ca="1">BD95-(DCF!$J$48-DCF!$J$51)</f>
        <v>13138.679944485344</v>
      </c>
      <c r="BF95" s="220">
        <f ca="1">BE95/DCF!$J$55</f>
        <v>530.21966098139467</v>
      </c>
    </row>
    <row r="96" spans="1:58" ht="15" customHeight="1">
      <c r="A96">
        <v>70</v>
      </c>
      <c r="B96" s="215">
        <f t="shared" ca="1" si="14"/>
        <v>2.6158617917389493E-2</v>
      </c>
      <c r="C96" s="216">
        <f t="shared" ca="1" si="15"/>
        <v>0.11436480646901277</v>
      </c>
      <c r="D96" s="215">
        <f t="shared" ca="1" si="16"/>
        <v>0.72616427591479848</v>
      </c>
      <c r="E96" s="216">
        <f t="shared" ca="1" si="17"/>
        <v>0.62997586289189078</v>
      </c>
      <c r="F96" s="217">
        <f ca="1">DCF!$H$7*(1+('A1'!F14+$C96*('A1'!F12-'A1'!F14)))</f>
        <v>6077.0172418200646</v>
      </c>
      <c r="G96" s="217">
        <f ca="1">F96*(1+('A1'!G14+$C96*('A1'!G12-'A1'!G14)))</f>
        <v>6545.8878114447098</v>
      </c>
      <c r="H96" s="217">
        <f ca="1">G96*(1+('A1'!H14+$C96*('A1'!H12-'A1'!H14)))</f>
        <v>6970.5026970710323</v>
      </c>
      <c r="I96" s="217">
        <f ca="1">H96*(1+('A1'!I14+$C96*('A1'!I12-'A1'!I14)))</f>
        <v>7390.7740491993873</v>
      </c>
      <c r="J96" s="217">
        <f ca="1">I96*(1+('A1'!J14+$C96*('A1'!J12-'A1'!J14)))</f>
        <v>7819.4798627248592</v>
      </c>
      <c r="K96" s="216">
        <f ca="1">'A1'!F21+$C96*('A1'!F19-'A1'!F21)</f>
        <v>0.37370993564420429</v>
      </c>
      <c r="L96" s="216">
        <f ca="1">'A1'!G21+$C96*('A1'!G19-'A1'!G21)</f>
        <v>0.37642263951482408</v>
      </c>
      <c r="M96" s="216">
        <f ca="1">'A1'!H21+$C96*('A1'!H19-'A1'!H21)</f>
        <v>0.37027899145013393</v>
      </c>
      <c r="N96" s="216">
        <f ca="1">'A1'!I21+$C96*('A1'!I19-'A1'!I21)</f>
        <v>0.36527899145013393</v>
      </c>
      <c r="O96" s="216">
        <f ca="1">'A1'!J21+$C96*('A1'!J19-'A1'!J21)</f>
        <v>0.36027899145013392</v>
      </c>
      <c r="P96" s="216">
        <f ca="1">'A1'!F28+$C96*('A1'!F26-'A1'!F28)</f>
        <v>0.45714087983827467</v>
      </c>
      <c r="Q96" s="216">
        <f ca="1">'A1'!G28+$C96*('A1'!G26-'A1'!G28)</f>
        <v>0.45985358370889445</v>
      </c>
      <c r="R96" s="216">
        <f ca="1">'A1'!H28+$C96*('A1'!H26-'A1'!H28)</f>
        <v>0.45813811161185924</v>
      </c>
      <c r="S96" s="216">
        <f ca="1">'A1'!I28+$C96*('A1'!I26-'A1'!I28)</f>
        <v>0.45756628757951417</v>
      </c>
      <c r="T96" s="216">
        <f ca="1">'A1'!J28+$C96*('A1'!J26-'A1'!J28)</f>
        <v>0.45699446354716911</v>
      </c>
      <c r="U96" s="217">
        <f t="shared" ca="1" si="18"/>
        <v>1027.9225107527789</v>
      </c>
      <c r="V96" s="217">
        <f t="shared" ca="1" si="19"/>
        <v>1071.7174748435557</v>
      </c>
      <c r="W96" s="217">
        <f t="shared" ca="1" si="20"/>
        <v>1196.0190458776378</v>
      </c>
      <c r="X96" s="217">
        <f t="shared" ca="1" si="21"/>
        <v>1309.3105144408348</v>
      </c>
      <c r="Y96" s="217">
        <f t="shared" ca="1" si="22"/>
        <v>1428.8265390338772</v>
      </c>
      <c r="Z96" s="217">
        <f ca="1">F96*('A1'!F35+$C96*('A1'!F33-'A1'!F35))</f>
        <v>361.14605000535585</v>
      </c>
      <c r="AA96" s="217">
        <f ca="1">G96*('A1'!G35+$C96*('A1'!G33-'A1'!G35))</f>
        <v>398.35885238233459</v>
      </c>
      <c r="AB96" s="217">
        <f ca="1">H96*('A1'!H35+$C96*('A1'!H33-'A1'!H35))</f>
        <v>409.46117971289704</v>
      </c>
      <c r="AC96" s="217">
        <f ca="1">I96*('A1'!I35+$C96*('A1'!I33-'A1'!I35))</f>
        <v>418.52196152804976</v>
      </c>
      <c r="AD96" s="217">
        <f ca="1">J96*('A1'!J35+$C96*('A1'!J33-'A1'!J35))</f>
        <v>427.15959269832564</v>
      </c>
      <c r="AE96" s="217">
        <f ca="1">F96*('A1'!F43+$C96*('A1'!F41-'A1'!F43))</f>
        <v>654.57195858481498</v>
      </c>
      <c r="AF96" s="217">
        <f ca="1">G96*('A1'!G43+$C96*('A1'!G41-'A1'!G43))</f>
        <v>726.57542657081058</v>
      </c>
      <c r="AG96" s="217">
        <f ca="1">H96*('A1'!H43+$C96*('A1'!H41-'A1'!H43))</f>
        <v>704.00147647447932</v>
      </c>
      <c r="AH96" s="217">
        <f ca="1">I96*('A1'!I43+$C96*('A1'!I41-'A1'!I43))</f>
        <v>672.53997914119066</v>
      </c>
      <c r="AI96" s="217">
        <f ca="1">J96*('A1'!J43+$C96*('A1'!J41-'A1'!J43))</f>
        <v>672.4536221036268</v>
      </c>
      <c r="AJ96" s="217">
        <f ca="1">(U96-Z96)*DCF!$H$40</f>
        <v>161.35990350087636</v>
      </c>
      <c r="AK96" s="217">
        <f ca="1">(V96-AA96)*DCF!$H$40</f>
        <v>162.9527866356155</v>
      </c>
      <c r="AL96" s="217">
        <f ca="1">(W96-AB96)*DCF!$H$40</f>
        <v>190.34700361186725</v>
      </c>
      <c r="AM96" s="217">
        <f ca="1">(X96-AC96)*DCF!$H$40</f>
        <v>215.57082980489398</v>
      </c>
      <c r="AN96" s="217">
        <f ca="1">(Y96-AD96)*DCF!$H$40</f>
        <v>242.40340101320345</v>
      </c>
      <c r="AO96" s="217">
        <f ca="1">(F96-DCF!$H$7)*DCF!$H$41</f>
        <v>236.06157077356301</v>
      </c>
      <c r="AP96" s="217">
        <f ca="1">(G96-F96)*DCF!$H$41</f>
        <v>155.58878840698839</v>
      </c>
      <c r="AQ96" s="217">
        <f ca="1">(H96-G96)*DCF!$H$41</f>
        <v>140.90309751593097</v>
      </c>
      <c r="AR96" s="217">
        <f ca="1">(I96-H96)*DCF!$H$41</f>
        <v>139.46175067495739</v>
      </c>
      <c r="AS96" s="217">
        <f ca="1">(J96-I96)*DCF!$H$41</f>
        <v>142.26062037303532</v>
      </c>
      <c r="AT96" s="217">
        <f ca="1">(U96-Z96)*(1-DCF!$H$40)+Z96-AE96-AO96</f>
        <v>-24.070922106475507</v>
      </c>
      <c r="AU96" s="217">
        <f ca="1">(V96-AA96)*(1-DCF!$H$40)+AA96-AF96-AP96</f>
        <v>26.60047323014129</v>
      </c>
      <c r="AV96" s="217">
        <f ca="1">(W96-AB96)*(1-DCF!$H$40)+AB96-AG96-AQ96</f>
        <v>160.76746827536013</v>
      </c>
      <c r="AW96" s="217">
        <f ca="1">(X96-AC96)*(1-DCF!$H$40)+AC96-AH96-AR96</f>
        <v>281.73795481979283</v>
      </c>
      <c r="AX96" s="217">
        <f ca="1">(Y96-AD96)*(1-DCF!$H$40)+AD96-AI96-AS96</f>
        <v>371.70889554401151</v>
      </c>
      <c r="AY96" s="218">
        <f t="shared" ca="1" si="23"/>
        <v>0.10509951725783781</v>
      </c>
      <c r="AZ96" s="219">
        <f t="shared" ca="1" si="24"/>
        <v>12.519903451567563</v>
      </c>
      <c r="BA96" s="217">
        <f ca="1">SUMPRODUCT(AT96:AX96,(1+$AY96)^(-{1,2,3,4,5}))</f>
        <v>533.55141334351595</v>
      </c>
      <c r="BB96" s="217">
        <f t="shared" ca="1" si="25"/>
        <v>17888.770317741575</v>
      </c>
      <c r="BC96" s="217">
        <f t="shared" ca="1" si="26"/>
        <v>10853.593252644885</v>
      </c>
      <c r="BD96" s="217">
        <f t="shared" ca="1" si="27"/>
        <v>11387.1446659884</v>
      </c>
      <c r="BE96" s="217">
        <f ca="1">BD96-(DCF!$J$48-DCF!$J$51)</f>
        <v>10825.004665988401</v>
      </c>
      <c r="BF96" s="220">
        <f ca="1">BE96/DCF!$J$55</f>
        <v>436.84984552283447</v>
      </c>
    </row>
    <row r="97" spans="1:58" ht="15" customHeight="1">
      <c r="A97">
        <v>71</v>
      </c>
      <c r="B97" s="215">
        <f t="shared" ca="1" si="14"/>
        <v>2.3850439750637165E-2</v>
      </c>
      <c r="C97" s="216">
        <f t="shared" ca="1" si="15"/>
        <v>0.10920265507449251</v>
      </c>
      <c r="D97" s="215">
        <f t="shared" ca="1" si="16"/>
        <v>0.95493340859505482</v>
      </c>
      <c r="E97" s="216">
        <f t="shared" ca="1" si="17"/>
        <v>0.8498890553541395</v>
      </c>
      <c r="F97" s="217">
        <f ca="1">DCF!$H$7*(1+('A1'!F14+$C97*('A1'!F12-'A1'!F14)))</f>
        <v>6073.9704347591287</v>
      </c>
      <c r="G97" s="217">
        <f ca="1">F97*(1+('A1'!G14+$C97*('A1'!G12-'A1'!G14)))</f>
        <v>6537.9027155926269</v>
      </c>
      <c r="H97" s="217">
        <f ca="1">G97*(1+('A1'!H14+$C97*('A1'!H12-'A1'!H14)))</f>
        <v>6957.6121749432468</v>
      </c>
      <c r="I97" s="217">
        <f ca="1">H97*(1+('A1'!I14+$C97*('A1'!I12-'A1'!I14)))</f>
        <v>7373.8738587138278</v>
      </c>
      <c r="J97" s="217">
        <f ca="1">I97*(1+('A1'!J14+$C97*('A1'!J12-'A1'!J14)))</f>
        <v>7798.934813898436</v>
      </c>
      <c r="K97" s="216">
        <f ca="1">'A1'!F21+$C97*('A1'!F19-'A1'!F21)</f>
        <v>0.3739938539709029</v>
      </c>
      <c r="L97" s="216">
        <f ca="1">'A1'!G21+$C97*('A1'!G19-'A1'!G21)</f>
        <v>0.37680980086941307</v>
      </c>
      <c r="M97" s="216">
        <f ca="1">'A1'!H21+$C97*('A1'!H19-'A1'!H21)</f>
        <v>0.37071777431866815</v>
      </c>
      <c r="N97" s="216">
        <f ca="1">'A1'!I21+$C97*('A1'!I19-'A1'!I21)</f>
        <v>0.36571777431866814</v>
      </c>
      <c r="O97" s="216">
        <f ca="1">'A1'!J21+$C97*('A1'!J19-'A1'!J21)</f>
        <v>0.36071777431866814</v>
      </c>
      <c r="P97" s="216">
        <f ca="1">'A1'!F28+$C97*('A1'!F26-'A1'!F28)</f>
        <v>0.45726993362313773</v>
      </c>
      <c r="Q97" s="216">
        <f ca="1">'A1'!G28+$C97*('A1'!G26-'A1'!G28)</f>
        <v>0.46008588052164784</v>
      </c>
      <c r="R97" s="216">
        <f ca="1">'A1'!H28+$C97*('A1'!H26-'A1'!H28)</f>
        <v>0.45844784069553046</v>
      </c>
      <c r="S97" s="216">
        <f ca="1">'A1'!I28+$C97*('A1'!I26-'A1'!I28)</f>
        <v>0.457901827420158</v>
      </c>
      <c r="T97" s="216">
        <f ca="1">'A1'!J28+$C97*('A1'!J26-'A1'!J28)</f>
        <v>0.45735581414478554</v>
      </c>
      <c r="U97" s="217">
        <f t="shared" ca="1" si="18"/>
        <v>1024.8987654270338</v>
      </c>
      <c r="V97" s="217">
        <f t="shared" ca="1" si="19"/>
        <v>1066.3601675582679</v>
      </c>
      <c r="W97" s="217">
        <f t="shared" ca="1" si="20"/>
        <v>1188.5993968761536</v>
      </c>
      <c r="X97" s="217">
        <f t="shared" ca="1" si="21"/>
        <v>1300.6068079276038</v>
      </c>
      <c r="Y97" s="217">
        <f t="shared" ca="1" si="22"/>
        <v>1418.8322244999852</v>
      </c>
      <c r="Z97" s="217">
        <f ca="1">F97*('A1'!F35+$C97*('A1'!F33-'A1'!F35))</f>
        <v>361.12175759394938</v>
      </c>
      <c r="AA97" s="217">
        <f ca="1">G97*('A1'!G35+$C97*('A1'!G33-'A1'!G35))</f>
        <v>398.21040501512834</v>
      </c>
      <c r="AB97" s="217">
        <f ca="1">H97*('A1'!H35+$C97*('A1'!H33-'A1'!H35))</f>
        <v>409.09904354928824</v>
      </c>
      <c r="AC97" s="217">
        <f ca="1">I97*('A1'!I35+$C97*('A1'!I33-'A1'!I35))</f>
        <v>418.0217245627307</v>
      </c>
      <c r="AD97" s="217">
        <f ca="1">J97*('A1'!J35+$C97*('A1'!J33-'A1'!J35))</f>
        <v>426.5203769171452</v>
      </c>
      <c r="AE97" s="217">
        <f ca="1">F97*('A1'!F43+$C97*('A1'!F41-'A1'!F43))</f>
        <v>654.87087385711084</v>
      </c>
      <c r="AF97" s="217">
        <f ca="1">G97*('A1'!G43+$C97*('A1'!G41-'A1'!G43))</f>
        <v>726.87034056250138</v>
      </c>
      <c r="AG97" s="217">
        <f ca="1">H97*('A1'!H43+$C97*('A1'!H41-'A1'!H43))</f>
        <v>703.95663808215625</v>
      </c>
      <c r="AH97" s="217">
        <f ca="1">I97*('A1'!I43+$C97*('A1'!I41-'A1'!I43))</f>
        <v>672.33438545335559</v>
      </c>
      <c r="AI97" s="217">
        <f ca="1">J97*('A1'!J43+$C97*('A1'!J41-'A1'!J43))</f>
        <v>672.09587965578817</v>
      </c>
      <c r="AJ97" s="217">
        <f ca="1">(U97-Z97)*DCF!$H$40</f>
        <v>160.63403589560642</v>
      </c>
      <c r="AK97" s="217">
        <f ca="1">(V97-AA97)*DCF!$H$40</f>
        <v>161.69224253543976</v>
      </c>
      <c r="AL97" s="217">
        <f ca="1">(W97-AB97)*DCF!$H$40</f>
        <v>188.63908550510141</v>
      </c>
      <c r="AM97" s="217">
        <f ca="1">(X97-AC97)*DCF!$H$40</f>
        <v>213.58559017429928</v>
      </c>
      <c r="AN97" s="217">
        <f ca="1">(Y97-AD97)*DCF!$H$40</f>
        <v>240.13946711504727</v>
      </c>
      <c r="AO97" s="217">
        <f ca="1">(F97-DCF!$H$7)*DCF!$H$41</f>
        <v>235.05052625545565</v>
      </c>
      <c r="AP97" s="217">
        <f ca="1">(G97-F97)*DCF!$H$41</f>
        <v>153.9500795188757</v>
      </c>
      <c r="AQ97" s="217">
        <f ca="1">(H97-G97)*DCF!$H$41</f>
        <v>139.27529363933579</v>
      </c>
      <c r="AR97" s="217">
        <f ca="1">(I97-H97)*DCF!$H$41</f>
        <v>138.1311927723803</v>
      </c>
      <c r="AS97" s="217">
        <f ca="1">(J97-I97)*DCF!$H$41</f>
        <v>141.05112007613232</v>
      </c>
      <c r="AT97" s="217">
        <f ca="1">(U97-Z97)*(1-DCF!$H$40)+Z97-AE97-AO97</f>
        <v>-25.656670581139082</v>
      </c>
      <c r="AU97" s="217">
        <f ca="1">(V97-AA97)*(1-DCF!$H$40)+AA97-AF97-AP97</f>
        <v>23.847504941450978</v>
      </c>
      <c r="AV97" s="217">
        <f ca="1">(W97-AB97)*(1-DCF!$H$40)+AB97-AG97-AQ97</f>
        <v>156.72837964956014</v>
      </c>
      <c r="AW97" s="217">
        <f ca="1">(X97-AC97)*(1-DCF!$H$40)+AC97-AH97-AR97</f>
        <v>276.55563952756853</v>
      </c>
      <c r="AX97" s="217">
        <f ca="1">(Y97-AD97)*(1-DCF!$H$40)+AD97-AI97-AS97</f>
        <v>365.54575765301752</v>
      </c>
      <c r="AY97" s="218">
        <f t="shared" ca="1" si="23"/>
        <v>0.10949778110708279</v>
      </c>
      <c r="AZ97" s="219">
        <f t="shared" ca="1" si="24"/>
        <v>13.399556221416558</v>
      </c>
      <c r="BA97" s="217">
        <f ca="1">SUMPRODUCT(AT97:AX97,(1+$AY97)^(-{1,2,3,4,5}))</f>
        <v>510.93312734284513</v>
      </c>
      <c r="BB97" s="217">
        <f t="shared" ca="1" si="25"/>
        <v>19011.722160945072</v>
      </c>
      <c r="BC97" s="217">
        <f t="shared" ca="1" si="26"/>
        <v>11308.090323125713</v>
      </c>
      <c r="BD97" s="217">
        <f t="shared" ca="1" si="27"/>
        <v>11819.023450468558</v>
      </c>
      <c r="BE97" s="217">
        <f ca="1">BD97-(DCF!$J$48-DCF!$J$51)</f>
        <v>11256.883450468558</v>
      </c>
      <c r="BF97" s="220">
        <f ca="1">BE97/DCF!$J$55</f>
        <v>454.2785844570102</v>
      </c>
    </row>
    <row r="98" spans="1:58" ht="15" customHeight="1">
      <c r="A98">
        <v>72</v>
      </c>
      <c r="B98" s="215">
        <f t="shared" ca="1" si="14"/>
        <v>0.25504804172403739</v>
      </c>
      <c r="C98" s="216">
        <f t="shared" ca="1" si="15"/>
        <v>0.35710505577773427</v>
      </c>
      <c r="D98" s="215">
        <f t="shared" ca="1" si="16"/>
        <v>0.15683267093231068</v>
      </c>
      <c r="E98" s="216">
        <f t="shared" ca="1" si="17"/>
        <v>0.28002916895594171</v>
      </c>
      <c r="F98" s="217">
        <f ca="1">DCF!$H$7*(1+('A1'!F14+$C98*('A1'!F12-'A1'!F14)))</f>
        <v>6220.2874888631568</v>
      </c>
      <c r="G98" s="217">
        <f ca="1">F98*(1+('A1'!G14+$C98*('A1'!G12-'A1'!G14)))</f>
        <v>6926.699154794549</v>
      </c>
      <c r="H98" s="217">
        <f ca="1">G98*(1+('A1'!H14+$C98*('A1'!H12-'A1'!H14)))</f>
        <v>7594.5968199779809</v>
      </c>
      <c r="I98" s="217">
        <f ca="1">H98*(1+('A1'!I14+$C98*('A1'!I12-'A1'!I14)))</f>
        <v>8218.4128638675684</v>
      </c>
      <c r="J98" s="217">
        <f ca="1">I98*(1+('A1'!J14+$C98*('A1'!J12-'A1'!J14)))</f>
        <v>8834.7720819518599</v>
      </c>
      <c r="K98" s="216">
        <f ca="1">'A1'!F21+$C98*('A1'!F19-'A1'!F21)</f>
        <v>0.36035922193222464</v>
      </c>
      <c r="L98" s="216">
        <f ca="1">'A1'!G21+$C98*('A1'!G19-'A1'!G21)</f>
        <v>0.35821712081666995</v>
      </c>
      <c r="M98" s="216">
        <f ca="1">'A1'!H21+$C98*('A1'!H19-'A1'!H21)</f>
        <v>0.34964607025889261</v>
      </c>
      <c r="N98" s="216">
        <f ca="1">'A1'!I21+$C98*('A1'!I19-'A1'!I21)</f>
        <v>0.3446460702588926</v>
      </c>
      <c r="O98" s="216">
        <f ca="1">'A1'!J21+$C98*('A1'!J19-'A1'!J21)</f>
        <v>0.3396460702588926</v>
      </c>
      <c r="P98" s="216">
        <f ca="1">'A1'!F28+$C98*('A1'!F26-'A1'!F28)</f>
        <v>0.45107237360555663</v>
      </c>
      <c r="Q98" s="216">
        <f ca="1">'A1'!G28+$C98*('A1'!G26-'A1'!G28)</f>
        <v>0.44893027249000195</v>
      </c>
      <c r="R98" s="216">
        <f ca="1">'A1'!H28+$C98*('A1'!H26-'A1'!H28)</f>
        <v>0.44357369665333596</v>
      </c>
      <c r="S98" s="216">
        <f ca="1">'A1'!I28+$C98*('A1'!I26-'A1'!I28)</f>
        <v>0.44178817137444731</v>
      </c>
      <c r="T98" s="216">
        <f ca="1">'A1'!J28+$C98*('A1'!J26-'A1'!J28)</f>
        <v>0.44000264609555861</v>
      </c>
      <c r="U98" s="217">
        <f t="shared" ca="1" si="18"/>
        <v>1172.9496870712262</v>
      </c>
      <c r="V98" s="217">
        <f t="shared" ca="1" si="19"/>
        <v>1335.8319877826009</v>
      </c>
      <c r="W98" s="217">
        <f t="shared" ca="1" si="20"/>
        <v>1570.4125006426946</v>
      </c>
      <c r="X98" s="217">
        <f t="shared" ca="1" si="21"/>
        <v>1755.1715758421919</v>
      </c>
      <c r="Y98" s="217">
        <f t="shared" ca="1" si="22"/>
        <v>1946.7533689739498</v>
      </c>
      <c r="Z98" s="217">
        <f ca="1">F98*('A1'!F35+$C98*('A1'!F33-'A1'!F35))</f>
        <v>362.11076877846926</v>
      </c>
      <c r="AA98" s="217">
        <f ca="1">G98*('A1'!G35+$C98*('A1'!G33-'A1'!G35))</f>
        <v>404.71975471697709</v>
      </c>
      <c r="AB98" s="217">
        <f ca="1">H98*('A1'!H35+$C98*('A1'!H33-'A1'!H35))</f>
        <v>425.84305106759479</v>
      </c>
      <c r="AC98" s="217">
        <f ca="1">I98*('A1'!I35+$C98*('A1'!I33-'A1'!I35))</f>
        <v>441.44990469444849</v>
      </c>
      <c r="AD98" s="217">
        <f ca="1">J98*('A1'!J35+$C98*('A1'!J33-'A1'!J35))</f>
        <v>456.88793526399633</v>
      </c>
      <c r="AE98" s="217">
        <f ca="1">F98*('A1'!F43+$C98*('A1'!F41-'A1'!F43))</f>
        <v>639.80570156166687</v>
      </c>
      <c r="AF98" s="217">
        <f ca="1">G98*('A1'!G43+$C98*('A1'!G41-'A1'!G43))</f>
        <v>709.99582772037593</v>
      </c>
      <c r="AG98" s="217">
        <f ca="1">H98*('A1'!H43+$C98*('A1'!H41-'A1'!H43))</f>
        <v>702.51025386242065</v>
      </c>
      <c r="AH98" s="217">
        <f ca="1">I98*('A1'!I43+$C98*('A1'!I41-'A1'!I43))</f>
        <v>678.02993462196332</v>
      </c>
      <c r="AI98" s="217">
        <f ca="1">J98*('A1'!J43+$C98*('A1'!J41-'A1'!J43))</f>
        <v>684.70652517685267</v>
      </c>
      <c r="AJ98" s="217">
        <f ca="1">(U98-Z98)*DCF!$H$40</f>
        <v>196.22301822684719</v>
      </c>
      <c r="AK98" s="217">
        <f ca="1">(V98-AA98)*DCF!$H$40</f>
        <v>225.32916040188093</v>
      </c>
      <c r="AL98" s="217">
        <f ca="1">(W98-AB98)*DCF!$H$40</f>
        <v>276.98580679717412</v>
      </c>
      <c r="AM98" s="217">
        <f ca="1">(X98-AC98)*DCF!$H$40</f>
        <v>317.92064441775392</v>
      </c>
      <c r="AN98" s="217">
        <f ca="1">(Y98-AD98)*DCF!$H$40</f>
        <v>360.54743495780878</v>
      </c>
      <c r="AO98" s="217">
        <f ca="1">(F98-DCF!$H$7)*DCF!$H$41</f>
        <v>283.60399633047075</v>
      </c>
      <c r="AP98" s="217">
        <f ca="1">(G98-F98)*DCF!$H$41</f>
        <v>234.41380700609105</v>
      </c>
      <c r="AQ98" s="217">
        <f ca="1">(H98-G98)*DCF!$H$41</f>
        <v>221.63342132763361</v>
      </c>
      <c r="AR98" s="217">
        <f ca="1">(I98-H98)*DCF!$H$41</f>
        <v>207.00549095099339</v>
      </c>
      <c r="AS98" s="217">
        <f ca="1">(J98-I98)*DCF!$H$41</f>
        <v>204.53103730094503</v>
      </c>
      <c r="AT98" s="217">
        <f ca="1">(U98-Z98)*(1-DCF!$H$40)+Z98-AE98-AO98</f>
        <v>53.316970952241377</v>
      </c>
      <c r="AU98" s="217">
        <f ca="1">(V98-AA98)*(1-DCF!$H$40)+AA98-AF98-AP98</f>
        <v>166.09319265425299</v>
      </c>
      <c r="AV98" s="217">
        <f ca="1">(W98-AB98)*(1-DCF!$H$40)+AB98-AG98-AQ98</f>
        <v>369.28301865546598</v>
      </c>
      <c r="AW98" s="217">
        <f ca="1">(X98-AC98)*(1-DCF!$H$40)+AC98-AH98-AR98</f>
        <v>552.21550585148134</v>
      </c>
      <c r="AX98" s="217">
        <f ca="1">(Y98-AD98)*(1-DCF!$H$40)+AD98-AI98-AS98</f>
        <v>696.96837153834338</v>
      </c>
      <c r="AY98" s="218">
        <f t="shared" ca="1" si="23"/>
        <v>9.8100583379118839E-2</v>
      </c>
      <c r="AZ98" s="219">
        <f t="shared" ca="1" si="24"/>
        <v>11.120116675823766</v>
      </c>
      <c r="BA98" s="217">
        <f ca="1">SUMPRODUCT(AT98:AX98,(1+$AY98)^(-{1,2,3,4,5}))</f>
        <v>1281.491528759323</v>
      </c>
      <c r="BB98" s="217">
        <f t="shared" ca="1" si="25"/>
        <v>21648.124602043317</v>
      </c>
      <c r="BC98" s="217">
        <f t="shared" ca="1" si="26"/>
        <v>13558.438253259701</v>
      </c>
      <c r="BD98" s="217">
        <f t="shared" ca="1" si="27"/>
        <v>14839.929782019024</v>
      </c>
      <c r="BE98" s="217">
        <f ca="1">BD98-(DCF!$J$48-DCF!$J$51)</f>
        <v>14277.789782019025</v>
      </c>
      <c r="BF98" s="220">
        <f ca="1">BE98/DCF!$J$55</f>
        <v>576.18915216541473</v>
      </c>
    </row>
    <row r="99" spans="1:58" ht="15" customHeight="1">
      <c r="A99">
        <v>73</v>
      </c>
      <c r="B99" s="215">
        <f t="shared" ca="1" si="14"/>
        <v>0.97740898669781107</v>
      </c>
      <c r="C99" s="216">
        <f t="shared" ca="1" si="15"/>
        <v>0.89371967890952497</v>
      </c>
      <c r="D99" s="215">
        <f t="shared" ca="1" si="16"/>
        <v>0.92805096308487023</v>
      </c>
      <c r="E99" s="216">
        <f t="shared" ca="1" si="17"/>
        <v>0.81033050203692503</v>
      </c>
      <c r="F99" s="217">
        <f ca="1">DCF!$H$7*(1+('A1'!F14+$C99*('A1'!F12-'A1'!F14)))</f>
        <v>6537.0083863738519</v>
      </c>
      <c r="G99" s="217">
        <f ca="1">F99*(1+('A1'!G14+$C99*('A1'!G12-'A1'!G14)))</f>
        <v>7805.5668449711193</v>
      </c>
      <c r="H99" s="217">
        <f ca="1">G99*(1+('A1'!H14+$C99*('A1'!H12-'A1'!H14)))</f>
        <v>9102.7237174909496</v>
      </c>
      <c r="I99" s="217">
        <f ca="1">H99*(1+('A1'!I14+$C99*('A1'!I12-'A1'!I14)))</f>
        <v>10290.035401985328</v>
      </c>
      <c r="J99" s="217">
        <f ca="1">I99*(1+('A1'!J14+$C99*('A1'!J12-'A1'!J14)))</f>
        <v>11448.285671564692</v>
      </c>
      <c r="K99" s="216">
        <f ca="1">'A1'!F21+$C99*('A1'!F19-'A1'!F21)</f>
        <v>0.33084541765997616</v>
      </c>
      <c r="L99" s="216">
        <f ca="1">'A1'!G21+$C99*('A1'!G19-'A1'!G21)</f>
        <v>0.31797102408178562</v>
      </c>
      <c r="M99" s="216">
        <f ca="1">'A1'!H21+$C99*('A1'!H19-'A1'!H21)</f>
        <v>0.30403382729269035</v>
      </c>
      <c r="N99" s="216">
        <f ca="1">'A1'!I21+$C99*('A1'!I19-'A1'!I21)</f>
        <v>0.29903382729269035</v>
      </c>
      <c r="O99" s="216">
        <f ca="1">'A1'!J21+$C99*('A1'!J19-'A1'!J21)</f>
        <v>0.29403382729269034</v>
      </c>
      <c r="P99" s="216">
        <f ca="1">'A1'!F28+$C99*('A1'!F26-'A1'!F28)</f>
        <v>0.43765700802726187</v>
      </c>
      <c r="Q99" s="216">
        <f ca="1">'A1'!G28+$C99*('A1'!G26-'A1'!G28)</f>
        <v>0.42478261444907139</v>
      </c>
      <c r="R99" s="216">
        <f ca="1">'A1'!H28+$C99*('A1'!H26-'A1'!H28)</f>
        <v>0.41137681926542852</v>
      </c>
      <c r="S99" s="216">
        <f ca="1">'A1'!I28+$C99*('A1'!I26-'A1'!I28)</f>
        <v>0.40690822087088091</v>
      </c>
      <c r="T99" s="216">
        <f ca="1">'A1'!J28+$C99*('A1'!J26-'A1'!J28)</f>
        <v>0.40243962247633325</v>
      </c>
      <c r="U99" s="217">
        <f t="shared" ca="1" si="18"/>
        <v>1513.3015847077286</v>
      </c>
      <c r="V99" s="217">
        <f t="shared" ca="1" si="19"/>
        <v>2007.953670072998</v>
      </c>
      <c r="W99" s="217">
        <f t="shared" ca="1" si="20"/>
        <v>2590.5382573208258</v>
      </c>
      <c r="X99" s="217">
        <f t="shared" ca="1" si="21"/>
        <v>3025.8667346321481</v>
      </c>
      <c r="Y99" s="217">
        <f t="shared" ca="1" si="22"/>
        <v>3474.858655948748</v>
      </c>
      <c r="Z99" s="217">
        <f ca="1">F99*('A1'!F35+$C99*('A1'!F33-'A1'!F35))</f>
        <v>363.00923800193658</v>
      </c>
      <c r="AA99" s="217">
        <f ca="1">G99*('A1'!G35+$C99*('A1'!G33-'A1'!G35))</f>
        <v>414.18525744426518</v>
      </c>
      <c r="AB99" s="217">
        <f ca="1">H99*('A1'!H35+$C99*('A1'!H33-'A1'!H35))</f>
        <v>456.6753065514776</v>
      </c>
      <c r="AC99" s="217">
        <f ca="1">I99*('A1'!I35+$C99*('A1'!I33-'A1'!I35))</f>
        <v>486.46516768998936</v>
      </c>
      <c r="AD99" s="217">
        <f ca="1">J99*('A1'!J35+$C99*('A1'!J33-'A1'!J35))</f>
        <v>518.32529927415897</v>
      </c>
      <c r="AE99" s="217">
        <f ca="1">F99*('A1'!F43+$C99*('A1'!F41-'A1'!F43))</f>
        <v>602.22586177914548</v>
      </c>
      <c r="AF99" s="217">
        <f ca="1">G99*('A1'!G43+$C99*('A1'!G41-'A1'!G43))</f>
        <v>653.48058286787398</v>
      </c>
      <c r="AG99" s="217">
        <f ca="1">H99*('A1'!H43+$C99*('A1'!H41-'A1'!H43))</f>
        <v>671.05107420661511</v>
      </c>
      <c r="AH99" s="217">
        <f ca="1">I99*('A1'!I43+$C99*('A1'!I41-'A1'!I43))</f>
        <v>655.67911344855713</v>
      </c>
      <c r="AI99" s="217">
        <f ca="1">J99*('A1'!J43+$C99*('A1'!J41-'A1'!J43))</f>
        <v>672.24117363488642</v>
      </c>
      <c r="AJ99" s="217">
        <f ca="1">(U99-Z99)*DCF!$H$40</f>
        <v>278.37074790280167</v>
      </c>
      <c r="AK99" s="217">
        <f ca="1">(V99-AA99)*DCF!$H$40</f>
        <v>385.6919558561533</v>
      </c>
      <c r="AL99" s="217">
        <f ca="1">(W99-AB99)*DCF!$H$40</f>
        <v>516.39483408618219</v>
      </c>
      <c r="AM99" s="217">
        <f ca="1">(X99-AC99)*DCF!$H$40</f>
        <v>614.5351792000024</v>
      </c>
      <c r="AN99" s="217">
        <f ca="1">(Y99-AD99)*DCF!$H$40</f>
        <v>715.48107231525046</v>
      </c>
      <c r="AO99" s="217">
        <f ca="1">(F99-DCF!$H$7)*DCF!$H$41</f>
        <v>388.70383389611862</v>
      </c>
      <c r="AP99" s="217">
        <f ca="1">(G99-F99)*DCF!$H$41</f>
        <v>420.95513428064618</v>
      </c>
      <c r="AQ99" s="217">
        <f ca="1">(H99-G99)*DCF!$H$41</f>
        <v>430.44515745726665</v>
      </c>
      <c r="AR99" s="217">
        <f ca="1">(I99-H99)*DCF!$H$41</f>
        <v>393.99441641182216</v>
      </c>
      <c r="AS99" s="217">
        <f ca="1">(J99-I99)*DCF!$H$41</f>
        <v>384.35075219199388</v>
      </c>
      <c r="AT99" s="217">
        <f ca="1">(U99-Z99)*(1-DCF!$H$40)+Z99-AE99-AO99</f>
        <v>244.00114112966281</v>
      </c>
      <c r="AU99" s="217">
        <f ca="1">(V99-AA99)*(1-DCF!$H$40)+AA99-AF99-AP99</f>
        <v>547.82599706832457</v>
      </c>
      <c r="AV99" s="217">
        <f ca="1">(W99-AB99)*(1-DCF!$H$40)+AB99-AG99-AQ99</f>
        <v>972.64719157076149</v>
      </c>
      <c r="AW99" s="217">
        <f ca="1">(X99-AC99)*(1-DCF!$H$40)+AC99-AH99-AR99</f>
        <v>1361.6580255717665</v>
      </c>
      <c r="AX99" s="217">
        <f ca="1">(Y99-AD99)*(1-DCF!$H$40)+AD99-AI99-AS99</f>
        <v>1702.7856578066173</v>
      </c>
      <c r="AY99" s="218">
        <f t="shared" ca="1" si="23"/>
        <v>0.1087066100407385</v>
      </c>
      <c r="AZ99" s="219">
        <f t="shared" ca="1" si="24"/>
        <v>13.2413220081477</v>
      </c>
      <c r="BA99" s="217">
        <f ca="1">SUMPRODUCT(AT99:AX99,(1+$AY99)^(-{1,2,3,4,5}))</f>
        <v>3297.0138493748614</v>
      </c>
      <c r="BB99" s="217">
        <f t="shared" ca="1" si="25"/>
        <v>46011.72239621669</v>
      </c>
      <c r="BC99" s="217">
        <f t="shared" ca="1" si="26"/>
        <v>27465.360704808547</v>
      </c>
      <c r="BD99" s="217">
        <f t="shared" ca="1" si="27"/>
        <v>30762.374554183407</v>
      </c>
      <c r="BE99" s="217">
        <f ca="1">BD99-(DCF!$J$48-DCF!$J$51)</f>
        <v>30200.234554183407</v>
      </c>
      <c r="BF99" s="220">
        <f ca="1">BE99/DCF!$J$55</f>
        <v>1218.7493868894121</v>
      </c>
    </row>
    <row r="100" spans="1:58" ht="15" customHeight="1">
      <c r="A100">
        <v>74</v>
      </c>
      <c r="B100" s="215">
        <f t="shared" ca="1" si="14"/>
        <v>0.72463177780514421</v>
      </c>
      <c r="C100" s="216">
        <f t="shared" ca="1" si="15"/>
        <v>0.62894190333934508</v>
      </c>
      <c r="D100" s="215">
        <f t="shared" ca="1" si="16"/>
        <v>0.19791142602213596</v>
      </c>
      <c r="E100" s="216">
        <f t="shared" ca="1" si="17"/>
        <v>0.31457226993342557</v>
      </c>
      <c r="F100" s="217">
        <f ca="1">DCF!$H$7*(1+('A1'!F14+$C100*('A1'!F12-'A1'!F14)))</f>
        <v>6380.7311417657102</v>
      </c>
      <c r="G100" s="217">
        <f ca="1">F100*(1+('A1'!G14+$C100*('A1'!G12-'A1'!G14)))</f>
        <v>7365.5413886214656</v>
      </c>
      <c r="H100" s="217">
        <f ca="1">G100*(1+('A1'!H14+$C100*('A1'!H12-'A1'!H14)))</f>
        <v>8336.0431486634989</v>
      </c>
      <c r="I100" s="217">
        <f ca="1">H100*(1+('A1'!I14+$C100*('A1'!I12-'A1'!I14)))</f>
        <v>9224.7051220782141</v>
      </c>
      <c r="J100" s="217">
        <f ca="1">I100*(1+('A1'!J14+$C100*('A1'!J12-'A1'!J14)))</f>
        <v>10092.06662998781</v>
      </c>
      <c r="K100" s="216">
        <f ca="1">'A1'!F21+$C100*('A1'!F19-'A1'!F21)</f>
        <v>0.34540819531633604</v>
      </c>
      <c r="L100" s="216">
        <f ca="1">'A1'!G21+$C100*('A1'!G19-'A1'!G21)</f>
        <v>0.3378293572495491</v>
      </c>
      <c r="M100" s="216">
        <f ca="1">'A1'!H21+$C100*('A1'!H19-'A1'!H21)</f>
        <v>0.32653993821615568</v>
      </c>
      <c r="N100" s="216">
        <f ca="1">'A1'!I21+$C100*('A1'!I19-'A1'!I21)</f>
        <v>0.32153993821615567</v>
      </c>
      <c r="O100" s="216">
        <f ca="1">'A1'!J21+$C100*('A1'!J19-'A1'!J21)</f>
        <v>0.31653993821615567</v>
      </c>
      <c r="P100" s="216">
        <f ca="1">'A1'!F28+$C100*('A1'!F26-'A1'!F28)</f>
        <v>0.44427645241651637</v>
      </c>
      <c r="Q100" s="216">
        <f ca="1">'A1'!G28+$C100*('A1'!G26-'A1'!G28)</f>
        <v>0.43669761434972948</v>
      </c>
      <c r="R100" s="216">
        <f ca="1">'A1'!H28+$C100*('A1'!H26-'A1'!H28)</f>
        <v>0.4272634857996393</v>
      </c>
      <c r="S100" s="216">
        <f ca="1">'A1'!I28+$C100*('A1'!I26-'A1'!I28)</f>
        <v>0.42411877628294259</v>
      </c>
      <c r="T100" s="216">
        <f ca="1">'A1'!J28+$C100*('A1'!J26-'A1'!J28)</f>
        <v>0.42097406676624588</v>
      </c>
      <c r="U100" s="217">
        <f t="shared" ca="1" si="18"/>
        <v>1341.9657178024142</v>
      </c>
      <c r="V100" s="217">
        <f t="shared" ca="1" si="19"/>
        <v>1660.7309227033368</v>
      </c>
      <c r="W100" s="217">
        <f t="shared" ca="1" si="20"/>
        <v>2052.305280457545</v>
      </c>
      <c r="X100" s="217">
        <f t="shared" ca="1" si="21"/>
        <v>2346.2233591161257</v>
      </c>
      <c r="Y100" s="217">
        <f t="shared" ca="1" si="22"/>
        <v>2649.0261511562521</v>
      </c>
      <c r="Z100" s="217">
        <f ca="1">F100*('A1'!F35+$C100*('A1'!F33-'A1'!F35))</f>
        <v>362.77832256094882</v>
      </c>
      <c r="AA100" s="217">
        <f ca="1">G100*('A1'!G35+$C100*('A1'!G33-'A1'!G35))</f>
        <v>410.33858989368775</v>
      </c>
      <c r="AB100" s="217">
        <f ca="1">H100*('A1'!H35+$C100*('A1'!H33-'A1'!H35))</f>
        <v>442.49083363317732</v>
      </c>
      <c r="AC100" s="217">
        <f ca="1">I100*('A1'!I35+$C100*('A1'!I33-'A1'!I35))</f>
        <v>465.41125391384747</v>
      </c>
      <c r="AD100" s="217">
        <f ca="1">J100*('A1'!J35+$C100*('A1'!J33-'A1'!J35))</f>
        <v>488.9878481406131</v>
      </c>
      <c r="AE100" s="217">
        <f ca="1">F100*('A1'!F43+$C100*('A1'!F41-'A1'!F43))</f>
        <v>621.61824181425288</v>
      </c>
      <c r="AF100" s="217">
        <f ca="1">G100*('A1'!G43+$C100*('A1'!G41-'A1'!G43))</f>
        <v>684.89984298851778</v>
      </c>
      <c r="AG100" s="217">
        <f ca="1">H100*('A1'!H43+$C100*('A1'!H41-'A1'!H43))</f>
        <v>691.78349106129087</v>
      </c>
      <c r="AH100" s="217">
        <f ca="1">I100*('A1'!I43+$C100*('A1'!I41-'A1'!I43))</f>
        <v>673.2838606945877</v>
      </c>
      <c r="AI100" s="217">
        <f ca="1">J100*('A1'!J43+$C100*('A1'!J41-'A1'!J43))</f>
        <v>686.12967087768209</v>
      </c>
      <c r="AJ100" s="217">
        <f ca="1">(U100-Z100)*DCF!$H$40</f>
        <v>236.96334964843462</v>
      </c>
      <c r="AK100" s="217">
        <f ca="1">(V100-AA100)*DCF!$H$40</f>
        <v>302.594944539935</v>
      </c>
      <c r="AL100" s="217">
        <f ca="1">(W100-AB100)*DCF!$H$40</f>
        <v>389.57509613149699</v>
      </c>
      <c r="AM100" s="217">
        <f ca="1">(X100-AC100)*DCF!$H$40</f>
        <v>455.1565294589513</v>
      </c>
      <c r="AN100" s="217">
        <f ca="1">(Y100-AD100)*DCF!$H$40</f>
        <v>522.72926932978464</v>
      </c>
      <c r="AO100" s="217">
        <f ca="1">(F100-DCF!$H$7)*DCF!$H$41</f>
        <v>336.84520015071485</v>
      </c>
      <c r="AP100" s="217">
        <f ca="1">(G100-F100)*DCF!$H$41</f>
        <v>326.79686686613513</v>
      </c>
      <c r="AQ100" s="217">
        <f ca="1">(H100-G100)*DCF!$H$41</f>
        <v>322.04877587576522</v>
      </c>
      <c r="AR100" s="217">
        <f ca="1">(I100-H100)*DCF!$H$41</f>
        <v>294.89127427564438</v>
      </c>
      <c r="AS100" s="217">
        <f ca="1">(J100-I100)*DCF!$H$41</f>
        <v>287.8229832905663</v>
      </c>
      <c r="AT100" s="217">
        <f ca="1">(U100-Z100)*(1-DCF!$H$40)+Z100-AE100-AO100</f>
        <v>146.53892618901193</v>
      </c>
      <c r="AU100" s="217">
        <f ca="1">(V100-AA100)*(1-DCF!$H$40)+AA100-AF100-AP100</f>
        <v>346.43926830874875</v>
      </c>
      <c r="AV100" s="217">
        <f ca="1">(W100-AB100)*(1-DCF!$H$40)+AB100-AG100-AQ100</f>
        <v>648.8979173889918</v>
      </c>
      <c r="AW100" s="217">
        <f ca="1">(X100-AC100)*(1-DCF!$H$40)+AC100-AH100-AR100</f>
        <v>922.89169468694229</v>
      </c>
      <c r="AX100" s="217">
        <f ca="1">(Y100-AD100)*(1-DCF!$H$40)+AD100-AI100-AS100</f>
        <v>1152.3442276582191</v>
      </c>
      <c r="AY100" s="218">
        <f t="shared" ca="1" si="23"/>
        <v>9.8791445398668506E-2</v>
      </c>
      <c r="AZ100" s="219">
        <f t="shared" ca="1" si="24"/>
        <v>11.258289079733702</v>
      </c>
      <c r="BA100" s="217">
        <f ca="1">SUMPRODUCT(AT100:AX100,(1+$AY100)^(-{1,2,3,4,5}))</f>
        <v>2262.0284241244462</v>
      </c>
      <c r="BB100" s="217">
        <f t="shared" ca="1" si="25"/>
        <v>29823.502189491432</v>
      </c>
      <c r="BC100" s="217">
        <f t="shared" ca="1" si="26"/>
        <v>18620.112202246059</v>
      </c>
      <c r="BD100" s="217">
        <f t="shared" ca="1" si="27"/>
        <v>20882.140626370507</v>
      </c>
      <c r="BE100" s="217">
        <f ca="1">BD100-(DCF!$J$48-DCF!$J$51)</f>
        <v>20320.000626370507</v>
      </c>
      <c r="BF100" s="220">
        <f ca="1">BE100/DCF!$J$55</f>
        <v>820.02635643606357</v>
      </c>
    </row>
    <row r="101" spans="1:58" ht="15" customHeight="1">
      <c r="A101">
        <v>75</v>
      </c>
      <c r="B101" s="215">
        <f t="shared" ca="1" si="14"/>
        <v>0.87606062571956367</v>
      </c>
      <c r="C101" s="216">
        <f t="shared" ca="1" si="15"/>
        <v>0.75106288516933006</v>
      </c>
      <c r="D101" s="215">
        <f t="shared" ca="1" si="16"/>
        <v>0.88414626805826602</v>
      </c>
      <c r="E101" s="216">
        <f t="shared" ca="1" si="17"/>
        <v>0.75931999258171234</v>
      </c>
      <c r="F101" s="217">
        <f ca="1">DCF!$H$7*(1+('A1'!F14+$C101*('A1'!F12-'A1'!F14)))</f>
        <v>6452.8094365097968</v>
      </c>
      <c r="G101" s="217">
        <f ca="1">F101*(1+('A1'!G14+$C101*('A1'!G12-'A1'!G14)))</f>
        <v>7566.9478536253228</v>
      </c>
      <c r="H101" s="217">
        <f ca="1">G101*(1+('A1'!H14+$C101*('A1'!H12-'A1'!H14)))</f>
        <v>8684.1182255996519</v>
      </c>
      <c r="I101" s="217">
        <f ca="1">H101*(1+('A1'!I14+$C101*('A1'!I12-'A1'!I14)))</f>
        <v>9705.3328369499741</v>
      </c>
      <c r="J101" s="217">
        <f ca="1">I101*(1+('A1'!J14+$C101*('A1'!J12-'A1'!J14)))</f>
        <v>10700.851548540853</v>
      </c>
      <c r="K101" s="216">
        <f ca="1">'A1'!F21+$C101*('A1'!F19-'A1'!F21)</f>
        <v>0.33869154131568685</v>
      </c>
      <c r="L101" s="216">
        <f ca="1">'A1'!G21+$C101*('A1'!G19-'A1'!G21)</f>
        <v>0.32867028361230022</v>
      </c>
      <c r="M101" s="216">
        <f ca="1">'A1'!H21+$C101*('A1'!H19-'A1'!H21)</f>
        <v>0.31615965476060692</v>
      </c>
      <c r="N101" s="216">
        <f ca="1">'A1'!I21+$C101*('A1'!I19-'A1'!I21)</f>
        <v>0.31115965476060692</v>
      </c>
      <c r="O101" s="216">
        <f ca="1">'A1'!J21+$C101*('A1'!J19-'A1'!J21)</f>
        <v>0.30615965476060691</v>
      </c>
      <c r="P101" s="216">
        <f ca="1">'A1'!F28+$C101*('A1'!F26-'A1'!F28)</f>
        <v>0.44122342787076674</v>
      </c>
      <c r="Q101" s="216">
        <f ca="1">'A1'!G28+$C101*('A1'!G26-'A1'!G28)</f>
        <v>0.43120217016738016</v>
      </c>
      <c r="R101" s="216">
        <f ca="1">'A1'!H28+$C101*('A1'!H26-'A1'!H28)</f>
        <v>0.41993622688984023</v>
      </c>
      <c r="S101" s="216">
        <f ca="1">'A1'!I28+$C101*('A1'!I26-'A1'!I28)</f>
        <v>0.41618091246399358</v>
      </c>
      <c r="T101" s="216">
        <f ca="1">'A1'!J28+$C101*('A1'!J26-'A1'!J28)</f>
        <v>0.41242559803814693</v>
      </c>
      <c r="U101" s="217">
        <f t="shared" ca="1" si="18"/>
        <v>1420.1667636682021</v>
      </c>
      <c r="V101" s="217">
        <f t="shared" ca="1" si="19"/>
        <v>1817.032620468163</v>
      </c>
      <c r="W101" s="217">
        <f t="shared" ca="1" si="20"/>
        <v>2291.7745639701593</v>
      </c>
      <c r="X101" s="217">
        <f t="shared" ca="1" si="21"/>
        <v>2646.2505462192389</v>
      </c>
      <c r="Y101" s="217">
        <f t="shared" ca="1" si="22"/>
        <v>3011.3774333706879</v>
      </c>
      <c r="Z101" s="217">
        <f ca="1">F101*('A1'!F35+$C101*('A1'!F33-'A1'!F35))</f>
        <v>362.93623782642317</v>
      </c>
      <c r="AA101" s="217">
        <f ca="1">G101*('A1'!G35+$C101*('A1'!G33-'A1'!G35))</f>
        <v>412.31823005607293</v>
      </c>
      <c r="AB101" s="217">
        <f ca="1">H101*('A1'!H35+$C101*('A1'!H33-'A1'!H35))</f>
        <v>449.30158574960433</v>
      </c>
      <c r="AC101" s="217">
        <f ca="1">I101*('A1'!I35+$C101*('A1'!I33-'A1'!I35))</f>
        <v>475.43752115851902</v>
      </c>
      <c r="AD101" s="217">
        <f ca="1">J101*('A1'!J35+$C101*('A1'!J33-'A1'!J35))</f>
        <v>502.80353746449833</v>
      </c>
      <c r="AE101" s="217">
        <f ca="1">F101*('A1'!F43+$C101*('A1'!F41-'A1'!F43))</f>
        <v>612.87972455941906</v>
      </c>
      <c r="AF101" s="217">
        <f ca="1">G101*('A1'!G43+$C101*('A1'!G41-'A1'!G43))</f>
        <v>671.2851241264724</v>
      </c>
      <c r="AG101" s="217">
        <f ca="1">H101*('A1'!H43+$C101*('A1'!H41-'A1'!H43))</f>
        <v>683.55125254949814</v>
      </c>
      <c r="AH101" s="217">
        <f ca="1">I101*('A1'!I43+$C101*('A1'!I41-'A1'!I43))</f>
        <v>666.88058463855748</v>
      </c>
      <c r="AI101" s="217">
        <f ca="1">J101*('A1'!J43+$C101*('A1'!J41-'A1'!J43))</f>
        <v>681.78120404512435</v>
      </c>
      <c r="AJ101" s="217">
        <f ca="1">(U101-Z101)*DCF!$H$40</f>
        <v>255.84978725371047</v>
      </c>
      <c r="AK101" s="217">
        <f ca="1">(V101-AA101)*DCF!$H$40</f>
        <v>339.94088247972581</v>
      </c>
      <c r="AL101" s="217">
        <f ca="1">(W101-AB101)*DCF!$H$40</f>
        <v>445.8784607293743</v>
      </c>
      <c r="AM101" s="217">
        <f ca="1">(X101-AC101)*DCF!$H$40</f>
        <v>525.33675206469422</v>
      </c>
      <c r="AN101" s="217">
        <f ca="1">(Y101-AD101)*DCF!$H$40</f>
        <v>607.07488280929783</v>
      </c>
      <c r="AO101" s="217">
        <f ca="1">(F101-DCF!$H$7)*DCF!$H$41</f>
        <v>360.76347371318661</v>
      </c>
      <c r="AP101" s="217">
        <f ca="1">(G101-F101)*DCF!$H$41</f>
        <v>369.71278998265558</v>
      </c>
      <c r="AQ101" s="217">
        <f ca="1">(H101-G101)*DCF!$H$41</f>
        <v>370.71890598469747</v>
      </c>
      <c r="AR101" s="217">
        <f ca="1">(I101-H101)*DCF!$H$41</f>
        <v>338.87719634591133</v>
      </c>
      <c r="AS101" s="217">
        <f ca="1">(J101-I101)*DCF!$H$41</f>
        <v>330.35033590807291</v>
      </c>
      <c r="AT101" s="217">
        <f ca="1">(U101-Z101)*(1-DCF!$H$40)+Z101-AE101-AO101</f>
        <v>190.67377814188592</v>
      </c>
      <c r="AU101" s="217">
        <f ca="1">(V101-AA101)*(1-DCF!$H$40)+AA101-AF101-AP101</f>
        <v>436.09382387930924</v>
      </c>
      <c r="AV101" s="217">
        <f ca="1">(W101-AB101)*(1-DCF!$H$40)+AB101-AG101-AQ101</f>
        <v>791.62594470658939</v>
      </c>
      <c r="AW101" s="217">
        <f ca="1">(X101-AC101)*(1-DCF!$H$40)+AC101-AH101-AR101</f>
        <v>1115.1560131700758</v>
      </c>
      <c r="AX101" s="217">
        <f ca="1">(Y101-AD101)*(1-DCF!$H$40)+AD101-AI101-AS101</f>
        <v>1392.1710106081928</v>
      </c>
      <c r="AY101" s="218">
        <f t="shared" ca="1" si="23"/>
        <v>0.10768639985163425</v>
      </c>
      <c r="AZ101" s="219">
        <f t="shared" ca="1" si="24"/>
        <v>13.03727997032685</v>
      </c>
      <c r="BA101" s="217">
        <f ca="1">SUMPRODUCT(AT101:AX101,(1+$AY101)^(-{1,2,3,4,5}))</f>
        <v>2685.6195723553128</v>
      </c>
      <c r="BB101" s="217">
        <f t="shared" ca="1" si="25"/>
        <v>39260.170695177949</v>
      </c>
      <c r="BC101" s="217">
        <f t="shared" ca="1" si="26"/>
        <v>23543.339541841749</v>
      </c>
      <c r="BD101" s="217">
        <f t="shared" ca="1" si="27"/>
        <v>26228.959114197063</v>
      </c>
      <c r="BE101" s="217">
        <f ca="1">BD101-(DCF!$J$48-DCF!$J$51)</f>
        <v>25666.819114197064</v>
      </c>
      <c r="BF101" s="220">
        <f ca="1">BE101/DCF!$J$55</f>
        <v>1035.8005664726184</v>
      </c>
    </row>
    <row r="102" spans="1:58" ht="15" customHeight="1">
      <c r="A102">
        <v>76</v>
      </c>
      <c r="B102" s="215">
        <f t="shared" ca="1" si="14"/>
        <v>0.46353597072499375</v>
      </c>
      <c r="C102" s="216">
        <f t="shared" ca="1" si="15"/>
        <v>0.48142287581968607</v>
      </c>
      <c r="D102" s="215">
        <f t="shared" ca="1" si="16"/>
        <v>0.35870300054725268</v>
      </c>
      <c r="E102" s="216">
        <f t="shared" ca="1" si="17"/>
        <v>0.42349911484397029</v>
      </c>
      <c r="F102" s="217">
        <f ca="1">DCF!$H$7*(1+('A1'!F14+$C102*('A1'!F12-'A1'!F14)))</f>
        <v>6293.6624023354452</v>
      </c>
      <c r="G102" s="217">
        <f ca="1">F102*(1+('A1'!G14+$C102*('A1'!G12-'A1'!G14)))</f>
        <v>7125.7691044511557</v>
      </c>
      <c r="H102" s="217">
        <f ca="1">G102*(1+('A1'!H14+$C102*('A1'!H12-'A1'!H14)))</f>
        <v>7928.0236327836665</v>
      </c>
      <c r="I102" s="217">
        <f ca="1">H102*(1+('A1'!I14+$C102*('A1'!I12-'A1'!I14)))</f>
        <v>8667.9306887403527</v>
      </c>
      <c r="J102" s="217">
        <f ca="1">I102*(1+('A1'!J14+$C102*('A1'!J12-'A1'!J14)))</f>
        <v>9393.4330315479074</v>
      </c>
      <c r="K102" s="216">
        <f ca="1">'A1'!F21+$C102*('A1'!F19-'A1'!F21)</f>
        <v>0.35352174182991725</v>
      </c>
      <c r="L102" s="216">
        <f ca="1">'A1'!G21+$C102*('A1'!G19-'A1'!G21)</f>
        <v>0.34889328431352357</v>
      </c>
      <c r="M102" s="216">
        <f ca="1">'A1'!H21+$C102*('A1'!H19-'A1'!H21)</f>
        <v>0.33907905555532669</v>
      </c>
      <c r="N102" s="216">
        <f ca="1">'A1'!I21+$C102*('A1'!I19-'A1'!I21)</f>
        <v>0.33407905555532669</v>
      </c>
      <c r="O102" s="216">
        <f ca="1">'A1'!J21+$C102*('A1'!J19-'A1'!J21)</f>
        <v>0.32907905555532668</v>
      </c>
      <c r="P102" s="216">
        <f ca="1">'A1'!F28+$C102*('A1'!F26-'A1'!F28)</f>
        <v>0.44796442810450787</v>
      </c>
      <c r="Q102" s="216">
        <f ca="1">'A1'!G28+$C102*('A1'!G26-'A1'!G28)</f>
        <v>0.44333597058811414</v>
      </c>
      <c r="R102" s="216">
        <f ca="1">'A1'!H28+$C102*('A1'!H26-'A1'!H28)</f>
        <v>0.43611462745081886</v>
      </c>
      <c r="S102" s="216">
        <f ca="1">'A1'!I28+$C102*('A1'!I26-'A1'!I28)</f>
        <v>0.43370751307172045</v>
      </c>
      <c r="T102" s="216">
        <f ca="1">'A1'!J28+$C102*('A1'!J26-'A1'!J28)</f>
        <v>0.43130039869262199</v>
      </c>
      <c r="U102" s="217">
        <f t="shared" ca="1" si="18"/>
        <v>1249.3790286273163</v>
      </c>
      <c r="V102" s="217">
        <f t="shared" ca="1" si="19"/>
        <v>1480.5263562307068</v>
      </c>
      <c r="W102" s="217">
        <f t="shared" ca="1" si="20"/>
        <v>1782.2697939263344</v>
      </c>
      <c r="X102" s="217">
        <f t="shared" ca="1" si="21"/>
        <v>2012.80992813532</v>
      </c>
      <c r="Y102" s="217">
        <f t="shared" ca="1" si="22"/>
        <v>2250.8595495048557</v>
      </c>
      <c r="Z102" s="217">
        <f ca="1">F102*('A1'!F35+$C102*('A1'!F33-'A1'!F35))</f>
        <v>362.47017887427387</v>
      </c>
      <c r="AA102" s="217">
        <f ca="1">G102*('A1'!G35+$C102*('A1'!G33-'A1'!G35))</f>
        <v>407.49260192905217</v>
      </c>
      <c r="AB102" s="217">
        <f ca="1">H102*('A1'!H35+$C102*('A1'!H33-'A1'!H35))</f>
        <v>433.69736666154733</v>
      </c>
      <c r="AC102" s="217">
        <f ca="1">I102*('A1'!I35+$C102*('A1'!I33-'A1'!I35))</f>
        <v>452.66469851199133</v>
      </c>
      <c r="AD102" s="217">
        <f ca="1">J102*('A1'!J35+$C102*('A1'!J33-'A1'!J35))</f>
        <v>471.76568724027368</v>
      </c>
      <c r="AE102" s="217">
        <f ca="1">F102*('A1'!F43+$C102*('A1'!F41-'A1'!F43))</f>
        <v>631.70460319348763</v>
      </c>
      <c r="AF102" s="217">
        <f ca="1">G102*('A1'!G43+$C102*('A1'!G41-'A1'!G43))</f>
        <v>699.39565809766486</v>
      </c>
      <c r="AG102" s="217">
        <f ca="1">H102*('A1'!H43+$C102*('A1'!H41-'A1'!H43))</f>
        <v>698.85686365214485</v>
      </c>
      <c r="AH102" s="217">
        <f ca="1">I102*('A1'!I43+$C102*('A1'!I41-'A1'!I43))</f>
        <v>677.40051124506522</v>
      </c>
      <c r="AI102" s="217">
        <f ca="1">J102*('A1'!J43+$C102*('A1'!J41-'A1'!J43))</f>
        <v>687.13149880395167</v>
      </c>
      <c r="AJ102" s="217">
        <f ca="1">(U102-Z102)*DCF!$H$40</f>
        <v>214.63194164023625</v>
      </c>
      <c r="AK102" s="217">
        <f ca="1">(V102-AA102)*DCF!$H$40</f>
        <v>259.67416854100043</v>
      </c>
      <c r="AL102" s="217">
        <f ca="1">(W102-AB102)*DCF!$H$40</f>
        <v>326.35452739807846</v>
      </c>
      <c r="AM102" s="217">
        <f ca="1">(X102-AC102)*DCF!$H$40</f>
        <v>377.55514556884555</v>
      </c>
      <c r="AN102" s="217">
        <f ca="1">(Y102-AD102)*DCF!$H$40</f>
        <v>430.5407146680289</v>
      </c>
      <c r="AO102" s="217">
        <f ca="1">(F102-DCF!$H$7)*DCF!$H$41</f>
        <v>307.95253647399119</v>
      </c>
      <c r="AP102" s="217">
        <f ca="1">(G102-F102)*DCF!$H$41</f>
        <v>276.12412037540065</v>
      </c>
      <c r="AQ102" s="217">
        <f ca="1">(H102-G102)*DCF!$H$41</f>
        <v>266.21805279269608</v>
      </c>
      <c r="AR102" s="217">
        <f ca="1">(I102-H102)*DCF!$H$41</f>
        <v>245.52882997592064</v>
      </c>
      <c r="AS102" s="217">
        <f ca="1">(J102-I102)*DCF!$H$41</f>
        <v>240.74880748907998</v>
      </c>
      <c r="AT102" s="217">
        <f ca="1">(U102-Z102)*(1-DCF!$H$40)+Z102-AE102-AO102</f>
        <v>95.089947319601094</v>
      </c>
      <c r="AU102" s="217">
        <f ca="1">(V102-AA102)*(1-DCF!$H$40)+AA102-AF102-AP102</f>
        <v>245.33240921664088</v>
      </c>
      <c r="AV102" s="217">
        <f ca="1">(W102-AB102)*(1-DCF!$H$40)+AB102-AG102-AQ102</f>
        <v>490.84035008341493</v>
      </c>
      <c r="AW102" s="217">
        <f ca="1">(X102-AC102)*(1-DCF!$H$40)+AC102-AH102-AR102</f>
        <v>712.3254413454888</v>
      </c>
      <c r="AX102" s="217">
        <f ca="1">(Y102-AD102)*(1-DCF!$H$40)+AD102-AI102-AS102</f>
        <v>892.43852854379543</v>
      </c>
      <c r="AY102" s="218">
        <f t="shared" ca="1" si="23"/>
        <v>0.10096998229687941</v>
      </c>
      <c r="AZ102" s="219">
        <f t="shared" ca="1" si="24"/>
        <v>11.693996459375882</v>
      </c>
      <c r="BA102" s="217">
        <f ca="1">SUMPRODUCT(AT102:AX102,(1+$AY102)^(-{1,2,3,4,5}))</f>
        <v>1693.0809054340198</v>
      </c>
      <c r="BB102" s="217">
        <f t="shared" ca="1" si="25"/>
        <v>26321.543602462174</v>
      </c>
      <c r="BC102" s="217">
        <f t="shared" ca="1" si="26"/>
        <v>16271.738775875041</v>
      </c>
      <c r="BD102" s="217">
        <f t="shared" ca="1" si="27"/>
        <v>17964.819681309062</v>
      </c>
      <c r="BE102" s="217">
        <f ca="1">BD102-(DCF!$J$48-DCF!$J$51)</f>
        <v>17402.679681309062</v>
      </c>
      <c r="BF102" s="220">
        <f ca="1">BE102/DCF!$J$55</f>
        <v>702.29604189912686</v>
      </c>
    </row>
    <row r="103" spans="1:58" ht="15" customHeight="1">
      <c r="A103">
        <v>77</v>
      </c>
      <c r="B103" s="215">
        <f t="shared" ca="1" si="14"/>
        <v>0.52567423493947485</v>
      </c>
      <c r="C103" s="216">
        <f t="shared" ca="1" si="15"/>
        <v>0.51300628081025257</v>
      </c>
      <c r="D103" s="215">
        <f t="shared" ca="1" si="16"/>
        <v>9.4864166359446944E-2</v>
      </c>
      <c r="E103" s="216">
        <f t="shared" ca="1" si="17"/>
        <v>0.21778907956948501</v>
      </c>
      <c r="F103" s="217">
        <f ca="1">DCF!$H$7*(1+('A1'!F14+$C103*('A1'!F12-'A1'!F14)))</f>
        <v>6312.3035722623399</v>
      </c>
      <c r="G103" s="217">
        <f ca="1">F103*(1+('A1'!G14+$C103*('A1'!G12-'A1'!G14)))</f>
        <v>7176.7794934408157</v>
      </c>
      <c r="H103" s="217">
        <f ca="1">G103*(1+('A1'!H14+$C103*('A1'!H12-'A1'!H14)))</f>
        <v>8014.2437524091538</v>
      </c>
      <c r="I103" s="217">
        <f ca="1">H103*(1+('A1'!I14+$C103*('A1'!I12-'A1'!I14)))</f>
        <v>8784.9781043133316</v>
      </c>
      <c r="J103" s="217">
        <f ca="1">I103*(1+('A1'!J14+$C103*('A1'!J12-'A1'!J14)))</f>
        <v>9539.6994356295272</v>
      </c>
      <c r="K103" s="216">
        <f ca="1">'A1'!F21+$C103*('A1'!F19-'A1'!F21)</f>
        <v>0.35178465455543612</v>
      </c>
      <c r="L103" s="216">
        <f ca="1">'A1'!G21+$C103*('A1'!G19-'A1'!G21)</f>
        <v>0.34652452893923108</v>
      </c>
      <c r="M103" s="216">
        <f ca="1">'A1'!H21+$C103*('A1'!H19-'A1'!H21)</f>
        <v>0.33639446613112856</v>
      </c>
      <c r="N103" s="216">
        <f ca="1">'A1'!I21+$C103*('A1'!I19-'A1'!I21)</f>
        <v>0.33139446613112855</v>
      </c>
      <c r="O103" s="216">
        <f ca="1">'A1'!J21+$C103*('A1'!J19-'A1'!J21)</f>
        <v>0.32639446613112855</v>
      </c>
      <c r="P103" s="216">
        <f ca="1">'A1'!F28+$C103*('A1'!F26-'A1'!F28)</f>
        <v>0.44717484297974369</v>
      </c>
      <c r="Q103" s="216">
        <f ca="1">'A1'!G28+$C103*('A1'!G26-'A1'!G28)</f>
        <v>0.44191471736353866</v>
      </c>
      <c r="R103" s="216">
        <f ca="1">'A1'!H28+$C103*('A1'!H26-'A1'!H28)</f>
        <v>0.43421962315138485</v>
      </c>
      <c r="S103" s="216">
        <f ca="1">'A1'!I28+$C103*('A1'!I26-'A1'!I28)</f>
        <v>0.43165459174733362</v>
      </c>
      <c r="T103" s="216">
        <f ca="1">'A1'!J28+$C103*('A1'!J26-'A1'!J28)</f>
        <v>0.42908956034328233</v>
      </c>
      <c r="U103" s="217">
        <f t="shared" ca="1" si="18"/>
        <v>1269.0286818780999</v>
      </c>
      <c r="V103" s="217">
        <f t="shared" ca="1" si="19"/>
        <v>1518.324878751165</v>
      </c>
      <c r="W103" s="217">
        <f t="shared" ca="1" si="20"/>
        <v>1838.3546018583008</v>
      </c>
      <c r="X103" s="217">
        <f t="shared" ca="1" si="21"/>
        <v>2081.6088383341253</v>
      </c>
      <c r="Y103" s="217">
        <f t="shared" ca="1" si="22"/>
        <v>2332.608894644467</v>
      </c>
      <c r="Z103" s="217">
        <f ca="1">F103*('A1'!F35+$C103*('A1'!F33-'A1'!F35))</f>
        <v>362.54695744098251</v>
      </c>
      <c r="AA103" s="217">
        <f ca="1">G103*('A1'!G35+$C103*('A1'!G33-'A1'!G35))</f>
        <v>408.14299903207694</v>
      </c>
      <c r="AB103" s="217">
        <f ca="1">H103*('A1'!H35+$C103*('A1'!H33-'A1'!H35))</f>
        <v>435.62969395431679</v>
      </c>
      <c r="AC103" s="217">
        <f ca="1">I103*('A1'!I35+$C103*('A1'!I33-'A1'!I35))</f>
        <v>455.44774271865379</v>
      </c>
      <c r="AD103" s="217">
        <f ca="1">J103*('A1'!J35+$C103*('A1'!J33-'A1'!J35))</f>
        <v>475.49605966501389</v>
      </c>
      <c r="AE103" s="217">
        <f ca="1">F103*('A1'!F43+$C103*('A1'!F41-'A1'!F43))</f>
        <v>629.58836536982585</v>
      </c>
      <c r="AF103" s="217">
        <f ca="1">G103*('A1'!G43+$C103*('A1'!G41-'A1'!G43))</f>
        <v>696.46898828130622</v>
      </c>
      <c r="AG103" s="217">
        <f ca="1">H103*('A1'!H43+$C103*('A1'!H41-'A1'!H43))</f>
        <v>697.59808567040341</v>
      </c>
      <c r="AH103" s="217">
        <f ca="1">I103*('A1'!I43+$C103*('A1'!I41-'A1'!I43))</f>
        <v>676.83670685950142</v>
      </c>
      <c r="AI103" s="217">
        <f ca="1">J103*('A1'!J43+$C103*('A1'!J41-'A1'!J43))</f>
        <v>687.28554874345855</v>
      </c>
      <c r="AJ103" s="217">
        <f ca="1">(U103-Z103)*DCF!$H$40</f>
        <v>219.3685773137824</v>
      </c>
      <c r="AK103" s="217">
        <f ca="1">(V103-AA103)*DCF!$H$40</f>
        <v>268.66401489201934</v>
      </c>
      <c r="AL103" s="217">
        <f ca="1">(W103-AB103)*DCF!$H$40</f>
        <v>339.45942771276412</v>
      </c>
      <c r="AM103" s="217">
        <f ca="1">(X103-AC103)*DCF!$H$40</f>
        <v>393.53098513894406</v>
      </c>
      <c r="AN103" s="217">
        <f ca="1">(Y103-AD103)*DCF!$H$40</f>
        <v>449.42130606502764</v>
      </c>
      <c r="AO103" s="217">
        <f ca="1">(F103-DCF!$H$7)*DCF!$H$41</f>
        <v>314.13837374190973</v>
      </c>
      <c r="AP103" s="217">
        <f ca="1">(G103-F103)*DCF!$H$41</f>
        <v>286.86543770672267</v>
      </c>
      <c r="AQ103" s="217">
        <f ca="1">(H103-G103)*DCF!$H$41</f>
        <v>277.90195808483332</v>
      </c>
      <c r="AR103" s="217">
        <f ca="1">(I103-H103)*DCF!$H$41</f>
        <v>255.75847955741096</v>
      </c>
      <c r="AS103" s="217">
        <f ca="1">(J103-I103)*DCF!$H$41</f>
        <v>250.44476051973527</v>
      </c>
      <c r="AT103" s="217">
        <f ca="1">(U103-Z103)*(1-DCF!$H$40)+Z103-AE103-AO103</f>
        <v>105.93336545258182</v>
      </c>
      <c r="AU103" s="217">
        <f ca="1">(V103-AA103)*(1-DCF!$H$40)+AA103-AF103-AP103</f>
        <v>266.32643787111692</v>
      </c>
      <c r="AV103" s="217">
        <f ca="1">(W103-AB103)*(1-DCF!$H$40)+AB103-AG103-AQ103</f>
        <v>523.39513039029998</v>
      </c>
      <c r="AW103" s="217">
        <f ca="1">(X103-AC103)*(1-DCF!$H$40)+AC103-AH103-AR103</f>
        <v>755.48266677826859</v>
      </c>
      <c r="AX103" s="217">
        <f ca="1">(Y103-AD103)*(1-DCF!$H$40)+AD103-AI103-AS103</f>
        <v>945.45727931624549</v>
      </c>
      <c r="AY103" s="218">
        <f t="shared" ca="1" si="23"/>
        <v>9.6855781591389703E-2</v>
      </c>
      <c r="AZ103" s="219">
        <f t="shared" ca="1" si="24"/>
        <v>10.87115631827794</v>
      </c>
      <c r="BA103" s="217">
        <f ca="1">SUMPRODUCT(AT103:AX103,(1+$AY103)^(-{1,2,3,4,5}))</f>
        <v>1832.0373537368027</v>
      </c>
      <c r="BB103" s="217">
        <f t="shared" ca="1" si="25"/>
        <v>25358.15592308552</v>
      </c>
      <c r="BC103" s="217">
        <f t="shared" ca="1" si="26"/>
        <v>15972.394344697663</v>
      </c>
      <c r="BD103" s="217">
        <f t="shared" ca="1" si="27"/>
        <v>17804.431698434466</v>
      </c>
      <c r="BE103" s="217">
        <f ca="1">BD103-(DCF!$J$48-DCF!$J$51)</f>
        <v>17242.291698434467</v>
      </c>
      <c r="BF103" s="220">
        <f ca="1">BE103/DCF!$J$55</f>
        <v>695.82348436179586</v>
      </c>
    </row>
    <row r="104" spans="1:58" ht="15" customHeight="1">
      <c r="A104">
        <v>78</v>
      </c>
      <c r="B104" s="215">
        <f t="shared" ca="1" si="14"/>
        <v>0.39520474662341376</v>
      </c>
      <c r="C104" s="216">
        <f t="shared" ca="1" si="15"/>
        <v>0.44452488491838887</v>
      </c>
      <c r="D104" s="215">
        <f t="shared" ca="1" si="16"/>
        <v>0.99698331376057803</v>
      </c>
      <c r="E104" s="216">
        <f t="shared" ca="1" si="17"/>
        <v>0.96116260668233533</v>
      </c>
      <c r="F104" s="217">
        <f ca="1">DCF!$H$7*(1+('A1'!F14+$C104*('A1'!F12-'A1'!F14)))</f>
        <v>6271.8844553864856</v>
      </c>
      <c r="G104" s="217">
        <f ca="1">F104*(1+('A1'!G14+$C104*('A1'!G12-'A1'!G14)))</f>
        <v>7066.3988300724914</v>
      </c>
      <c r="H104" s="217">
        <f ca="1">G104*(1+('A1'!H14+$C104*('A1'!H12-'A1'!H14)))</f>
        <v>7828.0734880504197</v>
      </c>
      <c r="I104" s="217">
        <f ca="1">H104*(1+('A1'!I14+$C104*('A1'!I12-'A1'!I14)))</f>
        <v>8532.6567744296881</v>
      </c>
      <c r="J104" s="217">
        <f ca="1">I104*(1+('A1'!J14+$C104*('A1'!J12-'A1'!J14)))</f>
        <v>9224.7980921002763</v>
      </c>
      <c r="K104" s="216">
        <f ca="1">'A1'!F21+$C104*('A1'!F19-'A1'!F21)</f>
        <v>0.35555113132948862</v>
      </c>
      <c r="L104" s="216">
        <f ca="1">'A1'!G21+$C104*('A1'!G19-'A1'!G21)</f>
        <v>0.35166063363112082</v>
      </c>
      <c r="M104" s="216">
        <f ca="1">'A1'!H21+$C104*('A1'!H19-'A1'!H21)</f>
        <v>0.34221538478193692</v>
      </c>
      <c r="N104" s="216">
        <f ca="1">'A1'!I21+$C104*('A1'!I19-'A1'!I21)</f>
        <v>0.33721538478193691</v>
      </c>
      <c r="O104" s="216">
        <f ca="1">'A1'!J21+$C104*('A1'!J19-'A1'!J21)</f>
        <v>0.33221538478193691</v>
      </c>
      <c r="P104" s="216">
        <f ca="1">'A1'!F28+$C104*('A1'!F26-'A1'!F28)</f>
        <v>0.44888687787704029</v>
      </c>
      <c r="Q104" s="216">
        <f ca="1">'A1'!G28+$C104*('A1'!G26-'A1'!G28)</f>
        <v>0.44499638017867249</v>
      </c>
      <c r="R104" s="216">
        <f ca="1">'A1'!H28+$C104*('A1'!H26-'A1'!H28)</f>
        <v>0.43832850690489666</v>
      </c>
      <c r="S104" s="216">
        <f ca="1">'A1'!I28+$C104*('A1'!I26-'A1'!I28)</f>
        <v>0.43610588248030474</v>
      </c>
      <c r="T104" s="216">
        <f ca="1">'A1'!J28+$C104*('A1'!J26-'A1'!J28)</f>
        <v>0.43388325805571282</v>
      </c>
      <c r="U104" s="217">
        <f t="shared" ca="1" si="18"/>
        <v>1226.5422101220067</v>
      </c>
      <c r="V104" s="217">
        <f t="shared" ca="1" si="19"/>
        <v>1436.9026397179236</v>
      </c>
      <c r="W104" s="217">
        <f t="shared" ca="1" si="20"/>
        <v>1717.9185432770194</v>
      </c>
      <c r="X104" s="217">
        <f t="shared" ca="1" si="21"/>
        <v>1934.1718245139705</v>
      </c>
      <c r="Y104" s="217">
        <f t="shared" ca="1" si="22"/>
        <v>2157.6927932909143</v>
      </c>
      <c r="Z104" s="217">
        <f ca="1">F104*('A1'!F35+$C104*('A1'!F33-'A1'!F35))</f>
        <v>362.37302374442856</v>
      </c>
      <c r="AA104" s="217">
        <f ca="1">G104*('A1'!G35+$C104*('A1'!G33-'A1'!G35))</f>
        <v>406.70482619724032</v>
      </c>
      <c r="AB104" s="217">
        <f ca="1">H104*('A1'!H35+$C104*('A1'!H33-'A1'!H35))</f>
        <v>431.40690115253381</v>
      </c>
      <c r="AC104" s="217">
        <f ca="1">I104*('A1'!I35+$C104*('A1'!I33-'A1'!I35))</f>
        <v>449.3783536685043</v>
      </c>
      <c r="AD104" s="217">
        <f ca="1">J104*('A1'!J35+$C104*('A1'!J33-'A1'!J35))</f>
        <v>467.38086543418046</v>
      </c>
      <c r="AE104" s="217">
        <f ca="1">F104*('A1'!F43+$C104*('A1'!F41-'A1'!F43))</f>
        <v>634.14711577747119</v>
      </c>
      <c r="AF104" s="217">
        <f ca="1">G104*('A1'!G43+$C104*('A1'!G41-'A1'!G43))</f>
        <v>702.69421102294712</v>
      </c>
      <c r="AG104" s="217">
        <f ca="1">H104*('A1'!H43+$C104*('A1'!H41-'A1'!H43))</f>
        <v>700.1556449210035</v>
      </c>
      <c r="AH104" s="217">
        <f ca="1">I104*('A1'!I43+$C104*('A1'!I41-'A1'!I43))</f>
        <v>677.8481540962689</v>
      </c>
      <c r="AI104" s="217">
        <f ca="1">J104*('A1'!J43+$C104*('A1'!J41-'A1'!J43))</f>
        <v>686.70899742900622</v>
      </c>
      <c r="AJ104" s="217">
        <f ca="1">(U104-Z104)*DCF!$H$40</f>
        <v>209.1289431033739</v>
      </c>
      <c r="AK104" s="217">
        <f ca="1">(V104-AA104)*DCF!$H$40</f>
        <v>249.30787087200534</v>
      </c>
      <c r="AL104" s="217">
        <f ca="1">(W104-AB104)*DCF!$H$40</f>
        <v>311.33581739412551</v>
      </c>
      <c r="AM104" s="217">
        <f ca="1">(X104-AC104)*DCF!$H$40</f>
        <v>359.32001994460279</v>
      </c>
      <c r="AN104" s="217">
        <f ca="1">(Y104-AD104)*DCF!$H$40</f>
        <v>409.05548654132957</v>
      </c>
      <c r="AO104" s="217">
        <f ca="1">(F104-DCF!$H$7)*DCF!$H$41</f>
        <v>300.72579929043775</v>
      </c>
      <c r="AP104" s="217">
        <f ca="1">(G104-F104)*DCF!$H$41</f>
        <v>263.64958036989566</v>
      </c>
      <c r="AQ104" s="217">
        <f ca="1">(H104-G104)*DCF!$H$41</f>
        <v>252.75213432560901</v>
      </c>
      <c r="AR104" s="217">
        <f ca="1">(I104-H104)*DCF!$H$41</f>
        <v>233.80708229847974</v>
      </c>
      <c r="AS104" s="217">
        <f ca="1">(J104-I104)*DCF!$H$41</f>
        <v>229.67837181376979</v>
      </c>
      <c r="AT104" s="217">
        <f ca="1">(U104-Z104)*(1-DCF!$H$40)+Z104-AE104-AO104</f>
        <v>82.540351950723903</v>
      </c>
      <c r="AU104" s="217">
        <f ca="1">(V104-AA104)*(1-DCF!$H$40)+AA104-AF104-AP104</f>
        <v>221.25097745307545</v>
      </c>
      <c r="AV104" s="217">
        <f ca="1">(W104-AB104)*(1-DCF!$H$40)+AB104-AG104-AQ104</f>
        <v>453.6749466362815</v>
      </c>
      <c r="AW104" s="217">
        <f ca="1">(X104-AC104)*(1-DCF!$H$40)+AC104-AH104-AR104</f>
        <v>663.19656817461907</v>
      </c>
      <c r="AX104" s="217">
        <f ca="1">(Y104-AD104)*(1-DCF!$H$40)+AD104-AI104-AS104</f>
        <v>832.24993750680881</v>
      </c>
      <c r="AY104" s="218">
        <f t="shared" ca="1" si="23"/>
        <v>0.11172325213364671</v>
      </c>
      <c r="AZ104" s="219">
        <f t="shared" ca="1" si="24"/>
        <v>13.844650426729341</v>
      </c>
      <c r="BA104" s="217">
        <f ca="1">SUMPRODUCT(AT104:AX104,(1+$AY104)^(-{1,2,3,4,5}))</f>
        <v>1507.6938948359837</v>
      </c>
      <c r="BB104" s="217">
        <f t="shared" ca="1" si="25"/>
        <v>29872.502451385881</v>
      </c>
      <c r="BC104" s="217">
        <f t="shared" ca="1" si="26"/>
        <v>17590.904038167162</v>
      </c>
      <c r="BD104" s="217">
        <f t="shared" ca="1" si="27"/>
        <v>19098.597933003144</v>
      </c>
      <c r="BE104" s="217">
        <f ca="1">BD104-(DCF!$J$48-DCF!$J$51)</f>
        <v>18536.457933003145</v>
      </c>
      <c r="BF104" s="220">
        <f ca="1">BE104/DCF!$J$55</f>
        <v>748.05037359617336</v>
      </c>
    </row>
    <row r="105" spans="1:58" ht="15" customHeight="1">
      <c r="A105">
        <v>79</v>
      </c>
      <c r="B105" s="215">
        <f t="shared" ca="1" si="14"/>
        <v>0.70621262963951126</v>
      </c>
      <c r="C105" s="216">
        <f t="shared" ca="1" si="15"/>
        <v>0.61673288012112959</v>
      </c>
      <c r="D105" s="215">
        <f t="shared" ca="1" si="16"/>
        <v>0.32291294345383714</v>
      </c>
      <c r="E105" s="216">
        <f t="shared" ca="1" si="17"/>
        <v>0.40181646522625047</v>
      </c>
      <c r="F105" s="217">
        <f ca="1">DCF!$H$7*(1+('A1'!F14+$C105*('A1'!F12-'A1'!F14)))</f>
        <v>6373.5251271982452</v>
      </c>
      <c r="G105" s="217">
        <f ca="1">F105*(1+('A1'!G14+$C105*('A1'!G12-'A1'!G14)))</f>
        <v>7345.551011063345</v>
      </c>
      <c r="H105" s="217">
        <f ca="1">G105*(1+('A1'!H14+$C105*('A1'!H12-'A1'!H14)))</f>
        <v>8301.7601296633839</v>
      </c>
      <c r="I105" s="217">
        <f ca="1">H105*(1+('A1'!I14+$C105*('A1'!I12-'A1'!I14)))</f>
        <v>9177.6452952823402</v>
      </c>
      <c r="J105" s="217">
        <f ca="1">I105*(1+('A1'!J14+$C105*('A1'!J12-'A1'!J14)))</f>
        <v>10032.73845314473</v>
      </c>
      <c r="K105" s="216">
        <f ca="1">'A1'!F21+$C105*('A1'!F19-'A1'!F21)</f>
        <v>0.3460796915933379</v>
      </c>
      <c r="L105" s="216">
        <f ca="1">'A1'!G21+$C105*('A1'!G19-'A1'!G21)</f>
        <v>0.33874503399091527</v>
      </c>
      <c r="M105" s="216">
        <f ca="1">'A1'!H21+$C105*('A1'!H19-'A1'!H21)</f>
        <v>0.32757770518970397</v>
      </c>
      <c r="N105" s="216">
        <f ca="1">'A1'!I21+$C105*('A1'!I19-'A1'!I21)</f>
        <v>0.32257770518970397</v>
      </c>
      <c r="O105" s="216">
        <f ca="1">'A1'!J21+$C105*('A1'!J19-'A1'!J21)</f>
        <v>0.31757770518970396</v>
      </c>
      <c r="P105" s="216">
        <f ca="1">'A1'!F28+$C105*('A1'!F26-'A1'!F28)</f>
        <v>0.44458167799697179</v>
      </c>
      <c r="Q105" s="216">
        <f ca="1">'A1'!G28+$C105*('A1'!G26-'A1'!G28)</f>
        <v>0.43724702039454916</v>
      </c>
      <c r="R105" s="216">
        <f ca="1">'A1'!H28+$C105*('A1'!H26-'A1'!H28)</f>
        <v>0.42799602719273222</v>
      </c>
      <c r="S105" s="216">
        <f ca="1">'A1'!I28+$C105*('A1'!I26-'A1'!I28)</f>
        <v>0.42491236279212663</v>
      </c>
      <c r="T105" s="216">
        <f ca="1">'A1'!J28+$C105*('A1'!J26-'A1'!J28)</f>
        <v>0.42182869839152093</v>
      </c>
      <c r="U105" s="217">
        <f t="shared" ca="1" si="18"/>
        <v>1334.2250210094276</v>
      </c>
      <c r="V105" s="217">
        <f t="shared" ca="1" si="19"/>
        <v>1645.4617913950747</v>
      </c>
      <c r="W105" s="217">
        <f t="shared" ca="1" si="20"/>
        <v>2029.1682431499235</v>
      </c>
      <c r="X105" s="217">
        <f t="shared" ca="1" si="21"/>
        <v>2317.4465895986159</v>
      </c>
      <c r="Y105" s="217">
        <f t="shared" ca="1" si="22"/>
        <v>2614.4673954339237</v>
      </c>
      <c r="Z105" s="217">
        <f ca="1">F105*('A1'!F35+$C105*('A1'!F33-'A1'!F35))</f>
        <v>362.75769509078788</v>
      </c>
      <c r="AA105" s="217">
        <f ca="1">G105*('A1'!G35+$C105*('A1'!G33-'A1'!G35))</f>
        <v>410.12173437462963</v>
      </c>
      <c r="AB105" s="217">
        <f ca="1">H105*('A1'!H35+$C105*('A1'!H33-'A1'!H35))</f>
        <v>441.7859549965404</v>
      </c>
      <c r="AC105" s="217">
        <f ca="1">I105*('A1'!I35+$C105*('A1'!I33-'A1'!I35))</f>
        <v>464.38155973810035</v>
      </c>
      <c r="AD105" s="217">
        <f ca="1">J105*('A1'!J35+$C105*('A1'!J33-'A1'!J35))</f>
        <v>487.58311719558537</v>
      </c>
      <c r="AE105" s="217">
        <f ca="1">F105*('A1'!F43+$C105*('A1'!F41-'A1'!F43))</f>
        <v>622.47251382737966</v>
      </c>
      <c r="AF105" s="217">
        <f ca="1">G105*('A1'!G43+$C105*('A1'!G41-'A1'!G43))</f>
        <v>686.17986718274267</v>
      </c>
      <c r="AG105" s="217">
        <f ca="1">H105*('A1'!H43+$C105*('A1'!H41-'A1'!H43))</f>
        <v>692.48591839518315</v>
      </c>
      <c r="AH105" s="217">
        <f ca="1">I105*('A1'!I43+$C105*('A1'!I41-'A1'!I43))</f>
        <v>673.77085650268589</v>
      </c>
      <c r="AI105" s="217">
        <f ca="1">J105*('A1'!J43+$C105*('A1'!J41-'A1'!J43))</f>
        <v>686.38327192317718</v>
      </c>
      <c r="AJ105" s="217">
        <f ca="1">(U105-Z105)*DCF!$H$40</f>
        <v>235.0950928723108</v>
      </c>
      <c r="AK105" s="217">
        <f ca="1">(V105-AA105)*DCF!$H$40</f>
        <v>298.95229379894772</v>
      </c>
      <c r="AL105" s="217">
        <f ca="1">(W105-AB105)*DCF!$H$40</f>
        <v>384.1465137331187</v>
      </c>
      <c r="AM105" s="217">
        <f ca="1">(X105-AC105)*DCF!$H$40</f>
        <v>448.44173722624475</v>
      </c>
      <c r="AN105" s="217">
        <f ca="1">(Y105-AD105)*DCF!$H$40</f>
        <v>514.70599533367783</v>
      </c>
      <c r="AO105" s="217">
        <f ca="1">(F105-DCF!$H$7)*DCF!$H$41</f>
        <v>334.45397504845994</v>
      </c>
      <c r="AP105" s="217">
        <f ca="1">(G105-F105)*DCF!$H$41</f>
        <v>322.55453715483844</v>
      </c>
      <c r="AQ105" s="217">
        <f ca="1">(H105-G105)*DCF!$H$41</f>
        <v>317.30594297227191</v>
      </c>
      <c r="AR105" s="217">
        <f ca="1">(I105-H105)*DCF!$H$41</f>
        <v>290.65145166054077</v>
      </c>
      <c r="AS105" s="217">
        <f ca="1">(J105-I105)*DCF!$H$41</f>
        <v>283.75188597019957</v>
      </c>
      <c r="AT105" s="217">
        <f ca="1">(U105-Z105)*(1-DCF!$H$40)+Z105-AE105-AO105</f>
        <v>142.20343926127725</v>
      </c>
      <c r="AU105" s="217">
        <f ca="1">(V105-AA105)*(1-DCF!$H$40)+AA105-AF105-AP105</f>
        <v>337.77509325854584</v>
      </c>
      <c r="AV105" s="217">
        <f ca="1">(W105-AB105)*(1-DCF!$H$40)+AB105-AG105-AQ105</f>
        <v>635.22986804934953</v>
      </c>
      <c r="AW105" s="217">
        <f ca="1">(X105-AC105)*(1-DCF!$H$40)+AC105-AH105-AR105</f>
        <v>904.58254420914454</v>
      </c>
      <c r="AX105" s="217">
        <f ca="1">(Y105-AD105)*(1-DCF!$H$40)+AD105-AI105-AS105</f>
        <v>1129.6262422068689</v>
      </c>
      <c r="AY105" s="218">
        <f t="shared" ca="1" si="23"/>
        <v>0.10053632930452501</v>
      </c>
      <c r="AZ105" s="219">
        <f t="shared" ca="1" si="24"/>
        <v>11.607265860905002</v>
      </c>
      <c r="BA105" s="217">
        <f ca="1">SUMPRODUCT(AT105:AX105,(1+$AY105)^(-{1,2,3,4,5}))</f>
        <v>2200.9941252622561</v>
      </c>
      <c r="BB105" s="217">
        <f t="shared" ca="1" si="25"/>
        <v>30346.818143469402</v>
      </c>
      <c r="BC105" s="217">
        <f t="shared" ca="1" si="26"/>
        <v>18797.11701612869</v>
      </c>
      <c r="BD105" s="217">
        <f t="shared" ca="1" si="27"/>
        <v>20998.111141390946</v>
      </c>
      <c r="BE105" s="217">
        <f ca="1">BD105-(DCF!$J$48-DCF!$J$51)</f>
        <v>20435.971141390946</v>
      </c>
      <c r="BF105" s="220">
        <f ca="1">BE105/DCF!$J$55</f>
        <v>824.70641922911329</v>
      </c>
    </row>
    <row r="106" spans="1:58" ht="15" customHeight="1">
      <c r="A106">
        <v>80</v>
      </c>
      <c r="B106" s="215">
        <f t="shared" ca="1" si="14"/>
        <v>0.77095443901205618</v>
      </c>
      <c r="C106" s="216">
        <f t="shared" ca="1" si="15"/>
        <v>0.66158785409803644</v>
      </c>
      <c r="D106" s="215">
        <f t="shared" ca="1" si="16"/>
        <v>0.61216406972510418</v>
      </c>
      <c r="E106" s="216">
        <f t="shared" ca="1" si="17"/>
        <v>0.55963882421647582</v>
      </c>
      <c r="F106" s="217">
        <f ca="1">DCF!$H$7*(1+('A1'!F14+$C106*('A1'!F12-'A1'!F14)))</f>
        <v>6399.9994478808858</v>
      </c>
      <c r="G106" s="217">
        <f ca="1">F106*(1+('A1'!G14+$C106*('A1'!G12-'A1'!G14)))</f>
        <v>7419.1236998965587</v>
      </c>
      <c r="H106" s="217">
        <f ca="1">G106*(1+('A1'!H14+$C106*('A1'!H12-'A1'!H14)))</f>
        <v>8428.1721615187053</v>
      </c>
      <c r="I106" s="217">
        <f ca="1">H106*(1+('A1'!I14+$C106*('A1'!I12-'A1'!I14)))</f>
        <v>9351.4186396823588</v>
      </c>
      <c r="J106" s="217">
        <f ca="1">I106*(1+('A1'!J14+$C106*('A1'!J12-'A1'!J14)))</f>
        <v>10252.064521008464</v>
      </c>
      <c r="K106" s="216">
        <f ca="1">'A1'!F21+$C106*('A1'!F19-'A1'!F21)</f>
        <v>0.34361266802460799</v>
      </c>
      <c r="L106" s="216">
        <f ca="1">'A1'!G21+$C106*('A1'!G19-'A1'!G21)</f>
        <v>0.33538091094264727</v>
      </c>
      <c r="M106" s="216">
        <f ca="1">'A1'!H21+$C106*('A1'!H19-'A1'!H21)</f>
        <v>0.32376503240166687</v>
      </c>
      <c r="N106" s="216">
        <f ca="1">'A1'!I21+$C106*('A1'!I19-'A1'!I21)</f>
        <v>0.31876503240166687</v>
      </c>
      <c r="O106" s="216">
        <f ca="1">'A1'!J21+$C106*('A1'!J19-'A1'!J21)</f>
        <v>0.31376503240166687</v>
      </c>
      <c r="P106" s="216">
        <f ca="1">'A1'!F28+$C106*('A1'!F26-'A1'!F28)</f>
        <v>0.44346030364754907</v>
      </c>
      <c r="Q106" s="216">
        <f ca="1">'A1'!G28+$C106*('A1'!G26-'A1'!G28)</f>
        <v>0.43522854656558835</v>
      </c>
      <c r="R106" s="216">
        <f ca="1">'A1'!H28+$C106*('A1'!H26-'A1'!H28)</f>
        <v>0.42530472875411784</v>
      </c>
      <c r="S106" s="216">
        <f ca="1">'A1'!I28+$C106*('A1'!I26-'A1'!I28)</f>
        <v>0.42199678948362768</v>
      </c>
      <c r="T106" s="216">
        <f ca="1">'A1'!J28+$C106*('A1'!J26-'A1'!J28)</f>
        <v>0.41868885021313745</v>
      </c>
      <c r="U106" s="217">
        <f t="shared" ca="1" si="18"/>
        <v>1362.7328637371124</v>
      </c>
      <c r="V106" s="217">
        <f t="shared" ca="1" si="19"/>
        <v>1701.8768103327773</v>
      </c>
      <c r="W106" s="217">
        <f t="shared" ca="1" si="20"/>
        <v>2114.8832535100551</v>
      </c>
      <c r="X106" s="217">
        <f t="shared" ca="1" si="21"/>
        <v>2424.2447309391519</v>
      </c>
      <c r="Y106" s="217">
        <f t="shared" ca="1" si="22"/>
        <v>2742.9000577783304</v>
      </c>
      <c r="Z106" s="217">
        <f ca="1">F106*('A1'!F35+$C106*('A1'!F33-'A1'!F35))</f>
        <v>362.82915736809247</v>
      </c>
      <c r="AA106" s="217">
        <f ca="1">G106*('A1'!G35+$C106*('A1'!G33-'A1'!G35))</f>
        <v>410.90164811456214</v>
      </c>
      <c r="AB106" s="217">
        <f ca="1">H106*('A1'!H35+$C106*('A1'!H33-'A1'!H35))</f>
        <v>444.35459001373465</v>
      </c>
      <c r="AC106" s="217">
        <f ca="1">I106*('A1'!I35+$C106*('A1'!I33-'A1'!I35))</f>
        <v>468.14086121437884</v>
      </c>
      <c r="AD106" s="217">
        <f ca="1">J106*('A1'!J35+$C106*('A1'!J33-'A1'!J35))</f>
        <v>492.72391677813073</v>
      </c>
      <c r="AE106" s="217">
        <f ca="1">F106*('A1'!F43+$C106*('A1'!F41-'A1'!F43))</f>
        <v>619.31670124785478</v>
      </c>
      <c r="AF106" s="217">
        <f ca="1">G106*('A1'!G43+$C106*('A1'!G41-'A1'!G43))</f>
        <v>681.40515101151857</v>
      </c>
      <c r="AG106" s="217">
        <f ca="1">H106*('A1'!H43+$C106*('A1'!H41-'A1'!H43))</f>
        <v>689.79890525868507</v>
      </c>
      <c r="AH106" s="217">
        <f ca="1">I106*('A1'!I43+$C106*('A1'!I41-'A1'!I43))</f>
        <v>671.84729609882993</v>
      </c>
      <c r="AI106" s="217">
        <f ca="1">J106*('A1'!J43+$C106*('A1'!J41-'A1'!J43))</f>
        <v>685.29335906226061</v>
      </c>
      <c r="AJ106" s="217">
        <f ca="1">(U106-Z106)*DCF!$H$40</f>
        <v>241.97669694130283</v>
      </c>
      <c r="AK106" s="217">
        <f ca="1">(V106-AA106)*DCF!$H$40</f>
        <v>312.41598925680807</v>
      </c>
      <c r="AL106" s="217">
        <f ca="1">(W106-AB106)*DCF!$H$40</f>
        <v>404.26793656610954</v>
      </c>
      <c r="AM106" s="217">
        <f ca="1">(X106-AC106)*DCF!$H$40</f>
        <v>473.37713647339501</v>
      </c>
      <c r="AN106" s="217">
        <f ca="1">(Y106-AD106)*DCF!$H$40</f>
        <v>544.54262612204832</v>
      </c>
      <c r="AO106" s="217">
        <f ca="1">(F106-DCF!$H$7)*DCF!$H$41</f>
        <v>343.23914465765017</v>
      </c>
      <c r="AP106" s="217">
        <f ca="1">(G106-F106)*DCF!$H$41</f>
        <v>338.18353694972933</v>
      </c>
      <c r="AQ106" s="217">
        <f ca="1">(H106-G106)*DCF!$H$41</f>
        <v>334.84001291317793</v>
      </c>
      <c r="AR106" s="217">
        <f ca="1">(I106-H106)*DCF!$H$41</f>
        <v>306.3677062382024</v>
      </c>
      <c r="AS106" s="217">
        <f ca="1">(J106-I106)*DCF!$H$41</f>
        <v>298.86798305863914</v>
      </c>
      <c r="AT106" s="217">
        <f ca="1">(U106-Z106)*(1-DCF!$H$40)+Z106-AE106-AO106</f>
        <v>158.20032089030462</v>
      </c>
      <c r="AU106" s="217">
        <f ca="1">(V106-AA106)*(1-DCF!$H$40)+AA106-AF106-AP106</f>
        <v>369.87213311472141</v>
      </c>
      <c r="AV106" s="217">
        <f ca="1">(W106-AB106)*(1-DCF!$H$40)+AB106-AG106-AQ106</f>
        <v>685.97639877208258</v>
      </c>
      <c r="AW106" s="217">
        <f ca="1">(X106-AC106)*(1-DCF!$H$40)+AC106-AH106-AR106</f>
        <v>972.65259212872456</v>
      </c>
      <c r="AX106" s="217">
        <f ca="1">(Y106-AD106)*(1-DCF!$H$40)+AD106-AI106-AS106</f>
        <v>1214.1960895353825</v>
      </c>
      <c r="AY106" s="218">
        <f t="shared" ca="1" si="23"/>
        <v>0.10369277648432952</v>
      </c>
      <c r="AZ106" s="219">
        <f t="shared" ca="1" si="24"/>
        <v>12.238555296865904</v>
      </c>
      <c r="BA106" s="217">
        <f ca="1">SUMPRODUCT(AT106:AX106,(1+$AY106)^(-{1,2,3,4,5}))</f>
        <v>2354.0831712674571</v>
      </c>
      <c r="BB106" s="217">
        <f t="shared" ca="1" si="25"/>
        <v>33569.134030896777</v>
      </c>
      <c r="BC106" s="217">
        <f t="shared" ca="1" si="26"/>
        <v>20497.417035773244</v>
      </c>
      <c r="BD106" s="217">
        <f t="shared" ca="1" si="27"/>
        <v>22851.500207040699</v>
      </c>
      <c r="BE106" s="217">
        <f ca="1">BD106-(DCF!$J$48-DCF!$J$51)</f>
        <v>22289.3602070407</v>
      </c>
      <c r="BF106" s="220">
        <f ca="1">BE106/DCF!$J$55</f>
        <v>899.50109618354384</v>
      </c>
    </row>
    <row r="107" spans="1:58" ht="15" customHeight="1">
      <c r="A107">
        <v>81</v>
      </c>
      <c r="B107" s="215">
        <f t="shared" ca="1" si="14"/>
        <v>0.90376208084716236</v>
      </c>
      <c r="C107" s="216">
        <f t="shared" ca="1" si="15"/>
        <v>0.78063965815029646</v>
      </c>
      <c r="D107" s="215">
        <f t="shared" ca="1" si="16"/>
        <v>0.12886005807747503</v>
      </c>
      <c r="E107" s="216">
        <f t="shared" ca="1" si="17"/>
        <v>0.25383070940833286</v>
      </c>
      <c r="F107" s="217">
        <f ca="1">DCF!$H$7*(1+('A1'!F14+$C107*('A1'!F12-'A1'!F14)))</f>
        <v>6470.2662512893312</v>
      </c>
      <c r="G107" s="217">
        <f ca="1">F107*(1+('A1'!G14+$C107*('A1'!G12-'A1'!G14)))</f>
        <v>7616.1241915488772</v>
      </c>
      <c r="H107" s="217">
        <f ca="1">G107*(1+('A1'!H14+$C107*('A1'!H12-'A1'!H14)))</f>
        <v>8769.838717218041</v>
      </c>
      <c r="I107" s="217">
        <f ca="1">H107*(1+('A1'!I14+$C107*('A1'!I12-'A1'!I14)))</f>
        <v>9824.4782039207512</v>
      </c>
      <c r="J107" s="217">
        <f ca="1">I107*(1+('A1'!J14+$C107*('A1'!J12-'A1'!J14)))</f>
        <v>10852.558525579749</v>
      </c>
      <c r="K107" s="216">
        <f ca="1">'A1'!F21+$C107*('A1'!F19-'A1'!F21)</f>
        <v>0.33706481880173372</v>
      </c>
      <c r="L107" s="216">
        <f ca="1">'A1'!G21+$C107*('A1'!G19-'A1'!G21)</f>
        <v>0.32645202563872777</v>
      </c>
      <c r="M107" s="216">
        <f ca="1">'A1'!H21+$C107*('A1'!H19-'A1'!H21)</f>
        <v>0.31364562905722482</v>
      </c>
      <c r="N107" s="216">
        <f ca="1">'A1'!I21+$C107*('A1'!I19-'A1'!I21)</f>
        <v>0.30864562905722481</v>
      </c>
      <c r="O107" s="216">
        <f ca="1">'A1'!J21+$C107*('A1'!J19-'A1'!J21)</f>
        <v>0.30364562905722481</v>
      </c>
      <c r="P107" s="216">
        <f ca="1">'A1'!F28+$C107*('A1'!F26-'A1'!F28)</f>
        <v>0.44048400854624259</v>
      </c>
      <c r="Q107" s="216">
        <f ca="1">'A1'!G28+$C107*('A1'!G26-'A1'!G28)</f>
        <v>0.42987121538323664</v>
      </c>
      <c r="R107" s="216">
        <f ca="1">'A1'!H28+$C107*('A1'!H26-'A1'!H28)</f>
        <v>0.41816162051098227</v>
      </c>
      <c r="S107" s="216">
        <f ca="1">'A1'!I28+$C107*('A1'!I26-'A1'!I28)</f>
        <v>0.41425842222023074</v>
      </c>
      <c r="T107" s="216">
        <f ca="1">'A1'!J28+$C107*('A1'!J26-'A1'!J28)</f>
        <v>0.41035522392947926</v>
      </c>
      <c r="U107" s="217">
        <f t="shared" ca="1" si="18"/>
        <v>1439.3183149701247</v>
      </c>
      <c r="V107" s="217">
        <f t="shared" ca="1" si="19"/>
        <v>1855.872458970842</v>
      </c>
      <c r="W107" s="217">
        <f t="shared" ca="1" si="20"/>
        <v>2352.0071664139332</v>
      </c>
      <c r="X107" s="217">
        <f t="shared" ca="1" si="21"/>
        <v>2722.32310861938</v>
      </c>
      <c r="Y107" s="217">
        <f t="shared" ca="1" si="22"/>
        <v>3103.8224812276808</v>
      </c>
      <c r="Z107" s="217">
        <f ca="1">F107*('A1'!F35+$C107*('A1'!F33-'A1'!F35))</f>
        <v>362.96124290462035</v>
      </c>
      <c r="AA107" s="217">
        <f ca="1">G107*('A1'!G35+$C107*('A1'!G33-'A1'!G35))</f>
        <v>412.74521402282119</v>
      </c>
      <c r="AB107" s="217">
        <f ca="1">H107*('A1'!H35+$C107*('A1'!H33-'A1'!H35))</f>
        <v>450.88340015241687</v>
      </c>
      <c r="AC107" s="217">
        <f ca="1">I107*('A1'!I35+$C107*('A1'!I33-'A1'!I35))</f>
        <v>477.78720814803876</v>
      </c>
      <c r="AD107" s="217">
        <f ca="1">J107*('A1'!J35+$C107*('A1'!J33-'A1'!J35))</f>
        <v>506.08002650289001</v>
      </c>
      <c r="AE107" s="217">
        <f ca="1">F107*('A1'!F43+$C107*('A1'!F41-'A1'!F43))</f>
        <v>610.71035895086834</v>
      </c>
      <c r="AF107" s="217">
        <f ca="1">G107*('A1'!G43+$C107*('A1'!G41-'A1'!G43))</f>
        <v>667.7635815418887</v>
      </c>
      <c r="AG107" s="217">
        <f ca="1">H107*('A1'!H43+$C107*('A1'!H41-'A1'!H43))</f>
        <v>681.22012886941297</v>
      </c>
      <c r="AH107" s="217">
        <f ca="1">I107*('A1'!I43+$C107*('A1'!I41-'A1'!I43))</f>
        <v>664.89722364099066</v>
      </c>
      <c r="AI107" s="217">
        <f ca="1">J107*('A1'!J43+$C107*('A1'!J41-'A1'!J43))</f>
        <v>680.21245209091421</v>
      </c>
      <c r="AJ107" s="217">
        <f ca="1">(U107-Z107)*DCF!$H$40</f>
        <v>260.47841143985204</v>
      </c>
      <c r="AK107" s="217">
        <f ca="1">(V107-AA107)*DCF!$H$40</f>
        <v>349.23679327742099</v>
      </c>
      <c r="AL107" s="217">
        <f ca="1">(W107-AB107)*DCF!$H$40</f>
        <v>460.07195143528691</v>
      </c>
      <c r="AM107" s="217">
        <f ca="1">(X107-AC107)*DCF!$H$40</f>
        <v>543.17768791406456</v>
      </c>
      <c r="AN107" s="217">
        <f ca="1">(Y107-AD107)*DCF!$H$40</f>
        <v>628.65367404339929</v>
      </c>
      <c r="AO107" s="217">
        <f ca="1">(F107-DCF!$H$7)*DCF!$H$41</f>
        <v>366.55629765427409</v>
      </c>
      <c r="AP107" s="217">
        <f ca="1">(G107-F107)*DCF!$H$41</f>
        <v>380.23851391277213</v>
      </c>
      <c r="AQ107" s="217">
        <f ca="1">(H107-G107)*DCF!$H$41</f>
        <v>382.84562274853687</v>
      </c>
      <c r="AR107" s="217">
        <f ca="1">(I107-H107)*DCF!$H$41</f>
        <v>349.96881991037588</v>
      </c>
      <c r="AS107" s="217">
        <f ca="1">(J107-I107)*DCF!$H$41</f>
        <v>341.1554957694288</v>
      </c>
      <c r="AT107" s="217">
        <f ca="1">(U107-Z107)*(1-DCF!$H$40)+Z107-AE107-AO107</f>
        <v>201.57324692513032</v>
      </c>
      <c r="AU107" s="217">
        <f ca="1">(V107-AA107)*(1-DCF!$H$40)+AA107-AF107-AP107</f>
        <v>458.63357023876</v>
      </c>
      <c r="AV107" s="217">
        <f ca="1">(W107-AB107)*(1-DCF!$H$40)+AB107-AG107-AQ107</f>
        <v>827.86946336069627</v>
      </c>
      <c r="AW107" s="217">
        <f ca="1">(X107-AC107)*(1-DCF!$H$40)+AC107-AH107-AR107</f>
        <v>1164.2793771539491</v>
      </c>
      <c r="AX107" s="217">
        <f ca="1">(Y107-AD107)*(1-DCF!$H$40)+AD107-AI107-AS107</f>
        <v>1453.8008593239383</v>
      </c>
      <c r="AY107" s="218">
        <f t="shared" ca="1" si="23"/>
        <v>9.7576614188166655E-2</v>
      </c>
      <c r="AZ107" s="219">
        <f t="shared" ca="1" si="24"/>
        <v>11.015322837633331</v>
      </c>
      <c r="BA107" s="217">
        <f ca="1">SUMPRODUCT(AT107:AX107,(1+$AY107)^(-{1,2,3,4,5}))</f>
        <v>2905.4548064682003</v>
      </c>
      <c r="BB107" s="217">
        <f t="shared" ca="1" si="25"/>
        <v>34189.606661427024</v>
      </c>
      <c r="BC107" s="217">
        <f t="shared" ca="1" si="26"/>
        <v>21464.455658397743</v>
      </c>
      <c r="BD107" s="217">
        <f t="shared" ca="1" si="27"/>
        <v>24369.910464865941</v>
      </c>
      <c r="BE107" s="217">
        <f ca="1">BD107-(DCF!$J$48-DCF!$J$51)</f>
        <v>23807.770464865942</v>
      </c>
      <c r="BF107" s="220">
        <f ca="1">BE107/DCF!$J$55</f>
        <v>960.77749347280803</v>
      </c>
    </row>
    <row r="108" spans="1:58" ht="15" customHeight="1">
      <c r="A108">
        <v>82</v>
      </c>
      <c r="B108" s="215">
        <f t="shared" ca="1" si="14"/>
        <v>0.19748924825703251</v>
      </c>
      <c r="C108" s="216">
        <f t="shared" ca="1" si="15"/>
        <v>0.31423657350556167</v>
      </c>
      <c r="D108" s="215">
        <f t="shared" ca="1" si="16"/>
        <v>0.79944733454202854</v>
      </c>
      <c r="E108" s="216">
        <f t="shared" ca="1" si="17"/>
        <v>0.6833356149975407</v>
      </c>
      <c r="F108" s="217">
        <f ca="1">DCF!$H$7*(1+('A1'!F14+$C108*('A1'!F12-'A1'!F14)))</f>
        <v>6194.9856361090824</v>
      </c>
      <c r="G108" s="217">
        <f ca="1">F108*(1+('A1'!G14+$C108*('A1'!G12-'A1'!G14)))</f>
        <v>6858.6884331566907</v>
      </c>
      <c r="H108" s="217">
        <f ca="1">G108*(1+('A1'!H14+$C108*('A1'!H12-'A1'!H14)))</f>
        <v>7481.8054525715861</v>
      </c>
      <c r="I108" s="217">
        <f ca="1">H108*(1+('A1'!I14+$C108*('A1'!I12-'A1'!I14)))</f>
        <v>8067.4908470147839</v>
      </c>
      <c r="J108" s="217">
        <f ca="1">I108*(1+('A1'!J14+$C108*('A1'!J12-'A1'!J14)))</f>
        <v>8648.3224370042626</v>
      </c>
      <c r="K108" s="216">
        <f ca="1">'A1'!F21+$C108*('A1'!F19-'A1'!F21)</f>
        <v>0.36271698845719413</v>
      </c>
      <c r="L108" s="216">
        <f ca="1">'A1'!G21+$C108*('A1'!G19-'A1'!G21)</f>
        <v>0.36143225698708287</v>
      </c>
      <c r="M108" s="216">
        <f ca="1">'A1'!H21+$C108*('A1'!H19-'A1'!H21)</f>
        <v>0.35328989125202725</v>
      </c>
      <c r="N108" s="216">
        <f ca="1">'A1'!I21+$C108*('A1'!I19-'A1'!I21)</f>
        <v>0.34828989125202725</v>
      </c>
      <c r="O108" s="216">
        <f ca="1">'A1'!J21+$C108*('A1'!J19-'A1'!J21)</f>
        <v>0.34328989125202725</v>
      </c>
      <c r="P108" s="216">
        <f ca="1">'A1'!F28+$C108*('A1'!F26-'A1'!F28)</f>
        <v>0.45214408566236097</v>
      </c>
      <c r="Q108" s="216">
        <f ca="1">'A1'!G28+$C108*('A1'!G26-'A1'!G28)</f>
        <v>0.45085935419224976</v>
      </c>
      <c r="R108" s="216">
        <f ca="1">'A1'!H28+$C108*('A1'!H26-'A1'!H28)</f>
        <v>0.44614580558966632</v>
      </c>
      <c r="S108" s="216">
        <f ca="1">'A1'!I28+$C108*('A1'!I26-'A1'!I28)</f>
        <v>0.44457462272213849</v>
      </c>
      <c r="T108" s="216">
        <f ca="1">'A1'!J28+$C108*('A1'!J26-'A1'!J28)</f>
        <v>0.44300343985461071</v>
      </c>
      <c r="U108" s="217">
        <f t="shared" ca="1" si="18"/>
        <v>1146.9329865140201</v>
      </c>
      <c r="V108" s="217">
        <f t="shared" ca="1" si="19"/>
        <v>1287.4333552107896</v>
      </c>
      <c r="W108" s="217">
        <f t="shared" ca="1" si="20"/>
        <v>1500.5830969610377</v>
      </c>
      <c r="X108" s="217">
        <f t="shared" ca="1" si="21"/>
        <v>1671.0636376053765</v>
      </c>
      <c r="Y108" s="217">
        <f t="shared" ca="1" si="22"/>
        <v>1848.2041795279038</v>
      </c>
      <c r="Z108" s="217">
        <f ca="1">F108*('A1'!F35+$C108*('A1'!F33-'A1'!F35))</f>
        <v>361.96568287050945</v>
      </c>
      <c r="AA108" s="217">
        <f ca="1">G108*('A1'!G35+$C108*('A1'!G33-'A1'!G35))</f>
        <v>403.68617533594096</v>
      </c>
      <c r="AB108" s="217">
        <f ca="1">H108*('A1'!H35+$C108*('A1'!H33-'A1'!H35))</f>
        <v>423.04670115473056</v>
      </c>
      <c r="AC108" s="217">
        <f ca="1">I108*('A1'!I35+$C108*('A1'!I33-'A1'!I35))</f>
        <v>437.49326096021656</v>
      </c>
      <c r="AD108" s="217">
        <f ca="1">J108*('A1'!J35+$C108*('A1'!J33-'A1'!J35))</f>
        <v>451.69462596213282</v>
      </c>
      <c r="AE108" s="217">
        <f ca="1">F108*('A1'!F43+$C108*('A1'!F41-'A1'!F43))</f>
        <v>642.51459878785727</v>
      </c>
      <c r="AF108" s="217">
        <f ca="1">G108*('A1'!G43+$C108*('A1'!G41-'A1'!G43))</f>
        <v>713.31539349381092</v>
      </c>
      <c r="AG108" s="217">
        <f ca="1">H108*('A1'!H43+$C108*('A1'!H41-'A1'!H43))</f>
        <v>703.3025807032202</v>
      </c>
      <c r="AH108" s="217">
        <f ca="1">I108*('A1'!I43+$C108*('A1'!I41-'A1'!I43))</f>
        <v>677.68310664703529</v>
      </c>
      <c r="AI108" s="217">
        <f ca="1">J108*('A1'!J43+$C108*('A1'!J41-'A1'!J43))</f>
        <v>683.23234700924149</v>
      </c>
      <c r="AJ108" s="217">
        <f ca="1">(U108-Z108)*DCF!$H$40</f>
        <v>189.96208748172955</v>
      </c>
      <c r="AK108" s="217">
        <f ca="1">(V108-AA108)*DCF!$H$40</f>
        <v>213.86681752971336</v>
      </c>
      <c r="AL108" s="217">
        <f ca="1">(W108-AB108)*DCF!$H$40</f>
        <v>260.76380778512635</v>
      </c>
      <c r="AM108" s="217">
        <f ca="1">(X108-AC108)*DCF!$H$40</f>
        <v>298.5240311481287</v>
      </c>
      <c r="AN108" s="217">
        <f ca="1">(Y108-AD108)*DCF!$H$40</f>
        <v>337.9553119629166</v>
      </c>
      <c r="AO108" s="217">
        <f ca="1">(F108-DCF!$H$7)*DCF!$H$41</f>
        <v>275.20789542439348</v>
      </c>
      <c r="AP108" s="217">
        <f ca="1">(G108-F108)*DCF!$H$41</f>
        <v>220.24140721315769</v>
      </c>
      <c r="AQ108" s="217">
        <f ca="1">(H108-G108)*DCF!$H$41</f>
        <v>206.77352849028435</v>
      </c>
      <c r="AR108" s="217">
        <f ca="1">(I108-H108)*DCF!$H$41</f>
        <v>194.35231556981131</v>
      </c>
      <c r="AS108" s="217">
        <f ca="1">(J108-I108)*DCF!$H$41</f>
        <v>192.7416417441473</v>
      </c>
      <c r="AT108" s="217">
        <f ca="1">(U108-Z108)*(1-DCF!$H$40)+Z108-AE108-AO108</f>
        <v>39.248404820039752</v>
      </c>
      <c r="AU108" s="217">
        <f ca="1">(V108-AA108)*(1-DCF!$H$40)+AA108-AF108-AP108</f>
        <v>140.00973697410757</v>
      </c>
      <c r="AV108" s="217">
        <f ca="1">(W108-AB108)*(1-DCF!$H$40)+AB108-AG108-AQ108</f>
        <v>329.74317998240679</v>
      </c>
      <c r="AW108" s="217">
        <f ca="1">(X108-AC108)*(1-DCF!$H$40)+AC108-AH108-AR108</f>
        <v>500.50418424040123</v>
      </c>
      <c r="AX108" s="217">
        <f ca="1">(Y108-AD108)*(1-DCF!$H$40)+AD108-AI108-AS108</f>
        <v>634.27487881159868</v>
      </c>
      <c r="AY108" s="218">
        <f t="shared" ca="1" si="23"/>
        <v>0.10616671229995081</v>
      </c>
      <c r="AZ108" s="219">
        <f t="shared" ca="1" si="24"/>
        <v>12.733342459990162</v>
      </c>
      <c r="BA108" s="217">
        <f ca="1">SUMPRODUCT(AT108:AX108,(1+$AY108)^(-{1,2,3,4,5}))</f>
        <v>1110.796270875795</v>
      </c>
      <c r="BB108" s="217">
        <f t="shared" ca="1" si="25"/>
        <v>23533.816753913936</v>
      </c>
      <c r="BC108" s="217">
        <f t="shared" ca="1" si="26"/>
        <v>14209.848302178982</v>
      </c>
      <c r="BD108" s="217">
        <f t="shared" ca="1" si="27"/>
        <v>15320.644573054777</v>
      </c>
      <c r="BE108" s="217">
        <f ca="1">BD108-(DCF!$J$48-DCF!$J$51)</f>
        <v>14758.504573054777</v>
      </c>
      <c r="BF108" s="220">
        <f ca="1">BE108/DCF!$J$55</f>
        <v>595.58869874153027</v>
      </c>
    </row>
    <row r="109" spans="1:58" ht="15" customHeight="1">
      <c r="A109">
        <v>83</v>
      </c>
      <c r="B109" s="215">
        <f t="shared" ca="1" si="14"/>
        <v>0.27593901320775038</v>
      </c>
      <c r="C109" s="216">
        <f t="shared" ca="1" si="15"/>
        <v>0.37144246742110032</v>
      </c>
      <c r="D109" s="215">
        <f t="shared" ca="1" si="16"/>
        <v>0.60410603863205414</v>
      </c>
      <c r="E109" s="216">
        <f t="shared" ca="1" si="17"/>
        <v>0.55508767078898236</v>
      </c>
      <c r="F109" s="217">
        <f ca="1">DCF!$H$7*(1+('A1'!F14+$C109*('A1'!F12-'A1'!F14)))</f>
        <v>6228.7497216982683</v>
      </c>
      <c r="G109" s="217">
        <f ca="1">F109*(1+('A1'!G14+$C109*('A1'!G12-'A1'!G14)))</f>
        <v>6949.5180298365785</v>
      </c>
      <c r="H109" s="217">
        <f ca="1">G109*(1+('A1'!H14+$C109*('A1'!H12-'A1'!H14)))</f>
        <v>7632.5689274990982</v>
      </c>
      <c r="I109" s="217">
        <f ca="1">H109*(1+('A1'!I14+$C109*('A1'!I12-'A1'!I14)))</f>
        <v>8269.3527950413227</v>
      </c>
      <c r="J109" s="217">
        <f ca="1">I109*(1+('A1'!J14+$C109*('A1'!J12-'A1'!J14)))</f>
        <v>8897.8316512249894</v>
      </c>
      <c r="K109" s="216">
        <f ca="1">'A1'!F21+$C109*('A1'!F19-'A1'!F21)</f>
        <v>0.35957066429183948</v>
      </c>
      <c r="L109" s="216">
        <f ca="1">'A1'!G21+$C109*('A1'!G19-'A1'!G21)</f>
        <v>0.35714181494341746</v>
      </c>
      <c r="M109" s="216">
        <f ca="1">'A1'!H21+$C109*('A1'!H19-'A1'!H21)</f>
        <v>0.34842739026920649</v>
      </c>
      <c r="N109" s="216">
        <f ca="1">'A1'!I21+$C109*('A1'!I19-'A1'!I21)</f>
        <v>0.34342739026920649</v>
      </c>
      <c r="O109" s="216">
        <f ca="1">'A1'!J21+$C109*('A1'!J19-'A1'!J21)</f>
        <v>0.33842739026920649</v>
      </c>
      <c r="P109" s="216">
        <f ca="1">'A1'!F28+$C109*('A1'!F26-'A1'!F28)</f>
        <v>0.45071393831447248</v>
      </c>
      <c r="Q109" s="216">
        <f ca="1">'A1'!G28+$C109*('A1'!G26-'A1'!G28)</f>
        <v>0.44828508896605052</v>
      </c>
      <c r="R109" s="216">
        <f ca="1">'A1'!H28+$C109*('A1'!H26-'A1'!H28)</f>
        <v>0.44271345195473399</v>
      </c>
      <c r="S109" s="216">
        <f ca="1">'A1'!I28+$C109*('A1'!I26-'A1'!I28)</f>
        <v>0.44085623961762849</v>
      </c>
      <c r="T109" s="216">
        <f ca="1">'A1'!J28+$C109*('A1'!J26-'A1'!J28)</f>
        <v>0.43899902728052298</v>
      </c>
      <c r="U109" s="217">
        <f t="shared" ca="1" si="18"/>
        <v>1181.6897287178108</v>
      </c>
      <c r="V109" s="217">
        <f t="shared" ca="1" si="19"/>
        <v>1352.1892394022775</v>
      </c>
      <c r="W109" s="217">
        <f t="shared" ca="1" si="20"/>
        <v>1594.1319178651831</v>
      </c>
      <c r="X109" s="217">
        <f t="shared" ca="1" si="21"/>
        <v>1783.8347681314701</v>
      </c>
      <c r="Y109" s="217">
        <f t="shared" ca="1" si="22"/>
        <v>1980.4222666525516</v>
      </c>
      <c r="Z109" s="217">
        <f ca="1">F109*('A1'!F35+$C109*('A1'!F33-'A1'!F35))</f>
        <v>362.15687247401559</v>
      </c>
      <c r="AA109" s="217">
        <f ca="1">G109*('A1'!G35+$C109*('A1'!G33-'A1'!G35))</f>
        <v>405.05665660596867</v>
      </c>
      <c r="AB109" s="217">
        <f ca="1">H109*('A1'!H35+$C109*('A1'!H33-'A1'!H35))</f>
        <v>426.76847306283514</v>
      </c>
      <c r="AC109" s="217">
        <f ca="1">I109*('A1'!I35+$C109*('A1'!I33-'A1'!I35))</f>
        <v>442.76339643840811</v>
      </c>
      <c r="AD109" s="217">
        <f ca="1">J109*('A1'!J35+$C109*('A1'!J33-'A1'!J35))</f>
        <v>458.61818194985653</v>
      </c>
      <c r="AE109" s="217">
        <f ca="1">F109*('A1'!F43+$C109*('A1'!F41-'A1'!F43))</f>
        <v>638.89002607528755</v>
      </c>
      <c r="AF109" s="217">
        <f ca="1">G109*('A1'!G43+$C109*('A1'!G41-'A1'!G43))</f>
        <v>708.84745907755928</v>
      </c>
      <c r="AG109" s="217">
        <f ca="1">H109*('A1'!H43+$C109*('A1'!H41-'A1'!H43))</f>
        <v>702.19262915568925</v>
      </c>
      <c r="AH109" s="217">
        <f ca="1">I109*('A1'!I43+$C109*('A1'!I41-'A1'!I43))</f>
        <v>678.08290731312547</v>
      </c>
      <c r="AI109" s="217">
        <f ca="1">J109*('A1'!J43+$C109*('A1'!J41-'A1'!J43))</f>
        <v>685.12870959724899</v>
      </c>
      <c r="AJ109" s="217">
        <f ca="1">(U109-Z109)*DCF!$H$40</f>
        <v>198.32695121099843</v>
      </c>
      <c r="AK109" s="217">
        <f ca="1">(V109-AA109)*DCF!$H$40</f>
        <v>229.20608503670672</v>
      </c>
      <c r="AL109" s="217">
        <f ca="1">(W109-AB109)*DCF!$H$40</f>
        <v>282.50195364216825</v>
      </c>
      <c r="AM109" s="217">
        <f ca="1">(X109-AC109)*DCF!$H$40</f>
        <v>324.53927194972101</v>
      </c>
      <c r="AN109" s="217">
        <f ca="1">(Y109-AD109)*DCF!$H$40</f>
        <v>368.27658849805221</v>
      </c>
      <c r="AO109" s="217">
        <f ca="1">(F109-DCF!$H$7)*DCF!$H$41</f>
        <v>286.41208163018763</v>
      </c>
      <c r="AP109" s="217">
        <f ca="1">(G109-F109)*DCF!$H$41</f>
        <v>239.17787775669331</v>
      </c>
      <c r="AQ109" s="217">
        <f ca="1">(H109-G109)*DCF!$H$41</f>
        <v>226.66183051901905</v>
      </c>
      <c r="AR109" s="217">
        <f ca="1">(I109-H109)*DCF!$H$41</f>
        <v>211.3086997704433</v>
      </c>
      <c r="AS109" s="217">
        <f ca="1">(J109-I109)*DCF!$H$41</f>
        <v>208.55278643594093</v>
      </c>
      <c r="AT109" s="217">
        <f ca="1">(U109-Z109)*(1-DCF!$H$40)+Z109-AE109-AO109</f>
        <v>58.060669801337156</v>
      </c>
      <c r="AU109" s="217">
        <f ca="1">(V109-AA109)*(1-DCF!$H$40)+AA109-AF109-AP109</f>
        <v>174.95781753131814</v>
      </c>
      <c r="AV109" s="217">
        <f ca="1">(W109-AB109)*(1-DCF!$H$40)+AB109-AG109-AQ109</f>
        <v>382.7755045483068</v>
      </c>
      <c r="AW109" s="217">
        <f ca="1">(X109-AC109)*(1-DCF!$H$40)+AC109-AH109-AR109</f>
        <v>569.90388909818034</v>
      </c>
      <c r="AX109" s="217">
        <f ca="1">(Y109-AD109)*(1-DCF!$H$40)+AD109-AI109-AS109</f>
        <v>718.46418212130948</v>
      </c>
      <c r="AY109" s="218">
        <f t="shared" ca="1" si="23"/>
        <v>0.10360175341577965</v>
      </c>
      <c r="AZ109" s="219">
        <f t="shared" ca="1" si="24"/>
        <v>12.22035068315593</v>
      </c>
      <c r="BA109" s="217">
        <f ca="1">SUMPRODUCT(AT109:AX109,(1+$AY109)^(-{1,2,3,4,5}))</f>
        <v>1304.1122438681143</v>
      </c>
      <c r="BB109" s="217">
        <f t="shared" ca="1" si="25"/>
        <v>24201.454599224722</v>
      </c>
      <c r="BC109" s="217">
        <f t="shared" ca="1" si="26"/>
        <v>14783.578114883294</v>
      </c>
      <c r="BD109" s="217">
        <f t="shared" ca="1" si="27"/>
        <v>16087.690358751408</v>
      </c>
      <c r="BE109" s="217">
        <f ca="1">BD109-(DCF!$J$48-DCF!$J$51)</f>
        <v>15525.550358751409</v>
      </c>
      <c r="BF109" s="220">
        <f ca="1">BE109/DCF!$J$55</f>
        <v>626.54331200311447</v>
      </c>
    </row>
    <row r="110" spans="1:58" ht="15" customHeight="1">
      <c r="A110">
        <v>84</v>
      </c>
      <c r="B110" s="215">
        <f t="shared" ca="1" si="14"/>
        <v>0.19130405818039409</v>
      </c>
      <c r="C110" s="216">
        <f t="shared" ca="1" si="15"/>
        <v>0.30927662228205521</v>
      </c>
      <c r="D110" s="215">
        <f t="shared" ca="1" si="16"/>
        <v>0.84755949544851261</v>
      </c>
      <c r="E110" s="216">
        <f t="shared" ca="1" si="17"/>
        <v>0.72391984447312463</v>
      </c>
      <c r="F110" s="217">
        <f ca="1">DCF!$H$7*(1+('A1'!F14+$C110*('A1'!F12-'A1'!F14)))</f>
        <v>6192.0581717139639</v>
      </c>
      <c r="G110" s="217">
        <f ca="1">F110*(1+('A1'!G14+$C110*('A1'!G12-'A1'!G14)))</f>
        <v>6850.840487465055</v>
      </c>
      <c r="H110" s="217">
        <f ca="1">G110*(1+('A1'!H14+$C110*('A1'!H12-'A1'!H14)))</f>
        <v>7468.8271365866322</v>
      </c>
      <c r="I110" s="217">
        <f ca="1">H110*(1+('A1'!I14+$C110*('A1'!I12-'A1'!I14)))</f>
        <v>8050.1625200450499</v>
      </c>
      <c r="J110" s="217">
        <f ca="1">I110*(1+('A1'!J14+$C110*('A1'!J12-'A1'!J14)))</f>
        <v>8626.9515411587818</v>
      </c>
      <c r="K110" s="216">
        <f ca="1">'A1'!F21+$C110*('A1'!F19-'A1'!F21)</f>
        <v>0.36298978577448698</v>
      </c>
      <c r="L110" s="216">
        <f ca="1">'A1'!G21+$C110*('A1'!G19-'A1'!G21)</f>
        <v>0.36180425332884586</v>
      </c>
      <c r="M110" s="216">
        <f ca="1">'A1'!H21+$C110*('A1'!H19-'A1'!H21)</f>
        <v>0.35371148710602529</v>
      </c>
      <c r="N110" s="216">
        <f ca="1">'A1'!I21+$C110*('A1'!I19-'A1'!I21)</f>
        <v>0.34871148710602529</v>
      </c>
      <c r="O110" s="216">
        <f ca="1">'A1'!J21+$C110*('A1'!J19-'A1'!J21)</f>
        <v>0.34371148710602528</v>
      </c>
      <c r="P110" s="216">
        <f ca="1">'A1'!F28+$C110*('A1'!F26-'A1'!F28)</f>
        <v>0.45226808444294864</v>
      </c>
      <c r="Q110" s="216">
        <f ca="1">'A1'!G28+$C110*('A1'!G26-'A1'!G28)</f>
        <v>0.45108255199730751</v>
      </c>
      <c r="R110" s="216">
        <f ca="1">'A1'!H28+$C110*('A1'!H26-'A1'!H28)</f>
        <v>0.44644340266307669</v>
      </c>
      <c r="S110" s="216">
        <f ca="1">'A1'!I28+$C110*('A1'!I26-'A1'!I28)</f>
        <v>0.44489701955166644</v>
      </c>
      <c r="T110" s="216">
        <f ca="1">'A1'!J28+$C110*('A1'!J26-'A1'!J28)</f>
        <v>0.44335063644025619</v>
      </c>
      <c r="U110" s="217">
        <f t="shared" ca="1" si="18"/>
        <v>1143.9340143799691</v>
      </c>
      <c r="V110" s="217">
        <f t="shared" ca="1" si="19"/>
        <v>1281.8826498105188</v>
      </c>
      <c r="W110" s="217">
        <f t="shared" ca="1" si="20"/>
        <v>1492.6085824066779</v>
      </c>
      <c r="X110" s="217">
        <f t="shared" ca="1" si="21"/>
        <v>1661.4850641603775</v>
      </c>
      <c r="Y110" s="217">
        <f t="shared" ca="1" si="22"/>
        <v>1837.0047414434853</v>
      </c>
      <c r="Z110" s="217">
        <f ca="1">F110*('A1'!F35+$C110*('A1'!F33-'A1'!F35))</f>
        <v>361.94819612122939</v>
      </c>
      <c r="AA110" s="217">
        <f ca="1">G110*('A1'!G35+$C110*('A1'!G33-'A1'!G35))</f>
        <v>403.56406216527</v>
      </c>
      <c r="AB110" s="217">
        <f ca="1">H110*('A1'!H35+$C110*('A1'!H33-'A1'!H35))</f>
        <v>422.72035827386514</v>
      </c>
      <c r="AC110" s="217">
        <f ca="1">I110*('A1'!I35+$C110*('A1'!I33-'A1'!I35))</f>
        <v>437.03270128635933</v>
      </c>
      <c r="AD110" s="217">
        <f ca="1">J110*('A1'!J35+$C110*('A1'!J33-'A1'!J35))</f>
        <v>451.09191310600505</v>
      </c>
      <c r="AE110" s="217">
        <f ca="1">F110*('A1'!F43+$C110*('A1'!F41-'A1'!F43))</f>
        <v>642.82522216210225</v>
      </c>
      <c r="AF110" s="217">
        <f ca="1">G110*('A1'!G43+$C110*('A1'!G41-'A1'!G43))</f>
        <v>713.68848785700948</v>
      </c>
      <c r="AG110" s="217">
        <f ca="1">H110*('A1'!H43+$C110*('A1'!H41-'A1'!H43))</f>
        <v>703.37917231917402</v>
      </c>
      <c r="AH110" s="217">
        <f ca="1">I110*('A1'!I43+$C110*('A1'!I41-'A1'!I43))</f>
        <v>677.62499184854016</v>
      </c>
      <c r="AI110" s="217">
        <f ca="1">J110*('A1'!J43+$C110*('A1'!J41-'A1'!J43))</f>
        <v>683.04163354087075</v>
      </c>
      <c r="AJ110" s="217">
        <f ca="1">(U110-Z110)*DCF!$H$40</f>
        <v>189.24056801861502</v>
      </c>
      <c r="AK110" s="217">
        <f ca="1">(V110-AA110)*DCF!$H$40</f>
        <v>212.55309821015021</v>
      </c>
      <c r="AL110" s="217">
        <f ca="1">(W110-AB110)*DCF!$H$40</f>
        <v>258.91295024014073</v>
      </c>
      <c r="AM110" s="217">
        <f ca="1">(X110-AC110)*DCF!$H$40</f>
        <v>296.31747181551242</v>
      </c>
      <c r="AN110" s="217">
        <f ca="1">(Y110-AD110)*DCF!$H$40</f>
        <v>335.39090445767022</v>
      </c>
      <c r="AO110" s="217">
        <f ca="1">(F110-DCF!$H$7)*DCF!$H$41</f>
        <v>274.23645326562092</v>
      </c>
      <c r="AP110" s="217">
        <f ca="1">(G110-F110)*DCF!$H$41</f>
        <v>218.60860751767405</v>
      </c>
      <c r="AQ110" s="217">
        <f ca="1">(H110-G110)*DCF!$H$41</f>
        <v>205.07107977686732</v>
      </c>
      <c r="AR110" s="217">
        <f ca="1">(I110-H110)*DCF!$H$41</f>
        <v>192.9088192564879</v>
      </c>
      <c r="AS110" s="217">
        <f ca="1">(J110-I110)*DCF!$H$41</f>
        <v>191.40016621939262</v>
      </c>
      <c r="AT110" s="217">
        <f ca="1">(U110-Z110)*(1-DCF!$H$40)+Z110-AE110-AO110</f>
        <v>37.631770933630889</v>
      </c>
      <c r="AU110" s="217">
        <f ca="1">(V110-AA110)*(1-DCF!$H$40)+AA110-AF110-AP110</f>
        <v>137.03245622568511</v>
      </c>
      <c r="AV110" s="217">
        <f ca="1">(W110-AB110)*(1-DCF!$H$40)+AB110-AG110-AQ110</f>
        <v>325.24538007049591</v>
      </c>
      <c r="AW110" s="217">
        <f ca="1">(X110-AC110)*(1-DCF!$H$40)+AC110-AH110-AR110</f>
        <v>494.63378123983711</v>
      </c>
      <c r="AX110" s="217">
        <f ca="1">(Y110-AD110)*(1-DCF!$H$40)+AD110-AI110-AS110</f>
        <v>627.17203722555155</v>
      </c>
      <c r="AY110" s="218">
        <f t="shared" ca="1" si="23"/>
        <v>0.10697839688946249</v>
      </c>
      <c r="AZ110" s="219">
        <f t="shared" ca="1" si="24"/>
        <v>12.895679377892499</v>
      </c>
      <c r="BA110" s="217">
        <f ca="1">SUMPRODUCT(AT110:AX110,(1+$AY110)^(-{1,2,3,4,5}))</f>
        <v>1092.2973495880667</v>
      </c>
      <c r="BB110" s="217">
        <f t="shared" ca="1" si="25"/>
        <v>23689.424161323495</v>
      </c>
      <c r="BC110" s="217">
        <f t="shared" ca="1" si="26"/>
        <v>14251.440908277424</v>
      </c>
      <c r="BD110" s="217">
        <f t="shared" ca="1" si="27"/>
        <v>15343.738257865491</v>
      </c>
      <c r="BE110" s="217">
        <f ca="1">BD110-(DCF!$J$48-DCF!$J$51)</f>
        <v>14781.598257865491</v>
      </c>
      <c r="BF110" s="220">
        <f ca="1">BE110/DCF!$J$55</f>
        <v>596.52065886103128</v>
      </c>
    </row>
    <row r="111" spans="1:58" ht="15" customHeight="1">
      <c r="A111">
        <v>85</v>
      </c>
      <c r="B111" s="215">
        <f t="shared" ca="1" si="14"/>
        <v>0.59546816658267043</v>
      </c>
      <c r="C111" s="216">
        <f t="shared" ca="1" si="15"/>
        <v>0.55026016775399489</v>
      </c>
      <c r="D111" s="215">
        <f t="shared" ca="1" si="16"/>
        <v>0.7327572485348528</v>
      </c>
      <c r="E111" s="216">
        <f t="shared" ca="1" si="17"/>
        <v>0.63445742281838957</v>
      </c>
      <c r="F111" s="217">
        <f ca="1">DCF!$H$7*(1+('A1'!F14+$C111*('A1'!F12-'A1'!F14)))</f>
        <v>6334.2915763158298</v>
      </c>
      <c r="G111" s="217">
        <f ca="1">F111*(1+('A1'!G14+$C111*('A1'!G12-'A1'!G14)))</f>
        <v>7237.1753227027202</v>
      </c>
      <c r="H111" s="217">
        <f ca="1">G111*(1+('A1'!H14+$C111*('A1'!H12-'A1'!H14)))</f>
        <v>8116.7368987654672</v>
      </c>
      <c r="I111" s="217">
        <f ca="1">H111*(1+('A1'!I14+$C111*('A1'!I12-'A1'!I14)))</f>
        <v>8924.5422743814179</v>
      </c>
      <c r="J111" s="217">
        <f ca="1">I111*(1+('A1'!J14+$C111*('A1'!J12-'A1'!J14)))</f>
        <v>9714.5267971325011</v>
      </c>
      <c r="K111" s="216">
        <f ca="1">'A1'!F21+$C111*('A1'!F19-'A1'!F21)</f>
        <v>0.34973569077353028</v>
      </c>
      <c r="L111" s="216">
        <f ca="1">'A1'!G21+$C111*('A1'!G19-'A1'!G21)</f>
        <v>0.34373048741845036</v>
      </c>
      <c r="M111" s="216">
        <f ca="1">'A1'!H21+$C111*('A1'!H19-'A1'!H21)</f>
        <v>0.33322788574091045</v>
      </c>
      <c r="N111" s="216">
        <f ca="1">'A1'!I21+$C111*('A1'!I19-'A1'!I21)</f>
        <v>0.32822788574091044</v>
      </c>
      <c r="O111" s="216">
        <f ca="1">'A1'!J21+$C111*('A1'!J19-'A1'!J21)</f>
        <v>0.32322788574091044</v>
      </c>
      <c r="P111" s="216">
        <f ca="1">'A1'!F28+$C111*('A1'!F26-'A1'!F28)</f>
        <v>0.44624349580615014</v>
      </c>
      <c r="Q111" s="216">
        <f ca="1">'A1'!G28+$C111*('A1'!G26-'A1'!G28)</f>
        <v>0.44023829245107021</v>
      </c>
      <c r="R111" s="216">
        <f ca="1">'A1'!H28+$C111*('A1'!H26-'A1'!H28)</f>
        <v>0.43198438993476035</v>
      </c>
      <c r="S111" s="216">
        <f ca="1">'A1'!I28+$C111*('A1'!I26-'A1'!I28)</f>
        <v>0.42923308909599034</v>
      </c>
      <c r="T111" s="216">
        <f ca="1">'A1'!J28+$C111*('A1'!J26-'A1'!J28)</f>
        <v>0.42648178825722038</v>
      </c>
      <c r="U111" s="217">
        <f t="shared" ca="1" si="18"/>
        <v>1292.327319841434</v>
      </c>
      <c r="V111" s="217">
        <f t="shared" ca="1" si="19"/>
        <v>1563.4558152616648</v>
      </c>
      <c r="W111" s="217">
        <f t="shared" ca="1" si="20"/>
        <v>1905.7101854004572</v>
      </c>
      <c r="X111" s="217">
        <f t="shared" ca="1" si="21"/>
        <v>2164.5497832553374</v>
      </c>
      <c r="Y111" s="217">
        <f t="shared" ca="1" si="22"/>
        <v>2431.4520790081879</v>
      </c>
      <c r="Z111" s="217">
        <f ca="1">F111*('A1'!F35+$C111*('A1'!F33-'A1'!F35))</f>
        <v>362.62995285201845</v>
      </c>
      <c r="AA111" s="217">
        <f ca="1">G111*('A1'!G35+$C111*('A1'!G33-'A1'!G35))</f>
        <v>408.88157693621395</v>
      </c>
      <c r="AB111" s="217">
        <f ca="1">H111*('A1'!H35+$C111*('A1'!H33-'A1'!H35))</f>
        <v>437.87472684310109</v>
      </c>
      <c r="AC111" s="217">
        <f ca="1">I111*('A1'!I35+$C111*('A1'!I33-'A1'!I35))</f>
        <v>458.69361036577737</v>
      </c>
      <c r="AD111" s="217">
        <f ca="1">J111*('A1'!J35+$C111*('A1'!J33-'A1'!J35))</f>
        <v>479.86729489893037</v>
      </c>
      <c r="AE111" s="217">
        <f ca="1">F111*('A1'!F43+$C111*('A1'!F41-'A1'!F43))</f>
        <v>627.0619064870159</v>
      </c>
      <c r="AF111" s="217">
        <f ca="1">G111*('A1'!G43+$C111*('A1'!G41-'A1'!G43))</f>
        <v>692.89363636107134</v>
      </c>
      <c r="AG111" s="217">
        <f ca="1">H111*('A1'!H43+$C111*('A1'!H41-'A1'!H43))</f>
        <v>695.93627910683358</v>
      </c>
      <c r="AH111" s="217">
        <f ca="1">I111*('A1'!I43+$C111*('A1'!I41-'A1'!I43))</f>
        <v>675.95281155022883</v>
      </c>
      <c r="AI111" s="217">
        <f ca="1">J111*('A1'!J43+$C111*('A1'!J41-'A1'!J43))</f>
        <v>687.21431166549678</v>
      </c>
      <c r="AJ111" s="217">
        <f ca="1">(U111-Z111)*DCF!$H$40</f>
        <v>224.98676281143855</v>
      </c>
      <c r="AK111" s="217">
        <f ca="1">(V111-AA111)*DCF!$H$40</f>
        <v>279.40696567475914</v>
      </c>
      <c r="AL111" s="217">
        <f ca="1">(W111-AB111)*DCF!$H$40</f>
        <v>355.21618097088015</v>
      </c>
      <c r="AM111" s="217">
        <f ca="1">(X111-AC111)*DCF!$H$40</f>
        <v>412.8171938392735</v>
      </c>
      <c r="AN111" s="217">
        <f ca="1">(Y111-AD111)*DCF!$H$40</f>
        <v>472.28351775444031</v>
      </c>
      <c r="AO111" s="217">
        <f ca="1">(F111-DCF!$H$7)*DCF!$H$41</f>
        <v>321.43481572782753</v>
      </c>
      <c r="AP111" s="217">
        <f ca="1">(G111-F111)*DCF!$H$41</f>
        <v>299.6105903707267</v>
      </c>
      <c r="AQ111" s="217">
        <f ca="1">(H111-G111)*DCF!$H$41</f>
        <v>291.87142212508519</v>
      </c>
      <c r="AR111" s="217">
        <f ca="1">(I111-H111)*DCF!$H$41</f>
        <v>268.06003149516408</v>
      </c>
      <c r="AS111" s="217">
        <f ca="1">(J111-I111)*DCF!$H$41</f>
        <v>262.14640610416626</v>
      </c>
      <c r="AT111" s="217">
        <f ca="1">(U111-Z111)*(1-DCF!$H$40)+Z111-AE111-AO111</f>
        <v>118.84383481515192</v>
      </c>
      <c r="AU111" s="217">
        <f ca="1">(V111-AA111)*(1-DCF!$H$40)+AA111-AF111-AP111</f>
        <v>291.54462285510778</v>
      </c>
      <c r="AV111" s="217">
        <f ca="1">(W111-AB111)*(1-DCF!$H$40)+AB111-AG111-AQ111</f>
        <v>562.68630319765816</v>
      </c>
      <c r="AW111" s="217">
        <f ca="1">(X111-AC111)*(1-DCF!$H$40)+AC111-AH111-AR111</f>
        <v>807.71974637067092</v>
      </c>
      <c r="AX111" s="217">
        <f ca="1">(Y111-AD111)*(1-DCF!$H$40)+AD111-AI111-AS111</f>
        <v>1009.8078434840845</v>
      </c>
      <c r="AY111" s="218">
        <f t="shared" ca="1" si="23"/>
        <v>0.10518914845636779</v>
      </c>
      <c r="AZ111" s="219">
        <f t="shared" ca="1" si="24"/>
        <v>12.537829691273558</v>
      </c>
      <c r="BA111" s="217">
        <f ca="1">SUMPRODUCT(AT111:AX111,(1+$AY111)^(-{1,2,3,4,5}))</f>
        <v>1916.8728054438006</v>
      </c>
      <c r="BB111" s="217">
        <f t="shared" ca="1" si="25"/>
        <v>30485.132069097679</v>
      </c>
      <c r="BC111" s="217">
        <f t="shared" ca="1" si="26"/>
        <v>18488.642315160454</v>
      </c>
      <c r="BD111" s="217">
        <f t="shared" ca="1" si="27"/>
        <v>20405.515120604254</v>
      </c>
      <c r="BE111" s="217">
        <f ca="1">BD111-(DCF!$J$48-DCF!$J$51)</f>
        <v>19843.375120604254</v>
      </c>
      <c r="BF111" s="220">
        <f ca="1">BE111/DCF!$J$55</f>
        <v>800.79183552907239</v>
      </c>
    </row>
    <row r="112" spans="1:58" ht="15" customHeight="1">
      <c r="A112">
        <v>86</v>
      </c>
      <c r="B112" s="215">
        <f t="shared" ca="1" si="14"/>
        <v>0.24112963950512178</v>
      </c>
      <c r="C112" s="216">
        <f t="shared" ca="1" si="15"/>
        <v>0.34722445154764214</v>
      </c>
      <c r="D112" s="215">
        <f t="shared" ca="1" si="16"/>
        <v>0.70544079933244519</v>
      </c>
      <c r="E112" s="216">
        <f t="shared" ca="1" si="17"/>
        <v>0.61622975579941408</v>
      </c>
      <c r="F112" s="217">
        <f ca="1">DCF!$H$7*(1+('A1'!F14+$C112*('A1'!F12-'A1'!F14)))</f>
        <v>6214.4557546822307</v>
      </c>
      <c r="G112" s="217">
        <f ca="1">F112*(1+('A1'!G14+$C112*('A1'!G12-'A1'!G14)))</f>
        <v>6910.994748626159</v>
      </c>
      <c r="H112" s="217">
        <f ca="1">G112*(1+('A1'!H14+$C112*('A1'!H12-'A1'!H14)))</f>
        <v>7568.5011130187131</v>
      </c>
      <c r="I112" s="217">
        <f ca="1">H112*(1+('A1'!I14+$C112*('A1'!I12-'A1'!I14)))</f>
        <v>8183.4433469901569</v>
      </c>
      <c r="J112" s="217">
        <f ca="1">I112*(1+('A1'!J14+$C112*('A1'!J12-'A1'!J14)))</f>
        <v>8791.519928294756</v>
      </c>
      <c r="K112" s="216">
        <f ca="1">'A1'!F21+$C112*('A1'!F19-'A1'!F21)</f>
        <v>0.36090265516487968</v>
      </c>
      <c r="L112" s="216">
        <f ca="1">'A1'!G21+$C112*('A1'!G19-'A1'!G21)</f>
        <v>0.35895816613392684</v>
      </c>
      <c r="M112" s="216">
        <f ca="1">'A1'!H21+$C112*('A1'!H19-'A1'!H21)</f>
        <v>0.35048592161845044</v>
      </c>
      <c r="N112" s="216">
        <f ca="1">'A1'!I21+$C112*('A1'!I19-'A1'!I21)</f>
        <v>0.34548592161845043</v>
      </c>
      <c r="O112" s="216">
        <f ca="1">'A1'!J21+$C112*('A1'!J19-'A1'!J21)</f>
        <v>0.34048592161845043</v>
      </c>
      <c r="P112" s="216">
        <f ca="1">'A1'!F28+$C112*('A1'!F26-'A1'!F28)</f>
        <v>0.45131938871130894</v>
      </c>
      <c r="Q112" s="216">
        <f ca="1">'A1'!G28+$C112*('A1'!G26-'A1'!G28)</f>
        <v>0.4493748996803561</v>
      </c>
      <c r="R112" s="216">
        <f ca="1">'A1'!H28+$C112*('A1'!H26-'A1'!H28)</f>
        <v>0.44416653290714148</v>
      </c>
      <c r="S112" s="216">
        <f ca="1">'A1'!I28+$C112*('A1'!I26-'A1'!I28)</f>
        <v>0.44243041064940331</v>
      </c>
      <c r="T112" s="216">
        <f ca="1">'A1'!J28+$C112*('A1'!J26-'A1'!J28)</f>
        <v>0.44069428839166508</v>
      </c>
      <c r="U112" s="217">
        <f t="shared" ca="1" si="18"/>
        <v>1166.9378000360866</v>
      </c>
      <c r="V112" s="217">
        <f t="shared" ca="1" si="19"/>
        <v>1324.6091756427663</v>
      </c>
      <c r="W112" s="217">
        <f t="shared" ca="1" si="20"/>
        <v>1554.1731264787188</v>
      </c>
      <c r="X112" s="217">
        <f t="shared" ca="1" si="21"/>
        <v>1735.574679707903</v>
      </c>
      <c r="Y112" s="217">
        <f t="shared" ca="1" si="22"/>
        <v>1923.7585444013434</v>
      </c>
      <c r="Z112" s="217">
        <f ca="1">F112*('A1'!F35+$C112*('A1'!F33-'A1'!F35))</f>
        <v>362.07829032550069</v>
      </c>
      <c r="AA112" s="217">
        <f ca="1">G112*('A1'!G35+$C112*('A1'!G33-'A1'!G35))</f>
        <v>404.48501080241829</v>
      </c>
      <c r="AB112" s="217">
        <f ca="1">H112*('A1'!H35+$C112*('A1'!H33-'A1'!H35))</f>
        <v>425.20241165306072</v>
      </c>
      <c r="AC112" s="217">
        <f ca="1">I112*('A1'!I35+$C112*('A1'!I33-'A1'!I35))</f>
        <v>440.54181459027086</v>
      </c>
      <c r="AD112" s="217">
        <f ca="1">J112*('A1'!J35+$C112*('A1'!J33-'A1'!J35))</f>
        <v>455.6935477600386</v>
      </c>
      <c r="AE112" s="217">
        <f ca="1">F112*('A1'!F43+$C112*('A1'!F41-'A1'!F43))</f>
        <v>640.43391319331283</v>
      </c>
      <c r="AF112" s="217">
        <f ca="1">G112*('A1'!G43+$C112*('A1'!G41-'A1'!G43))</f>
        <v>710.77607344859598</v>
      </c>
      <c r="AG112" s="217">
        <f ca="1">H112*('A1'!H43+$C112*('A1'!H41-'A1'!H43))</f>
        <v>702.71371418676745</v>
      </c>
      <c r="AH112" s="217">
        <f ca="1">I112*('A1'!I43+$C112*('A1'!I41-'A1'!I43))</f>
        <v>677.97491098651994</v>
      </c>
      <c r="AI112" s="217">
        <f ca="1">J112*('A1'!J43+$C112*('A1'!J41-'A1'!J43))</f>
        <v>684.39471955849706</v>
      </c>
      <c r="AJ112" s="217">
        <f ca="1">(U112-Z112)*DCF!$H$40</f>
        <v>194.7760013499618</v>
      </c>
      <c r="AK112" s="217">
        <f ca="1">(V112-AA112)*DCF!$H$40</f>
        <v>222.67004789136422</v>
      </c>
      <c r="AL112" s="217">
        <f ca="1">(W112-AB112)*DCF!$H$40</f>
        <v>273.21091298780919</v>
      </c>
      <c r="AM112" s="217">
        <f ca="1">(X112-AC112)*DCF!$H$40</f>
        <v>313.39795335846696</v>
      </c>
      <c r="AN112" s="217">
        <f ca="1">(Y112-AD112)*DCF!$H$40</f>
        <v>355.27172918719577</v>
      </c>
      <c r="AO112" s="217">
        <f ca="1">(F112-DCF!$H$7)*DCF!$H$41</f>
        <v>281.66880885165693</v>
      </c>
      <c r="AP112" s="217">
        <f ca="1">(G112-F112)*DCF!$H$41</f>
        <v>231.13768525227988</v>
      </c>
      <c r="AQ112" s="217">
        <f ca="1">(H112-G112)*DCF!$H$41</f>
        <v>218.18519914273605</v>
      </c>
      <c r="AR112" s="217">
        <f ca="1">(I112-H112)*DCF!$H$41</f>
        <v>204.06082898420971</v>
      </c>
      <c r="AS112" s="217">
        <f ca="1">(J112-I112)*DCF!$H$41</f>
        <v>201.7825486884071</v>
      </c>
      <c r="AT112" s="217">
        <f ca="1">(U112-Z112)*(1-DCF!$H$40)+Z112-AE112-AO112</f>
        <v>50.059076641155059</v>
      </c>
      <c r="AU112" s="217">
        <f ca="1">(V112-AA112)*(1-DCF!$H$40)+AA112-AF112-AP112</f>
        <v>160.02536905052625</v>
      </c>
      <c r="AV112" s="217">
        <f ca="1">(W112-AB112)*(1-DCF!$H$40)+AB112-AG112-AQ112</f>
        <v>360.06330016140606</v>
      </c>
      <c r="AW112" s="217">
        <f ca="1">(X112-AC112)*(1-DCF!$H$40)+AC112-AH112-AR112</f>
        <v>540.14098637870632</v>
      </c>
      <c r="AX112" s="217">
        <f ca="1">(Y112-AD112)*(1-DCF!$H$40)+AD112-AI112-AS112</f>
        <v>682.30954696724359</v>
      </c>
      <c r="AY112" s="218">
        <f t="shared" ca="1" si="23"/>
        <v>0.10482459511598828</v>
      </c>
      <c r="AZ112" s="219">
        <f t="shared" ca="1" si="24"/>
        <v>12.464919023197655</v>
      </c>
      <c r="BA112" s="217">
        <f ca="1">SUMPRODUCT(AT112:AX112,(1+$AY112)^(-{1,2,3,4,5}))</f>
        <v>1220.413954398774</v>
      </c>
      <c r="BB112" s="217">
        <f t="shared" ca="1" si="25"/>
        <v>23979.494476147338</v>
      </c>
      <c r="BC112" s="217">
        <f t="shared" ca="1" si="26"/>
        <v>14567.108484624952</v>
      </c>
      <c r="BD112" s="217">
        <f t="shared" ca="1" si="27"/>
        <v>15787.522439023727</v>
      </c>
      <c r="BE112" s="217">
        <f ca="1">BD112-(DCF!$J$48-DCF!$J$51)</f>
        <v>15225.382439023728</v>
      </c>
      <c r="BF112" s="220">
        <f ca="1">BE112/DCF!$J$55</f>
        <v>614.42984753727944</v>
      </c>
    </row>
    <row r="113" spans="1:58" ht="15" customHeight="1">
      <c r="A113">
        <v>87</v>
      </c>
      <c r="B113" s="215">
        <f t="shared" ca="1" si="14"/>
        <v>0.15588502627216561</v>
      </c>
      <c r="C113" s="216">
        <f t="shared" ca="1" si="15"/>
        <v>0.27918186390967947</v>
      </c>
      <c r="D113" s="215">
        <f t="shared" ca="1" si="16"/>
        <v>0.49645722955345384</v>
      </c>
      <c r="E113" s="216">
        <f t="shared" ca="1" si="17"/>
        <v>0.49822546580511812</v>
      </c>
      <c r="F113" s="217">
        <f ca="1">DCF!$H$7*(1+('A1'!F14+$C113*('A1'!F12-'A1'!F14)))</f>
        <v>6174.2956313895165</v>
      </c>
      <c r="G113" s="217">
        <f ca="1">F113*(1+('A1'!G14+$C113*('A1'!G12-'A1'!G14)))</f>
        <v>6803.3160736779955</v>
      </c>
      <c r="H113" s="217">
        <f ca="1">G113*(1+('A1'!H14+$C113*('A1'!H12-'A1'!H14)))</f>
        <v>7390.3989974499891</v>
      </c>
      <c r="I113" s="217">
        <f ca="1">H113*(1+('A1'!I14+$C113*('A1'!I12-'A1'!I14)))</f>
        <v>7945.6128303654768</v>
      </c>
      <c r="J113" s="217">
        <f ca="1">I113*(1+('A1'!J14+$C113*('A1'!J12-'A1'!J14)))</f>
        <v>8498.1724418757767</v>
      </c>
      <c r="K113" s="216">
        <f ca="1">'A1'!F21+$C113*('A1'!F19-'A1'!F21)</f>
        <v>0.36464499748496765</v>
      </c>
      <c r="L113" s="216">
        <f ca="1">'A1'!G21+$C113*('A1'!G19-'A1'!G21)</f>
        <v>0.36406136020677404</v>
      </c>
      <c r="M113" s="216">
        <f ca="1">'A1'!H21+$C113*('A1'!H19-'A1'!H21)</f>
        <v>0.35626954156767726</v>
      </c>
      <c r="N113" s="216">
        <f ca="1">'A1'!I21+$C113*('A1'!I19-'A1'!I21)</f>
        <v>0.35126954156767726</v>
      </c>
      <c r="O113" s="216">
        <f ca="1">'A1'!J21+$C113*('A1'!J19-'A1'!J21)</f>
        <v>0.34626954156767725</v>
      </c>
      <c r="P113" s="216">
        <f ca="1">'A1'!F28+$C113*('A1'!F26-'A1'!F28)</f>
        <v>0.45302045340225805</v>
      </c>
      <c r="Q113" s="216">
        <f ca="1">'A1'!G28+$C113*('A1'!G26-'A1'!G28)</f>
        <v>0.45243681612406444</v>
      </c>
      <c r="R113" s="216">
        <f ca="1">'A1'!H28+$C113*('A1'!H26-'A1'!H28)</f>
        <v>0.44824908816541925</v>
      </c>
      <c r="S113" s="216">
        <f ca="1">'A1'!I28+$C113*('A1'!I26-'A1'!I28)</f>
        <v>0.44685317884587084</v>
      </c>
      <c r="T113" s="216">
        <f ca="1">'A1'!J28+$C113*('A1'!J26-'A1'!J28)</f>
        <v>0.44545726952632247</v>
      </c>
      <c r="U113" s="217">
        <f t="shared" ca="1" si="18"/>
        <v>1125.7874100383792</v>
      </c>
      <c r="V113" s="217">
        <f t="shared" ca="1" si="19"/>
        <v>1248.4209065176317</v>
      </c>
      <c r="W113" s="217">
        <f t="shared" ca="1" si="20"/>
        <v>1444.6853228406733</v>
      </c>
      <c r="X113" s="217">
        <f t="shared" ca="1" si="21"/>
        <v>1604.0387028413913</v>
      </c>
      <c r="Y113" s="217">
        <f t="shared" ca="1" si="22"/>
        <v>1769.9414743425589</v>
      </c>
      <c r="Z113" s="217">
        <f ca="1">F113*('A1'!F35+$C113*('A1'!F33-'A1'!F35))</f>
        <v>361.83898106986743</v>
      </c>
      <c r="AA113" s="217">
        <f ca="1">G113*('A1'!G35+$C113*('A1'!G33-'A1'!G35))</f>
        <v>402.81197194587463</v>
      </c>
      <c r="AB113" s="217">
        <f ca="1">H113*('A1'!H35+$C113*('A1'!H33-'A1'!H35))</f>
        <v>420.72802080841188</v>
      </c>
      <c r="AC113" s="217">
        <f ca="1">I113*('A1'!I35+$C113*('A1'!I33-'A1'!I35))</f>
        <v>434.2262921625645</v>
      </c>
      <c r="AD113" s="217">
        <f ca="1">J113*('A1'!J35+$C113*('A1'!J33-'A1'!J35))</f>
        <v>447.42722927925848</v>
      </c>
      <c r="AE113" s="217">
        <f ca="1">F113*('A1'!F43+$C113*('A1'!F41-'A1'!F43))</f>
        <v>644.69749219883249</v>
      </c>
      <c r="AF113" s="217">
        <f ca="1">G113*('A1'!G43+$C113*('A1'!G41-'A1'!G43))</f>
        <v>715.90366229540575</v>
      </c>
      <c r="AG113" s="217">
        <f ca="1">H113*('A1'!H43+$C113*('A1'!H41-'A1'!H43))</f>
        <v>703.77760688219792</v>
      </c>
      <c r="AH113" s="217">
        <f ca="1">I113*('A1'!I43+$C113*('A1'!I41-'A1'!I43))</f>
        <v>677.1937338887069</v>
      </c>
      <c r="AI113" s="217">
        <f ca="1">J113*('A1'!J43+$C113*('A1'!J41-'A1'!J43))</f>
        <v>681.79677299361367</v>
      </c>
      <c r="AJ113" s="217">
        <f ca="1">(U113-Z113)*DCF!$H$40</f>
        <v>184.87551981037984</v>
      </c>
      <c r="AK113" s="217">
        <f ca="1">(V113-AA113)*DCF!$H$40</f>
        <v>204.63736216636522</v>
      </c>
      <c r="AL113" s="217">
        <f ca="1">(W113-AB113)*DCF!$H$40</f>
        <v>247.79766709180726</v>
      </c>
      <c r="AM113" s="217">
        <f ca="1">(X113-AC113)*DCF!$H$40</f>
        <v>283.09460338427607</v>
      </c>
      <c r="AN113" s="217">
        <f ca="1">(Y113-AD113)*DCF!$H$40</f>
        <v>320.04844730531869</v>
      </c>
      <c r="AO113" s="217">
        <f ca="1">(F113-DCF!$H$7)*DCF!$H$41</f>
        <v>268.34217815613073</v>
      </c>
      <c r="AP113" s="217">
        <f ca="1">(G113-F113)*DCF!$H$41</f>
        <v>208.73250495811916</v>
      </c>
      <c r="AQ113" s="217">
        <f ca="1">(H113-G113)*DCF!$H$41</f>
        <v>194.81606806168693</v>
      </c>
      <c r="AR113" s="217">
        <f ca="1">(I113-H113)*DCF!$H$41</f>
        <v>184.24071197148598</v>
      </c>
      <c r="AS113" s="217">
        <f ca="1">(J113-I113)*DCF!$H$41</f>
        <v>183.35994205468853</v>
      </c>
      <c r="AT113" s="217">
        <f ca="1">(U113-Z113)*(1-DCF!$H$40)+Z113-AE113-AO113</f>
        <v>27.872219873036045</v>
      </c>
      <c r="AU113" s="217">
        <f ca="1">(V113-AA113)*(1-DCF!$H$40)+AA113-AF113-AP113</f>
        <v>119.14737709774161</v>
      </c>
      <c r="AV113" s="217">
        <f ca="1">(W113-AB113)*(1-DCF!$H$40)+AB113-AG113-AQ113</f>
        <v>298.29398080498129</v>
      </c>
      <c r="AW113" s="217">
        <f ca="1">(X113-AC113)*(1-DCF!$H$40)+AC113-AH113-AR113</f>
        <v>459.50965359692236</v>
      </c>
      <c r="AX113" s="217">
        <f ca="1">(Y113-AD113)*(1-DCF!$H$40)+AD113-AI113-AS113</f>
        <v>584.73631198893804</v>
      </c>
      <c r="AY113" s="218">
        <f t="shared" ca="1" si="23"/>
        <v>0.10246450931610236</v>
      </c>
      <c r="AZ113" s="219">
        <f t="shared" ca="1" si="24"/>
        <v>11.992901863220473</v>
      </c>
      <c r="BA113" s="217">
        <f ca="1">SUMPRODUCT(AT113:AX113,(1+$AY113)^(-{1,2,3,4,5}))</f>
        <v>1016.0133793973072</v>
      </c>
      <c r="BB113" s="217">
        <f t="shared" ca="1" si="25"/>
        <v>21226.734405434065</v>
      </c>
      <c r="BC113" s="217">
        <f t="shared" ca="1" si="26"/>
        <v>13033.471254483225</v>
      </c>
      <c r="BD113" s="217">
        <f t="shared" ca="1" si="27"/>
        <v>14049.484633880533</v>
      </c>
      <c r="BE113" s="217">
        <f ca="1">BD113-(DCF!$J$48-DCF!$J$51)</f>
        <v>13487.344633880533</v>
      </c>
      <c r="BF113" s="220">
        <f ca="1">BE113/DCF!$J$55</f>
        <v>544.29024297200749</v>
      </c>
    </row>
    <row r="114" spans="1:58" ht="15" customHeight="1">
      <c r="A114">
        <v>88</v>
      </c>
      <c r="B114" s="215">
        <f t="shared" ca="1" si="14"/>
        <v>0.22672677602780578</v>
      </c>
      <c r="C114" s="216">
        <f t="shared" ca="1" si="15"/>
        <v>0.33669479950528325</v>
      </c>
      <c r="D114" s="215">
        <f t="shared" ca="1" si="16"/>
        <v>0.24903779769921719</v>
      </c>
      <c r="E114" s="216">
        <f t="shared" ca="1" si="17"/>
        <v>0.35287235489565993</v>
      </c>
      <c r="F114" s="217">
        <f ca="1">DCF!$H$7*(1+('A1'!F14+$C114*('A1'!F12-'A1'!F14)))</f>
        <v>6208.2409392419286</v>
      </c>
      <c r="G114" s="217">
        <f ca="1">F114*(1+('A1'!G14+$C114*('A1'!G12-'A1'!G14)))</f>
        <v>6894.2777613442267</v>
      </c>
      <c r="H114" s="217">
        <f ca="1">G114*(1+('A1'!H14+$C114*('A1'!H12-'A1'!H14)))</f>
        <v>7540.7564203280772</v>
      </c>
      <c r="I114" s="217">
        <f ca="1">H114*(1+('A1'!I14+$C114*('A1'!I12-'A1'!I14)))</f>
        <v>8146.2982537399303</v>
      </c>
      <c r="J114" s="217">
        <f ca="1">I114*(1+('A1'!J14+$C114*('A1'!J12-'A1'!J14)))</f>
        <v>8745.610304434651</v>
      </c>
      <c r="K114" s="216">
        <f ca="1">'A1'!F21+$C114*('A1'!F19-'A1'!F21)</f>
        <v>0.36148178602720943</v>
      </c>
      <c r="L114" s="216">
        <f ca="1">'A1'!G21+$C114*('A1'!G19-'A1'!G21)</f>
        <v>0.35974789003710378</v>
      </c>
      <c r="M114" s="216">
        <f ca="1">'A1'!H21+$C114*('A1'!H19-'A1'!H21)</f>
        <v>0.35138094204205095</v>
      </c>
      <c r="N114" s="216">
        <f ca="1">'A1'!I21+$C114*('A1'!I19-'A1'!I21)</f>
        <v>0.34638094204205094</v>
      </c>
      <c r="O114" s="216">
        <f ca="1">'A1'!J21+$C114*('A1'!J19-'A1'!J21)</f>
        <v>0.34138094204205094</v>
      </c>
      <c r="P114" s="216">
        <f ca="1">'A1'!F28+$C114*('A1'!F26-'A1'!F28)</f>
        <v>0.45158263001236792</v>
      </c>
      <c r="Q114" s="216">
        <f ca="1">'A1'!G28+$C114*('A1'!G26-'A1'!G28)</f>
        <v>0.44984873402226228</v>
      </c>
      <c r="R114" s="216">
        <f ca="1">'A1'!H28+$C114*('A1'!H26-'A1'!H28)</f>
        <v>0.44479831202968301</v>
      </c>
      <c r="S114" s="216">
        <f ca="1">'A1'!I28+$C114*('A1'!I26-'A1'!I28)</f>
        <v>0.44311483803215662</v>
      </c>
      <c r="T114" s="216">
        <f ca="1">'A1'!J28+$C114*('A1'!J26-'A1'!J28)</f>
        <v>0.44143136403463018</v>
      </c>
      <c r="U114" s="217">
        <f t="shared" ca="1" si="18"/>
        <v>1160.5411453441923</v>
      </c>
      <c r="V114" s="217">
        <f t="shared" ca="1" si="19"/>
        <v>1312.6937604323766</v>
      </c>
      <c r="W114" s="217">
        <f t="shared" ca="1" si="20"/>
        <v>1536.9625984546299</v>
      </c>
      <c r="X114" s="217">
        <f t="shared" ca="1" si="21"/>
        <v>1714.8301591863692</v>
      </c>
      <c r="Y114" s="217">
        <f t="shared" ca="1" si="22"/>
        <v>1899.4389339721765</v>
      </c>
      <c r="Z114" s="217">
        <f ca="1">F114*('A1'!F35+$C114*('A1'!F33-'A1'!F35))</f>
        <v>362.04304416292297</v>
      </c>
      <c r="AA114" s="217">
        <f ca="1">G114*('A1'!G35+$C114*('A1'!G33-'A1'!G35))</f>
        <v>404.23254651744679</v>
      </c>
      <c r="AB114" s="217">
        <f ca="1">H114*('A1'!H35+$C114*('A1'!H33-'A1'!H35))</f>
        <v>424.51711703801868</v>
      </c>
      <c r="AC114" s="217">
        <f ca="1">I114*('A1'!I35+$C114*('A1'!I33-'A1'!I35))</f>
        <v>439.5715036298775</v>
      </c>
      <c r="AD114" s="217">
        <f ca="1">J114*('A1'!J35+$C114*('A1'!J33-'A1'!J35))</f>
        <v>454.41895895230488</v>
      </c>
      <c r="AE114" s="217">
        <f ca="1">F114*('A1'!F43+$C114*('A1'!F41-'A1'!F43))</f>
        <v>641.10085455024102</v>
      </c>
      <c r="AF114" s="217">
        <f ca="1">G114*('A1'!G43+$C114*('A1'!G41-'A1'!G43))</f>
        <v>711.59758115395266</v>
      </c>
      <c r="AG114" s="217">
        <f ca="1">H114*('A1'!H43+$C114*('A1'!H41-'A1'!H43))</f>
        <v>702.91675264732919</v>
      </c>
      <c r="AH114" s="217">
        <f ca="1">I114*('A1'!I43+$C114*('A1'!I41-'A1'!I43))</f>
        <v>677.89976510143117</v>
      </c>
      <c r="AI114" s="217">
        <f ca="1">J114*('A1'!J43+$C114*('A1'!J41-'A1'!J43))</f>
        <v>684.0438746190149</v>
      </c>
      <c r="AJ114" s="217">
        <f ca="1">(U114-Z114)*DCF!$H$40</f>
        <v>193.23654048586715</v>
      </c>
      <c r="AK114" s="217">
        <f ca="1">(V114-AA114)*DCF!$H$40</f>
        <v>219.84761376741304</v>
      </c>
      <c r="AL114" s="217">
        <f ca="1">(W114-AB114)*DCF!$H$40</f>
        <v>269.21180650281985</v>
      </c>
      <c r="AM114" s="217">
        <f ca="1">(X114-AC114)*DCF!$H$40</f>
        <v>308.61259464467099</v>
      </c>
      <c r="AN114" s="217">
        <f ca="1">(Y114-AD114)*DCF!$H$40</f>
        <v>349.69483395480893</v>
      </c>
      <c r="AO114" s="217">
        <f ca="1">(F114-DCF!$H$7)*DCF!$H$41</f>
        <v>279.60650068566616</v>
      </c>
      <c r="AP114" s="217">
        <f ca="1">(G114-F114)*DCF!$H$41</f>
        <v>227.65267190672199</v>
      </c>
      <c r="AQ114" s="217">
        <f ca="1">(H114-G114)*DCF!$H$41</f>
        <v>214.52579410730598</v>
      </c>
      <c r="AR114" s="217">
        <f ca="1">(I114-H114)*DCF!$H$41</f>
        <v>200.94142455074746</v>
      </c>
      <c r="AS114" s="217">
        <f ca="1">(J114-I114)*DCF!$H$41</f>
        <v>198.87414968260339</v>
      </c>
      <c r="AT114" s="217">
        <f ca="1">(U114-Z114)*(1-DCF!$H$40)+Z114-AE114-AO114</f>
        <v>46.597249622417905</v>
      </c>
      <c r="AU114" s="217">
        <f ca="1">(V114-AA114)*(1-DCF!$H$40)+AA114-AF114-AP114</f>
        <v>153.59589360428907</v>
      </c>
      <c r="AV114" s="217">
        <f ca="1">(W114-AB114)*(1-DCF!$H$40)+AB114-AG114-AQ114</f>
        <v>350.30824519717464</v>
      </c>
      <c r="AW114" s="217">
        <f ca="1">(X114-AC114)*(1-DCF!$H$40)+AC114-AH114-AR114</f>
        <v>527.37637488951964</v>
      </c>
      <c r="AX114" s="217">
        <f ca="1">(Y114-AD114)*(1-DCF!$H$40)+AD114-AI114-AS114</f>
        <v>666.82607571574931</v>
      </c>
      <c r="AY114" s="218">
        <f t="shared" ca="1" si="23"/>
        <v>9.9557447097913199E-2</v>
      </c>
      <c r="AZ114" s="219">
        <f t="shared" ca="1" si="24"/>
        <v>11.41148941958264</v>
      </c>
      <c r="BA114" s="217">
        <f ca="1">SUMPRODUCT(AT114:AX114,(1+$AY114)^(-{1,2,3,4,5}))</f>
        <v>1208.5946792666962</v>
      </c>
      <c r="BB114" s="217">
        <f t="shared" ca="1" si="25"/>
        <v>21675.427298166822</v>
      </c>
      <c r="BC114" s="217">
        <f t="shared" ca="1" si="26"/>
        <v>13485.841349929107</v>
      </c>
      <c r="BD114" s="217">
        <f t="shared" ca="1" si="27"/>
        <v>14694.436029195804</v>
      </c>
      <c r="BE114" s="217">
        <f ca="1">BD114-(DCF!$J$48-DCF!$J$51)</f>
        <v>14132.296029195804</v>
      </c>
      <c r="BF114" s="220">
        <f ca="1">BE114/DCF!$J$55</f>
        <v>570.31766061353949</v>
      </c>
    </row>
    <row r="115" spans="1:58" ht="15" customHeight="1">
      <c r="A115">
        <v>89</v>
      </c>
      <c r="B115" s="215">
        <f t="shared" ca="1" si="14"/>
        <v>0.26133144669441166</v>
      </c>
      <c r="C115" s="216">
        <f t="shared" ca="1" si="15"/>
        <v>0.36147714083632704</v>
      </c>
      <c r="D115" s="215">
        <f t="shared" ca="1" si="16"/>
        <v>0.63766373480895644</v>
      </c>
      <c r="E115" s="216">
        <f t="shared" ca="1" si="17"/>
        <v>0.57436150010188014</v>
      </c>
      <c r="F115" s="217">
        <f ca="1">DCF!$H$7*(1+('A1'!F14+$C115*('A1'!F12-'A1'!F14)))</f>
        <v>6222.8679826552734</v>
      </c>
      <c r="G115" s="217">
        <f ca="1">F115*(1+('A1'!G14+$C115*('A1'!G12-'A1'!G14)))</f>
        <v>6933.6537405404124</v>
      </c>
      <c r="H115" s="217">
        <f ca="1">G115*(1+('A1'!H14+$C115*('A1'!H12-'A1'!H14)))</f>
        <v>7606.1628804257871</v>
      </c>
      <c r="I115" s="217">
        <f ca="1">H115*(1+('A1'!I14+$C115*('A1'!I12-'A1'!I14)))</f>
        <v>8233.9218854147312</v>
      </c>
      <c r="J115" s="217">
        <f ca="1">I115*(1+('A1'!J14+$C115*('A1'!J12-'A1'!J14)))</f>
        <v>8853.9641975561244</v>
      </c>
      <c r="K115" s="216">
        <f ca="1">'A1'!F21+$C115*('A1'!F19-'A1'!F21)</f>
        <v>0.360118757254002</v>
      </c>
      <c r="L115" s="216">
        <f ca="1">'A1'!G21+$C115*('A1'!G19-'A1'!G21)</f>
        <v>0.3578892144372755</v>
      </c>
      <c r="M115" s="216">
        <f ca="1">'A1'!H21+$C115*('A1'!H19-'A1'!H21)</f>
        <v>0.3492744430289122</v>
      </c>
      <c r="N115" s="216">
        <f ca="1">'A1'!I21+$C115*('A1'!I19-'A1'!I21)</f>
        <v>0.34427444302891219</v>
      </c>
      <c r="O115" s="216">
        <f ca="1">'A1'!J21+$C115*('A1'!J19-'A1'!J21)</f>
        <v>0.33927444302891219</v>
      </c>
      <c r="P115" s="216">
        <f ca="1">'A1'!F28+$C115*('A1'!F26-'A1'!F28)</f>
        <v>0.45096307147909181</v>
      </c>
      <c r="Q115" s="216">
        <f ca="1">'A1'!G28+$C115*('A1'!G26-'A1'!G28)</f>
        <v>0.44873352866236527</v>
      </c>
      <c r="R115" s="216">
        <f ca="1">'A1'!H28+$C115*('A1'!H26-'A1'!H28)</f>
        <v>0.44331137154982042</v>
      </c>
      <c r="S115" s="216">
        <f ca="1">'A1'!I28+$C115*('A1'!I26-'A1'!I28)</f>
        <v>0.44150398584563877</v>
      </c>
      <c r="T115" s="216">
        <f ca="1">'A1'!J28+$C115*('A1'!J26-'A1'!J28)</f>
        <v>0.43969660014145712</v>
      </c>
      <c r="U115" s="217">
        <f t="shared" ca="1" si="18"/>
        <v>1175.6128393186159</v>
      </c>
      <c r="V115" s="217">
        <f t="shared" ca="1" si="19"/>
        <v>1340.8109406426202</v>
      </c>
      <c r="W115" s="217">
        <f t="shared" ca="1" si="20"/>
        <v>1577.6260780249954</v>
      </c>
      <c r="X115" s="217">
        <f t="shared" ca="1" si="21"/>
        <v>1763.8836828177632</v>
      </c>
      <c r="Y115" s="217">
        <f t="shared" ca="1" si="22"/>
        <v>1956.9824703927284</v>
      </c>
      <c r="Z115" s="217">
        <f ca="1">F115*('A1'!F35+$C115*('A1'!F33-'A1'!F35))</f>
        <v>362.12495632845565</v>
      </c>
      <c r="AA115" s="217">
        <f ca="1">G115*('A1'!G35+$C115*('A1'!G33-'A1'!G35))</f>
        <v>404.82295861670906</v>
      </c>
      <c r="AB115" s="217">
        <f ca="1">H115*('A1'!H35+$C115*('A1'!H33-'A1'!H35))</f>
        <v>426.12577870727836</v>
      </c>
      <c r="AC115" s="217">
        <f ca="1">I115*('A1'!I35+$C115*('A1'!I33-'A1'!I35))</f>
        <v>441.85097486194189</v>
      </c>
      <c r="AD115" s="217">
        <f ca="1">J115*('A1'!J35+$C115*('A1'!J33-'A1'!J35))</f>
        <v>457.41592710474549</v>
      </c>
      <c r="AE115" s="217">
        <f ca="1">F115*('A1'!F43+$C115*('A1'!F41-'A1'!F43))</f>
        <v>639.52698756863708</v>
      </c>
      <c r="AF115" s="217">
        <f ca="1">G115*('A1'!G43+$C115*('A1'!G41-'A1'!G43))</f>
        <v>709.64767362335965</v>
      </c>
      <c r="AG115" s="217">
        <f ca="1">H115*('A1'!H43+$C115*('A1'!H41-'A1'!H43))</f>
        <v>702.41621206839761</v>
      </c>
      <c r="AH115" s="217">
        <f ca="1">I115*('A1'!I43+$C115*('A1'!I41-'A1'!I43))</f>
        <v>678.04947017907125</v>
      </c>
      <c r="AI115" s="217">
        <f ca="1">J115*('A1'!J43+$C115*('A1'!J41-'A1'!J43))</f>
        <v>684.83907956805854</v>
      </c>
      <c r="AJ115" s="217">
        <f ca="1">(U115-Z115)*DCF!$H$40</f>
        <v>196.86406768361877</v>
      </c>
      <c r="AK115" s="217">
        <f ca="1">(V115-AA115)*DCF!$H$40</f>
        <v>226.50909165027051</v>
      </c>
      <c r="AL115" s="217">
        <f ca="1">(W115-AB115)*DCF!$H$40</f>
        <v>278.66307243488751</v>
      </c>
      <c r="AM115" s="217">
        <f ca="1">(X115-AC115)*DCF!$H$40</f>
        <v>319.93191532530875</v>
      </c>
      <c r="AN115" s="217">
        <f ca="1">(Y115-AD115)*DCF!$H$40</f>
        <v>362.89510347569183</v>
      </c>
      <c r="AO115" s="217">
        <f ca="1">(F115-DCF!$H$7)*DCF!$H$41</f>
        <v>284.46030066820856</v>
      </c>
      <c r="AP115" s="217">
        <f ca="1">(G115-F115)*DCF!$H$41</f>
        <v>235.86529428542494</v>
      </c>
      <c r="AQ115" s="217">
        <f ca="1">(H115-G115)*DCF!$H$41</f>
        <v>223.16368107974205</v>
      </c>
      <c r="AR115" s="217">
        <f ca="1">(I115-H115)*DCF!$H$41</f>
        <v>208.31391289071101</v>
      </c>
      <c r="AS115" s="217">
        <f ca="1">(J115-I115)*DCF!$H$41</f>
        <v>205.75322563831963</v>
      </c>
      <c r="AT115" s="217">
        <f ca="1">(U115-Z115)*(1-DCF!$H$40)+Z115-AE115-AO115</f>
        <v>54.76148339815154</v>
      </c>
      <c r="AU115" s="217">
        <f ca="1">(V115-AA115)*(1-DCF!$H$40)+AA115-AF115-AP115</f>
        <v>168.78888108356514</v>
      </c>
      <c r="AV115" s="217">
        <f ca="1">(W115-AB115)*(1-DCF!$H$40)+AB115-AG115-AQ115</f>
        <v>373.38311244196831</v>
      </c>
      <c r="AW115" s="217">
        <f ca="1">(X115-AC115)*(1-DCF!$H$40)+AC115-AH115-AR115</f>
        <v>557.58838442267211</v>
      </c>
      <c r="AX115" s="217">
        <f ca="1">(Y115-AD115)*(1-DCF!$H$40)+AD115-AI115-AS115</f>
        <v>703.49506171065832</v>
      </c>
      <c r="AY115" s="218">
        <f t="shared" ca="1" si="23"/>
        <v>0.10398723000203761</v>
      </c>
      <c r="AZ115" s="219">
        <f t="shared" ca="1" si="24"/>
        <v>12.29744600040752</v>
      </c>
      <c r="BA115" s="217">
        <f ca="1">SUMPRODUCT(AT115:AX115,(1+$AY115)^(-{1,2,3,4,5}))</f>
        <v>1269.9441626219932</v>
      </c>
      <c r="BB115" s="217">
        <f t="shared" ca="1" si="25"/>
        <v>24065.886253398687</v>
      </c>
      <c r="BC115" s="217">
        <f t="shared" ca="1" si="26"/>
        <v>14675.118281597643</v>
      </c>
      <c r="BD115" s="217">
        <f t="shared" ca="1" si="27"/>
        <v>15945.062444219635</v>
      </c>
      <c r="BE115" s="217">
        <f ca="1">BD115-(DCF!$J$48-DCF!$J$51)</f>
        <v>15382.922444219636</v>
      </c>
      <c r="BF115" s="220">
        <f ca="1">BE115/DCF!$J$55</f>
        <v>620.78747315103385</v>
      </c>
    </row>
    <row r="116" spans="1:58" ht="15" customHeight="1">
      <c r="A116">
        <v>90</v>
      </c>
      <c r="B116" s="215">
        <f t="shared" ca="1" si="14"/>
        <v>8.9675622702658053E-2</v>
      </c>
      <c r="C116" s="216">
        <f t="shared" ca="1" si="15"/>
        <v>0.21174940696806929</v>
      </c>
      <c r="D116" s="215">
        <f t="shared" ca="1" si="16"/>
        <v>0.53786949829095521</v>
      </c>
      <c r="E116" s="216">
        <f t="shared" ca="1" si="17"/>
        <v>0.51930752985456241</v>
      </c>
      <c r="F116" s="217">
        <f ca="1">DCF!$H$7*(1+('A1'!F14+$C116*('A1'!F12-'A1'!F14)))</f>
        <v>6134.4956196804569</v>
      </c>
      <c r="G116" s="217">
        <f ca="1">F116*(1+('A1'!G14+$C116*('A1'!G12-'A1'!G14)))</f>
        <v>6697.4117282886182</v>
      </c>
      <c r="H116" s="217">
        <f ca="1">G116*(1+('A1'!H14+$C116*('A1'!H12-'A1'!H14)))</f>
        <v>7216.6447997222422</v>
      </c>
      <c r="I116" s="217">
        <f ca="1">H116*(1+('A1'!I14+$C116*('A1'!I12-'A1'!I14)))</f>
        <v>7715.00786280599</v>
      </c>
      <c r="J116" s="217">
        <f ca="1">I116*(1+('A1'!J14+$C116*('A1'!J12-'A1'!J14)))</f>
        <v>8215.1136397255104</v>
      </c>
      <c r="K116" s="216">
        <f ca="1">'A1'!F21+$C116*('A1'!F19-'A1'!F21)</f>
        <v>0.36835378261675622</v>
      </c>
      <c r="L116" s="216">
        <f ca="1">'A1'!G21+$C116*('A1'!G19-'A1'!G21)</f>
        <v>0.36911879447739482</v>
      </c>
      <c r="M116" s="216">
        <f ca="1">'A1'!H21+$C116*('A1'!H19-'A1'!H21)</f>
        <v>0.36200130040771411</v>
      </c>
      <c r="N116" s="216">
        <f ca="1">'A1'!I21+$C116*('A1'!I19-'A1'!I21)</f>
        <v>0.35700130040771411</v>
      </c>
      <c r="O116" s="216">
        <f ca="1">'A1'!J21+$C116*('A1'!J19-'A1'!J21)</f>
        <v>0.3520013004077141</v>
      </c>
      <c r="P116" s="216">
        <f ca="1">'A1'!F28+$C116*('A1'!F26-'A1'!F28)</f>
        <v>0.45470626482579829</v>
      </c>
      <c r="Q116" s="216">
        <f ca="1">'A1'!G28+$C116*('A1'!G26-'A1'!G28)</f>
        <v>0.45547127668643689</v>
      </c>
      <c r="R116" s="216">
        <f ca="1">'A1'!H28+$C116*('A1'!H26-'A1'!H28)</f>
        <v>0.45229503558191586</v>
      </c>
      <c r="S116" s="216">
        <f ca="1">'A1'!I28+$C116*('A1'!I26-'A1'!I28)</f>
        <v>0.45123628854707554</v>
      </c>
      <c r="T116" s="216">
        <f ca="1">'A1'!J28+$C116*('A1'!J26-'A1'!J28)</f>
        <v>0.45017754151223516</v>
      </c>
      <c r="U116" s="217">
        <f t="shared" ca="1" si="18"/>
        <v>1085.4373639101173</v>
      </c>
      <c r="V116" s="217">
        <f t="shared" ca="1" si="19"/>
        <v>1174.7925146456255</v>
      </c>
      <c r="W116" s="217">
        <f t="shared" ca="1" si="20"/>
        <v>1340.1573811698038</v>
      </c>
      <c r="X116" s="217">
        <f t="shared" ca="1" si="21"/>
        <v>1479.4485090044318</v>
      </c>
      <c r="Y116" s="217">
        <f t="shared" ca="1" si="22"/>
        <v>1625.1232939697218</v>
      </c>
      <c r="Z116" s="217">
        <f ca="1">F116*('A1'!F35+$C116*('A1'!F33-'A1'!F35))</f>
        <v>361.57485813324962</v>
      </c>
      <c r="AA116" s="217">
        <f ca="1">G116*('A1'!G35+$C116*('A1'!G33-'A1'!G35))</f>
        <v>401.05779753703325</v>
      </c>
      <c r="AB116" s="217">
        <f ca="1">H116*('A1'!H35+$C116*('A1'!H33-'A1'!H35))</f>
        <v>416.18936516029027</v>
      </c>
      <c r="AC116" s="217">
        <f ca="1">I116*('A1'!I35+$C116*('A1'!I33-'A1'!I35))</f>
        <v>427.86667596630951</v>
      </c>
      <c r="AD116" s="217">
        <f ca="1">J116*('A1'!J35+$C116*('A1'!J33-'A1'!J35))</f>
        <v>439.17181852798251</v>
      </c>
      <c r="AE116" s="217">
        <f ca="1">F116*('A1'!F43+$C116*('A1'!F41-'A1'!F43))</f>
        <v>648.81500197453909</v>
      </c>
      <c r="AF116" s="217">
        <f ca="1">G116*('A1'!G43+$C116*('A1'!G41-'A1'!G43))</f>
        <v>720.56629509417746</v>
      </c>
      <c r="AG116" s="217">
        <f ca="1">H116*('A1'!H43+$C116*('A1'!H41-'A1'!H43))</f>
        <v>704.26349498842194</v>
      </c>
      <c r="AH116" s="217">
        <f ca="1">I116*('A1'!I43+$C116*('A1'!I41-'A1'!I43))</f>
        <v>675.74805507695851</v>
      </c>
      <c r="AI116" s="217">
        <f ca="1">J116*('A1'!J43+$C116*('A1'!J41-'A1'!J43))</f>
        <v>678.4761371267449</v>
      </c>
      <c r="AJ116" s="217">
        <f ca="1">(U116-Z116)*DCF!$H$40</f>
        <v>175.17472639800198</v>
      </c>
      <c r="AK116" s="217">
        <f ca="1">(V116-AA116)*DCF!$H$40</f>
        <v>187.24380154027932</v>
      </c>
      <c r="AL116" s="217">
        <f ca="1">(W116-AB116)*DCF!$H$40</f>
        <v>223.60025987430228</v>
      </c>
      <c r="AM116" s="217">
        <f ca="1">(X116-AC116)*DCF!$H$40</f>
        <v>254.48280359522559</v>
      </c>
      <c r="AN116" s="217">
        <f ca="1">(Y116-AD116)*DCF!$H$40</f>
        <v>287.00025705690086</v>
      </c>
      <c r="AO116" s="217">
        <f ca="1">(F116-DCF!$H$7)*DCF!$H$41</f>
        <v>255.1350459504265</v>
      </c>
      <c r="AP116" s="217">
        <f ca="1">(G116-F116)*DCF!$H$41</f>
        <v>186.79661507275986</v>
      </c>
      <c r="AQ116" s="217">
        <f ca="1">(H116-G116)*DCF!$H$41</f>
        <v>172.30094981195089</v>
      </c>
      <c r="AR116" s="217">
        <f ca="1">(I116-H116)*DCF!$H$41</f>
        <v>165.37550060791904</v>
      </c>
      <c r="AS116" s="217">
        <f ca="1">(J116-I116)*DCF!$H$41</f>
        <v>165.95379822737723</v>
      </c>
      <c r="AT116" s="217">
        <f ca="1">(U116-Z116)*(1-DCF!$H$40)+Z116-AE116-AO116</f>
        <v>6.3125895871497733</v>
      </c>
      <c r="AU116" s="217">
        <f ca="1">(V116-AA116)*(1-DCF!$H$40)+AA116-AF116-AP116</f>
        <v>80.185802938408898</v>
      </c>
      <c r="AV116" s="217">
        <f ca="1">(W116-AB116)*(1-DCF!$H$40)+AB116-AG116-AQ116</f>
        <v>239.99267649512865</v>
      </c>
      <c r="AW116" s="217">
        <f ca="1">(X116-AC116)*(1-DCF!$H$40)+AC116-AH116-AR116</f>
        <v>383.84214972432875</v>
      </c>
      <c r="AX116" s="217">
        <f ca="1">(Y116-AD116)*(1-DCF!$H$40)+AD116-AI116-AS116</f>
        <v>493.69310155869857</v>
      </c>
      <c r="AY116" s="218">
        <f t="shared" ca="1" si="23"/>
        <v>0.10288615059709125</v>
      </c>
      <c r="AZ116" s="219">
        <f t="shared" ca="1" si="24"/>
        <v>12.07723011941825</v>
      </c>
      <c r="BA116" s="217">
        <f ca="1">SUMPRODUCT(AT116:AX116,(1+$AY116)^(-{1,2,3,4,5}))</f>
        <v>812.53509232144847</v>
      </c>
      <c r="BB116" s="217">
        <f t="shared" ca="1" si="25"/>
        <v>19626.987993699324</v>
      </c>
      <c r="BC116" s="217">
        <f t="shared" ca="1" si="26"/>
        <v>12028.188931318608</v>
      </c>
      <c r="BD116" s="217">
        <f t="shared" ca="1" si="27"/>
        <v>12840.724023640056</v>
      </c>
      <c r="BE116" s="217">
        <f ca="1">BD116-(DCF!$J$48-DCF!$J$51)</f>
        <v>12278.584023640056</v>
      </c>
      <c r="BF116" s="220">
        <f ca="1">BE116/DCF!$J$55</f>
        <v>495.50995121686992</v>
      </c>
    </row>
    <row r="117" spans="1:58" ht="15" customHeight="1">
      <c r="A117">
        <v>91</v>
      </c>
      <c r="B117" s="215">
        <f t="shared" ca="1" si="14"/>
        <v>0.94827598455259754</v>
      </c>
      <c r="C117" s="216">
        <f t="shared" ca="1" si="15"/>
        <v>0.83918331018298742</v>
      </c>
      <c r="D117" s="215">
        <f t="shared" ca="1" si="16"/>
        <v>0.70588307966241848</v>
      </c>
      <c r="E117" s="216">
        <f t="shared" ca="1" si="17"/>
        <v>0.61651797934089436</v>
      </c>
      <c r="F117" s="217">
        <f ca="1">DCF!$H$7*(1+('A1'!F14+$C117*('A1'!F12-'A1'!F14)))</f>
        <v>6504.8199090095268</v>
      </c>
      <c r="G117" s="217">
        <f ca="1">F117*(1+('A1'!G14+$C117*('A1'!G12-'A1'!G14)))</f>
        <v>7713.9195490581205</v>
      </c>
      <c r="H117" s="217">
        <f ca="1">G117*(1+('A1'!H14+$C117*('A1'!H12-'A1'!H14)))</f>
        <v>8941.1565569273262</v>
      </c>
      <c r="I117" s="217">
        <f ca="1">H117*(1+('A1'!I14+$C117*('A1'!I12-'A1'!I14)))</f>
        <v>10063.508626841285</v>
      </c>
      <c r="J117" s="217">
        <f ca="1">I117*(1+('A1'!J14+$C117*('A1'!J12-'A1'!J14)))</f>
        <v>11157.84305189029</v>
      </c>
      <c r="K117" s="216">
        <f ca="1">'A1'!F21+$C117*('A1'!F19-'A1'!F21)</f>
        <v>0.3338449179399357</v>
      </c>
      <c r="L117" s="216">
        <f ca="1">'A1'!G21+$C117*('A1'!G19-'A1'!G21)</f>
        <v>0.32206125173627598</v>
      </c>
      <c r="M117" s="216">
        <f ca="1">'A1'!H21+$C117*('A1'!H19-'A1'!H21)</f>
        <v>0.30866941863444608</v>
      </c>
      <c r="N117" s="216">
        <f ca="1">'A1'!I21+$C117*('A1'!I19-'A1'!I21)</f>
        <v>0.30366941863444608</v>
      </c>
      <c r="O117" s="216">
        <f ca="1">'A1'!J21+$C117*('A1'!J19-'A1'!J21)</f>
        <v>0.29866941863444607</v>
      </c>
      <c r="P117" s="216">
        <f ca="1">'A1'!F28+$C117*('A1'!F26-'A1'!F28)</f>
        <v>0.43902041724542529</v>
      </c>
      <c r="Q117" s="216">
        <f ca="1">'A1'!G28+$C117*('A1'!G26-'A1'!G28)</f>
        <v>0.42723675104176556</v>
      </c>
      <c r="R117" s="216">
        <f ca="1">'A1'!H28+$C117*('A1'!H26-'A1'!H28)</f>
        <v>0.41464900138902078</v>
      </c>
      <c r="S117" s="216">
        <f ca="1">'A1'!I28+$C117*('A1'!I26-'A1'!I28)</f>
        <v>0.41045308483810583</v>
      </c>
      <c r="T117" s="216">
        <f ca="1">'A1'!J28+$C117*('A1'!J26-'A1'!J28)</f>
        <v>0.40625716828719088</v>
      </c>
      <c r="U117" s="217">
        <f t="shared" ca="1" si="18"/>
        <v>1477.4700897124699</v>
      </c>
      <c r="V117" s="217">
        <f t="shared" ca="1" si="19"/>
        <v>1933.89503735838</v>
      </c>
      <c r="W117" s="217">
        <f t="shared" ca="1" si="20"/>
        <v>2473.8533229881918</v>
      </c>
      <c r="X117" s="217">
        <f t="shared" ca="1" si="21"/>
        <v>2876.9306525237635</v>
      </c>
      <c r="Y117" s="217">
        <f t="shared" ca="1" si="22"/>
        <v>3292.3828319139666</v>
      </c>
      <c r="Z117" s="217">
        <f ca="1">F117*('A1'!F35+$C117*('A1'!F33-'A1'!F35))</f>
        <v>362.99551302363756</v>
      </c>
      <c r="AA117" s="217">
        <f ca="1">G117*('A1'!G35+$C117*('A1'!G33-'A1'!G35))</f>
        <v>413.52908662496492</v>
      </c>
      <c r="AB117" s="217">
        <f ca="1">H117*('A1'!H35+$C117*('A1'!H33-'A1'!H35))</f>
        <v>453.93343049626702</v>
      </c>
      <c r="AC117" s="217">
        <f ca="1">I117*('A1'!I35+$C117*('A1'!I33-'A1'!I35))</f>
        <v>482.34195857846186</v>
      </c>
      <c r="AD117" s="217">
        <f ca="1">J117*('A1'!J35+$C117*('A1'!J33-'A1'!J35))</f>
        <v>512.4775029044057</v>
      </c>
      <c r="AE117" s="217">
        <f ca="1">F117*('A1'!F43+$C117*('A1'!F41-'A1'!F43))</f>
        <v>606.35546392331173</v>
      </c>
      <c r="AF117" s="217">
        <f ca="1">G117*('A1'!G43+$C117*('A1'!G41-'A1'!G43))</f>
        <v>660.53200918344919</v>
      </c>
      <c r="AG117" s="217">
        <f ca="1">H117*('A1'!H43+$C117*('A1'!H41-'A1'!H43))</f>
        <v>676.20701100663837</v>
      </c>
      <c r="AH117" s="217">
        <f ca="1">I117*('A1'!I43+$C117*('A1'!I41-'A1'!I43))</f>
        <v>660.45382269645177</v>
      </c>
      <c r="AI117" s="217">
        <f ca="1">J117*('A1'!J43+$C117*('A1'!J41-'A1'!J43))</f>
        <v>676.48422633256212</v>
      </c>
      <c r="AJ117" s="217">
        <f ca="1">(U117-Z117)*DCF!$H$40</f>
        <v>269.70284755869739</v>
      </c>
      <c r="AK117" s="217">
        <f ca="1">(V117-AA117)*DCF!$H$40</f>
        <v>367.92856007748645</v>
      </c>
      <c r="AL117" s="217">
        <f ca="1">(W117-AB117)*DCF!$H$40</f>
        <v>488.8206139830458</v>
      </c>
      <c r="AM117" s="217">
        <f ca="1">(X117-AC117)*DCF!$H$40</f>
        <v>579.49046393476294</v>
      </c>
      <c r="AN117" s="217">
        <f ca="1">(Y117-AD117)*DCF!$H$40</f>
        <v>672.73708962031367</v>
      </c>
      <c r="AO117" s="217">
        <f ca="1">(F117-DCF!$H$7)*DCF!$H$41</f>
        <v>378.02249341917121</v>
      </c>
      <c r="AP117" s="217">
        <f ca="1">(G117-F117)*DCF!$H$41</f>
        <v>401.22447482487121</v>
      </c>
      <c r="AQ117" s="217">
        <f ca="1">(H117-G117)*DCF!$H$41</f>
        <v>407.24313171425547</v>
      </c>
      <c r="AR117" s="217">
        <f ca="1">(I117-H117)*DCF!$H$41</f>
        <v>372.43838713055703</v>
      </c>
      <c r="AS117" s="217">
        <f ca="1">(J117-I117)*DCF!$H$41</f>
        <v>363.14108484509831</v>
      </c>
      <c r="AT117" s="217">
        <f ca="1">(U117-Z117)*(1-DCF!$H$40)+Z117-AE117-AO117</f>
        <v>223.38928481128954</v>
      </c>
      <c r="AU117" s="217">
        <f ca="1">(V117-AA117)*(1-DCF!$H$40)+AA117-AF117-AP117</f>
        <v>504.20999327257312</v>
      </c>
      <c r="AV117" s="217">
        <f ca="1">(W117-AB117)*(1-DCF!$H$40)+AB117-AG117-AQ117</f>
        <v>901.58256628425215</v>
      </c>
      <c r="AW117" s="217">
        <f ca="1">(X117-AC117)*(1-DCF!$H$40)+AC117-AH117-AR117</f>
        <v>1264.5479787619918</v>
      </c>
      <c r="AX117" s="217">
        <f ca="1">(Y117-AD117)*(1-DCF!$H$40)+AD117-AI117-AS117</f>
        <v>1580.0204311159923</v>
      </c>
      <c r="AY117" s="218">
        <f t="shared" ca="1" si="23"/>
        <v>0.10483035958681788</v>
      </c>
      <c r="AZ117" s="219">
        <f t="shared" ca="1" si="24"/>
        <v>12.466071917363578</v>
      </c>
      <c r="BA117" s="217">
        <f ca="1">SUMPRODUCT(AT117:AX117,(1+$AY117)^(-{1,2,3,4,5}))</f>
        <v>3092.2929022216076</v>
      </c>
      <c r="BB117" s="217">
        <f t="shared" ca="1" si="25"/>
        <v>41043.081162132672</v>
      </c>
      <c r="BC117" s="217">
        <f t="shared" ca="1" si="26"/>
        <v>24932.277841420841</v>
      </c>
      <c r="BD117" s="217">
        <f t="shared" ca="1" si="27"/>
        <v>28024.570743642449</v>
      </c>
      <c r="BE117" s="217">
        <f ca="1">BD117-(DCF!$J$48-DCF!$J$51)</f>
        <v>27462.43074364245</v>
      </c>
      <c r="BF117" s="220">
        <f ca="1">BE117/DCF!$J$55</f>
        <v>1108.2635987895287</v>
      </c>
    </row>
    <row r="118" spans="1:58" ht="15" customHeight="1">
      <c r="A118">
        <v>92</v>
      </c>
      <c r="B118" s="215">
        <f t="shared" ca="1" si="14"/>
        <v>0.65423197168172131</v>
      </c>
      <c r="C118" s="216">
        <f t="shared" ca="1" si="15"/>
        <v>0.58420676513543501</v>
      </c>
      <c r="D118" s="215">
        <f t="shared" ca="1" si="16"/>
        <v>0.88625249272315321</v>
      </c>
      <c r="E118" s="216">
        <f t="shared" ca="1" si="17"/>
        <v>0.76151781274396324</v>
      </c>
      <c r="F118" s="217">
        <f ca="1">DCF!$H$7*(1+('A1'!F14+$C118*('A1'!F12-'A1'!F14)))</f>
        <v>6354.3275506009431</v>
      </c>
      <c r="G118" s="217">
        <f ca="1">F118*(1+('A1'!G14+$C118*('A1'!G12-'A1'!G14)))</f>
        <v>7292.4233750791318</v>
      </c>
      <c r="H118" s="217">
        <f ca="1">G118*(1+('A1'!H14+$C118*('A1'!H12-'A1'!H14)))</f>
        <v>8210.8813429269812</v>
      </c>
      <c r="I118" s="217">
        <f ca="1">H118*(1+('A1'!I14+$C118*('A1'!I12-'A1'!I14)))</f>
        <v>9053.1421286169352</v>
      </c>
      <c r="J118" s="217">
        <f ca="1">I118*(1+('A1'!J14+$C118*('A1'!J12-'A1'!J14)))</f>
        <v>9876.0227164567259</v>
      </c>
      <c r="K118" s="216">
        <f ca="1">'A1'!F21+$C118*('A1'!F19-'A1'!F21)</f>
        <v>0.34786862791755108</v>
      </c>
      <c r="L118" s="216">
        <f ca="1">'A1'!G21+$C118*('A1'!G19-'A1'!G21)</f>
        <v>0.34118449261484241</v>
      </c>
      <c r="M118" s="216">
        <f ca="1">'A1'!H21+$C118*('A1'!H19-'A1'!H21)</f>
        <v>0.33034242496348803</v>
      </c>
      <c r="N118" s="216">
        <f ca="1">'A1'!I21+$C118*('A1'!I19-'A1'!I21)</f>
        <v>0.32534242496348803</v>
      </c>
      <c r="O118" s="216">
        <f ca="1">'A1'!J21+$C118*('A1'!J19-'A1'!J21)</f>
        <v>0.32034242496348803</v>
      </c>
      <c r="P118" s="216">
        <f ca="1">'A1'!F28+$C118*('A1'!F26-'A1'!F28)</f>
        <v>0.44539483087161413</v>
      </c>
      <c r="Q118" s="216">
        <f ca="1">'A1'!G28+$C118*('A1'!G26-'A1'!G28)</f>
        <v>0.43871069556890541</v>
      </c>
      <c r="R118" s="216">
        <f ca="1">'A1'!H28+$C118*('A1'!H26-'A1'!H28)</f>
        <v>0.42994759409187394</v>
      </c>
      <c r="S118" s="216">
        <f ca="1">'A1'!I28+$C118*('A1'!I26-'A1'!I28)</f>
        <v>0.42702656026619673</v>
      </c>
      <c r="T118" s="216">
        <f ca="1">'A1'!J28+$C118*('A1'!J26-'A1'!J28)</f>
        <v>0.42410552644051958</v>
      </c>
      <c r="U118" s="217">
        <f t="shared" ca="1" si="18"/>
        <v>1313.6716995319543</v>
      </c>
      <c r="V118" s="217">
        <f t="shared" ca="1" si="19"/>
        <v>1605.097474656231</v>
      </c>
      <c r="W118" s="217">
        <f t="shared" ca="1" si="20"/>
        <v>1968.2302102517101</v>
      </c>
      <c r="X118" s="217">
        <f t="shared" ca="1" si="21"/>
        <v>2241.8387721693039</v>
      </c>
      <c r="Y118" s="217">
        <f t="shared" ca="1" si="22"/>
        <v>2523.8378371710737</v>
      </c>
      <c r="Z118" s="217">
        <f ca="1">F118*('A1'!F35+$C118*('A1'!F33-'A1'!F35))</f>
        <v>362.69844732131884</v>
      </c>
      <c r="AA118" s="217">
        <f ca="1">G118*('A1'!G35+$C118*('A1'!G33-'A1'!G35))</f>
        <v>409.52741855537607</v>
      </c>
      <c r="AB118" s="217">
        <f ca="1">H118*('A1'!H35+$C118*('A1'!H33-'A1'!H35))</f>
        <v>439.8875038647339</v>
      </c>
      <c r="AC118" s="217">
        <f ca="1">I118*('A1'!I35+$C118*('A1'!I33-'A1'!I35))</f>
        <v>461.61536093253477</v>
      </c>
      <c r="AD118" s="217">
        <f ca="1">J118*('A1'!J35+$C118*('A1'!J33-'A1'!J35))</f>
        <v>483.82160071855361</v>
      </c>
      <c r="AE118" s="217">
        <f ca="1">F118*('A1'!F43+$C118*('A1'!F41-'A1'!F43))</f>
        <v>624.73120770715275</v>
      </c>
      <c r="AF118" s="217">
        <f ca="1">G118*('A1'!G43+$C118*('A1'!G41-'A1'!G43))</f>
        <v>689.51878068574479</v>
      </c>
      <c r="AG118" s="217">
        <f ca="1">H118*('A1'!H43+$C118*('A1'!H41-'A1'!H43))</f>
        <v>694.25270601815362</v>
      </c>
      <c r="AH118" s="217">
        <f ca="1">I118*('A1'!I43+$C118*('A1'!I41-'A1'!I43))</f>
        <v>674.93676151413695</v>
      </c>
      <c r="AI118" s="217">
        <f ca="1">J118*('A1'!J43+$C118*('A1'!J41-'A1'!J43))</f>
        <v>686.90466955562135</v>
      </c>
      <c r="AJ118" s="217">
        <f ca="1">(U118-Z118)*DCF!$H$40</f>
        <v>230.13552703497379</v>
      </c>
      <c r="AK118" s="217">
        <f ca="1">(V118-AA118)*DCF!$H$40</f>
        <v>289.32795357640691</v>
      </c>
      <c r="AL118" s="217">
        <f ca="1">(W118-AB118)*DCF!$H$40</f>
        <v>369.85893494564823</v>
      </c>
      <c r="AM118" s="217">
        <f ca="1">(X118-AC118)*DCF!$H$40</f>
        <v>430.81406551929814</v>
      </c>
      <c r="AN118" s="217">
        <f ca="1">(Y118-AD118)*DCF!$H$40</f>
        <v>493.68392922150986</v>
      </c>
      <c r="AO118" s="217">
        <f ca="1">(F118-DCF!$H$7)*DCF!$H$41</f>
        <v>328.083501240484</v>
      </c>
      <c r="AP118" s="217">
        <f ca="1">(G118-F118)*DCF!$H$41</f>
        <v>311.29527463637226</v>
      </c>
      <c r="AQ118" s="217">
        <f ca="1">(H118-G118)*DCF!$H$41</f>
        <v>304.77869944917154</v>
      </c>
      <c r="AR118" s="217">
        <f ca="1">(I118-H118)*DCF!$H$41</f>
        <v>279.49362501708589</v>
      </c>
      <c r="AS118" s="217">
        <f ca="1">(J118-I118)*DCF!$H$41</f>
        <v>273.06255064829247</v>
      </c>
      <c r="AT118" s="217">
        <f ca="1">(U118-Z118)*(1-DCF!$H$40)+Z118-AE118-AO118</f>
        <v>130.72146354934375</v>
      </c>
      <c r="AU118" s="217">
        <f ca="1">(V118-AA118)*(1-DCF!$H$40)+AA118-AF118-AP118</f>
        <v>314.9554657577072</v>
      </c>
      <c r="AV118" s="217">
        <f ca="1">(W118-AB118)*(1-DCF!$H$40)+AB118-AG118-AQ118</f>
        <v>599.3398698387366</v>
      </c>
      <c r="AW118" s="217">
        <f ca="1">(X118-AC118)*(1-DCF!$H$40)+AC118-AH118-AR118</f>
        <v>856.59432011878289</v>
      </c>
      <c r="AX118" s="217">
        <f ca="1">(Y118-AD118)*(1-DCF!$H$40)+AD118-AI118-AS118</f>
        <v>1070.18668774565</v>
      </c>
      <c r="AY118" s="218">
        <f t="shared" ca="1" si="23"/>
        <v>0.10773035625487927</v>
      </c>
      <c r="AZ118" s="219">
        <f t="shared" ca="1" si="24"/>
        <v>13.046071250975853</v>
      </c>
      <c r="BA118" s="217">
        <f ca="1">SUMPRODUCT(AT118:AX118,(1+$AY118)^(-{1,2,3,4,5}))</f>
        <v>2026.1540063481807</v>
      </c>
      <c r="BB118" s="217">
        <f t="shared" ca="1" si="25"/>
        <v>32926.168249642622</v>
      </c>
      <c r="BC118" s="217">
        <f t="shared" ca="1" si="26"/>
        <v>19741.079916183589</v>
      </c>
      <c r="BD118" s="217">
        <f t="shared" ca="1" si="27"/>
        <v>21767.23392253177</v>
      </c>
      <c r="BE118" s="217">
        <f ca="1">BD118-(DCF!$J$48-DCF!$J$51)</f>
        <v>21205.093922531771</v>
      </c>
      <c r="BF118" s="220">
        <f ca="1">BE118/DCF!$J$55</f>
        <v>855.74485094315492</v>
      </c>
    </row>
    <row r="119" spans="1:58" ht="15" customHeight="1">
      <c r="A119">
        <v>93</v>
      </c>
      <c r="B119" s="215">
        <f t="shared" ca="1" si="14"/>
        <v>0.51933235862004123</v>
      </c>
      <c r="C119" s="216">
        <f t="shared" ca="1" si="15"/>
        <v>0.50976146551910118</v>
      </c>
      <c r="D119" s="215">
        <f t="shared" ca="1" si="16"/>
        <v>0.65352024209027004</v>
      </c>
      <c r="E119" s="216">
        <f t="shared" ca="1" si="17"/>
        <v>0.58377905031718424</v>
      </c>
      <c r="F119" s="217">
        <f ca="1">DCF!$H$7*(1+('A1'!F14+$C119*('A1'!F12-'A1'!F14)))</f>
        <v>6310.3884160832704</v>
      </c>
      <c r="G119" s="217">
        <f ca="1">F119*(1+('A1'!G14+$C119*('A1'!G12-'A1'!G14)))</f>
        <v>7171.530648094872</v>
      </c>
      <c r="H119" s="217">
        <f ca="1">G119*(1+('A1'!H14+$C119*('A1'!H12-'A1'!H14)))</f>
        <v>8005.3572770140545</v>
      </c>
      <c r="I119" s="217">
        <f ca="1">H119*(1+('A1'!I14+$C119*('A1'!I12-'A1'!I14)))</f>
        <v>8772.8991800428776</v>
      </c>
      <c r="J119" s="217">
        <f ca="1">I119*(1+('A1'!J14+$C119*('A1'!J12-'A1'!J14)))</f>
        <v>9524.5901550459203</v>
      </c>
      <c r="K119" s="216">
        <f ca="1">'A1'!F21+$C119*('A1'!F19-'A1'!F21)</f>
        <v>0.35196311939644942</v>
      </c>
      <c r="L119" s="216">
        <f ca="1">'A1'!G21+$C119*('A1'!G19-'A1'!G21)</f>
        <v>0.3467678900860674</v>
      </c>
      <c r="M119" s="216">
        <f ca="1">'A1'!H21+$C119*('A1'!H19-'A1'!H21)</f>
        <v>0.33667027543087641</v>
      </c>
      <c r="N119" s="216">
        <f ca="1">'A1'!I21+$C119*('A1'!I19-'A1'!I21)</f>
        <v>0.3316702754308764</v>
      </c>
      <c r="O119" s="216">
        <f ca="1">'A1'!J21+$C119*('A1'!J19-'A1'!J21)</f>
        <v>0.3266702754308764</v>
      </c>
      <c r="P119" s="216">
        <f ca="1">'A1'!F28+$C119*('A1'!F26-'A1'!F28)</f>
        <v>0.4472559633620225</v>
      </c>
      <c r="Q119" s="216">
        <f ca="1">'A1'!G28+$C119*('A1'!G26-'A1'!G28)</f>
        <v>0.44206073405164048</v>
      </c>
      <c r="R119" s="216">
        <f ca="1">'A1'!H28+$C119*('A1'!H26-'A1'!H28)</f>
        <v>0.43441431206885395</v>
      </c>
      <c r="S119" s="216">
        <f ca="1">'A1'!I28+$C119*('A1'!I26-'A1'!I28)</f>
        <v>0.43186550474125845</v>
      </c>
      <c r="T119" s="216">
        <f ca="1">'A1'!J28+$C119*('A1'!J26-'A1'!J28)</f>
        <v>0.42931669741366296</v>
      </c>
      <c r="U119" s="217">
        <f t="shared" ca="1" si="18"/>
        <v>1267.0055743315127</v>
      </c>
      <c r="V119" s="217">
        <f t="shared" ca="1" si="19"/>
        <v>1514.42199399679</v>
      </c>
      <c r="W119" s="217">
        <f t="shared" ca="1" si="20"/>
        <v>1832.5496632797081</v>
      </c>
      <c r="X119" s="217">
        <f t="shared" ca="1" si="21"/>
        <v>2074.4767602373563</v>
      </c>
      <c r="Y119" s="217">
        <f t="shared" ca="1" si="22"/>
        <v>2324.1240761478539</v>
      </c>
      <c r="Z119" s="217">
        <f ca="1">F119*('A1'!F35+$C119*('A1'!F33-'A1'!F35))</f>
        <v>362.53934073010936</v>
      </c>
      <c r="AA119" s="217">
        <f ca="1">G119*('A1'!G35+$C119*('A1'!G33-'A1'!G35))</f>
        <v>408.07720045000212</v>
      </c>
      <c r="AB119" s="217">
        <f ca="1">H119*('A1'!H35+$C119*('A1'!H33-'A1'!H35))</f>
        <v>435.43238738796174</v>
      </c>
      <c r="AC119" s="217">
        <f ca="1">I119*('A1'!I35+$C119*('A1'!I33-'A1'!I35))</f>
        <v>455.16312112804712</v>
      </c>
      <c r="AD119" s="217">
        <f ca="1">J119*('A1'!J35+$C119*('A1'!J33-'A1'!J35))</f>
        <v>475.11382025171133</v>
      </c>
      <c r="AE119" s="217">
        <f ca="1">F119*('A1'!F43+$C119*('A1'!F41-'A1'!F43))</f>
        <v>629.80686882961243</v>
      </c>
      <c r="AF119" s="217">
        <f ca="1">G119*('A1'!G43+$C119*('A1'!G41-'A1'!G43))</f>
        <v>696.77407546933057</v>
      </c>
      <c r="AG119" s="217">
        <f ca="1">H119*('A1'!H43+$C119*('A1'!H41-'A1'!H43))</f>
        <v>697.7337210727618</v>
      </c>
      <c r="AH119" s="217">
        <f ca="1">I119*('A1'!I43+$C119*('A1'!I41-'A1'!I43))</f>
        <v>676.9024141036241</v>
      </c>
      <c r="AI119" s="217">
        <f ca="1">J119*('A1'!J43+$C119*('A1'!J41-'A1'!J43))</f>
        <v>687.27869769745746</v>
      </c>
      <c r="AJ119" s="217">
        <f ca="1">(U119-Z119)*DCF!$H$40</f>
        <v>218.88082853153958</v>
      </c>
      <c r="AK119" s="217">
        <f ca="1">(V119-AA119)*DCF!$H$40</f>
        <v>267.73544003832268</v>
      </c>
      <c r="AL119" s="217">
        <f ca="1">(W119-AB119)*DCF!$H$40</f>
        <v>338.10238076580265</v>
      </c>
      <c r="AM119" s="217">
        <f ca="1">(X119-AC119)*DCF!$H$40</f>
        <v>391.87390066445283</v>
      </c>
      <c r="AN119" s="217">
        <f ca="1">(Y119-AD119)*DCF!$H$40</f>
        <v>447.46048192686646</v>
      </c>
      <c r="AO119" s="217">
        <f ca="1">(F119-DCF!$H$7)*DCF!$H$41</f>
        <v>313.50285330446764</v>
      </c>
      <c r="AP119" s="217">
        <f ca="1">(G119-F119)*DCF!$H$41</f>
        <v>285.75919497791443</v>
      </c>
      <c r="AQ119" s="217">
        <f ca="1">(H119-G119)*DCF!$H$41</f>
        <v>276.69485640542086</v>
      </c>
      <c r="AR119" s="217">
        <f ca="1">(I119-H119)*DCF!$H$41</f>
        <v>254.69910563900669</v>
      </c>
      <c r="AS119" s="217">
        <f ca="1">(J119-I119)*DCF!$H$41</f>
        <v>249.43917497491771</v>
      </c>
      <c r="AT119" s="217">
        <f ca="1">(U119-Z119)*(1-DCF!$H$40)+Z119-AE119-AO119</f>
        <v>104.81502366589291</v>
      </c>
      <c r="AU119" s="217">
        <f ca="1">(V119-AA119)*(1-DCF!$H$40)+AA119-AF119-AP119</f>
        <v>264.15328351122236</v>
      </c>
      <c r="AV119" s="217">
        <f ca="1">(W119-AB119)*(1-DCF!$H$40)+AB119-AG119-AQ119</f>
        <v>520.01870503572286</v>
      </c>
      <c r="AW119" s="217">
        <f ca="1">(X119-AC119)*(1-DCF!$H$40)+AC119-AH119-AR119</f>
        <v>751.00133983027274</v>
      </c>
      <c r="AX119" s="217">
        <f ca="1">(Y119-AD119)*(1-DCF!$H$40)+AD119-AI119-AS119</f>
        <v>939.94572154861203</v>
      </c>
      <c r="AY119" s="218">
        <f t="shared" ca="1" si="23"/>
        <v>0.10417558100634369</v>
      </c>
      <c r="AZ119" s="219">
        <f t="shared" ca="1" si="24"/>
        <v>12.335116201268736</v>
      </c>
      <c r="BA119" s="217">
        <f ca="1">SUMPRODUCT(AT119:AX119,(1+$AY119)^(-{1,2,3,4,5}))</f>
        <v>1775.7775724132648</v>
      </c>
      <c r="BB119" s="217">
        <f t="shared" ca="1" si="25"/>
        <v>28668.340545450126</v>
      </c>
      <c r="BC119" s="217">
        <f t="shared" ca="1" si="26"/>
        <v>17466.7402794384</v>
      </c>
      <c r="BD119" s="217">
        <f t="shared" ca="1" si="27"/>
        <v>19242.517851851666</v>
      </c>
      <c r="BE119" s="217">
        <f ca="1">BD119-(DCF!$J$48-DCF!$J$51)</f>
        <v>18680.377851851666</v>
      </c>
      <c r="BF119" s="220">
        <f ca="1">BE119/DCF!$J$55</f>
        <v>753.85835209194011</v>
      </c>
    </row>
    <row r="120" spans="1:58" ht="15" customHeight="1">
      <c r="A120">
        <v>94</v>
      </c>
      <c r="B120" s="215">
        <f t="shared" ca="1" si="14"/>
        <v>0.9846345526887248</v>
      </c>
      <c r="C120" s="216">
        <f t="shared" ca="1" si="15"/>
        <v>0.912348852513857</v>
      </c>
      <c r="D120" s="215">
        <f t="shared" ca="1" si="16"/>
        <v>0.35223954605863794</v>
      </c>
      <c r="E120" s="216">
        <f t="shared" ca="1" si="17"/>
        <v>0.41966626386846845</v>
      </c>
      <c r="F120" s="217">
        <f ca="1">DCF!$H$7*(1+('A1'!F14+$C120*('A1'!F12-'A1'!F14)))</f>
        <v>6548.0037046702701</v>
      </c>
      <c r="G120" s="217">
        <f ca="1">F120*(1+('A1'!G14+$C120*('A1'!G12-'A1'!G14)))</f>
        <v>7836.9934768823477</v>
      </c>
      <c r="H120" s="217">
        <f ca="1">G120*(1+('A1'!H14+$C120*('A1'!H12-'A1'!H14)))</f>
        <v>9158.3525114794502</v>
      </c>
      <c r="I120" s="217">
        <f ca="1">H120*(1+('A1'!I14+$C120*('A1'!I12-'A1'!I14)))</f>
        <v>10368.275253482332</v>
      </c>
      <c r="J120" s="217">
        <f ca="1">I120*(1+('A1'!J14+$C120*('A1'!J12-'A1'!J14)))</f>
        <v>11548.852898260819</v>
      </c>
      <c r="K120" s="216">
        <f ca="1">'A1'!F21+$C120*('A1'!F19-'A1'!F21)</f>
        <v>0.32982081311173789</v>
      </c>
      <c r="L120" s="216">
        <f ca="1">'A1'!G21+$C120*('A1'!G19-'A1'!G21)</f>
        <v>0.31657383606146072</v>
      </c>
      <c r="M120" s="216">
        <f ca="1">'A1'!H21+$C120*('A1'!H19-'A1'!H21)</f>
        <v>0.30245034753632216</v>
      </c>
      <c r="N120" s="216">
        <f ca="1">'A1'!I21+$C120*('A1'!I19-'A1'!I21)</f>
        <v>0.29745034753632216</v>
      </c>
      <c r="O120" s="216">
        <f ca="1">'A1'!J21+$C120*('A1'!J19-'A1'!J21)</f>
        <v>0.29245034753632215</v>
      </c>
      <c r="P120" s="216">
        <f ca="1">'A1'!F28+$C120*('A1'!F26-'A1'!F28)</f>
        <v>0.43719127868715357</v>
      </c>
      <c r="Q120" s="216">
        <f ca="1">'A1'!G28+$C120*('A1'!G26-'A1'!G28)</f>
        <v>0.42394430163687641</v>
      </c>
      <c r="R120" s="216">
        <f ca="1">'A1'!H28+$C120*('A1'!H26-'A1'!H28)</f>
        <v>0.41025906884916863</v>
      </c>
      <c r="S120" s="216">
        <f ca="1">'A1'!I28+$C120*('A1'!I26-'A1'!I28)</f>
        <v>0.40569732458659929</v>
      </c>
      <c r="T120" s="216">
        <f ca="1">'A1'!J28+$C120*('A1'!J26-'A1'!J28)</f>
        <v>0.40113558032403002</v>
      </c>
      <c r="U120" s="217">
        <f t="shared" ca="1" si="18"/>
        <v>1525.6056860442352</v>
      </c>
      <c r="V120" s="217">
        <f t="shared" ca="1" si="19"/>
        <v>2033.5576622274154</v>
      </c>
      <c r="W120" s="217">
        <f t="shared" ca="1" si="20"/>
        <v>2631.1084379703375</v>
      </c>
      <c r="X120" s="217">
        <f t="shared" ca="1" si="21"/>
        <v>3077.8466450665369</v>
      </c>
      <c r="Y120" s="217">
        <f t="shared" ca="1" si="22"/>
        <v>3538.7310450978716</v>
      </c>
      <c r="Z120" s="217">
        <f ca="1">F120*('A1'!F35+$C120*('A1'!F33-'A1'!F35))</f>
        <v>363.00990394915414</v>
      </c>
      <c r="AA120" s="217">
        <f ca="1">G120*('A1'!G35+$C120*('A1'!G33-'A1'!G35))</f>
        <v>414.39287550878362</v>
      </c>
      <c r="AB120" s="217">
        <f ca="1">H120*('A1'!H35+$C120*('A1'!H33-'A1'!H35))</f>
        <v>457.58941423634457</v>
      </c>
      <c r="AC120" s="217">
        <f ca="1">I120*('A1'!I35+$C120*('A1'!I33-'A1'!I35))</f>
        <v>487.84615634122616</v>
      </c>
      <c r="AD120" s="217">
        <f ca="1">J120*('A1'!J35+$C120*('A1'!J33-'A1'!J35))</f>
        <v>520.29677002765072</v>
      </c>
      <c r="AE120" s="217">
        <f ca="1">F120*('A1'!F43+$C120*('A1'!F41-'A1'!F43))</f>
        <v>600.79913418948161</v>
      </c>
      <c r="AF120" s="217">
        <f ca="1">G120*('A1'!G43+$C120*('A1'!G41-'A1'!G43))</f>
        <v>651.00172963874331</v>
      </c>
      <c r="AG120" s="217">
        <f ca="1">H120*('A1'!H43+$C120*('A1'!H41-'A1'!H43))</f>
        <v>669.18057953854361</v>
      </c>
      <c r="AH120" s="217">
        <f ca="1">I120*('A1'!I43+$C120*('A1'!I41-'A1'!I43))</f>
        <v>653.90420802863662</v>
      </c>
      <c r="AI120" s="217">
        <f ca="1">J120*('A1'!J43+$C120*('A1'!J41-'A1'!J43))</f>
        <v>670.61636670818802</v>
      </c>
      <c r="AJ120" s="217">
        <f ca="1">(U120-Z120)*DCF!$H$40</f>
        <v>281.34817926700964</v>
      </c>
      <c r="AK120" s="217">
        <f ca="1">(V120-AA120)*DCF!$H$40</f>
        <v>391.83787838590888</v>
      </c>
      <c r="AL120" s="217">
        <f ca="1">(W120-AB120)*DCF!$H$40</f>
        <v>525.99160374362634</v>
      </c>
      <c r="AM120" s="217">
        <f ca="1">(X120-AC120)*DCF!$H$40</f>
        <v>626.78011827152523</v>
      </c>
      <c r="AN120" s="217">
        <f ca="1">(Y120-AD120)*DCF!$H$40</f>
        <v>730.46109456699344</v>
      </c>
      <c r="AO120" s="217">
        <f ca="1">(F120-DCF!$H$7)*DCF!$H$41</f>
        <v>392.35249167657696</v>
      </c>
      <c r="AP120" s="217">
        <f ca="1">(G120-F120)*DCF!$H$41</f>
        <v>427.73500816660237</v>
      </c>
      <c r="AQ120" s="217">
        <f ca="1">(H120-G120)*DCF!$H$41</f>
        <v>438.47633987387013</v>
      </c>
      <c r="AR120" s="217">
        <f ca="1">(I120-H120)*DCF!$H$41</f>
        <v>401.49761083318504</v>
      </c>
      <c r="AS120" s="217">
        <f ca="1">(J120-I120)*DCF!$H$41</f>
        <v>391.75981021480953</v>
      </c>
      <c r="AT120" s="217">
        <f ca="1">(U120-Z120)*(1-DCF!$H$40)+Z120-AE120-AO120</f>
        <v>251.10588091116711</v>
      </c>
      <c r="AU120" s="217">
        <f ca="1">(V120-AA120)*(1-DCF!$H$40)+AA120-AF120-AP120</f>
        <v>562.98304603616089</v>
      </c>
      <c r="AV120" s="217">
        <f ca="1">(W120-AB120)*(1-DCF!$H$40)+AB120-AG120-AQ120</f>
        <v>997.45991481429792</v>
      </c>
      <c r="AW120" s="217">
        <f ca="1">(X120-AC120)*(1-DCF!$H$40)+AC120-AH120-AR120</f>
        <v>1395.6647079331899</v>
      </c>
      <c r="AX120" s="217">
        <f ca="1">(Y120-AD120)*(1-DCF!$H$40)+AD120-AI120-AS120</f>
        <v>1745.8937736078806</v>
      </c>
      <c r="AY120" s="218">
        <f t="shared" ca="1" si="23"/>
        <v>0.10089332527736937</v>
      </c>
      <c r="AZ120" s="219">
        <f t="shared" ca="1" si="24"/>
        <v>11.678665055473873</v>
      </c>
      <c r="BA120" s="217">
        <f ca="1">SUMPRODUCT(AT120:AX120,(1+$AY120)^(-{1,2,3,4,5}))</f>
        <v>3470.0357366068574</v>
      </c>
      <c r="BB120" s="217">
        <f t="shared" ca="1" si="25"/>
        <v>41327.654597105051</v>
      </c>
      <c r="BC120" s="217">
        <f t="shared" ca="1" si="26"/>
        <v>25557.276182082078</v>
      </c>
      <c r="BD120" s="217">
        <f t="shared" ca="1" si="27"/>
        <v>29027.311918688934</v>
      </c>
      <c r="BE120" s="217">
        <f ca="1">BD120-(DCF!$J$48-DCF!$J$51)</f>
        <v>28465.171918688935</v>
      </c>
      <c r="BF120" s="220">
        <f ca="1">BE120/DCF!$J$55</f>
        <v>1148.7298471593574</v>
      </c>
    </row>
    <row r="121" spans="1:58" ht="15" customHeight="1">
      <c r="A121">
        <v>95</v>
      </c>
      <c r="B121" s="215">
        <f t="shared" ca="1" si="14"/>
        <v>0.14451282053364289</v>
      </c>
      <c r="C121" s="216">
        <f t="shared" ca="1" si="15"/>
        <v>0.26880552499310995</v>
      </c>
      <c r="D121" s="215">
        <f t="shared" ca="1" si="16"/>
        <v>1.7957327253906752E-2</v>
      </c>
      <c r="E121" s="216">
        <f t="shared" ca="1" si="17"/>
        <v>9.475581051815965E-2</v>
      </c>
      <c r="F121" s="217">
        <f ca="1">DCF!$H$7*(1+('A1'!F14+$C121*('A1'!F12-'A1'!F14)))</f>
        <v>6168.1713044836442</v>
      </c>
      <c r="G121" s="217">
        <f ca="1">F121*(1+('A1'!G14+$C121*('A1'!G12-'A1'!G14)))</f>
        <v>6786.9673616150376</v>
      </c>
      <c r="H121" s="217">
        <f ca="1">G121*(1+('A1'!H14+$C121*('A1'!H12-'A1'!H14)))</f>
        <v>7363.4843919132936</v>
      </c>
      <c r="I121" s="217">
        <f ca="1">H121*(1+('A1'!I14+$C121*('A1'!I12-'A1'!I14)))</f>
        <v>7909.7996874061728</v>
      </c>
      <c r="J121" s="217">
        <f ca="1">I121*(1+('A1'!J14+$C121*('A1'!J12-'A1'!J14)))</f>
        <v>8454.1235218059301</v>
      </c>
      <c r="K121" s="216">
        <f ca="1">'A1'!F21+$C121*('A1'!F19-'A1'!F21)</f>
        <v>0.36521569612537896</v>
      </c>
      <c r="L121" s="216">
        <f ca="1">'A1'!G21+$C121*('A1'!G19-'A1'!G21)</f>
        <v>0.36483958562551677</v>
      </c>
      <c r="M121" s="216">
        <f ca="1">'A1'!H21+$C121*('A1'!H19-'A1'!H21)</f>
        <v>0.35715153037558567</v>
      </c>
      <c r="N121" s="216">
        <f ca="1">'A1'!I21+$C121*('A1'!I19-'A1'!I21)</f>
        <v>0.35215153037558566</v>
      </c>
      <c r="O121" s="216">
        <f ca="1">'A1'!J21+$C121*('A1'!J19-'A1'!J21)</f>
        <v>0.34715153037558566</v>
      </c>
      <c r="P121" s="216">
        <f ca="1">'A1'!F28+$C121*('A1'!F26-'A1'!F28)</f>
        <v>0.45327986187517227</v>
      </c>
      <c r="Q121" s="216">
        <f ca="1">'A1'!G28+$C121*('A1'!G26-'A1'!G28)</f>
        <v>0.45290375137531008</v>
      </c>
      <c r="R121" s="216">
        <f ca="1">'A1'!H28+$C121*('A1'!H26-'A1'!H28)</f>
        <v>0.44887166850041343</v>
      </c>
      <c r="S121" s="216">
        <f ca="1">'A1'!I28+$C121*('A1'!I26-'A1'!I28)</f>
        <v>0.44752764087544789</v>
      </c>
      <c r="T121" s="216">
        <f ca="1">'A1'!J28+$C121*('A1'!J26-'A1'!J28)</f>
        <v>0.44618361325048234</v>
      </c>
      <c r="U121" s="217">
        <f t="shared" ca="1" si="18"/>
        <v>1119.5504907773159</v>
      </c>
      <c r="V121" s="217">
        <f t="shared" ca="1" si="19"/>
        <v>1236.9700232122593</v>
      </c>
      <c r="W121" s="217">
        <f t="shared" ca="1" si="20"/>
        <v>1428.3451474698497</v>
      </c>
      <c r="X121" s="217">
        <f t="shared" ca="1" si="21"/>
        <v>1584.4976286195204</v>
      </c>
      <c r="Y121" s="217">
        <f t="shared" ca="1" si="22"/>
        <v>1747.1702234015027</v>
      </c>
      <c r="Z121" s="217">
        <f ca="1">F121*('A1'!F35+$C121*('A1'!F33-'A1'!F35))</f>
        <v>361.80008564027281</v>
      </c>
      <c r="AA121" s="217">
        <f ca="1">G121*('A1'!G35+$C121*('A1'!G33-'A1'!G35))</f>
        <v>402.54823317263202</v>
      </c>
      <c r="AB121" s="217">
        <f ca="1">H121*('A1'!H35+$C121*('A1'!H33-'A1'!H35))</f>
        <v>420.03626534958255</v>
      </c>
      <c r="AC121" s="217">
        <f ca="1">I121*('A1'!I35+$C121*('A1'!I33-'A1'!I35))</f>
        <v>433.25400757879538</v>
      </c>
      <c r="AD121" s="217">
        <f ca="1">J121*('A1'!J35+$C121*('A1'!J33-'A1'!J35))</f>
        <v>446.16073588150437</v>
      </c>
      <c r="AE121" s="217">
        <f ca="1">F121*('A1'!F43+$C121*('A1'!F41-'A1'!F43))</f>
        <v>645.33807297821761</v>
      </c>
      <c r="AF121" s="217">
        <f ca="1">G121*('A1'!G43+$C121*('A1'!G41-'A1'!G43))</f>
        <v>716.64814521947824</v>
      </c>
      <c r="AG121" s="217">
        <f ca="1">H121*('A1'!H43+$C121*('A1'!H41-'A1'!H43))</f>
        <v>703.88877607975701</v>
      </c>
      <c r="AH121" s="217">
        <f ca="1">I121*('A1'!I43+$C121*('A1'!I41-'A1'!I43))</f>
        <v>677.01404528886212</v>
      </c>
      <c r="AI121" s="217">
        <f ca="1">J121*('A1'!J43+$C121*('A1'!J41-'A1'!J43))</f>
        <v>681.33308805528623</v>
      </c>
      <c r="AJ121" s="217">
        <f ca="1">(U121-Z121)*DCF!$H$40</f>
        <v>183.37559804316442</v>
      </c>
      <c r="AK121" s="217">
        <f ca="1">(V121-AA121)*DCF!$H$40</f>
        <v>201.93007318958979</v>
      </c>
      <c r="AL121" s="217">
        <f ca="1">(W121-AB121)*DCF!$H$40</f>
        <v>244.01074947310465</v>
      </c>
      <c r="AM121" s="217">
        <f ca="1">(X121-AC121)*DCF!$H$40</f>
        <v>278.60095629185543</v>
      </c>
      <c r="AN121" s="217">
        <f ca="1">(Y121-AD121)*DCF!$H$40</f>
        <v>314.84429597983961</v>
      </c>
      <c r="AO121" s="217">
        <f ca="1">(F121-DCF!$H$7)*DCF!$H$41</f>
        <v>266.30989746968066</v>
      </c>
      <c r="AP121" s="217">
        <f ca="1">(G121-F121)*DCF!$H$41</f>
        <v>205.33967162232062</v>
      </c>
      <c r="AQ121" s="217">
        <f ca="1">(H121-G121)*DCF!$H$41</f>
        <v>191.30990949572666</v>
      </c>
      <c r="AR121" s="217">
        <f ca="1">(I121-H121)*DCF!$H$41</f>
        <v>181.28784449403634</v>
      </c>
      <c r="AS121" s="217">
        <f ca="1">(J121-I121)*DCF!$H$41</f>
        <v>180.62700323269092</v>
      </c>
      <c r="AT121" s="217">
        <f ca="1">(U121-Z121)*(1-DCF!$H$40)+Z121-AE121-AO121</f>
        <v>24.526922286253125</v>
      </c>
      <c r="AU121" s="217">
        <f ca="1">(V121-AA121)*(1-DCF!$H$40)+AA121-AF121-AP121</f>
        <v>113.05213318087061</v>
      </c>
      <c r="AV121" s="217">
        <f ca="1">(W121-AB121)*(1-DCF!$H$40)+AB121-AG121-AQ121</f>
        <v>289.13571242126147</v>
      </c>
      <c r="AW121" s="217">
        <f ca="1">(X121-AC121)*(1-DCF!$H$40)+AC121-AH121-AR121</f>
        <v>447.59478254476642</v>
      </c>
      <c r="AX121" s="217">
        <f ca="1">(Y121-AD121)*(1-DCF!$H$40)+AD121-AI121-AS121</f>
        <v>570.36583613368612</v>
      </c>
      <c r="AY121" s="218">
        <f t="shared" ca="1" si="23"/>
        <v>9.4395116210363186E-2</v>
      </c>
      <c r="AZ121" s="219">
        <f t="shared" ca="1" si="24"/>
        <v>10.379023242072639</v>
      </c>
      <c r="BA121" s="217">
        <f ca="1">SUMPRODUCT(AT121:AX121,(1+$AY121)^(-{1,2,3,4,5}))</f>
        <v>1012.7279008510909</v>
      </c>
      <c r="BB121" s="217">
        <f t="shared" ca="1" si="25"/>
        <v>18133.920356541443</v>
      </c>
      <c r="BC121" s="217">
        <f t="shared" ca="1" si="26"/>
        <v>11551.036931159899</v>
      </c>
      <c r="BD121" s="217">
        <f t="shared" ca="1" si="27"/>
        <v>12563.764832010989</v>
      </c>
      <c r="BE121" s="217">
        <f ca="1">BD121-(DCF!$J$48-DCF!$J$51)</f>
        <v>12001.62483201099</v>
      </c>
      <c r="BF121" s="220">
        <f ca="1">BE121/DCF!$J$55</f>
        <v>484.33308951449766</v>
      </c>
    </row>
    <row r="122" spans="1:58" ht="15" customHeight="1">
      <c r="A122">
        <v>96</v>
      </c>
      <c r="B122" s="215">
        <f t="shared" ca="1" si="14"/>
        <v>0.52738650466976356</v>
      </c>
      <c r="C122" s="216">
        <f t="shared" ca="1" si="15"/>
        <v>0.51388607542560738</v>
      </c>
      <c r="D122" s="215">
        <f t="shared" ca="1" si="16"/>
        <v>0.58754494017323156</v>
      </c>
      <c r="E122" s="216">
        <f t="shared" ca="1" si="17"/>
        <v>0.54587718631037241</v>
      </c>
      <c r="F122" s="217">
        <f ca="1">DCF!$H$7*(1+('A1'!F14+$C122*('A1'!F12-'A1'!F14)))</f>
        <v>6312.8228449921326</v>
      </c>
      <c r="G122" s="217">
        <f ca="1">F122*(1+('A1'!G14+$C122*('A1'!G12-'A1'!G14)))</f>
        <v>7178.2029791921796</v>
      </c>
      <c r="H122" s="217">
        <f ca="1">G122*(1+('A1'!H14+$C122*('A1'!H12-'A1'!H14)))</f>
        <v>8016.6543406379005</v>
      </c>
      <c r="I122" s="217">
        <f ca="1">H122*(1+('A1'!I14+$C122*('A1'!I12-'A1'!I14)))</f>
        <v>8788.2552910136637</v>
      </c>
      <c r="J122" s="217">
        <f ca="1">I122*(1+('A1'!J14+$C122*('A1'!J12-'A1'!J14)))</f>
        <v>9543.7993970579591</v>
      </c>
      <c r="K122" s="216">
        <f ca="1">'A1'!F21+$C122*('A1'!F19-'A1'!F21)</f>
        <v>0.35173626585159162</v>
      </c>
      <c r="L122" s="216">
        <f ca="1">'A1'!G21+$C122*('A1'!G19-'A1'!G21)</f>
        <v>0.34645854434307943</v>
      </c>
      <c r="M122" s="216">
        <f ca="1">'A1'!H21+$C122*('A1'!H19-'A1'!H21)</f>
        <v>0.33631968358882336</v>
      </c>
      <c r="N122" s="216">
        <f ca="1">'A1'!I21+$C122*('A1'!I19-'A1'!I21)</f>
        <v>0.33131968358882335</v>
      </c>
      <c r="O122" s="216">
        <f ca="1">'A1'!J21+$C122*('A1'!J19-'A1'!J21)</f>
        <v>0.32631968358882335</v>
      </c>
      <c r="P122" s="216">
        <f ca="1">'A1'!F28+$C122*('A1'!F26-'A1'!F28)</f>
        <v>0.44715284811435985</v>
      </c>
      <c r="Q122" s="216">
        <f ca="1">'A1'!G28+$C122*('A1'!G26-'A1'!G28)</f>
        <v>0.44187512660584766</v>
      </c>
      <c r="R122" s="216">
        <f ca="1">'A1'!H28+$C122*('A1'!H26-'A1'!H28)</f>
        <v>0.43416683547446361</v>
      </c>
      <c r="S122" s="216">
        <f ca="1">'A1'!I28+$C122*('A1'!I26-'A1'!I28)</f>
        <v>0.43159740509733557</v>
      </c>
      <c r="T122" s="216">
        <f ca="1">'A1'!J28+$C122*('A1'!J26-'A1'!J28)</f>
        <v>0.42902797472020748</v>
      </c>
      <c r="U122" s="217">
        <f t="shared" ca="1" si="18"/>
        <v>1269.5773957323504</v>
      </c>
      <c r="V122" s="217">
        <f t="shared" ca="1" si="19"/>
        <v>1519.3838737890837</v>
      </c>
      <c r="W122" s="217">
        <f t="shared" ca="1" si="20"/>
        <v>1839.9302431862145</v>
      </c>
      <c r="X122" s="217">
        <f t="shared" ca="1" si="21"/>
        <v>2083.5451497627869</v>
      </c>
      <c r="Y122" s="217">
        <f t="shared" ca="1" si="22"/>
        <v>2334.9128711190892</v>
      </c>
      <c r="Z122" s="217">
        <f ca="1">F122*('A1'!F35+$C122*('A1'!F33-'A1'!F35))</f>
        <v>362.54901191617734</v>
      </c>
      <c r="AA122" s="217">
        <f ca="1">G122*('A1'!G35+$C122*('A1'!G33-'A1'!G35))</f>
        <v>408.16079913406037</v>
      </c>
      <c r="AB122" s="217">
        <f ca="1">H122*('A1'!H35+$C122*('A1'!H33-'A1'!H35))</f>
        <v>435.68314302957924</v>
      </c>
      <c r="AC122" s="217">
        <f ca="1">I122*('A1'!I35+$C122*('A1'!I33-'A1'!I35))</f>
        <v>455.52486262274442</v>
      </c>
      <c r="AD122" s="217">
        <f ca="1">J122*('A1'!J35+$C122*('A1'!J33-'A1'!J35))</f>
        <v>475.59965883360496</v>
      </c>
      <c r="AE122" s="217">
        <f ca="1">F122*('A1'!F43+$C122*('A1'!F41-'A1'!F43))</f>
        <v>629.52907781573208</v>
      </c>
      <c r="AF122" s="217">
        <f ca="1">G122*('A1'!G43+$C122*('A1'!G41-'A1'!G43))</f>
        <v>696.38609309160915</v>
      </c>
      <c r="AG122" s="217">
        <f ca="1">H122*('A1'!H43+$C122*('A1'!H41-'A1'!H43))</f>
        <v>697.56105946658704</v>
      </c>
      <c r="AH122" s="217">
        <f ca="1">I122*('A1'!I43+$C122*('A1'!I41-'A1'!I43))</f>
        <v>676.81858189949116</v>
      </c>
      <c r="AI122" s="217">
        <f ca="1">J122*('A1'!J43+$C122*('A1'!J41-'A1'!J43))</f>
        <v>687.2870491470976</v>
      </c>
      <c r="AJ122" s="217">
        <f ca="1">(U122-Z122)*DCF!$H$40</f>
        <v>219.50086888351387</v>
      </c>
      <c r="AK122" s="217">
        <f ca="1">(V122-AA122)*DCF!$H$40</f>
        <v>268.91598406651565</v>
      </c>
      <c r="AL122" s="217">
        <f ca="1">(W122-AB122)*DCF!$H$40</f>
        <v>339.82779823790571</v>
      </c>
      <c r="AM122" s="217">
        <f ca="1">(X122-AC122)*DCF!$H$40</f>
        <v>393.98090948789024</v>
      </c>
      <c r="AN122" s="217">
        <f ca="1">(Y122-AD122)*DCF!$H$40</f>
        <v>449.95379737308718</v>
      </c>
      <c r="AO122" s="217">
        <f ca="1">(F122-DCF!$H$7)*DCF!$H$41</f>
        <v>314.31068785184829</v>
      </c>
      <c r="AP122" s="217">
        <f ca="1">(G122-F122)*DCF!$H$41</f>
        <v>287.16548940030782</v>
      </c>
      <c r="AQ122" s="217">
        <f ca="1">(H122-G122)*DCF!$H$41</f>
        <v>278.22951559950627</v>
      </c>
      <c r="AR122" s="217">
        <f ca="1">(I122-H122)*DCF!$H$41</f>
        <v>256.04604933671544</v>
      </c>
      <c r="AS122" s="217">
        <f ca="1">(J122-I122)*DCF!$H$41</f>
        <v>250.71778794216323</v>
      </c>
      <c r="AT122" s="217">
        <f ca="1">(U122-Z122)*(1-DCF!$H$40)+Z122-AE122-AO122</f>
        <v>106.2367611812561</v>
      </c>
      <c r="AU122" s="217">
        <f ca="1">(V122-AA122)*(1-DCF!$H$40)+AA122-AF122-AP122</f>
        <v>266.91630723065111</v>
      </c>
      <c r="AV122" s="217">
        <f ca="1">(W122-AB122)*(1-DCF!$H$40)+AB122-AG122-AQ122</f>
        <v>524.31186988221555</v>
      </c>
      <c r="AW122" s="217">
        <f ca="1">(X122-AC122)*(1-DCF!$H$40)+AC122-AH122-AR122</f>
        <v>756.69960903868991</v>
      </c>
      <c r="AX122" s="217">
        <f ca="1">(Y122-AD122)*(1-DCF!$H$40)+AD122-AI122-AS122</f>
        <v>946.95423665674127</v>
      </c>
      <c r="AY122" s="218">
        <f t="shared" ca="1" si="23"/>
        <v>0.10341754372620746</v>
      </c>
      <c r="AZ122" s="219">
        <f t="shared" ca="1" si="24"/>
        <v>12.18350874524149</v>
      </c>
      <c r="BA122" s="217">
        <f ca="1">SUMPRODUCT(AT122:AX122,(1+$AY122)^(-{1,2,3,4,5}))</f>
        <v>1795.1791076486845</v>
      </c>
      <c r="BB122" s="217">
        <f t="shared" ca="1" si="25"/>
        <v>28447.431384656338</v>
      </c>
      <c r="BC122" s="217">
        <f t="shared" ca="1" si="26"/>
        <v>17391.76405706357</v>
      </c>
      <c r="BD122" s="217">
        <f t="shared" ca="1" si="27"/>
        <v>19186.943164712255</v>
      </c>
      <c r="BE122" s="217">
        <f ca="1">BD122-(DCF!$J$48-DCF!$J$51)</f>
        <v>18624.803164712255</v>
      </c>
      <c r="BF122" s="220">
        <f ca="1">BE122/DCF!$J$55</f>
        <v>751.61560077303204</v>
      </c>
    </row>
    <row r="123" spans="1:58" ht="15" customHeight="1">
      <c r="A123">
        <v>97</v>
      </c>
      <c r="B123" s="215">
        <f t="shared" ca="1" si="14"/>
        <v>0.77373052157990585</v>
      </c>
      <c r="C123" s="216">
        <f t="shared" ca="1" si="15"/>
        <v>0.66364492093912553</v>
      </c>
      <c r="D123" s="215">
        <f t="shared" ca="1" si="16"/>
        <v>0.48173484902614916</v>
      </c>
      <c r="E123" s="216">
        <f t="shared" ca="1" si="17"/>
        <v>0.49078246149702065</v>
      </c>
      <c r="F123" s="217">
        <f ca="1">DCF!$H$7*(1+('A1'!F14+$C123*('A1'!F12-'A1'!F14)))</f>
        <v>6401.2135706946592</v>
      </c>
      <c r="G123" s="217">
        <f ca="1">F123*(1+('A1'!G14+$C123*('A1'!G12-'A1'!G14)))</f>
        <v>7422.5063160420559</v>
      </c>
      <c r="H123" s="217">
        <f ca="1">G123*(1+('A1'!H14+$C123*('A1'!H12-'A1'!H14)))</f>
        <v>8433.9997520905454</v>
      </c>
      <c r="I123" s="217">
        <f ca="1">H123*(1+('A1'!I14+$C123*('A1'!I12-'A1'!I14)))</f>
        <v>9359.4460385759794</v>
      </c>
      <c r="J123" s="217">
        <f ca="1">I123*(1+('A1'!J14+$C123*('A1'!J12-'A1'!J14)))</f>
        <v>10262.212758346113</v>
      </c>
      <c r="K123" s="216">
        <f ca="1">'A1'!F21+$C123*('A1'!F19-'A1'!F21)</f>
        <v>0.3434995293483481</v>
      </c>
      <c r="L123" s="216">
        <f ca="1">'A1'!G21+$C123*('A1'!G19-'A1'!G21)</f>
        <v>0.33522663092956562</v>
      </c>
      <c r="M123" s="216">
        <f ca="1">'A1'!H21+$C123*('A1'!H19-'A1'!H21)</f>
        <v>0.32359018172017434</v>
      </c>
      <c r="N123" s="216">
        <f ca="1">'A1'!I21+$C123*('A1'!I19-'A1'!I21)</f>
        <v>0.31859018172017434</v>
      </c>
      <c r="O123" s="216">
        <f ca="1">'A1'!J21+$C123*('A1'!J19-'A1'!J21)</f>
        <v>0.31359018172017433</v>
      </c>
      <c r="P123" s="216">
        <f ca="1">'A1'!F28+$C123*('A1'!F26-'A1'!F28)</f>
        <v>0.44340887697652187</v>
      </c>
      <c r="Q123" s="216">
        <f ca="1">'A1'!G28+$C123*('A1'!G26-'A1'!G28)</f>
        <v>0.43513597855773933</v>
      </c>
      <c r="R123" s="216">
        <f ca="1">'A1'!H28+$C123*('A1'!H26-'A1'!H28)</f>
        <v>0.42518130474365251</v>
      </c>
      <c r="S123" s="216">
        <f ca="1">'A1'!I28+$C123*('A1'!I26-'A1'!I28)</f>
        <v>0.42186308013895685</v>
      </c>
      <c r="T123" s="216">
        <f ca="1">'A1'!J28+$C123*('A1'!J26-'A1'!J28)</f>
        <v>0.41854485553426124</v>
      </c>
      <c r="U123" s="217">
        <f t="shared" ca="1" si="18"/>
        <v>1364.0448012341949</v>
      </c>
      <c r="V123" s="217">
        <f t="shared" ca="1" si="19"/>
        <v>1704.4849814798952</v>
      </c>
      <c r="W123" s="217">
        <f t="shared" ca="1" si="20"/>
        <v>2118.861220882161</v>
      </c>
      <c r="X123" s="217">
        <f t="shared" ca="1" si="21"/>
        <v>2429.213690117871</v>
      </c>
      <c r="Y123" s="217">
        <f t="shared" ca="1" si="22"/>
        <v>2748.8872382014383</v>
      </c>
      <c r="Z123" s="217">
        <f ca="1">F123*('A1'!F35+$C123*('A1'!F33-'A1'!F35))</f>
        <v>362.83214987148898</v>
      </c>
      <c r="AA123" s="217">
        <f ca="1">G123*('A1'!G35+$C123*('A1'!G33-'A1'!G35))</f>
        <v>410.93630542180853</v>
      </c>
      <c r="AB123" s="217">
        <f ca="1">H123*('A1'!H35+$C123*('A1'!H33-'A1'!H35))</f>
        <v>444.47099303998863</v>
      </c>
      <c r="AC123" s="217">
        <f ca="1">I123*('A1'!I35+$C123*('A1'!I33-'A1'!I35))</f>
        <v>468.31168432174962</v>
      </c>
      <c r="AD123" s="217">
        <f ca="1">J123*('A1'!J35+$C123*('A1'!J33-'A1'!J35))</f>
        <v>492.95832997130526</v>
      </c>
      <c r="AE123" s="217">
        <f ca="1">F123*('A1'!F43+$C123*('A1'!F41-'A1'!F43))</f>
        <v>619.17083529565025</v>
      </c>
      <c r="AF123" s="217">
        <f ca="1">G123*('A1'!G43+$C123*('A1'!G41-'A1'!G43))</f>
        <v>681.18142474004037</v>
      </c>
      <c r="AG123" s="217">
        <f ca="1">H123*('A1'!H43+$C123*('A1'!H41-'A1'!H43))</f>
        <v>689.66863551582162</v>
      </c>
      <c r="AH123" s="217">
        <f ca="1">I123*('A1'!I43+$C123*('A1'!I41-'A1'!I43))</f>
        <v>671.75016474405118</v>
      </c>
      <c r="AI123" s="217">
        <f ca="1">J123*('A1'!J43+$C123*('A1'!J41-'A1'!J43))</f>
        <v>685.23286013759196</v>
      </c>
      <c r="AJ123" s="217">
        <f ca="1">(U123-Z123)*DCF!$H$40</f>
        <v>242.29346162977481</v>
      </c>
      <c r="AK123" s="217">
        <f ca="1">(V123-AA123)*DCF!$H$40</f>
        <v>313.03877960605695</v>
      </c>
      <c r="AL123" s="217">
        <f ca="1">(W123-AB123)*DCF!$H$40</f>
        <v>405.20243513780571</v>
      </c>
      <c r="AM123" s="217">
        <f ca="1">(X123-AC123)*DCF!$H$40</f>
        <v>474.53828540266136</v>
      </c>
      <c r="AN123" s="217">
        <f ca="1">(Y123-AD123)*DCF!$H$40</f>
        <v>545.93479579169218</v>
      </c>
      <c r="AO123" s="217">
        <f ca="1">(F123-DCF!$H$7)*DCF!$H$41</f>
        <v>343.64203600935838</v>
      </c>
      <c r="AP123" s="217">
        <f ca="1">(G123-F123)*DCF!$H$41</f>
        <v>338.90312412795987</v>
      </c>
      <c r="AQ123" s="217">
        <f ca="1">(H123-G123)*DCF!$H$41</f>
        <v>335.65134685760808</v>
      </c>
      <c r="AR123" s="217">
        <f ca="1">(I123-H123)*DCF!$H$41</f>
        <v>307.09768490115715</v>
      </c>
      <c r="AS123" s="217">
        <f ca="1">(J123-I123)*DCF!$H$41</f>
        <v>299.57175656307891</v>
      </c>
      <c r="AT123" s="217">
        <f ca="1">(U123-Z123)*(1-DCF!$H$40)+Z123-AE123-AO123</f>
        <v>158.93846829941145</v>
      </c>
      <c r="AU123" s="217">
        <f ca="1">(V123-AA123)*(1-DCF!$H$40)+AA123-AF123-AP123</f>
        <v>371.36165300583792</v>
      </c>
      <c r="AV123" s="217">
        <f ca="1">(W123-AB123)*(1-DCF!$H$40)+AB123-AG123-AQ123</f>
        <v>688.33880337092569</v>
      </c>
      <c r="AW123" s="217">
        <f ca="1">(X123-AC123)*(1-DCF!$H$40)+AC123-AH123-AR123</f>
        <v>975.82755507000138</v>
      </c>
      <c r="AX123" s="217">
        <f ca="1">(Y123-AD123)*(1-DCF!$H$40)+AD123-AI123-AS123</f>
        <v>1218.1478257090753</v>
      </c>
      <c r="AY123" s="218">
        <f t="shared" ca="1" si="23"/>
        <v>0.10231564922994041</v>
      </c>
      <c r="AZ123" s="219">
        <f t="shared" ca="1" si="24"/>
        <v>11.963129845988082</v>
      </c>
      <c r="BA123" s="217">
        <f ca="1">SUMPRODUCT(AT123:AX123,(1+$AY123)^(-{1,2,3,4,5}))</f>
        <v>2373.0981857920933</v>
      </c>
      <c r="BB123" s="217">
        <f t="shared" ca="1" si="25"/>
        <v>32885.294962583379</v>
      </c>
      <c r="BC123" s="217">
        <f t="shared" ca="1" si="26"/>
        <v>20205.605832307527</v>
      </c>
      <c r="BD123" s="217">
        <f t="shared" ca="1" si="27"/>
        <v>22578.704018099619</v>
      </c>
      <c r="BE123" s="217">
        <f ca="1">BD123-(DCF!$J$48-DCF!$J$51)</f>
        <v>22016.56401809962</v>
      </c>
      <c r="BF123" s="220">
        <f ca="1">BE123/DCF!$J$55</f>
        <v>888.49223506290548</v>
      </c>
    </row>
    <row r="124" spans="1:58" ht="15" customHeight="1">
      <c r="A124">
        <v>98</v>
      </c>
      <c r="B124" s="215">
        <f t="shared" ca="1" si="14"/>
        <v>0.30611247060901325</v>
      </c>
      <c r="C124" s="216">
        <f t="shared" ca="1" si="15"/>
        <v>0.39122402189091948</v>
      </c>
      <c r="D124" s="215">
        <f t="shared" ca="1" si="16"/>
        <v>0.36142911871381311</v>
      </c>
      <c r="E124" s="216">
        <f t="shared" ca="1" si="17"/>
        <v>0.42510535089187779</v>
      </c>
      <c r="F124" s="217">
        <f ca="1">DCF!$H$7*(1+('A1'!F14+$C124*('A1'!F12-'A1'!F14)))</f>
        <v>6240.4251986900672</v>
      </c>
      <c r="G124" s="217">
        <f ca="1">F124*(1+('A1'!G14+$C124*('A1'!G12-'A1'!G14)))</f>
        <v>6981.061347292617</v>
      </c>
      <c r="H124" s="217">
        <f ca="1">G124*(1+('A1'!H14+$C124*('A1'!H12-'A1'!H14)))</f>
        <v>7685.1650713134059</v>
      </c>
      <c r="I124" s="217">
        <f ca="1">H124*(1+('A1'!I14+$C124*('A1'!I12-'A1'!I14)))</f>
        <v>8340.0192318076133</v>
      </c>
      <c r="J124" s="217">
        <f ca="1">I124*(1+('A1'!J14+$C124*('A1'!J12-'A1'!J14)))</f>
        <v>8985.4173040540718</v>
      </c>
      <c r="K124" s="216">
        <f ca="1">'A1'!F21+$C124*('A1'!F19-'A1'!F21)</f>
        <v>0.35848267879599943</v>
      </c>
      <c r="L124" s="216">
        <f ca="1">'A1'!G21+$C124*('A1'!G19-'A1'!G21)</f>
        <v>0.35565819835818102</v>
      </c>
      <c r="M124" s="216">
        <f ca="1">'A1'!H21+$C124*('A1'!H19-'A1'!H21)</f>
        <v>0.34674595813927184</v>
      </c>
      <c r="N124" s="216">
        <f ca="1">'A1'!I21+$C124*('A1'!I19-'A1'!I21)</f>
        <v>0.34174595813927183</v>
      </c>
      <c r="O124" s="216">
        <f ca="1">'A1'!J21+$C124*('A1'!J19-'A1'!J21)</f>
        <v>0.33674595813927183</v>
      </c>
      <c r="P124" s="216">
        <f ca="1">'A1'!F28+$C124*('A1'!F26-'A1'!F28)</f>
        <v>0.45021939945272704</v>
      </c>
      <c r="Q124" s="216">
        <f ca="1">'A1'!G28+$C124*('A1'!G26-'A1'!G28)</f>
        <v>0.44739491901490863</v>
      </c>
      <c r="R124" s="216">
        <f ca="1">'A1'!H28+$C124*('A1'!H26-'A1'!H28)</f>
        <v>0.44152655868654483</v>
      </c>
      <c r="S124" s="216">
        <f ca="1">'A1'!I28+$C124*('A1'!I26-'A1'!I28)</f>
        <v>0.43957043857709027</v>
      </c>
      <c r="T124" s="216">
        <f ca="1">'A1'!J28+$C124*('A1'!J26-'A1'!J28)</f>
        <v>0.43761431846763565</v>
      </c>
      <c r="U124" s="217">
        <f t="shared" ca="1" si="18"/>
        <v>1193.7803713536885</v>
      </c>
      <c r="V124" s="217">
        <f t="shared" ca="1" si="19"/>
        <v>1374.8982697764995</v>
      </c>
      <c r="W124" s="217">
        <f t="shared" ca="1" si="20"/>
        <v>1627.160658327331</v>
      </c>
      <c r="X124" s="217">
        <f t="shared" ca="1" si="21"/>
        <v>1823.825457066526</v>
      </c>
      <c r="Y124" s="217">
        <f t="shared" ca="1" si="22"/>
        <v>2027.4670750582684</v>
      </c>
      <c r="Z124" s="217">
        <f ca="1">F124*('A1'!F35+$C124*('A1'!F33-'A1'!F35))</f>
        <v>362.21849069869916</v>
      </c>
      <c r="AA124" s="217">
        <f ca="1">G124*('A1'!G35+$C124*('A1'!G33-'A1'!G35))</f>
        <v>405.51421455859168</v>
      </c>
      <c r="AB124" s="217">
        <f ca="1">H124*('A1'!H35+$C124*('A1'!H33-'A1'!H35))</f>
        <v>428.03707120976105</v>
      </c>
      <c r="AC124" s="217">
        <f ca="1">I124*('A1'!I35+$C124*('A1'!I33-'A1'!I35))</f>
        <v>444.56732504665689</v>
      </c>
      <c r="AD124" s="217">
        <f ca="1">J124*('A1'!J35+$C124*('A1'!J33-'A1'!J35))</f>
        <v>460.99963587430443</v>
      </c>
      <c r="AE124" s="217">
        <f ca="1">F124*('A1'!F43+$C124*('A1'!F41-'A1'!F43))</f>
        <v>637.61868696508805</v>
      </c>
      <c r="AF124" s="217">
        <f ca="1">G124*('A1'!G43+$C124*('A1'!G41-'A1'!G43))</f>
        <v>707.23149353122392</v>
      </c>
      <c r="AG124" s="217">
        <f ca="1">H124*('A1'!H43+$C124*('A1'!H41-'A1'!H43))</f>
        <v>701.71059090458812</v>
      </c>
      <c r="AH124" s="217">
        <f ca="1">I124*('A1'!I43+$C124*('A1'!I41-'A1'!I43))</f>
        <v>678.10327169368452</v>
      </c>
      <c r="AI124" s="217">
        <f ca="1">J124*('A1'!J43+$C124*('A1'!J41-'A1'!J43))</f>
        <v>685.65166900275597</v>
      </c>
      <c r="AJ124" s="217">
        <f ca="1">(U124-Z124)*DCF!$H$40</f>
        <v>201.23797511850739</v>
      </c>
      <c r="AK124" s="217">
        <f ca="1">(V124-AA124)*DCF!$H$40</f>
        <v>234.5909413627337</v>
      </c>
      <c r="AL124" s="217">
        <f ca="1">(W124-AB124)*DCF!$H$40</f>
        <v>290.18790808245194</v>
      </c>
      <c r="AM124" s="217">
        <f ca="1">(X124-AC124)*DCF!$H$40</f>
        <v>333.78046794880834</v>
      </c>
      <c r="AN124" s="217">
        <f ca="1">(Y124-AD124)*DCF!$H$40</f>
        <v>379.08512028251926</v>
      </c>
      <c r="AO124" s="217">
        <f ca="1">(F124-DCF!$H$7)*DCF!$H$41</f>
        <v>290.28644150029402</v>
      </c>
      <c r="AP124" s="217">
        <f ca="1">(G124-F124)*DCF!$H$41</f>
        <v>245.77077018022302</v>
      </c>
      <c r="AQ124" s="217">
        <f ca="1">(H124-G124)*DCF!$H$41</f>
        <v>233.64794557471146</v>
      </c>
      <c r="AR124" s="217">
        <f ca="1">(I124-H124)*DCF!$H$41</f>
        <v>217.30509871015315</v>
      </c>
      <c r="AS124" s="217">
        <f ca="1">(J124-I124)*DCF!$H$41</f>
        <v>214.16721501932</v>
      </c>
      <c r="AT124" s="217">
        <f ca="1">(U124-Z124)*(1-DCF!$H$40)+Z124-AE124-AO124</f>
        <v>64.637267769798996</v>
      </c>
      <c r="AU124" s="217">
        <f ca="1">(V124-AA124)*(1-DCF!$H$40)+AA124-AF124-AP124</f>
        <v>187.3050647023189</v>
      </c>
      <c r="AV124" s="217">
        <f ca="1">(W124-AB124)*(1-DCF!$H$40)+AB124-AG124-AQ124</f>
        <v>401.61421376557951</v>
      </c>
      <c r="AW124" s="217">
        <f ca="1">(X124-AC124)*(1-DCF!$H$40)+AC124-AH124-AR124</f>
        <v>594.63661871388001</v>
      </c>
      <c r="AX124" s="217">
        <f ca="1">(Y124-AD124)*(1-DCF!$H$40)+AD124-AI124-AS124</f>
        <v>748.56307075367317</v>
      </c>
      <c r="AY124" s="218">
        <f t="shared" ca="1" si="23"/>
        <v>0.10100210701783756</v>
      </c>
      <c r="AZ124" s="219">
        <f t="shared" ca="1" si="24"/>
        <v>11.70042140356751</v>
      </c>
      <c r="BA124" s="217">
        <f ca="1">SUMPRODUCT(AT124:AX124,(1+$AY124)^(-{1,2,3,4,5}))</f>
        <v>1381.4946782663978</v>
      </c>
      <c r="BB124" s="217">
        <f t="shared" ca="1" si="25"/>
        <v>23722.219160040178</v>
      </c>
      <c r="BC124" s="217">
        <f t="shared" ca="1" si="26"/>
        <v>14662.720744416054</v>
      </c>
      <c r="BD124" s="217">
        <f t="shared" ca="1" si="27"/>
        <v>16044.215422682451</v>
      </c>
      <c r="BE124" s="217">
        <f ca="1">BD124-(DCF!$J$48-DCF!$J$51)</f>
        <v>15482.075422682452</v>
      </c>
      <c r="BF124" s="220">
        <f ca="1">BE124/DCF!$J$55</f>
        <v>624.78885371955255</v>
      </c>
    </row>
    <row r="125" spans="1:58" ht="15" customHeight="1">
      <c r="A125">
        <v>99</v>
      </c>
      <c r="B125" s="215">
        <f t="shared" ca="1" si="14"/>
        <v>0.49482689347529318</v>
      </c>
      <c r="C125" s="216">
        <f t="shared" ca="1" si="15"/>
        <v>0.4974067216450202</v>
      </c>
      <c r="D125" s="215">
        <f t="shared" ca="1" si="16"/>
        <v>0.7815177952125455</v>
      </c>
      <c r="E125" s="216">
        <f t="shared" ca="1" si="17"/>
        <v>0.66948358226295746</v>
      </c>
      <c r="F125" s="217">
        <f ca="1">DCF!$H$7*(1+('A1'!F14+$C125*('A1'!F12-'A1'!F14)))</f>
        <v>6303.0963942120134</v>
      </c>
      <c r="G125" s="217">
        <f ca="1">F125*(1+('A1'!G14+$C125*('A1'!G12-'A1'!G14)))</f>
        <v>7151.5625549133665</v>
      </c>
      <c r="H125" s="217">
        <f ca="1">G125*(1+('A1'!H14+$C125*('A1'!H12-'A1'!H14)))</f>
        <v>7971.5812697192714</v>
      </c>
      <c r="I125" s="217">
        <f ca="1">H125*(1+('A1'!I14+$C125*('A1'!I12-'A1'!I14)))</f>
        <v>8727.0209627180466</v>
      </c>
      <c r="J125" s="217">
        <f ca="1">I125*(1+('A1'!J14+$C125*('A1'!J12-'A1'!J14)))</f>
        <v>9467.2335329294547</v>
      </c>
      <c r="K125" s="216">
        <f ca="1">'A1'!F21+$C125*('A1'!F19-'A1'!F21)</f>
        <v>0.35264263030952392</v>
      </c>
      <c r="L125" s="216">
        <f ca="1">'A1'!G21+$C125*('A1'!G19-'A1'!G21)</f>
        <v>0.34769449587662349</v>
      </c>
      <c r="M125" s="216">
        <f ca="1">'A1'!H21+$C125*('A1'!H19-'A1'!H21)</f>
        <v>0.33772042866017327</v>
      </c>
      <c r="N125" s="216">
        <f ca="1">'A1'!I21+$C125*('A1'!I19-'A1'!I21)</f>
        <v>0.33272042866017326</v>
      </c>
      <c r="O125" s="216">
        <f ca="1">'A1'!J21+$C125*('A1'!J19-'A1'!J21)</f>
        <v>0.32772042866017326</v>
      </c>
      <c r="P125" s="216">
        <f ca="1">'A1'!F28+$C125*('A1'!F26-'A1'!F28)</f>
        <v>0.44756483195887453</v>
      </c>
      <c r="Q125" s="216">
        <f ca="1">'A1'!G28+$C125*('A1'!G26-'A1'!G28)</f>
        <v>0.4426166975259741</v>
      </c>
      <c r="R125" s="216">
        <f ca="1">'A1'!H28+$C125*('A1'!H26-'A1'!H28)</f>
        <v>0.43515559670129883</v>
      </c>
      <c r="S125" s="216">
        <f ca="1">'A1'!I28+$C125*('A1'!I26-'A1'!I28)</f>
        <v>0.43266856309307372</v>
      </c>
      <c r="T125" s="216">
        <f ca="1">'A1'!J28+$C125*('A1'!J26-'A1'!J28)</f>
        <v>0.43018152948484861</v>
      </c>
      <c r="U125" s="217">
        <f t="shared" ca="1" si="18"/>
        <v>1259.3116241665255</v>
      </c>
      <c r="V125" s="217">
        <f t="shared" ca="1" si="19"/>
        <v>1499.6026174464539</v>
      </c>
      <c r="W125" s="217">
        <f t="shared" ca="1" si="20"/>
        <v>1810.5372221326838</v>
      </c>
      <c r="X125" s="217">
        <f t="shared" ca="1" si="21"/>
        <v>2047.4551870538301</v>
      </c>
      <c r="Y125" s="217">
        <f t="shared" ca="1" si="22"/>
        <v>2291.9987001060076</v>
      </c>
      <c r="Z125" s="217">
        <f ca="1">F125*('A1'!F35+$C125*('A1'!F33-'A1'!F35))</f>
        <v>362.50977108443305</v>
      </c>
      <c r="AA125" s="217">
        <f ca="1">G125*('A1'!G35+$C125*('A1'!G33-'A1'!G35))</f>
        <v>407.82452555384128</v>
      </c>
      <c r="AB125" s="217">
        <f ca="1">H125*('A1'!H35+$C125*('A1'!H33-'A1'!H35))</f>
        <v>434.67857702047928</v>
      </c>
      <c r="AC125" s="217">
        <f ca="1">I125*('A1'!I35+$C125*('A1'!I33-'A1'!I35))</f>
        <v>454.07666919613126</v>
      </c>
      <c r="AD125" s="217">
        <f ca="1">J125*('A1'!J35+$C125*('A1'!J33-'A1'!J35))</f>
        <v>473.65629070810252</v>
      </c>
      <c r="AE125" s="217">
        <f ca="1">F125*('A1'!F43+$C125*('A1'!F41-'A1'!F43))</f>
        <v>630.63655309017054</v>
      </c>
      <c r="AF125" s="217">
        <f ca="1">G125*('A1'!G43+$C125*('A1'!G41-'A1'!G43))</f>
        <v>697.92645883728119</v>
      </c>
      <c r="AG125" s="217">
        <f ca="1">H125*('A1'!H43+$C125*('A1'!H41-'A1'!H43))</f>
        <v>698.23689962109665</v>
      </c>
      <c r="AH125" s="217">
        <f ca="1">I125*('A1'!I43+$C125*('A1'!I41-'A1'!I43))</f>
        <v>677.13623042046117</v>
      </c>
      <c r="AI125" s="217">
        <f ca="1">J125*('A1'!J43+$C125*('A1'!J41-'A1'!J43))</f>
        <v>687.23372215047243</v>
      </c>
      <c r="AJ125" s="217">
        <f ca="1">(U125-Z125)*DCF!$H$40</f>
        <v>217.02604844586637</v>
      </c>
      <c r="AK125" s="217">
        <f ca="1">(V125-AA125)*DCF!$H$40</f>
        <v>264.21029823801223</v>
      </c>
      <c r="AL125" s="217">
        <f ca="1">(W125-AB125)*DCF!$H$40</f>
        <v>332.95779211715353</v>
      </c>
      <c r="AM125" s="217">
        <f ca="1">(X125-AC125)*DCF!$H$40</f>
        <v>385.5976013215631</v>
      </c>
      <c r="AN125" s="217">
        <f ca="1">(Y125-AD125)*DCF!$H$40</f>
        <v>440.03886307429303</v>
      </c>
      <c r="AO125" s="217">
        <f ca="1">(F125-DCF!$H$7)*DCF!$H$41</f>
        <v>311.0830877625732</v>
      </c>
      <c r="AP125" s="217">
        <f ca="1">(G125-F125)*DCF!$H$41</f>
        <v>281.55280049574202</v>
      </c>
      <c r="AQ125" s="217">
        <f ca="1">(H125-G125)*DCF!$H$41</f>
        <v>272.11287415596456</v>
      </c>
      <c r="AR125" s="217">
        <f ca="1">(I125-H125)*DCF!$H$41</f>
        <v>250.68313978913588</v>
      </c>
      <c r="AS125" s="217">
        <f ca="1">(J125-I125)*DCF!$H$41</f>
        <v>245.63021103033677</v>
      </c>
      <c r="AT125" s="217">
        <f ca="1">(U125-Z125)*(1-DCF!$H$40)+Z125-AE125-AO125</f>
        <v>100.56593486791542</v>
      </c>
      <c r="AU125" s="217">
        <f ca="1">(V125-AA125)*(1-DCF!$H$40)+AA125-AF125-AP125</f>
        <v>255.91305987541847</v>
      </c>
      <c r="AV125" s="217">
        <f ca="1">(W125-AB125)*(1-DCF!$H$40)+AB125-AG125-AQ125</f>
        <v>507.22965623846909</v>
      </c>
      <c r="AW125" s="217">
        <f ca="1">(X125-AC125)*(1-DCF!$H$40)+AC125-AH125-AR125</f>
        <v>734.03821552266982</v>
      </c>
      <c r="AX125" s="217">
        <f ca="1">(Y125-AD125)*(1-DCF!$H$40)+AD125-AI125-AS125</f>
        <v>919.09590385090542</v>
      </c>
      <c r="AY125" s="218">
        <f t="shared" ca="1" si="23"/>
        <v>0.10588967164525916</v>
      </c>
      <c r="AZ125" s="219">
        <f t="shared" ca="1" si="24"/>
        <v>12.67793432905183</v>
      </c>
      <c r="BA125" s="217">
        <f ca="1">SUMPRODUCT(AT125:AX125,(1+$AY125)^(-{1,2,3,4,5}))</f>
        <v>1721.634336176417</v>
      </c>
      <c r="BB125" s="217">
        <f t="shared" ca="1" si="25"/>
        <v>29057.809002216123</v>
      </c>
      <c r="BC125" s="217">
        <f t="shared" ca="1" si="26"/>
        <v>17567.252947953792</v>
      </c>
      <c r="BD125" s="217">
        <f t="shared" ca="1" si="27"/>
        <v>19288.887284130207</v>
      </c>
      <c r="BE125" s="217">
        <f ca="1">BD125-(DCF!$J$48-DCF!$J$51)</f>
        <v>18726.747284130208</v>
      </c>
      <c r="BF125" s="220">
        <f ca="1">BE125/DCF!$J$55</f>
        <v>755.72961958353824</v>
      </c>
    </row>
    <row r="126" spans="1:58" ht="15" customHeight="1">
      <c r="A126">
        <v>100</v>
      </c>
      <c r="B126" s="215">
        <f t="shared" ca="1" si="14"/>
        <v>0.14613228521094446</v>
      </c>
      <c r="C126" s="216">
        <f t="shared" ca="1" si="15"/>
        <v>0.27030749639155816</v>
      </c>
      <c r="D126" s="215">
        <f t="shared" ca="1" si="16"/>
        <v>0.54845023436234164</v>
      </c>
      <c r="E126" s="216">
        <f t="shared" ca="1" si="17"/>
        <v>0.5248422548049656</v>
      </c>
      <c r="F126" s="217">
        <f ca="1">DCF!$H$7*(1+('A1'!F14+$C126*('A1'!F12-'A1'!F14)))</f>
        <v>6169.0577986432245</v>
      </c>
      <c r="G126" s="217">
        <f ca="1">F126*(1+('A1'!G14+$C126*('A1'!G12-'A1'!G14)))</f>
        <v>6789.3326518587282</v>
      </c>
      <c r="H126" s="217">
        <f ca="1">G126*(1+('A1'!H14+$C126*('A1'!H12-'A1'!H14)))</f>
        <v>7367.3762609198047</v>
      </c>
      <c r="I126" s="217">
        <f ca="1">H126*(1+('A1'!I14+$C126*('A1'!I12-'A1'!I14)))</f>
        <v>7914.9762068515392</v>
      </c>
      <c r="J126" s="217">
        <f ca="1">I126*(1+('A1'!J14+$C126*('A1'!J12-'A1'!J14)))</f>
        <v>8460.4884353672114</v>
      </c>
      <c r="K126" s="216">
        <f ca="1">'A1'!F21+$C126*('A1'!F19-'A1'!F21)</f>
        <v>0.36513308769846431</v>
      </c>
      <c r="L126" s="216">
        <f ca="1">'A1'!G21+$C126*('A1'!G19-'A1'!G21)</f>
        <v>0.36472693777063314</v>
      </c>
      <c r="M126" s="216">
        <f ca="1">'A1'!H21+$C126*('A1'!H19-'A1'!H21)</f>
        <v>0.35702386280671755</v>
      </c>
      <c r="N126" s="216">
        <f ca="1">'A1'!I21+$C126*('A1'!I19-'A1'!I21)</f>
        <v>0.35202386280671755</v>
      </c>
      <c r="O126" s="216">
        <f ca="1">'A1'!J21+$C126*('A1'!J19-'A1'!J21)</f>
        <v>0.34702386280671754</v>
      </c>
      <c r="P126" s="216">
        <f ca="1">'A1'!F28+$C126*('A1'!F26-'A1'!F28)</f>
        <v>0.45324231259021108</v>
      </c>
      <c r="Q126" s="216">
        <f ca="1">'A1'!G28+$C126*('A1'!G26-'A1'!G28)</f>
        <v>0.45283616266237992</v>
      </c>
      <c r="R126" s="216">
        <f ca="1">'A1'!H28+$C126*('A1'!H26-'A1'!H28)</f>
        <v>0.44878155021650656</v>
      </c>
      <c r="S126" s="216">
        <f ca="1">'A1'!I28+$C126*('A1'!I26-'A1'!I28)</f>
        <v>0.44743001273454874</v>
      </c>
      <c r="T126" s="216">
        <f ca="1">'A1'!J28+$C126*('A1'!J26-'A1'!J28)</f>
        <v>0.44607847525259092</v>
      </c>
      <c r="U126" s="217">
        <f t="shared" ca="1" si="18"/>
        <v>1120.4526532746011</v>
      </c>
      <c r="V126" s="217">
        <f t="shared" ca="1" si="19"/>
        <v>1238.624799134016</v>
      </c>
      <c r="W126" s="217">
        <f t="shared" ca="1" si="20"/>
        <v>1430.7045900918254</v>
      </c>
      <c r="X126" s="217">
        <f t="shared" ca="1" si="21"/>
        <v>1587.3178034671644</v>
      </c>
      <c r="Y126" s="217">
        <f t="shared" ca="1" si="22"/>
        <v>1750.4552761537361</v>
      </c>
      <c r="Z126" s="217">
        <f ca="1">F126*('A1'!F35+$C126*('A1'!F33-'A1'!F35))</f>
        <v>361.80575507536309</v>
      </c>
      <c r="AA126" s="217">
        <f ca="1">G126*('A1'!G35+$C126*('A1'!G33-'A1'!G35))</f>
        <v>402.58654930230728</v>
      </c>
      <c r="AB126" s="217">
        <f ca="1">H126*('A1'!H35+$C126*('A1'!H33-'A1'!H35))</f>
        <v>420.13654830248618</v>
      </c>
      <c r="AC126" s="217">
        <f ca="1">I126*('A1'!I35+$C126*('A1'!I33-'A1'!I35))</f>
        <v>433.3948911677158</v>
      </c>
      <c r="AD126" s="217">
        <f ca="1">J126*('A1'!J35+$C126*('A1'!J33-'A1'!J35))</f>
        <v>446.3441510139977</v>
      </c>
      <c r="AE126" s="217">
        <f ca="1">F126*('A1'!F43+$C126*('A1'!F41-'A1'!F43))</f>
        <v>645.24550647783337</v>
      </c>
      <c r="AF126" s="217">
        <f ca="1">G126*('A1'!G43+$C126*('A1'!G41-'A1'!G43))</f>
        <v>716.54099206848502</v>
      </c>
      <c r="AG126" s="217">
        <f ca="1">H126*('A1'!H43+$C126*('A1'!H41-'A1'!H43))</f>
        <v>703.87351127434533</v>
      </c>
      <c r="AH126" s="217">
        <f ca="1">I126*('A1'!I43+$C126*('A1'!I41-'A1'!I43))</f>
        <v>677.04103056434849</v>
      </c>
      <c r="AI126" s="217">
        <f ca="1">J126*('A1'!J43+$C126*('A1'!J41-'A1'!J43))</f>
        <v>681.40128853056456</v>
      </c>
      <c r="AJ126" s="217">
        <f ca="1">(U126-Z126)*DCF!$H$40</f>
        <v>183.59254936421559</v>
      </c>
      <c r="AK126" s="217">
        <f ca="1">(V126-AA126)*DCF!$H$40</f>
        <v>202.32125645927351</v>
      </c>
      <c r="AL126" s="217">
        <f ca="1">(W126-AB126)*DCF!$H$40</f>
        <v>244.55746611302007</v>
      </c>
      <c r="AM126" s="217">
        <f ca="1">(X126-AC126)*DCF!$H$40</f>
        <v>279.24934477646656</v>
      </c>
      <c r="AN126" s="217">
        <f ca="1">(Y126-AD126)*DCF!$H$40</f>
        <v>315.59489228381665</v>
      </c>
      <c r="AO126" s="217">
        <f ca="1">(F126-DCF!$H$7)*DCF!$H$41</f>
        <v>266.60406938226072</v>
      </c>
      <c r="AP126" s="217">
        <f ca="1">(G126-F126)*DCF!$H$41</f>
        <v>205.83039146257829</v>
      </c>
      <c r="AQ126" s="217">
        <f ca="1">(H126-G126)*DCF!$H$41</f>
        <v>191.81648541561265</v>
      </c>
      <c r="AR126" s="217">
        <f ca="1">(I126-H126)*DCF!$H$41</f>
        <v>181.71413954912589</v>
      </c>
      <c r="AS126" s="217">
        <f ca="1">(J126-I126)*DCF!$H$41</f>
        <v>181.02135684032558</v>
      </c>
      <c r="AT126" s="217">
        <f ca="1">(U126-Z126)*(1-DCF!$H$40)+Z126-AE126-AO126</f>
        <v>25.010528050291441</v>
      </c>
      <c r="AU126" s="217">
        <f ca="1">(V126-AA126)*(1-DCF!$H$40)+AA126-AF126-AP126</f>
        <v>113.93215914367909</v>
      </c>
      <c r="AV126" s="217">
        <f ca="1">(W126-AB126)*(1-DCF!$H$40)+AB126-AG126-AQ126</f>
        <v>290.45712728884723</v>
      </c>
      <c r="AW126" s="217">
        <f ca="1">(X126-AC126)*(1-DCF!$H$40)+AC126-AH126-AR126</f>
        <v>449.31328857722337</v>
      </c>
      <c r="AX126" s="217">
        <f ca="1">(Y126-AD126)*(1-DCF!$H$40)+AD126-AI126-AS126</f>
        <v>572.43773849902925</v>
      </c>
      <c r="AY126" s="218">
        <f t="shared" ca="1" si="23"/>
        <v>0.10299684509609931</v>
      </c>
      <c r="AZ126" s="219">
        <f t="shared" ca="1" si="24"/>
        <v>12.099369019219862</v>
      </c>
      <c r="BA126" s="217">
        <f ca="1">SUMPRODUCT(AT126:AX126,(1+$AY126)^(-{1,2,3,4,5}))</f>
        <v>986.97539244689426</v>
      </c>
      <c r="BB126" s="217">
        <f t="shared" ca="1" si="25"/>
        <v>21179.404337824464</v>
      </c>
      <c r="BC126" s="217">
        <f t="shared" ca="1" si="26"/>
        <v>12973.058917227068</v>
      </c>
      <c r="BD126" s="217">
        <f t="shared" ca="1" si="27"/>
        <v>13960.034309673963</v>
      </c>
      <c r="BE126" s="217">
        <f ca="1">BD126-(DCF!$J$48-DCF!$J$51)</f>
        <v>13397.894309673964</v>
      </c>
      <c r="BF126" s="220">
        <f ca="1">BE126/DCF!$J$55</f>
        <v>540.68041909503654</v>
      </c>
    </row>
    <row r="127" spans="1:58" ht="15" customHeight="1">
      <c r="A127">
        <v>101</v>
      </c>
      <c r="B127" s="215">
        <f t="shared" ca="1" si="14"/>
        <v>0.90326094480008923</v>
      </c>
      <c r="C127" s="216">
        <f t="shared" ca="1" si="15"/>
        <v>0.78006926635880247</v>
      </c>
      <c r="D127" s="215">
        <f t="shared" ca="1" si="16"/>
        <v>0.7175913938862627</v>
      </c>
      <c r="E127" s="216">
        <f t="shared" ca="1" si="17"/>
        <v>0.62422838976730999</v>
      </c>
      <c r="F127" s="217">
        <f ca="1">DCF!$H$7*(1+('A1'!F14+$C127*('A1'!F12-'A1'!F14)))</f>
        <v>6469.9295944179994</v>
      </c>
      <c r="G127" s="217">
        <f ca="1">F127*(1+('A1'!G14+$C127*('A1'!G12-'A1'!G14)))</f>
        <v>7615.1743548996928</v>
      </c>
      <c r="H127" s="217">
        <f ca="1">G127*(1+('A1'!H14+$C127*('A1'!H12-'A1'!H14)))</f>
        <v>8768.1803240334029</v>
      </c>
      <c r="I127" s="217">
        <f ca="1">H127*(1+('A1'!I14+$C127*('A1'!I12-'A1'!I14)))</f>
        <v>9822.1702595754123</v>
      </c>
      <c r="J127" s="217">
        <f ca="1">I127*(1+('A1'!J14+$C127*('A1'!J12-'A1'!J14)))</f>
        <v>10849.61689294486</v>
      </c>
      <c r="K127" s="216">
        <f ca="1">'A1'!F21+$C127*('A1'!F19-'A1'!F21)</f>
        <v>0.33709619035026589</v>
      </c>
      <c r="L127" s="216">
        <f ca="1">'A1'!G21+$C127*('A1'!G19-'A1'!G21)</f>
        <v>0.32649480502308981</v>
      </c>
      <c r="M127" s="216">
        <f ca="1">'A1'!H21+$C127*('A1'!H19-'A1'!H21)</f>
        <v>0.31369411235950179</v>
      </c>
      <c r="N127" s="216">
        <f ca="1">'A1'!I21+$C127*('A1'!I19-'A1'!I21)</f>
        <v>0.30869411235950178</v>
      </c>
      <c r="O127" s="216">
        <f ca="1">'A1'!J21+$C127*('A1'!J19-'A1'!J21)</f>
        <v>0.30369411235950178</v>
      </c>
      <c r="P127" s="216">
        <f ca="1">'A1'!F28+$C127*('A1'!F26-'A1'!F28)</f>
        <v>0.44049826834102995</v>
      </c>
      <c r="Q127" s="216">
        <f ca="1">'A1'!G28+$C127*('A1'!G26-'A1'!G28)</f>
        <v>0.42989688301385387</v>
      </c>
      <c r="R127" s="216">
        <f ca="1">'A1'!H28+$C127*('A1'!H26-'A1'!H28)</f>
        <v>0.41819584401847187</v>
      </c>
      <c r="S127" s="216">
        <f ca="1">'A1'!I28+$C127*('A1'!I26-'A1'!I28)</f>
        <v>0.41429549768667784</v>
      </c>
      <c r="T127" s="216">
        <f ca="1">'A1'!J28+$C127*('A1'!J26-'A1'!J28)</f>
        <v>0.41039515135488386</v>
      </c>
      <c r="U127" s="217">
        <f t="shared" ca="1" si="18"/>
        <v>1438.9481936757402</v>
      </c>
      <c r="V127" s="217">
        <f t="shared" ca="1" si="19"/>
        <v>1855.1197699014706</v>
      </c>
      <c r="W127" s="217">
        <f t="shared" ca="1" si="20"/>
        <v>2350.8372091623883</v>
      </c>
      <c r="X127" s="217">
        <f t="shared" ca="1" si="21"/>
        <v>2720.8432137978025</v>
      </c>
      <c r="Y127" s="217">
        <f t="shared" ca="1" si="22"/>
        <v>3102.021954278704</v>
      </c>
      <c r="Z127" s="217">
        <f ca="1">F127*('A1'!F35+$C127*('A1'!F33-'A1'!F35))</f>
        <v>362.9608095045262</v>
      </c>
      <c r="AA127" s="217">
        <f ca="1">G127*('A1'!G35+$C127*('A1'!G33-'A1'!G35))</f>
        <v>412.73717528157124</v>
      </c>
      <c r="AB127" s="217">
        <f ca="1">H127*('A1'!H35+$C127*('A1'!H33-'A1'!H35))</f>
        <v>450.85315152262956</v>
      </c>
      <c r="AC127" s="217">
        <f ca="1">I127*('A1'!I35+$C127*('A1'!I33-'A1'!I35))</f>
        <v>477.74219727411503</v>
      </c>
      <c r="AD127" s="217">
        <f ca="1">J127*('A1'!J35+$C127*('A1'!J33-'A1'!J35))</f>
        <v>506.0171137254693</v>
      </c>
      <c r="AE127" s="217">
        <f ca="1">F127*('A1'!F43+$C127*('A1'!F41-'A1'!F43))</f>
        <v>610.75239074376486</v>
      </c>
      <c r="AF127" s="217">
        <f ca="1">G127*('A1'!G43+$C127*('A1'!G41-'A1'!G43))</f>
        <v>667.83232928573068</v>
      </c>
      <c r="AG127" s="217">
        <f ca="1">H127*('A1'!H43+$C127*('A1'!H41-'A1'!H43))</f>
        <v>681.26635428004249</v>
      </c>
      <c r="AH127" s="217">
        <f ca="1">I127*('A1'!I43+$C127*('A1'!I41-'A1'!I43))</f>
        <v>664.93711446432576</v>
      </c>
      <c r="AI127" s="217">
        <f ca="1">J127*('A1'!J43+$C127*('A1'!J41-'A1'!J43))</f>
        <v>680.24467621666258</v>
      </c>
      <c r="AJ127" s="217">
        <f ca="1">(U127-Z127)*DCF!$H$40</f>
        <v>260.38894696943379</v>
      </c>
      <c r="AK127" s="217">
        <f ca="1">(V127-AA127)*DCF!$H$40</f>
        <v>349.05658789801566</v>
      </c>
      <c r="AL127" s="217">
        <f ca="1">(W127-AB127)*DCF!$H$40</f>
        <v>459.79614194882157</v>
      </c>
      <c r="AM127" s="217">
        <f ca="1">(X127-AC127)*DCF!$H$40</f>
        <v>542.83044599873233</v>
      </c>
      <c r="AN127" s="217">
        <f ca="1">(Y127-AD127)*DCF!$H$40</f>
        <v>628.23317141388281</v>
      </c>
      <c r="AO127" s="217">
        <f ca="1">(F127-DCF!$H$7)*DCF!$H$41</f>
        <v>366.44458231508924</v>
      </c>
      <c r="AP127" s="217">
        <f ca="1">(G127-F127)*DCF!$H$41</f>
        <v>380.03503793263519</v>
      </c>
      <c r="AQ127" s="217">
        <f ca="1">(H127-G127)*DCF!$H$41</f>
        <v>382.61049719361591</v>
      </c>
      <c r="AR127" s="217">
        <f ca="1">(I127-H127)*DCF!$H$41</f>
        <v>349.75327454530276</v>
      </c>
      <c r="AS127" s="217">
        <f ca="1">(J127-I127)*DCF!$H$41</f>
        <v>340.9452142981952</v>
      </c>
      <c r="AT127" s="217">
        <f ca="1">(U127-Z127)*(1-DCF!$H$40)+Z127-AE127-AO127</f>
        <v>201.36227364745247</v>
      </c>
      <c r="AU127" s="217">
        <f ca="1">(V127-AA127)*(1-DCF!$H$40)+AA127-AF127-AP127</f>
        <v>458.19581478508917</v>
      </c>
      <c r="AV127" s="217">
        <f ca="1">(W127-AB127)*(1-DCF!$H$40)+AB127-AG127-AQ127</f>
        <v>827.16421573990851</v>
      </c>
      <c r="AW127" s="217">
        <f ca="1">(X127-AC127)*(1-DCF!$H$40)+AC127-AH127-AR127</f>
        <v>1163.3223787894419</v>
      </c>
      <c r="AX127" s="217">
        <f ca="1">(Y127-AD127)*(1-DCF!$H$40)+AD127-AI127-AS127</f>
        <v>1452.5988923499635</v>
      </c>
      <c r="AY127" s="218">
        <f t="shared" ca="1" si="23"/>
        <v>0.10498456779534621</v>
      </c>
      <c r="AZ127" s="219">
        <f t="shared" ca="1" si="24"/>
        <v>12.49691355906924</v>
      </c>
      <c r="BA127" s="217">
        <f ca="1">SUMPRODUCT(AT127:AX127,(1+$AY127)^(-{1,2,3,4,5}))</f>
        <v>2832.6982098371891</v>
      </c>
      <c r="BB127" s="217">
        <f t="shared" ca="1" si="25"/>
        <v>38765.700220956001</v>
      </c>
      <c r="BC127" s="217">
        <f t="shared" ca="1" si="26"/>
        <v>23532.418834521683</v>
      </c>
      <c r="BD127" s="217">
        <f t="shared" ca="1" si="27"/>
        <v>26365.117044358871</v>
      </c>
      <c r="BE127" s="217">
        <f ca="1">BD127-(DCF!$J$48-DCF!$J$51)</f>
        <v>25802.977044358871</v>
      </c>
      <c r="BF127" s="220">
        <f ca="1">BE127/DCF!$J$55</f>
        <v>1041.2953050517876</v>
      </c>
    </row>
    <row r="128" spans="1:58" ht="15" customHeight="1">
      <c r="A128">
        <v>102</v>
      </c>
      <c r="B128" s="215">
        <f t="shared" ca="1" si="14"/>
        <v>0.23204446254131228</v>
      </c>
      <c r="C128" s="216">
        <f t="shared" ca="1" si="15"/>
        <v>0.34062036238407145</v>
      </c>
      <c r="D128" s="215">
        <f t="shared" ca="1" si="16"/>
        <v>0.88085330066911438</v>
      </c>
      <c r="E128" s="216">
        <f t="shared" ca="1" si="17"/>
        <v>0.75592347580022612</v>
      </c>
      <c r="F128" s="217">
        <f ca="1">DCF!$H$7*(1+('A1'!F14+$C128*('A1'!F12-'A1'!F14)))</f>
        <v>6210.5578865344714</v>
      </c>
      <c r="G128" s="217">
        <f ca="1">F128*(1+('A1'!G14+$C128*('A1'!G12-'A1'!G14)))</f>
        <v>6900.5077314143336</v>
      </c>
      <c r="H128" s="217">
        <f ca="1">G128*(1+('A1'!H14+$C128*('A1'!H12-'A1'!H14)))</f>
        <v>7551.0920657191473</v>
      </c>
      <c r="I128" s="217">
        <f ca="1">H128*(1+('A1'!I14+$C128*('A1'!I12-'A1'!I14)))</f>
        <v>8160.131683428971</v>
      </c>
      <c r="J128" s="217">
        <f ca="1">I128*(1+('A1'!J14+$C128*('A1'!J12-'A1'!J14)))</f>
        <v>8762.7037583782112</v>
      </c>
      <c r="K128" s="216">
        <f ca="1">'A1'!F21+$C128*('A1'!F19-'A1'!F21)</f>
        <v>0.36126588006887606</v>
      </c>
      <c r="L128" s="216">
        <f ca="1">'A1'!G21+$C128*('A1'!G19-'A1'!G21)</f>
        <v>0.35945347282119466</v>
      </c>
      <c r="M128" s="216">
        <f ca="1">'A1'!H21+$C128*('A1'!H19-'A1'!H21)</f>
        <v>0.35104726919735391</v>
      </c>
      <c r="N128" s="216">
        <f ca="1">'A1'!I21+$C128*('A1'!I19-'A1'!I21)</f>
        <v>0.3460472691973539</v>
      </c>
      <c r="O128" s="216">
        <f ca="1">'A1'!J21+$C128*('A1'!J19-'A1'!J21)</f>
        <v>0.3410472691973539</v>
      </c>
      <c r="P128" s="216">
        <f ca="1">'A1'!F28+$C128*('A1'!F26-'A1'!F28)</f>
        <v>0.45148449094039822</v>
      </c>
      <c r="Q128" s="216">
        <f ca="1">'A1'!G28+$C128*('A1'!G26-'A1'!G28)</f>
        <v>0.44967208369271677</v>
      </c>
      <c r="R128" s="216">
        <f ca="1">'A1'!H28+$C128*('A1'!H26-'A1'!H28)</f>
        <v>0.44456277825695573</v>
      </c>
      <c r="S128" s="216">
        <f ca="1">'A1'!I28+$C128*('A1'!I26-'A1'!I28)</f>
        <v>0.44285967644503538</v>
      </c>
      <c r="T128" s="216">
        <f ca="1">'A1'!J28+$C128*('A1'!J26-'A1'!J28)</f>
        <v>0.44115657463311503</v>
      </c>
      <c r="U128" s="217">
        <f t="shared" ca="1" si="18"/>
        <v>1162.9246600790054</v>
      </c>
      <c r="V128" s="217">
        <f t="shared" ca="1" si="19"/>
        <v>1317.1305730051624</v>
      </c>
      <c r="W128" s="217">
        <f t="shared" ca="1" si="20"/>
        <v>1543.367348980476</v>
      </c>
      <c r="X128" s="217">
        <f t="shared" ca="1" si="21"/>
        <v>1722.5471210153328</v>
      </c>
      <c r="Y128" s="217">
        <f t="shared" ca="1" si="22"/>
        <v>1908.4831962270782</v>
      </c>
      <c r="Z128" s="217">
        <f ca="1">F128*('A1'!F35+$C128*('A1'!F33-'A1'!F35))</f>
        <v>362.05626080247515</v>
      </c>
      <c r="AA128" s="217">
        <f ca="1">G128*('A1'!G35+$C128*('A1'!G33-'A1'!G35))</f>
        <v>404.32694490660435</v>
      </c>
      <c r="AB128" s="217">
        <f ca="1">H128*('A1'!H35+$C128*('A1'!H33-'A1'!H35))</f>
        <v>424.77291106912065</v>
      </c>
      <c r="AC128" s="217">
        <f ca="1">I128*('A1'!I35+$C128*('A1'!I33-'A1'!I35))</f>
        <v>439.93355350554447</v>
      </c>
      <c r="AD128" s="217">
        <f ca="1">J128*('A1'!J35+$C128*('A1'!J33-'A1'!J35))</f>
        <v>454.89434651346318</v>
      </c>
      <c r="AE128" s="217">
        <f ca="1">F128*('A1'!F43+$C128*('A1'!F41-'A1'!F43))</f>
        <v>640.85251796041928</v>
      </c>
      <c r="AF128" s="217">
        <f ca="1">G128*('A1'!G43+$C128*('A1'!G41-'A1'!G43))</f>
        <v>711.2925185688531</v>
      </c>
      <c r="AG128" s="217">
        <f ca="1">H128*('A1'!H43+$C128*('A1'!H41-'A1'!H43))</f>
        <v>702.84271684678447</v>
      </c>
      <c r="AH128" s="217">
        <f ca="1">I128*('A1'!I43+$C128*('A1'!I41-'A1'!I43))</f>
        <v>677.92976453685606</v>
      </c>
      <c r="AI128" s="217">
        <f ca="1">J128*('A1'!J43+$C128*('A1'!J41-'A1'!J43))</f>
        <v>684.17690171653226</v>
      </c>
      <c r="AJ128" s="217">
        <f ca="1">(U128-Z128)*DCF!$H$40</f>
        <v>193.81015262492031</v>
      </c>
      <c r="AK128" s="217">
        <f ca="1">(V128-AA128)*DCF!$H$40</f>
        <v>220.89847799985105</v>
      </c>
      <c r="AL128" s="217">
        <f ca="1">(W128-AB128)*DCF!$H$40</f>
        <v>270.69985397454798</v>
      </c>
      <c r="AM128" s="217">
        <f ca="1">(X128-AC128)*DCF!$H$40</f>
        <v>310.39248333736873</v>
      </c>
      <c r="AN128" s="217">
        <f ca="1">(Y128-AD128)*DCF!$H$40</f>
        <v>351.7685016306948</v>
      </c>
      <c r="AO128" s="217">
        <f ca="1">(F128-DCF!$H$7)*DCF!$H$41</f>
        <v>280.37535043952937</v>
      </c>
      <c r="AP128" s="217">
        <f ca="1">(G128-F128)*DCF!$H$41</f>
        <v>228.95115919172591</v>
      </c>
      <c r="AQ128" s="217">
        <f ca="1">(H128-G128)*DCF!$H$41</f>
        <v>215.88821071044771</v>
      </c>
      <c r="AR128" s="217">
        <f ca="1">(I128-H128)*DCF!$H$41</f>
        <v>202.10212018038763</v>
      </c>
      <c r="AS128" s="217">
        <f ca="1">(J128-I128)*DCF!$H$41</f>
        <v>199.95594763879447</v>
      </c>
      <c r="AT128" s="217">
        <f ca="1">(U128-Z128)*(1-DCF!$H$40)+Z128-AE128-AO128</f>
        <v>47.886639054136367</v>
      </c>
      <c r="AU128" s="217">
        <f ca="1">(V128-AA128)*(1-DCF!$H$40)+AA128-AF128-AP128</f>
        <v>155.98841724473229</v>
      </c>
      <c r="AV128" s="217">
        <f ca="1">(W128-AB128)*(1-DCF!$H$40)+AB128-AG128-AQ128</f>
        <v>353.93656744869583</v>
      </c>
      <c r="AW128" s="217">
        <f ca="1">(X128-AC128)*(1-DCF!$H$40)+AC128-AH128-AR128</f>
        <v>532.12275296072039</v>
      </c>
      <c r="AX128" s="217">
        <f ca="1">(Y128-AD128)*(1-DCF!$H$40)+AD128-AI128-AS128</f>
        <v>672.58184524105673</v>
      </c>
      <c r="AY128" s="218">
        <f t="shared" ca="1" si="23"/>
        <v>0.10761846951600453</v>
      </c>
      <c r="AZ128" s="219">
        <f t="shared" ca="1" si="24"/>
        <v>13.023693903200904</v>
      </c>
      <c r="BA128" s="217">
        <f ca="1">SUMPRODUCT(AT128:AX128,(1+$AY128)^(-{1,2,3,4,5}))</f>
        <v>1187.8552317488659</v>
      </c>
      <c r="BB128" s="217">
        <f t="shared" ca="1" si="25"/>
        <v>24855.500967063974</v>
      </c>
      <c r="BC128" s="217">
        <f t="shared" ca="1" si="26"/>
        <v>14909.791693584553</v>
      </c>
      <c r="BD128" s="217">
        <f t="shared" ca="1" si="27"/>
        <v>16097.64692533342</v>
      </c>
      <c r="BE128" s="217">
        <f ca="1">BD128-(DCF!$J$48-DCF!$J$51)</f>
        <v>15535.50692533342</v>
      </c>
      <c r="BF128" s="220">
        <f ca="1">BE128/DCF!$J$55</f>
        <v>626.94511548565288</v>
      </c>
    </row>
    <row r="129" spans="1:58" ht="15" customHeight="1">
      <c r="A129">
        <v>103</v>
      </c>
      <c r="B129" s="215">
        <f t="shared" ca="1" si="14"/>
        <v>0.56936095242585694</v>
      </c>
      <c r="C129" s="216">
        <f t="shared" ca="1" si="15"/>
        <v>0.53597465178390147</v>
      </c>
      <c r="D129" s="215">
        <f t="shared" ca="1" si="16"/>
        <v>0.96455967113023289</v>
      </c>
      <c r="E129" s="216">
        <f t="shared" ca="1" si="17"/>
        <v>0.86688289202779545</v>
      </c>
      <c r="F129" s="217">
        <f ca="1">DCF!$H$7*(1+('A1'!F14+$C129*('A1'!F12-'A1'!F14)))</f>
        <v>6325.8599733657556</v>
      </c>
      <c r="G129" s="217">
        <f ca="1">F129*(1+('A1'!G14+$C129*('A1'!G12-'A1'!G14)))</f>
        <v>7213.9866612364649</v>
      </c>
      <c r="H129" s="217">
        <f ca="1">G129*(1+('A1'!H14+$C129*('A1'!H12-'A1'!H14)))</f>
        <v>8077.3328128331777</v>
      </c>
      <c r="I129" s="217">
        <f ca="1">H129*(1+('A1'!I14+$C129*('A1'!I12-'A1'!I14)))</f>
        <v>8870.8315612279221</v>
      </c>
      <c r="J129" s="217">
        <f ca="1">I129*(1+('A1'!J14+$C129*('A1'!J12-'A1'!J14)))</f>
        <v>9647.1909992837136</v>
      </c>
      <c r="K129" s="216">
        <f ca="1">'A1'!F21+$C129*('A1'!F19-'A1'!F21)</f>
        <v>0.35052139415188543</v>
      </c>
      <c r="L129" s="216">
        <f ca="1">'A1'!G21+$C129*('A1'!G19-'A1'!G21)</f>
        <v>0.3448019011162074</v>
      </c>
      <c r="M129" s="216">
        <f ca="1">'A1'!H21+$C129*('A1'!H19-'A1'!H21)</f>
        <v>0.33444215459836835</v>
      </c>
      <c r="N129" s="216">
        <f ca="1">'A1'!I21+$C129*('A1'!I19-'A1'!I21)</f>
        <v>0.32944215459836834</v>
      </c>
      <c r="O129" s="216">
        <f ca="1">'A1'!J21+$C129*('A1'!J19-'A1'!J21)</f>
        <v>0.32444215459836834</v>
      </c>
      <c r="P129" s="216">
        <f ca="1">'A1'!F28+$C129*('A1'!F26-'A1'!F28)</f>
        <v>0.44660063370540248</v>
      </c>
      <c r="Q129" s="216">
        <f ca="1">'A1'!G28+$C129*('A1'!G26-'A1'!G28)</f>
        <v>0.44088114066972445</v>
      </c>
      <c r="R129" s="216">
        <f ca="1">'A1'!H28+$C129*('A1'!H26-'A1'!H28)</f>
        <v>0.43284152089296596</v>
      </c>
      <c r="S129" s="216">
        <f ca="1">'A1'!I28+$C129*('A1'!I26-'A1'!I28)</f>
        <v>0.43016164763404641</v>
      </c>
      <c r="T129" s="216">
        <f ca="1">'A1'!J28+$C129*('A1'!J26-'A1'!J28)</f>
        <v>0.42748177437512691</v>
      </c>
      <c r="U129" s="217">
        <f t="shared" ca="1" si="18"/>
        <v>1283.3776434551951</v>
      </c>
      <c r="V129" s="217">
        <f t="shared" ca="1" si="19"/>
        <v>1546.0796778330609</v>
      </c>
      <c r="W129" s="217">
        <f t="shared" ca="1" si="20"/>
        <v>1879.7272040357793</v>
      </c>
      <c r="X129" s="217">
        <f t="shared" ca="1" si="21"/>
        <v>2132.5141783558847</v>
      </c>
      <c r="Y129" s="217">
        <f t="shared" ca="1" si="22"/>
        <v>2393.2372395445641</v>
      </c>
      <c r="Z129" s="217">
        <f ca="1">F129*('A1'!F35+$C129*('A1'!F33-'A1'!F35))</f>
        <v>362.59909541965317</v>
      </c>
      <c r="AA129" s="217">
        <f ca="1">G129*('A1'!G35+$C129*('A1'!G33-'A1'!G35))</f>
        <v>408.60203310936157</v>
      </c>
      <c r="AB129" s="217">
        <f ca="1">H129*('A1'!H35+$C129*('A1'!H33-'A1'!H35))</f>
        <v>437.01826671128032</v>
      </c>
      <c r="AC129" s="217">
        <f ca="1">I129*('A1'!I35+$C129*('A1'!I33-'A1'!I35))</f>
        <v>457.45374026646613</v>
      </c>
      <c r="AD129" s="217">
        <f ca="1">J129*('A1'!J35+$C129*('A1'!J33-'A1'!J35))</f>
        <v>478.19489792148141</v>
      </c>
      <c r="AE129" s="217">
        <f ca="1">F129*('A1'!F43+$C129*('A1'!F41-'A1'!F43))</f>
        <v>628.03458514106455</v>
      </c>
      <c r="AF129" s="217">
        <f ca="1">G129*('A1'!G43+$C129*('A1'!G41-'A1'!G43))</f>
        <v>694.28047643664615</v>
      </c>
      <c r="AG129" s="217">
        <f ca="1">H129*('A1'!H43+$C129*('A1'!H41-'A1'!H43))</f>
        <v>696.59634788795063</v>
      </c>
      <c r="AH129" s="217">
        <f ca="1">I129*('A1'!I43+$C129*('A1'!I41-'A1'!I43))</f>
        <v>676.32006831945534</v>
      </c>
      <c r="AI129" s="217">
        <f ca="1">J129*('A1'!J43+$C129*('A1'!J41-'A1'!J43))</f>
        <v>687.27444565684846</v>
      </c>
      <c r="AJ129" s="217">
        <f ca="1">(U129-Z129)*DCF!$H$40</f>
        <v>222.82840862460114</v>
      </c>
      <c r="AK129" s="217">
        <f ca="1">(V129-AA129)*DCF!$H$40</f>
        <v>275.26959002313521</v>
      </c>
      <c r="AL129" s="217">
        <f ca="1">(W129-AB129)*DCF!$H$40</f>
        <v>349.13556283252876</v>
      </c>
      <c r="AM129" s="217">
        <f ca="1">(X129-AC129)*DCF!$H$40</f>
        <v>405.3646260176393</v>
      </c>
      <c r="AN129" s="217">
        <f ca="1">(Y129-AD129)*DCF!$H$40</f>
        <v>463.44024667278597</v>
      </c>
      <c r="AO129" s="217">
        <f ca="1">(F129-DCF!$H$7)*DCF!$H$41</f>
        <v>318.63689456936999</v>
      </c>
      <c r="AP129" s="217">
        <f ca="1">(G129-F129)*DCF!$H$41</f>
        <v>294.71364651515103</v>
      </c>
      <c r="AQ129" s="217">
        <f ca="1">(H129-G129)*DCF!$H$41</f>
        <v>286.49053791178295</v>
      </c>
      <c r="AR129" s="217">
        <f ca="1">(I129-H129)*DCF!$H$41</f>
        <v>263.31255758713036</v>
      </c>
      <c r="AS129" s="217">
        <f ca="1">(J129-I129)*DCF!$H$41</f>
        <v>257.62509349250001</v>
      </c>
      <c r="AT129" s="217">
        <f ca="1">(U129-Z129)*(1-DCF!$H$40)+Z129-AE129-AO129</f>
        <v>113.87775512015929</v>
      </c>
      <c r="AU129" s="217">
        <f ca="1">(V129-AA129)*(1-DCF!$H$40)+AA129-AF129-AP129</f>
        <v>281.81596485812838</v>
      </c>
      <c r="AV129" s="217">
        <f ca="1">(W129-AB129)*(1-DCF!$H$40)+AB129-AG129-AQ129</f>
        <v>547.50475540351704</v>
      </c>
      <c r="AW129" s="217">
        <f ca="1">(X129-AC129)*(1-DCF!$H$40)+AC129-AH129-AR129</f>
        <v>787.51692643165961</v>
      </c>
      <c r="AX129" s="217">
        <f ca="1">(Y129-AD129)*(1-DCF!$H$40)+AD129-AI129-AS129</f>
        <v>984.89745372242953</v>
      </c>
      <c r="AY129" s="218">
        <f t="shared" ca="1" si="23"/>
        <v>0.10983765784055591</v>
      </c>
      <c r="AZ129" s="219">
        <f t="shared" ca="1" si="24"/>
        <v>13.467531568111182</v>
      </c>
      <c r="BA129" s="217">
        <f ca="1">SUMPRODUCT(AT129:AX129,(1+$AY129)^(-{1,2,3,4,5}))</f>
        <v>1835.8908142112052</v>
      </c>
      <c r="BB129" s="217">
        <f t="shared" ca="1" si="25"/>
        <v>32230.998073545681</v>
      </c>
      <c r="BC129" s="217">
        <f t="shared" ca="1" si="26"/>
        <v>19141.522157399333</v>
      </c>
      <c r="BD129" s="217">
        <f t="shared" ca="1" si="27"/>
        <v>20977.412971610538</v>
      </c>
      <c r="BE129" s="217">
        <f ca="1">BD129-(DCF!$J$48-DCF!$J$51)</f>
        <v>20415.272971610539</v>
      </c>
      <c r="BF129" s="220">
        <f ca="1">BE129/DCF!$J$55</f>
        <v>823.8711316195305</v>
      </c>
    </row>
    <row r="130" spans="1:58" ht="15" customHeight="1">
      <c r="A130">
        <v>104</v>
      </c>
      <c r="B130" s="215">
        <f t="shared" ca="1" si="14"/>
        <v>0.1919592726770647</v>
      </c>
      <c r="C130" s="216">
        <f t="shared" ca="1" si="15"/>
        <v>0.30980580423635118</v>
      </c>
      <c r="D130" s="215">
        <f t="shared" ca="1" si="16"/>
        <v>0.93753321335377704</v>
      </c>
      <c r="E130" s="216">
        <f t="shared" ca="1" si="17"/>
        <v>0.82327028172061301</v>
      </c>
      <c r="F130" s="217">
        <f ca="1">DCF!$H$7*(1+('A1'!F14+$C130*('A1'!F12-'A1'!F14)))</f>
        <v>6192.3705056987019</v>
      </c>
      <c r="G130" s="217">
        <f ca="1">F130*(1+('A1'!G14+$C130*('A1'!G12-'A1'!G14)))</f>
        <v>6851.6775847377412</v>
      </c>
      <c r="H130" s="217">
        <f ca="1">G130*(1+('A1'!H14+$C130*('A1'!H12-'A1'!H14)))</f>
        <v>7470.2110969606492</v>
      </c>
      <c r="I130" s="217">
        <f ca="1">H130*(1+('A1'!I14+$C130*('A1'!I12-'A1'!I14)))</f>
        <v>8052.0099799125101</v>
      </c>
      <c r="J130" s="217">
        <f ca="1">I130*(1+('A1'!J14+$C130*('A1'!J12-'A1'!J14)))</f>
        <v>8629.2296388363502</v>
      </c>
      <c r="K130" s="216">
        <f ca="1">'A1'!F21+$C130*('A1'!F19-'A1'!F21)</f>
        <v>0.36296068076700072</v>
      </c>
      <c r="L130" s="216">
        <f ca="1">'A1'!G21+$C130*('A1'!G19-'A1'!G21)</f>
        <v>0.36176456468227369</v>
      </c>
      <c r="M130" s="216">
        <f ca="1">'A1'!H21+$C130*('A1'!H19-'A1'!H21)</f>
        <v>0.35366650663991017</v>
      </c>
      <c r="N130" s="216">
        <f ca="1">'A1'!I21+$C130*('A1'!I19-'A1'!I21)</f>
        <v>0.34866650663991017</v>
      </c>
      <c r="O130" s="216">
        <f ca="1">'A1'!J21+$C130*('A1'!J19-'A1'!J21)</f>
        <v>0.34366650663991016</v>
      </c>
      <c r="P130" s="216">
        <f ca="1">'A1'!F28+$C130*('A1'!F26-'A1'!F28)</f>
        <v>0.45225485489409123</v>
      </c>
      <c r="Q130" s="216">
        <f ca="1">'A1'!G28+$C130*('A1'!G26-'A1'!G28)</f>
        <v>0.4510587388093642</v>
      </c>
      <c r="R130" s="216">
        <f ca="1">'A1'!H28+$C130*('A1'!H26-'A1'!H28)</f>
        <v>0.44641165174581898</v>
      </c>
      <c r="S130" s="216">
        <f ca="1">'A1'!I28+$C130*('A1'!I26-'A1'!I28)</f>
        <v>0.44486262272463717</v>
      </c>
      <c r="T130" s="216">
        <f ca="1">'A1'!J28+$C130*('A1'!J26-'A1'!J28)</f>
        <v>0.44331359370345547</v>
      </c>
      <c r="U130" s="217">
        <f t="shared" ca="1" si="18"/>
        <v>1144.2538668835878</v>
      </c>
      <c r="V130" s="217">
        <f t="shared" ca="1" si="19"/>
        <v>1282.4743758516038</v>
      </c>
      <c r="W130" s="217">
        <f t="shared" ca="1" si="20"/>
        <v>1493.4583597517353</v>
      </c>
      <c r="X130" s="217">
        <f t="shared" ca="1" si="21"/>
        <v>1662.5055109178898</v>
      </c>
      <c r="Y130" s="217">
        <f t="shared" ca="1" si="22"/>
        <v>1838.1976317789745</v>
      </c>
      <c r="Z130" s="217">
        <f ca="1">F130*('A1'!F35+$C130*('A1'!F33-'A1'!F35))</f>
        <v>361.95006871868486</v>
      </c>
      <c r="AA130" s="217">
        <f ca="1">G130*('A1'!G35+$C130*('A1'!G33-'A1'!G35))</f>
        <v>403.57711540866143</v>
      </c>
      <c r="AB130" s="217">
        <f ca="1">H130*('A1'!H35+$C130*('A1'!H33-'A1'!H35))</f>
        <v>422.75520349383766</v>
      </c>
      <c r="AC130" s="217">
        <f ca="1">I130*('A1'!I35+$C130*('A1'!I33-'A1'!I35))</f>
        <v>437.08186570437454</v>
      </c>
      <c r="AD130" s="217">
        <f ca="1">J130*('A1'!J35+$C130*('A1'!J33-'A1'!J35))</f>
        <v>451.15623463643732</v>
      </c>
      <c r="AE130" s="217">
        <f ca="1">F130*('A1'!F43+$C130*('A1'!F41-'A1'!F43))</f>
        <v>642.7921091339083</v>
      </c>
      <c r="AF130" s="217">
        <f ca="1">G130*('A1'!G43+$C130*('A1'!G41-'A1'!G43))</f>
        <v>713.64879028706525</v>
      </c>
      <c r="AG130" s="217">
        <f ca="1">H130*('A1'!H43+$C130*('A1'!H41-'A1'!H43))</f>
        <v>703.37114869604579</v>
      </c>
      <c r="AH130" s="217">
        <f ca="1">I130*('A1'!I43+$C130*('A1'!I41-'A1'!I43))</f>
        <v>677.63136812758125</v>
      </c>
      <c r="AI130" s="217">
        <f ca="1">J130*('A1'!J43+$C130*('A1'!J41-'A1'!J43))</f>
        <v>683.06217750827659</v>
      </c>
      <c r="AJ130" s="217">
        <f ca="1">(U130-Z130)*DCF!$H$40</f>
        <v>189.3175191559065</v>
      </c>
      <c r="AK130" s="217">
        <f ca="1">(V130-AA130)*DCF!$H$40</f>
        <v>212.69313702719202</v>
      </c>
      <c r="AL130" s="217">
        <f ca="1">(W130-AB130)*DCF!$H$40</f>
        <v>259.11016381441124</v>
      </c>
      <c r="AM130" s="217">
        <f ca="1">(X130-AC130)*DCF!$H$40</f>
        <v>296.55252214167064</v>
      </c>
      <c r="AN130" s="217">
        <f ca="1">(Y130-AD130)*DCF!$H$40</f>
        <v>335.66401810849396</v>
      </c>
      <c r="AO130" s="217">
        <f ca="1">(F130-DCF!$H$7)*DCF!$H$41</f>
        <v>274.34009736148005</v>
      </c>
      <c r="AP130" s="217">
        <f ca="1">(G130-F130)*DCF!$H$41</f>
        <v>218.78274360012787</v>
      </c>
      <c r="AQ130" s="217">
        <f ca="1">(H130-G130)*DCF!$H$41</f>
        <v>205.25254940382359</v>
      </c>
      <c r="AR130" s="217">
        <f ca="1">(I130-H130)*DCF!$H$41</f>
        <v>193.06262572096659</v>
      </c>
      <c r="AS130" s="217">
        <f ca="1">(J130-I130)*DCF!$H$41</f>
        <v>191.54306794847878</v>
      </c>
      <c r="AT130" s="217">
        <f ca="1">(U130-Z130)*(1-DCF!$H$40)+Z130-AE130-AO130</f>
        <v>37.804141232292864</v>
      </c>
      <c r="AU130" s="217">
        <f ca="1">(V130-AA130)*(1-DCF!$H$40)+AA130-AF130-AP130</f>
        <v>137.3497049372186</v>
      </c>
      <c r="AV130" s="217">
        <f ca="1">(W130-AB130)*(1-DCF!$H$40)+AB130-AG130-AQ130</f>
        <v>325.72449783745475</v>
      </c>
      <c r="AW130" s="217">
        <f ca="1">(X130-AC130)*(1-DCF!$H$40)+AC130-AH130-AR130</f>
        <v>495.2589949276711</v>
      </c>
      <c r="AX130" s="217">
        <f ca="1">(Y130-AD130)*(1-DCF!$H$40)+AD130-AI130-AS130</f>
        <v>627.92836821372509</v>
      </c>
      <c r="AY130" s="218">
        <f t="shared" ca="1" si="23"/>
        <v>0.10896540563441226</v>
      </c>
      <c r="AZ130" s="219">
        <f t="shared" ca="1" si="24"/>
        <v>13.293081126882452</v>
      </c>
      <c r="BA130" s="217">
        <f ca="1">SUMPRODUCT(AT130:AX130,(1+$AY130)^(-{1,2,3,4,5}))</f>
        <v>1086.4559489472301</v>
      </c>
      <c r="BB130" s="217">
        <f t="shared" ca="1" si="25"/>
        <v>24435.310246481105</v>
      </c>
      <c r="BC130" s="217">
        <f t="shared" ca="1" si="26"/>
        <v>14568.936994432204</v>
      </c>
      <c r="BD130" s="217">
        <f t="shared" ca="1" si="27"/>
        <v>15655.392943379435</v>
      </c>
      <c r="BE130" s="217">
        <f ca="1">BD130-(DCF!$J$48-DCF!$J$51)</f>
        <v>15093.252943379435</v>
      </c>
      <c r="BF130" s="220">
        <f ca="1">BE130/DCF!$J$55</f>
        <v>609.09767895701316</v>
      </c>
    </row>
    <row r="131" spans="1:58" ht="15" customHeight="1">
      <c r="A131">
        <v>105</v>
      </c>
      <c r="B131" s="215">
        <f t="shared" ca="1" si="14"/>
        <v>0.24608947692881322</v>
      </c>
      <c r="C131" s="216">
        <f t="shared" ca="1" si="15"/>
        <v>0.35077733459333804</v>
      </c>
      <c r="D131" s="215">
        <f t="shared" ca="1" si="16"/>
        <v>0.28553549962446745</v>
      </c>
      <c r="E131" s="216">
        <f t="shared" ca="1" si="17"/>
        <v>0.37784619862085911</v>
      </c>
      <c r="F131" s="217">
        <f ca="1">DCF!$H$7*(1+('A1'!F14+$C131*('A1'!F12-'A1'!F14)))</f>
        <v>6216.5527387346137</v>
      </c>
      <c r="G131" s="217">
        <f ca="1">F131*(1+('A1'!G14+$C131*('A1'!G12-'A1'!G14)))</f>
        <v>6916.6397730665276</v>
      </c>
      <c r="H131" s="217">
        <f ca="1">G131*(1+('A1'!H14+$C131*('A1'!H12-'A1'!H14)))</f>
        <v>7577.8778220318645</v>
      </c>
      <c r="I131" s="217">
        <f ca="1">H131*(1+('A1'!I14+$C131*('A1'!I12-'A1'!I14)))</f>
        <v>8196.0050137192247</v>
      </c>
      <c r="J131" s="217">
        <f ca="1">I131*(1+('A1'!J14+$C131*('A1'!J12-'A1'!J14)))</f>
        <v>8807.0533599170103</v>
      </c>
      <c r="K131" s="216">
        <f ca="1">'A1'!F21+$C131*('A1'!F19-'A1'!F21)</f>
        <v>0.36070724659736642</v>
      </c>
      <c r="L131" s="216">
        <f ca="1">'A1'!G21+$C131*('A1'!G19-'A1'!G21)</f>
        <v>0.35869169990549965</v>
      </c>
      <c r="M131" s="216">
        <f ca="1">'A1'!H21+$C131*('A1'!H19-'A1'!H21)</f>
        <v>0.35018392655956626</v>
      </c>
      <c r="N131" s="216">
        <f ca="1">'A1'!I21+$C131*('A1'!I19-'A1'!I21)</f>
        <v>0.34518392655956626</v>
      </c>
      <c r="O131" s="216">
        <f ca="1">'A1'!J21+$C131*('A1'!J19-'A1'!J21)</f>
        <v>0.34018392655956625</v>
      </c>
      <c r="P131" s="216">
        <f ca="1">'A1'!F28+$C131*('A1'!F26-'A1'!F28)</f>
        <v>0.45123056663516659</v>
      </c>
      <c r="Q131" s="216">
        <f ca="1">'A1'!G28+$C131*('A1'!G26-'A1'!G28)</f>
        <v>0.44921501994329982</v>
      </c>
      <c r="R131" s="216">
        <f ca="1">'A1'!H28+$C131*('A1'!H26-'A1'!H28)</f>
        <v>0.44395335992439977</v>
      </c>
      <c r="S131" s="216">
        <f ca="1">'A1'!I28+$C131*('A1'!I26-'A1'!I28)</f>
        <v>0.44219947325143305</v>
      </c>
      <c r="T131" s="216">
        <f ca="1">'A1'!J28+$C131*('A1'!J26-'A1'!J28)</f>
        <v>0.44044558657846633</v>
      </c>
      <c r="U131" s="217">
        <f t="shared" ca="1" si="18"/>
        <v>1169.0985022017173</v>
      </c>
      <c r="V131" s="217">
        <f t="shared" ca="1" si="19"/>
        <v>1328.6400216326044</v>
      </c>
      <c r="W131" s="217">
        <f t="shared" ca="1" si="20"/>
        <v>1560.0024911364528</v>
      </c>
      <c r="X131" s="217">
        <f t="shared" ca="1" si="21"/>
        <v>1742.606721148986</v>
      </c>
      <c r="Y131" s="217">
        <f t="shared" ca="1" si="22"/>
        <v>1932.00758338432</v>
      </c>
      <c r="Z131" s="217">
        <f ca="1">F131*('A1'!F35+$C131*('A1'!F33-'A1'!F35))</f>
        <v>362.09003532381558</v>
      </c>
      <c r="AA131" s="217">
        <f ca="1">G131*('A1'!G35+$C131*('A1'!G33-'A1'!G35))</f>
        <v>404.56966129073925</v>
      </c>
      <c r="AB131" s="217">
        <f ca="1">H131*('A1'!H35+$C131*('A1'!H33-'A1'!H35))</f>
        <v>425.43304369476249</v>
      </c>
      <c r="AC131" s="217">
        <f ca="1">I131*('A1'!I35+$C131*('A1'!I33-'A1'!I35))</f>
        <v>440.86861727940226</v>
      </c>
      <c r="AD131" s="217">
        <f ca="1">J131*('A1'!J35+$C131*('A1'!J33-'A1'!J35))</f>
        <v>456.12321171679667</v>
      </c>
      <c r="AE131" s="217">
        <f ca="1">F131*('A1'!F43+$C131*('A1'!F41-'A1'!F43))</f>
        <v>640.20828525976265</v>
      </c>
      <c r="AF131" s="217">
        <f ca="1">G131*('A1'!G43+$C131*('A1'!G41-'A1'!G43))</f>
        <v>710.49655766480157</v>
      </c>
      <c r="AG131" s="217">
        <f ca="1">H131*('A1'!H43+$C131*('A1'!H41-'A1'!H43))</f>
        <v>702.64199886332494</v>
      </c>
      <c r="AH131" s="217">
        <f ca="1">I131*('A1'!I43+$C131*('A1'!I41-'A1'!I43))</f>
        <v>677.9964285474141</v>
      </c>
      <c r="AI131" s="217">
        <f ca="1">J131*('A1'!J43+$C131*('A1'!J41-'A1'!J43))</f>
        <v>684.5087877800762</v>
      </c>
      <c r="AJ131" s="217">
        <f ca="1">(U131-Z131)*DCF!$H$40</f>
        <v>195.29604898445223</v>
      </c>
      <c r="AK131" s="217">
        <f ca="1">(V131-AA131)*DCF!$H$40</f>
        <v>223.62502720273136</v>
      </c>
      <c r="AL131" s="217">
        <f ca="1">(W131-AB131)*DCF!$H$40</f>
        <v>274.56580628088903</v>
      </c>
      <c r="AM131" s="217">
        <f ca="1">(X131-AC131)*DCF!$H$40</f>
        <v>315.02062113643927</v>
      </c>
      <c r="AN131" s="217">
        <f ca="1">(Y131-AD131)*DCF!$H$40</f>
        <v>357.16401794354061</v>
      </c>
      <c r="AO131" s="217">
        <f ca="1">(F131-DCF!$H$7)*DCF!$H$41</f>
        <v>282.36466657691415</v>
      </c>
      <c r="AP131" s="217">
        <f ca="1">(G131-F131)*DCF!$H$41</f>
        <v>232.31505773191253</v>
      </c>
      <c r="AQ131" s="217">
        <f ca="1">(H131-G131)*DCF!$H$41</f>
        <v>219.42351163025504</v>
      </c>
      <c r="AR131" s="217">
        <f ca="1">(I131-H131)*DCF!$H$41</f>
        <v>205.11771705578056</v>
      </c>
      <c r="AS131" s="217">
        <f ca="1">(J131-I131)*DCF!$H$41</f>
        <v>202.76869140905484</v>
      </c>
      <c r="AT131" s="217">
        <f ca="1">(U131-Z131)*(1-DCF!$H$40)+Z131-AE131-AO131</f>
        <v>51.229501380588317</v>
      </c>
      <c r="AU131" s="217">
        <f ca="1">(V131-AA131)*(1-DCF!$H$40)+AA131-AF131-AP131</f>
        <v>162.20337903315891</v>
      </c>
      <c r="AV131" s="217">
        <f ca="1">(W131-AB131)*(1-DCF!$H$40)+AB131-AG131-AQ131</f>
        <v>363.37117436198378</v>
      </c>
      <c r="AW131" s="217">
        <f ca="1">(X131-AC131)*(1-DCF!$H$40)+AC131-AH131-AR131</f>
        <v>544.47195440935207</v>
      </c>
      <c r="AX131" s="217">
        <f ca="1">(Y131-AD131)*(1-DCF!$H$40)+AD131-AI131-AS131</f>
        <v>687.56608625164836</v>
      </c>
      <c r="AY131" s="218">
        <f t="shared" ca="1" si="23"/>
        <v>0.10005692397241718</v>
      </c>
      <c r="AZ131" s="219">
        <f t="shared" ca="1" si="24"/>
        <v>11.511384794483437</v>
      </c>
      <c r="BA131" s="217">
        <f ca="1">SUMPRODUCT(AT131:AX131,(1+$AY131)^(-{1,2,3,4,5}))</f>
        <v>1252.1908319542349</v>
      </c>
      <c r="BB131" s="217">
        <f t="shared" ca="1" si="25"/>
        <v>22240.082718196951</v>
      </c>
      <c r="BC131" s="217">
        <f t="shared" ca="1" si="26"/>
        <v>13805.769038340739</v>
      </c>
      <c r="BD131" s="217">
        <f t="shared" ca="1" si="27"/>
        <v>15057.959870294973</v>
      </c>
      <c r="BE131" s="217">
        <f ca="1">BD131-(DCF!$J$48-DCF!$J$51)</f>
        <v>14495.819870294974</v>
      </c>
      <c r="BF131" s="220">
        <f ca="1">BE131/DCF!$J$55</f>
        <v>584.98789298092106</v>
      </c>
    </row>
    <row r="132" spans="1:58" ht="15" customHeight="1">
      <c r="A132">
        <v>106</v>
      </c>
      <c r="B132" s="215">
        <f t="shared" ca="1" si="14"/>
        <v>0.1621380575139818</v>
      </c>
      <c r="C132" s="216">
        <f t="shared" ca="1" si="15"/>
        <v>0.2847262347536505</v>
      </c>
      <c r="D132" s="215">
        <f t="shared" ca="1" si="16"/>
        <v>0.54863819252344947</v>
      </c>
      <c r="E132" s="216">
        <f t="shared" ca="1" si="17"/>
        <v>0.52494115760437077</v>
      </c>
      <c r="F132" s="217">
        <f ca="1">DCF!$H$7*(1+('A1'!F14+$C132*('A1'!F12-'A1'!F14)))</f>
        <v>6177.5680321667942</v>
      </c>
      <c r="G132" s="217">
        <f ca="1">F132*(1+('A1'!G14+$C132*('A1'!G12-'A1'!G14)))</f>
        <v>6812.0594669568081</v>
      </c>
      <c r="H132" s="217">
        <f ca="1">G132*(1+('A1'!H14+$C132*('A1'!H12-'A1'!H14)))</f>
        <v>7404.8068058874433</v>
      </c>
      <c r="I132" s="217">
        <f ca="1">H132*(1+('A1'!I14+$C132*('A1'!I12-'A1'!I14)))</f>
        <v>7964.7979946644837</v>
      </c>
      <c r="J132" s="217">
        <f ca="1">I132*(1+('A1'!J14+$C132*('A1'!J12-'A1'!J14)))</f>
        <v>8521.7829804493049</v>
      </c>
      <c r="K132" s="216">
        <f ca="1">'A1'!F21+$C132*('A1'!F19-'A1'!F21)</f>
        <v>0.36434005708854922</v>
      </c>
      <c r="L132" s="216">
        <f ca="1">'A1'!G21+$C132*('A1'!G19-'A1'!G21)</f>
        <v>0.36364553239347619</v>
      </c>
      <c r="M132" s="216">
        <f ca="1">'A1'!H21+$C132*('A1'!H19-'A1'!H21)</f>
        <v>0.35579827004593972</v>
      </c>
      <c r="N132" s="216">
        <f ca="1">'A1'!I21+$C132*('A1'!I19-'A1'!I21)</f>
        <v>0.35079827004593972</v>
      </c>
      <c r="O132" s="216">
        <f ca="1">'A1'!J21+$C132*('A1'!J19-'A1'!J21)</f>
        <v>0.34579827004593972</v>
      </c>
      <c r="P132" s="216">
        <f ca="1">'A1'!F28+$C132*('A1'!F26-'A1'!F28)</f>
        <v>0.45288184413115873</v>
      </c>
      <c r="Q132" s="216">
        <f ca="1">'A1'!G28+$C132*('A1'!G26-'A1'!G28)</f>
        <v>0.45218731943608576</v>
      </c>
      <c r="R132" s="216">
        <f ca="1">'A1'!H28+$C132*('A1'!H26-'A1'!H28)</f>
        <v>0.44791642591478098</v>
      </c>
      <c r="S132" s="216">
        <f ca="1">'A1'!I28+$C132*('A1'!I26-'A1'!I28)</f>
        <v>0.44649279474101272</v>
      </c>
      <c r="T132" s="216">
        <f ca="1">'A1'!J28+$C132*('A1'!J26-'A1'!J28)</f>
        <v>0.44506916356724446</v>
      </c>
      <c r="U132" s="217">
        <f t="shared" ca="1" si="18"/>
        <v>1129.1241400053566</v>
      </c>
      <c r="V132" s="217">
        <f t="shared" ca="1" si="19"/>
        <v>1254.5575651968697</v>
      </c>
      <c r="W132" s="217">
        <f t="shared" ca="1" si="20"/>
        <v>1453.4547552457418</v>
      </c>
      <c r="X132" s="217">
        <f t="shared" ca="1" si="21"/>
        <v>1614.5357206854535</v>
      </c>
      <c r="Y132" s="217">
        <f t="shared" ca="1" si="22"/>
        <v>1782.1823448928519</v>
      </c>
      <c r="Z132" s="217">
        <f ca="1">F132*('A1'!F35+$C132*('A1'!F33-'A1'!F35))</f>
        <v>361.85950350134078</v>
      </c>
      <c r="AA132" s="217">
        <f ca="1">G132*('A1'!G35+$C132*('A1'!G33-'A1'!G35))</f>
        <v>402.95196652187639</v>
      </c>
      <c r="AB132" s="217">
        <f ca="1">H132*('A1'!H35+$C132*('A1'!H33-'A1'!H35))</f>
        <v>421.09663798314267</v>
      </c>
      <c r="AC132" s="217">
        <f ca="1">I132*('A1'!I35+$C132*('A1'!I33-'A1'!I35))</f>
        <v>434.7448403674091</v>
      </c>
      <c r="AD132" s="217">
        <f ca="1">J132*('A1'!J35+$C132*('A1'!J33-'A1'!J35))</f>
        <v>448.10334472822819</v>
      </c>
      <c r="AE132" s="217">
        <f ca="1">F132*('A1'!F43+$C132*('A1'!F41-'A1'!F43))</f>
        <v>644.35416982367997</v>
      </c>
      <c r="AF132" s="217">
        <f ca="1">G132*('A1'!G43+$C132*('A1'!G41-'A1'!G43))</f>
        <v>715.50181719697298</v>
      </c>
      <c r="AG132" s="217">
        <f ca="1">H132*('A1'!H43+$C132*('A1'!H41-'A1'!H43))</f>
        <v>703.71271798603277</v>
      </c>
      <c r="AH132" s="217">
        <f ca="1">I132*('A1'!I43+$C132*('A1'!I41-'A1'!I43))</f>
        <v>677.28326646732739</v>
      </c>
      <c r="AI132" s="217">
        <f ca="1">J132*('A1'!J43+$C132*('A1'!J41-'A1'!J43))</f>
        <v>682.0373368910499</v>
      </c>
      <c r="AJ132" s="217">
        <f ca="1">(U132-Z132)*DCF!$H$40</f>
        <v>185.67804203397182</v>
      </c>
      <c r="AK132" s="217">
        <f ca="1">(V132-AA132)*DCF!$H$40</f>
        <v>206.08855487934841</v>
      </c>
      <c r="AL132" s="217">
        <f ca="1">(W132-AB132)*DCF!$H$40</f>
        <v>249.83066437754897</v>
      </c>
      <c r="AM132" s="217">
        <f ca="1">(X132-AC132)*DCF!$H$40</f>
        <v>285.50939303696674</v>
      </c>
      <c r="AN132" s="217">
        <f ca="1">(Y132-AD132)*DCF!$H$40</f>
        <v>322.8471180398389</v>
      </c>
      <c r="AO132" s="217">
        <f ca="1">(F132-DCF!$H$7)*DCF!$H$41</f>
        <v>269.42808310539277</v>
      </c>
      <c r="AP132" s="217">
        <f ca="1">(G132-F132)*DCF!$H$41</f>
        <v>210.54798485778315</v>
      </c>
      <c r="AQ132" s="217">
        <f ca="1">(H132-G132)*DCF!$H$41</f>
        <v>196.69573283201527</v>
      </c>
      <c r="AR132" s="217">
        <f ca="1">(I132-H132)*DCF!$H$41</f>
        <v>185.82601729547562</v>
      </c>
      <c r="AS132" s="217">
        <f ca="1">(J132-I132)*DCF!$H$41</f>
        <v>184.82844672575681</v>
      </c>
      <c r="AT132" s="217">
        <f ca="1">(U132-Z132)*(1-DCF!$H$40)+Z132-AE132-AO132</f>
        <v>29.663845042312062</v>
      </c>
      <c r="AU132" s="217">
        <f ca="1">(V132-AA132)*(1-DCF!$H$40)+AA132-AF132-AP132</f>
        <v>122.41920826276532</v>
      </c>
      <c r="AV132" s="217">
        <f ca="1">(W132-AB132)*(1-DCF!$H$40)+AB132-AG132-AQ132</f>
        <v>303.21564005014471</v>
      </c>
      <c r="AW132" s="217">
        <f ca="1">(X132-AC132)*(1-DCF!$H$40)+AC132-AH132-AR132</f>
        <v>465.91704388568382</v>
      </c>
      <c r="AX132" s="217">
        <f ca="1">(Y132-AD132)*(1-DCF!$H$40)+AD132-AI132-AS132</f>
        <v>592.46944323620619</v>
      </c>
      <c r="AY132" s="218">
        <f t="shared" ca="1" si="23"/>
        <v>0.10299882315208742</v>
      </c>
      <c r="AZ132" s="219">
        <f t="shared" ca="1" si="24"/>
        <v>12.099764630417482</v>
      </c>
      <c r="BA132" s="217">
        <f ca="1">SUMPRODUCT(AT132:AX132,(1+$AY132)^(-{1,2,3,4,5}))</f>
        <v>1031.1587126089578</v>
      </c>
      <c r="BB132" s="217">
        <f t="shared" ca="1" si="25"/>
        <v>21563.986901689019</v>
      </c>
      <c r="BC132" s="217">
        <f t="shared" ca="1" si="26"/>
        <v>13208.509534330746</v>
      </c>
      <c r="BD132" s="217">
        <f t="shared" ca="1" si="27"/>
        <v>14239.668246939704</v>
      </c>
      <c r="BE132" s="217">
        <f ca="1">BD132-(DCF!$J$48-DCF!$J$51)</f>
        <v>13677.528246939704</v>
      </c>
      <c r="BF132" s="220">
        <f ca="1">BE132/DCF!$J$55</f>
        <v>551.96522183339414</v>
      </c>
    </row>
    <row r="133" spans="1:58" ht="15" customHeight="1">
      <c r="A133">
        <v>107</v>
      </c>
      <c r="B133" s="215">
        <f t="shared" ca="1" si="14"/>
        <v>0.20006720364450925</v>
      </c>
      <c r="C133" s="216">
        <f t="shared" ca="1" si="15"/>
        <v>0.3162808907004257</v>
      </c>
      <c r="D133" s="215">
        <f t="shared" ca="1" si="16"/>
        <v>0.60576974206382461</v>
      </c>
      <c r="E133" s="216">
        <f t="shared" ca="1" si="17"/>
        <v>0.55602350403643253</v>
      </c>
      <c r="F133" s="217">
        <f ca="1">DCF!$H$7*(1+('A1'!F14+$C133*('A1'!F12-'A1'!F14)))</f>
        <v>6196.1922338215609</v>
      </c>
      <c r="G133" s="217">
        <f ca="1">F133*(1+('A1'!G14+$C133*('A1'!G12-'A1'!G14)))</f>
        <v>6861.9243476504762</v>
      </c>
      <c r="H133" s="217">
        <f ca="1">G133*(1+('A1'!H14+$C133*('A1'!H12-'A1'!H14)))</f>
        <v>7487.1589858301986</v>
      </c>
      <c r="I133" s="217">
        <f ca="1">H133*(1+('A1'!I14+$C133*('A1'!I12-'A1'!I14)))</f>
        <v>8074.641013278575</v>
      </c>
      <c r="J133" s="217">
        <f ca="1">I133*(1+('A1'!J14+$C133*('A1'!J12-'A1'!J14)))</f>
        <v>8657.1428895661193</v>
      </c>
      <c r="K133" s="216">
        <f ca="1">'A1'!F21+$C133*('A1'!F19-'A1'!F21)</f>
        <v>0.36260455101147659</v>
      </c>
      <c r="L133" s="216">
        <f ca="1">'A1'!G21+$C133*('A1'!G19-'A1'!G21)</f>
        <v>0.36127893319746807</v>
      </c>
      <c r="M133" s="216">
        <f ca="1">'A1'!H21+$C133*('A1'!H19-'A1'!H21)</f>
        <v>0.3531161242904638</v>
      </c>
      <c r="N133" s="216">
        <f ca="1">'A1'!I21+$C133*('A1'!I19-'A1'!I21)</f>
        <v>0.34811612429046379</v>
      </c>
      <c r="O133" s="216">
        <f ca="1">'A1'!J21+$C133*('A1'!J19-'A1'!J21)</f>
        <v>0.34311612429046379</v>
      </c>
      <c r="P133" s="216">
        <f ca="1">'A1'!F28+$C133*('A1'!F26-'A1'!F28)</f>
        <v>0.45209297773248935</v>
      </c>
      <c r="Q133" s="216">
        <f ca="1">'A1'!G28+$C133*('A1'!G26-'A1'!G28)</f>
        <v>0.45076735991848088</v>
      </c>
      <c r="R133" s="216">
        <f ca="1">'A1'!H28+$C133*('A1'!H26-'A1'!H28)</f>
        <v>0.44602314655797448</v>
      </c>
      <c r="S133" s="216">
        <f ca="1">'A1'!I28+$C133*('A1'!I26-'A1'!I28)</f>
        <v>0.44444174210447235</v>
      </c>
      <c r="T133" s="216">
        <f ca="1">'A1'!J28+$C133*('A1'!J26-'A1'!J28)</f>
        <v>0.44286033765097021</v>
      </c>
      <c r="U133" s="217">
        <f t="shared" ca="1" si="18"/>
        <v>1148.1697333045813</v>
      </c>
      <c r="V133" s="217">
        <f t="shared" ca="1" si="19"/>
        <v>1289.7241174988308</v>
      </c>
      <c r="W133" s="217">
        <f t="shared" ca="1" si="20"/>
        <v>1503.876213167521</v>
      </c>
      <c r="X133" s="217">
        <f t="shared" ca="1" si="21"/>
        <v>1675.0207598894624</v>
      </c>
      <c r="Y133" s="217">
        <f t="shared" ca="1" si="22"/>
        <v>1852.8323507034984</v>
      </c>
      <c r="Z133" s="217">
        <f ca="1">F133*('A1'!F35+$C133*('A1'!F33-'A1'!F35))</f>
        <v>361.97284803597296</v>
      </c>
      <c r="AA133" s="217">
        <f ca="1">G133*('A1'!G35+$C133*('A1'!G33-'A1'!G35))</f>
        <v>403.7363541083912</v>
      </c>
      <c r="AB133" s="217">
        <f ca="1">H133*('A1'!H35+$C133*('A1'!H33-'A1'!H35))</f>
        <v>423.18104070841713</v>
      </c>
      <c r="AC133" s="217">
        <f ca="1">I133*('A1'!I35+$C133*('A1'!I33-'A1'!I35))</f>
        <v>437.68292294896611</v>
      </c>
      <c r="AD133" s="217">
        <f ca="1">J133*('A1'!J35+$C133*('A1'!J33-'A1'!J35))</f>
        <v>451.94293544730874</v>
      </c>
      <c r="AE133" s="217">
        <f ca="1">F133*('A1'!F43+$C133*('A1'!F41-'A1'!F43))</f>
        <v>642.38640174708883</v>
      </c>
      <c r="AF133" s="217">
        <f ca="1">G133*('A1'!G43+$C133*('A1'!G41-'A1'!G43))</f>
        <v>713.16095591902069</v>
      </c>
      <c r="AG133" s="217">
        <f ca="1">H133*('A1'!H43+$C133*('A1'!H41-'A1'!H43))</f>
        <v>703.27010756227844</v>
      </c>
      <c r="AH133" s="217">
        <f ca="1">I133*('A1'!I43+$C133*('A1'!I41-'A1'!I43))</f>
        <v>677.70598344965686</v>
      </c>
      <c r="AI133" s="217">
        <f ca="1">J133*('A1'!J43+$C133*('A1'!J41-'A1'!J43))</f>
        <v>683.3097498198016</v>
      </c>
      <c r="AJ133" s="217">
        <f ca="1">(U133-Z133)*DCF!$H$40</f>
        <v>190.25964623500323</v>
      </c>
      <c r="AK133" s="217">
        <f ca="1">(V133-AA133)*DCF!$H$40</f>
        <v>214.40903874048638</v>
      </c>
      <c r="AL133" s="217">
        <f ca="1">(W133-AB133)*DCF!$H$40</f>
        <v>261.52823173510313</v>
      </c>
      <c r="AM133" s="217">
        <f ca="1">(X133-AC133)*DCF!$H$40</f>
        <v>299.43575653960011</v>
      </c>
      <c r="AN133" s="217">
        <f ca="1">(Y133-AD133)*DCF!$H$40</f>
        <v>339.01523849199793</v>
      </c>
      <c r="AO133" s="217">
        <f ca="1">(F133-DCF!$H$7)*DCF!$H$41</f>
        <v>275.60828966609108</v>
      </c>
      <c r="AP133" s="217">
        <f ca="1">(G133-F133)*DCF!$H$41</f>
        <v>220.9148104074556</v>
      </c>
      <c r="AQ133" s="217">
        <f ca="1">(H133-G133)*DCF!$H$41</f>
        <v>207.47623358476514</v>
      </c>
      <c r="AR133" s="217">
        <f ca="1">(I133-H133)*DCF!$H$41</f>
        <v>194.94850558598469</v>
      </c>
      <c r="AS133" s="217">
        <f ca="1">(J133-I133)*DCF!$H$41</f>
        <v>193.29590519816801</v>
      </c>
      <c r="AT133" s="217">
        <f ca="1">(U133-Z133)*(1-DCF!$H$40)+Z133-AE133-AO133</f>
        <v>39.915395656398232</v>
      </c>
      <c r="AU133" s="217">
        <f ca="1">(V133-AA133)*(1-DCF!$H$40)+AA133-AF133-AP133</f>
        <v>141.2393124318682</v>
      </c>
      <c r="AV133" s="217">
        <f ca="1">(W133-AB133)*(1-DCF!$H$40)+AB133-AG133-AQ133</f>
        <v>331.60164028537417</v>
      </c>
      <c r="AW133" s="217">
        <f ca="1">(X133-AC133)*(1-DCF!$H$40)+AC133-AH133-AR133</f>
        <v>502.93051431422077</v>
      </c>
      <c r="AX133" s="217">
        <f ca="1">(Y133-AD133)*(1-DCF!$H$40)+AD133-AI133-AS133</f>
        <v>637.2114571935308</v>
      </c>
      <c r="AY133" s="218">
        <f t="shared" ca="1" si="23"/>
        <v>0.10362047008072865</v>
      </c>
      <c r="AZ133" s="219">
        <f t="shared" ca="1" si="24"/>
        <v>12.224094016145731</v>
      </c>
      <c r="BA133" s="217">
        <f ca="1">SUMPRODUCT(AT133:AX133,(1+$AY133)^(-{1,2,3,4,5}))</f>
        <v>1127.0567655195778</v>
      </c>
      <c r="BB133" s="217">
        <f t="shared" ca="1" si="25"/>
        <v>22649.196851155863</v>
      </c>
      <c r="BC133" s="217">
        <f t="shared" ca="1" si="26"/>
        <v>13834.200646550344</v>
      </c>
      <c r="BD133" s="217">
        <f t="shared" ca="1" si="27"/>
        <v>14961.257412069921</v>
      </c>
      <c r="BE133" s="217">
        <f ca="1">BD133-(DCF!$J$48-DCF!$J$51)</f>
        <v>14399.117412069922</v>
      </c>
      <c r="BF133" s="220">
        <f ca="1">BE133/DCF!$J$55</f>
        <v>581.08540469193008</v>
      </c>
    </row>
    <row r="134" spans="1:58" ht="15" customHeight="1">
      <c r="A134">
        <v>108</v>
      </c>
      <c r="B134" s="215">
        <f t="shared" ca="1" si="14"/>
        <v>0.37078983339297511</v>
      </c>
      <c r="C134" s="216">
        <f t="shared" ca="1" si="15"/>
        <v>0.43057509994946008</v>
      </c>
      <c r="D134" s="215">
        <f t="shared" ca="1" si="16"/>
        <v>0.11258016477674981</v>
      </c>
      <c r="E134" s="216">
        <f t="shared" ca="1" si="17"/>
        <v>0.23725531055884694</v>
      </c>
      <c r="F134" s="217">
        <f ca="1">DCF!$H$7*(1+('A1'!F14+$C134*('A1'!F12-'A1'!F14)))</f>
        <v>6263.651007722211</v>
      </c>
      <c r="G134" s="217">
        <f ca="1">F134*(1+('A1'!G14+$C134*('A1'!G12-'A1'!G14)))</f>
        <v>7044.0158919903224</v>
      </c>
      <c r="H134" s="217">
        <f ca="1">G134*(1+('A1'!H14+$C134*('A1'!H12-'A1'!H14)))</f>
        <v>7790.5038066659499</v>
      </c>
      <c r="I134" s="217">
        <f ca="1">H134*(1+('A1'!I14+$C134*('A1'!I12-'A1'!I14)))</f>
        <v>8481.9247229683133</v>
      </c>
      <c r="J134" s="217">
        <f ca="1">I134*(1+('A1'!J14+$C134*('A1'!J12-'A1'!J14)))</f>
        <v>9161.6683500916406</v>
      </c>
      <c r="K134" s="216">
        <f ca="1">'A1'!F21+$C134*('A1'!F19-'A1'!F21)</f>
        <v>0.35631836950277973</v>
      </c>
      <c r="L134" s="216">
        <f ca="1">'A1'!G21+$C134*('A1'!G19-'A1'!G21)</f>
        <v>0.35270686750379049</v>
      </c>
      <c r="M134" s="216">
        <f ca="1">'A1'!H21+$C134*('A1'!H19-'A1'!H21)</f>
        <v>0.34340111650429589</v>
      </c>
      <c r="N134" s="216">
        <f ca="1">'A1'!I21+$C134*('A1'!I19-'A1'!I21)</f>
        <v>0.33840111650429588</v>
      </c>
      <c r="O134" s="216">
        <f ca="1">'A1'!J21+$C134*('A1'!J19-'A1'!J21)</f>
        <v>0.33340111650429588</v>
      </c>
      <c r="P134" s="216">
        <f ca="1">'A1'!F28+$C134*('A1'!F26-'A1'!F28)</f>
        <v>0.44923562250126353</v>
      </c>
      <c r="Q134" s="216">
        <f ca="1">'A1'!G28+$C134*('A1'!G26-'A1'!G28)</f>
        <v>0.44562412050227429</v>
      </c>
      <c r="R134" s="216">
        <f ca="1">'A1'!H28+$C134*('A1'!H26-'A1'!H28)</f>
        <v>0.4391654940030324</v>
      </c>
      <c r="S134" s="216">
        <f ca="1">'A1'!I28+$C134*('A1'!I26-'A1'!I28)</f>
        <v>0.4370126185032851</v>
      </c>
      <c r="T134" s="216">
        <f ca="1">'A1'!J28+$C134*('A1'!J26-'A1'!J28)</f>
        <v>0.4348597430035378</v>
      </c>
      <c r="U134" s="217">
        <f t="shared" ca="1" si="18"/>
        <v>1217.9419339314354</v>
      </c>
      <c r="V134" s="217">
        <f t="shared" ca="1" si="19"/>
        <v>1420.5597254072663</v>
      </c>
      <c r="W134" s="217">
        <f t="shared" ca="1" si="20"/>
        <v>1693.9156485389396</v>
      </c>
      <c r="X134" s="217">
        <f t="shared" ca="1" si="21"/>
        <v>1904.9237934783114</v>
      </c>
      <c r="Y134" s="217">
        <f t="shared" ca="1" si="22"/>
        <v>2123.1171489245207</v>
      </c>
      <c r="Z134" s="217">
        <f ca="1">F134*('A1'!F35+$C134*('A1'!F33-'A1'!F35))</f>
        <v>362.33419966984002</v>
      </c>
      <c r="AA134" s="217">
        <f ca="1">G134*('A1'!G35+$C134*('A1'!G33-'A1'!G35))</f>
        <v>406.39920683600678</v>
      </c>
      <c r="AB134" s="217">
        <f ca="1">H134*('A1'!H35+$C134*('A1'!H33-'A1'!H35))</f>
        <v>430.53186189262675</v>
      </c>
      <c r="AC134" s="217">
        <f ca="1">I134*('A1'!I35+$C134*('A1'!I33-'A1'!I35))</f>
        <v>448.12636690789162</v>
      </c>
      <c r="AD134" s="217">
        <f ca="1">J134*('A1'!J35+$C134*('A1'!J33-'A1'!J35))</f>
        <v>465.71599241859769</v>
      </c>
      <c r="AE134" s="217">
        <f ca="1">F134*('A1'!F43+$C134*('A1'!F41-'A1'!F43))</f>
        <v>635.06216767547266</v>
      </c>
      <c r="AF134" s="217">
        <f ca="1">G134*('A1'!G43+$C134*('A1'!G41-'A1'!G43))</f>
        <v>703.90760294301106</v>
      </c>
      <c r="AG134" s="217">
        <f ca="1">H134*('A1'!H43+$C134*('A1'!H41-'A1'!H43))</f>
        <v>700.59900626751028</v>
      </c>
      <c r="AH134" s="217">
        <f ca="1">I134*('A1'!I43+$C134*('A1'!I41-'A1'!I43))</f>
        <v>677.959153194534</v>
      </c>
      <c r="AI134" s="217">
        <f ca="1">J134*('A1'!J43+$C134*('A1'!J41-'A1'!J43))</f>
        <v>686.48263221418972</v>
      </c>
      <c r="AJ134" s="217">
        <f ca="1">(U134-Z134)*DCF!$H$40</f>
        <v>207.05707169130608</v>
      </c>
      <c r="AK134" s="217">
        <f ca="1">(V134-AA134)*DCF!$H$40</f>
        <v>245.42684549424482</v>
      </c>
      <c r="AL134" s="217">
        <f ca="1">(W134-AB134)*DCF!$H$40</f>
        <v>305.73887636840772</v>
      </c>
      <c r="AM134" s="217">
        <f ca="1">(X134-AC134)*DCF!$H$40</f>
        <v>352.54497723004158</v>
      </c>
      <c r="AN134" s="217">
        <f ca="1">(Y134-AD134)*DCF!$H$40</f>
        <v>401.09107987443338</v>
      </c>
      <c r="AO134" s="217">
        <f ca="1">(F134-DCF!$H$7)*DCF!$H$41</f>
        <v>297.99363346582152</v>
      </c>
      <c r="AP134" s="217">
        <f ca="1">(G134-F134)*DCF!$H$41</f>
        <v>258.95425032932837</v>
      </c>
      <c r="AQ134" s="217">
        <f ca="1">(H134-G134)*DCF!$H$41</f>
        <v>247.71260498994494</v>
      </c>
      <c r="AR134" s="217">
        <f ca="1">(I134-H134)*DCF!$H$41</f>
        <v>229.43931570039805</v>
      </c>
      <c r="AS134" s="217">
        <f ca="1">(J134-I134)*DCF!$H$41</f>
        <v>225.56435447879966</v>
      </c>
      <c r="AT134" s="217">
        <f ca="1">(U134-Z134)*(1-DCF!$H$40)+Z134-AE134-AO134</f>
        <v>77.829061098835155</v>
      </c>
      <c r="AU134" s="217">
        <f ca="1">(V134-AA134)*(1-DCF!$H$40)+AA134-AF134-AP134</f>
        <v>212.27102664068207</v>
      </c>
      <c r="AV134" s="217">
        <f ca="1">(W134-AB134)*(1-DCF!$H$40)+AB134-AG134-AQ134</f>
        <v>439.86516091307669</v>
      </c>
      <c r="AW134" s="217">
        <f ca="1">(X134-AC134)*(1-DCF!$H$40)+AC134-AH134-AR134</f>
        <v>644.98034735333783</v>
      </c>
      <c r="AX134" s="217">
        <f ca="1">(Y134-AD134)*(1-DCF!$H$40)+AD134-AI134-AS134</f>
        <v>809.9790823570977</v>
      </c>
      <c r="AY134" s="218">
        <f t="shared" ca="1" si="23"/>
        <v>9.7245106211176935E-2</v>
      </c>
      <c r="AZ134" s="219">
        <f t="shared" ca="1" si="24"/>
        <v>10.949021242235387</v>
      </c>
      <c r="BA134" s="217">
        <f ca="1">SUMPRODUCT(AT134:AX134,(1+$AY134)^(-{1,2,3,4,5}))</f>
        <v>1534.4665480046299</v>
      </c>
      <c r="BB134" s="217">
        <f t="shared" ca="1" si="25"/>
        <v>23246.054763328812</v>
      </c>
      <c r="BC134" s="217">
        <f t="shared" ca="1" si="26"/>
        <v>14616.082775382234</v>
      </c>
      <c r="BD134" s="217">
        <f t="shared" ca="1" si="27"/>
        <v>16150.549323386864</v>
      </c>
      <c r="BE134" s="217">
        <f ca="1">BD134-(DCF!$J$48-DCF!$J$51)</f>
        <v>15588.409323386864</v>
      </c>
      <c r="BF134" s="220">
        <f ca="1">BE134/DCF!$J$55</f>
        <v>629.08002490421848</v>
      </c>
    </row>
    <row r="135" spans="1:58" ht="15" customHeight="1">
      <c r="A135">
        <v>109</v>
      </c>
      <c r="B135" s="215">
        <f t="shared" ca="1" si="14"/>
        <v>0.69560073164440372</v>
      </c>
      <c r="C135" s="216">
        <f t="shared" ca="1" si="15"/>
        <v>0.60987228478638156</v>
      </c>
      <c r="D135" s="215">
        <f t="shared" ca="1" si="16"/>
        <v>0.49310469602840312</v>
      </c>
      <c r="E135" s="216">
        <f t="shared" ca="1" si="17"/>
        <v>0.49654037903699388</v>
      </c>
      <c r="F135" s="217">
        <f ca="1">DCF!$H$7*(1+('A1'!F14+$C135*('A1'!F12-'A1'!F14)))</f>
        <v>6369.475863875532</v>
      </c>
      <c r="G135" s="217">
        <f ca="1">F135*(1+('A1'!G14+$C135*('A1'!G12-'A1'!G14)))</f>
        <v>7334.3294354070867</v>
      </c>
      <c r="H135" s="217">
        <f ca="1">G135*(1+('A1'!H14+$C135*('A1'!H12-'A1'!H14)))</f>
        <v>8282.5364596966465</v>
      </c>
      <c r="I135" s="217">
        <f ca="1">H135*(1+('A1'!I14+$C135*('A1'!I12-'A1'!I14)))</f>
        <v>9151.2793317866326</v>
      </c>
      <c r="J135" s="217">
        <f ca="1">I135*(1+('A1'!J14+$C135*('A1'!J12-'A1'!J14)))</f>
        <v>9999.5211128116225</v>
      </c>
      <c r="K135" s="216">
        <f ca="1">'A1'!F21+$C135*('A1'!F19-'A1'!F21)</f>
        <v>0.34645702433674902</v>
      </c>
      <c r="L135" s="216">
        <f ca="1">'A1'!G21+$C135*('A1'!G19-'A1'!G21)</f>
        <v>0.33925957864102141</v>
      </c>
      <c r="M135" s="216">
        <f ca="1">'A1'!H21+$C135*('A1'!H19-'A1'!H21)</f>
        <v>0.32816085579315757</v>
      </c>
      <c r="N135" s="216">
        <f ca="1">'A1'!I21+$C135*('A1'!I19-'A1'!I21)</f>
        <v>0.32316085579315756</v>
      </c>
      <c r="O135" s="216">
        <f ca="1">'A1'!J21+$C135*('A1'!J19-'A1'!J21)</f>
        <v>0.31816085579315756</v>
      </c>
      <c r="P135" s="216">
        <f ca="1">'A1'!F28+$C135*('A1'!F26-'A1'!F28)</f>
        <v>0.44475319288034049</v>
      </c>
      <c r="Q135" s="216">
        <f ca="1">'A1'!G28+$C135*('A1'!G26-'A1'!G28)</f>
        <v>0.43755574718461282</v>
      </c>
      <c r="R135" s="216">
        <f ca="1">'A1'!H28+$C135*('A1'!H26-'A1'!H28)</f>
        <v>0.42840766291281712</v>
      </c>
      <c r="S135" s="216">
        <f ca="1">'A1'!I28+$C135*('A1'!I26-'A1'!I28)</f>
        <v>0.4253583014888852</v>
      </c>
      <c r="T135" s="216">
        <f ca="1">'A1'!J28+$C135*('A1'!J26-'A1'!J28)</f>
        <v>0.42230894006495334</v>
      </c>
      <c r="U135" s="217">
        <f t="shared" ca="1" si="18"/>
        <v>1329.881482059563</v>
      </c>
      <c r="V135" s="217">
        <f t="shared" ca="1" si="19"/>
        <v>1636.9099253287907</v>
      </c>
      <c r="W135" s="217">
        <f t="shared" ca="1" si="20"/>
        <v>2016.2301192557268</v>
      </c>
      <c r="X135" s="217">
        <f t="shared" ca="1" si="21"/>
        <v>2301.371438305127</v>
      </c>
      <c r="Y135" s="217">
        <f t="shared" ca="1" si="22"/>
        <v>2595.1777557291302</v>
      </c>
      <c r="Z135" s="217">
        <f ca="1">F135*('A1'!F35+$C135*('A1'!F33-'A1'!F35))</f>
        <v>362.74571784256455</v>
      </c>
      <c r="AA135" s="217">
        <f ca="1">G135*('A1'!G35+$C135*('A1'!G33-'A1'!G35))</f>
        <v>409.99838249376205</v>
      </c>
      <c r="AB135" s="217">
        <f ca="1">H135*('A1'!H35+$C135*('A1'!H33-'A1'!H35))</f>
        <v>441.38800380228008</v>
      </c>
      <c r="AC135" s="217">
        <f ca="1">I135*('A1'!I35+$C135*('A1'!I33-'A1'!I35))</f>
        <v>463.80086162608342</v>
      </c>
      <c r="AD135" s="217">
        <f ca="1">J135*('A1'!J35+$C135*('A1'!J33-'A1'!J35))</f>
        <v>486.79201286336985</v>
      </c>
      <c r="AE135" s="217">
        <f ca="1">F135*('A1'!F43+$C135*('A1'!F41-'A1'!F43))</f>
        <v>622.95100906643893</v>
      </c>
      <c r="AF135" s="217">
        <f ca="1">G135*('A1'!G43+$C135*('A1'!G41-'A1'!G43))</f>
        <v>686.89273631664435</v>
      </c>
      <c r="AG135" s="217">
        <f ca="1">H135*('A1'!H43+$C135*('A1'!H41-'A1'!H43))</f>
        <v>692.87119806058831</v>
      </c>
      <c r="AH135" s="217">
        <f ca="1">I135*('A1'!I43+$C135*('A1'!I41-'A1'!I43))</f>
        <v>674.03262930190147</v>
      </c>
      <c r="AI135" s="217">
        <f ca="1">J135*('A1'!J43+$C135*('A1'!J41-'A1'!J43))</f>
        <v>686.51182257864298</v>
      </c>
      <c r="AJ135" s="217">
        <f ca="1">(U135-Z135)*DCF!$H$40</f>
        <v>234.04685494051364</v>
      </c>
      <c r="AK135" s="217">
        <f ca="1">(V135-AA135)*DCF!$H$40</f>
        <v>296.91259336607692</v>
      </c>
      <c r="AL135" s="217">
        <f ca="1">(W135-AB135)*DCF!$H$40</f>
        <v>381.11179193973408</v>
      </c>
      <c r="AM135" s="217">
        <f ca="1">(X135-AC135)*DCF!$H$40</f>
        <v>444.69207955632857</v>
      </c>
      <c r="AN135" s="217">
        <f ca="1">(Y135-AD135)*DCF!$H$40</f>
        <v>510.22934977351395</v>
      </c>
      <c r="AO135" s="217">
        <f ca="1">(F135-DCF!$H$7)*DCF!$H$41</f>
        <v>333.11027805586315</v>
      </c>
      <c r="AP135" s="217">
        <f ca="1">(G135-F135)*DCF!$H$41</f>
        <v>320.17449571409259</v>
      </c>
      <c r="AQ135" s="217">
        <f ca="1">(H135-G135)*DCF!$H$41</f>
        <v>314.65054884189897</v>
      </c>
      <c r="AR135" s="217">
        <f ca="1">(I135-H135)*DCF!$H$41</f>
        <v>288.2813715817054</v>
      </c>
      <c r="AS135" s="217">
        <f ca="1">(J135-I135)*DCF!$H$41</f>
        <v>281.47834292845118</v>
      </c>
      <c r="AT135" s="217">
        <f ca="1">(U135-Z135)*(1-DCF!$H$40)+Z135-AE135-AO135</f>
        <v>139.77333999674732</v>
      </c>
      <c r="AU135" s="217">
        <f ca="1">(V135-AA135)*(1-DCF!$H$40)+AA135-AF135-AP135</f>
        <v>332.93009993197688</v>
      </c>
      <c r="AV135" s="217">
        <f ca="1">(W135-AB135)*(1-DCF!$H$40)+AB135-AG135-AQ135</f>
        <v>627.59658041350542</v>
      </c>
      <c r="AW135" s="217">
        <f ca="1">(X135-AC135)*(1-DCF!$H$40)+AC135-AH135-AR135</f>
        <v>894.36535786519175</v>
      </c>
      <c r="AX135" s="217">
        <f ca="1">(Y135-AD135)*(1-DCF!$H$40)+AD135-AI135-AS135</f>
        <v>1116.958240448522</v>
      </c>
      <c r="AY135" s="218">
        <f t="shared" ca="1" si="23"/>
        <v>0.10243080758073989</v>
      </c>
      <c r="AZ135" s="219">
        <f t="shared" ca="1" si="24"/>
        <v>11.986161516147975</v>
      </c>
      <c r="BA135" s="217">
        <f ca="1">SUMPRODUCT(AT135:AX135,(1+$AY135)^(-{1,2,3,4,5}))</f>
        <v>2160.5580644714946</v>
      </c>
      <c r="BB135" s="217">
        <f t="shared" ca="1" si="25"/>
        <v>31106.219743283771</v>
      </c>
      <c r="BC135" s="217">
        <f t="shared" ca="1" si="26"/>
        <v>19102.514142887871</v>
      </c>
      <c r="BD135" s="217">
        <f t="shared" ca="1" si="27"/>
        <v>21263.072207359364</v>
      </c>
      <c r="BE135" s="217">
        <f ca="1">BD135-(DCF!$J$48-DCF!$J$51)</f>
        <v>20700.932207359365</v>
      </c>
      <c r="BF135" s="220">
        <f ca="1">BE135/DCF!$J$55</f>
        <v>835.39908905322375</v>
      </c>
    </row>
    <row r="136" spans="1:58" ht="15" customHeight="1">
      <c r="A136">
        <v>110</v>
      </c>
      <c r="B136" s="215">
        <f t="shared" ca="1" si="14"/>
        <v>0.63552394277464686</v>
      </c>
      <c r="C136" s="216">
        <f t="shared" ca="1" si="15"/>
        <v>0.57310653716333793</v>
      </c>
      <c r="D136" s="215">
        <f t="shared" ca="1" si="16"/>
        <v>0.69649756940094687</v>
      </c>
      <c r="E136" s="216">
        <f t="shared" ca="1" si="17"/>
        <v>0.61044741651539958</v>
      </c>
      <c r="F136" s="217">
        <f ca="1">DCF!$H$7*(1+('A1'!F14+$C136*('A1'!F12-'A1'!F14)))</f>
        <v>6347.7759696071607</v>
      </c>
      <c r="G136" s="217">
        <f ca="1">F136*(1+('A1'!G14+$C136*('A1'!G12-'A1'!G14)))</f>
        <v>7274.335313478121</v>
      </c>
      <c r="H136" s="217">
        <f ca="1">G136*(1+('A1'!H14+$C136*('A1'!H12-'A1'!H14)))</f>
        <v>8180.0180649694421</v>
      </c>
      <c r="I136" s="217">
        <f ca="1">H136*(1+('A1'!I14+$C136*('A1'!I12-'A1'!I14)))</f>
        <v>9010.9409326612513</v>
      </c>
      <c r="J136" s="217">
        <f ca="1">I136*(1+('A1'!J14+$C136*('A1'!J12-'A1'!J14)))</f>
        <v>9822.9840201093739</v>
      </c>
      <c r="K136" s="216">
        <f ca="1">'A1'!F21+$C136*('A1'!F19-'A1'!F21)</f>
        <v>0.34847914045601641</v>
      </c>
      <c r="L136" s="216">
        <f ca="1">'A1'!G21+$C136*('A1'!G19-'A1'!G21)</f>
        <v>0.34201700971274968</v>
      </c>
      <c r="M136" s="216">
        <f ca="1">'A1'!H21+$C136*('A1'!H19-'A1'!H21)</f>
        <v>0.33128594434111625</v>
      </c>
      <c r="N136" s="216">
        <f ca="1">'A1'!I21+$C136*('A1'!I19-'A1'!I21)</f>
        <v>0.32628594434111624</v>
      </c>
      <c r="O136" s="216">
        <f ca="1">'A1'!J21+$C136*('A1'!J19-'A1'!J21)</f>
        <v>0.32128594434111624</v>
      </c>
      <c r="P136" s="216">
        <f ca="1">'A1'!F28+$C136*('A1'!F26-'A1'!F28)</f>
        <v>0.44567233657091654</v>
      </c>
      <c r="Q136" s="216">
        <f ca="1">'A1'!G28+$C136*('A1'!G26-'A1'!G28)</f>
        <v>0.4392102058276498</v>
      </c>
      <c r="R136" s="216">
        <f ca="1">'A1'!H28+$C136*('A1'!H26-'A1'!H28)</f>
        <v>0.43061360777019975</v>
      </c>
      <c r="S136" s="216">
        <f ca="1">'A1'!I28+$C136*('A1'!I26-'A1'!I28)</f>
        <v>0.42774807508438306</v>
      </c>
      <c r="T136" s="216">
        <f ca="1">'A1'!J28+$C136*('A1'!J26-'A1'!J28)</f>
        <v>0.42488254239856638</v>
      </c>
      <c r="U136" s="217">
        <f t="shared" ca="1" si="18"/>
        <v>1306.6803075075629</v>
      </c>
      <c r="V136" s="217">
        <f t="shared" ca="1" si="19"/>
        <v>1591.4265916224092</v>
      </c>
      <c r="W136" s="217">
        <f t="shared" ca="1" si="20"/>
        <v>1947.6659650067504</v>
      </c>
      <c r="X136" s="217">
        <f t="shared" ca="1" si="21"/>
        <v>2216.3849224009305</v>
      </c>
      <c r="Y136" s="217">
        <f t="shared" ca="1" si="22"/>
        <v>2493.3828985562782</v>
      </c>
      <c r="Z136" s="217">
        <f ca="1">F136*('A1'!F35+$C136*('A1'!F33-'A1'!F35))</f>
        <v>362.67679865327858</v>
      </c>
      <c r="AA136" s="217">
        <f ca="1">G136*('A1'!G35+$C136*('A1'!G33-'A1'!G35))</f>
        <v>409.31909821891918</v>
      </c>
      <c r="AB136" s="217">
        <f ca="1">H136*('A1'!H35+$C136*('A1'!H33-'A1'!H35))</f>
        <v>439.23284379953651</v>
      </c>
      <c r="AC136" s="217">
        <f ca="1">I136*('A1'!I35+$C136*('A1'!I33-'A1'!I35))</f>
        <v>460.66382424034219</v>
      </c>
      <c r="AD136" s="217">
        <f ca="1">J136*('A1'!J35+$C136*('A1'!J33-'A1'!J35))</f>
        <v>482.53170884961673</v>
      </c>
      <c r="AE136" s="217">
        <f ca="1">F136*('A1'!F43+$C136*('A1'!F41-'A1'!F43))</f>
        <v>625.49631856418353</v>
      </c>
      <c r="AF136" s="217">
        <f ca="1">G136*('A1'!G43+$C136*('A1'!G41-'A1'!G43))</f>
        <v>690.63464179144876</v>
      </c>
      <c r="AG136" s="217">
        <f ca="1">H136*('A1'!H43+$C136*('A1'!H41-'A1'!H43))</f>
        <v>694.82113287160496</v>
      </c>
      <c r="AH136" s="217">
        <f ca="1">I136*('A1'!I43+$C136*('A1'!I41-'A1'!I43))</f>
        <v>675.29136819528856</v>
      </c>
      <c r="AI136" s="217">
        <f ca="1">J136*('A1'!J43+$C136*('A1'!J41-'A1'!J43))</f>
        <v>687.03198933669455</v>
      </c>
      <c r="AJ136" s="217">
        <f ca="1">(U136-Z136)*DCF!$H$40</f>
        <v>228.4488491427368</v>
      </c>
      <c r="AK136" s="217">
        <f ca="1">(V136-AA136)*DCF!$H$40</f>
        <v>286.07001340364457</v>
      </c>
      <c r="AL136" s="217">
        <f ca="1">(W136-AB136)*DCF!$H$40</f>
        <v>365.04081533214571</v>
      </c>
      <c r="AM136" s="217">
        <f ca="1">(X136-AC136)*DCF!$H$40</f>
        <v>424.88450575486235</v>
      </c>
      <c r="AN136" s="217">
        <f ca="1">(Y136-AD136)*DCF!$H$40</f>
        <v>486.62598790901205</v>
      </c>
      <c r="AO136" s="217">
        <f ca="1">(F136-DCF!$H$7)*DCF!$H$41</f>
        <v>325.90944167050736</v>
      </c>
      <c r="AP136" s="217">
        <f ca="1">(G136-F136)*DCF!$H$41</f>
        <v>307.4670389644333</v>
      </c>
      <c r="AQ136" s="217">
        <f ca="1">(H136-G136)*DCF!$H$41</f>
        <v>300.53940493311643</v>
      </c>
      <c r="AR136" s="217">
        <f ca="1">(I136-H136)*DCF!$H$41</f>
        <v>275.73127984408569</v>
      </c>
      <c r="AS136" s="217">
        <f ca="1">(J136-I136)*DCF!$H$41</f>
        <v>269.4662627502276</v>
      </c>
      <c r="AT136" s="217">
        <f ca="1">(U136-Z136)*(1-DCF!$H$40)+Z136-AE136-AO136</f>
        <v>126.82569813013515</v>
      </c>
      <c r="AU136" s="217">
        <f ca="1">(V136-AA136)*(1-DCF!$H$40)+AA136-AF136-AP136</f>
        <v>307.2548974628827</v>
      </c>
      <c r="AV136" s="217">
        <f ca="1">(W136-AB136)*(1-DCF!$H$40)+AB136-AG136-AQ136</f>
        <v>587.26461186988331</v>
      </c>
      <c r="AW136" s="217">
        <f ca="1">(X136-AC136)*(1-DCF!$H$40)+AC136-AH136-AR136</f>
        <v>840.47776860669364</v>
      </c>
      <c r="AX136" s="217">
        <f ca="1">(Y136-AD136)*(1-DCF!$H$40)+AD136-AI136-AS136</f>
        <v>1050.258658560344</v>
      </c>
      <c r="AY136" s="218">
        <f t="shared" ca="1" si="23"/>
        <v>0.104708948330308</v>
      </c>
      <c r="AZ136" s="219">
        <f t="shared" ca="1" si="24"/>
        <v>12.441789666061599</v>
      </c>
      <c r="BA136" s="217">
        <f ca="1">SUMPRODUCT(AT136:AX136,(1+$AY136)^(-{1,2,3,4,5}))</f>
        <v>2004.8556676648664</v>
      </c>
      <c r="BB136" s="217">
        <f t="shared" ca="1" si="25"/>
        <v>31022.145580792218</v>
      </c>
      <c r="BC136" s="217">
        <f t="shared" ca="1" si="26"/>
        <v>18855.257689478734</v>
      </c>
      <c r="BD136" s="217">
        <f t="shared" ca="1" si="27"/>
        <v>20860.1133571436</v>
      </c>
      <c r="BE136" s="217">
        <f ca="1">BD136-(DCF!$J$48-DCF!$J$51)</f>
        <v>20297.973357143601</v>
      </c>
      <c r="BF136" s="220">
        <f ca="1">BE136/DCF!$J$55</f>
        <v>819.13743218559205</v>
      </c>
    </row>
    <row r="137" spans="1:58" ht="15" customHeight="1">
      <c r="A137">
        <v>111</v>
      </c>
      <c r="B137" s="215">
        <f t="shared" ca="1" si="14"/>
        <v>0.19166029298851162</v>
      </c>
      <c r="C137" s="216">
        <f t="shared" ca="1" si="15"/>
        <v>0.30956444643120085</v>
      </c>
      <c r="D137" s="215">
        <f t="shared" ca="1" si="16"/>
        <v>0.88209052111802155</v>
      </c>
      <c r="E137" s="216">
        <f t="shared" ca="1" si="17"/>
        <v>0.75719402923117962</v>
      </c>
      <c r="F137" s="217">
        <f ca="1">DCF!$H$7*(1+('A1'!F14+$C137*('A1'!F12-'A1'!F14)))</f>
        <v>6192.2280513984024</v>
      </c>
      <c r="G137" s="217">
        <f ca="1">F137*(1+('A1'!G14+$C137*('A1'!G12-'A1'!G14)))</f>
        <v>6851.2957818183413</v>
      </c>
      <c r="H137" s="217">
        <f ca="1">G137*(1+('A1'!H14+$C137*('A1'!H12-'A1'!H14)))</f>
        <v>7469.5798570938105</v>
      </c>
      <c r="I137" s="217">
        <f ca="1">H137*(1+('A1'!I14+$C137*('A1'!I12-'A1'!I14)))</f>
        <v>8051.1673217666421</v>
      </c>
      <c r="J137" s="217">
        <f ca="1">I137*(1+('A1'!J14+$C137*('A1'!J12-'A1'!J14)))</f>
        <v>8628.1905487111089</v>
      </c>
      <c r="K137" s="216">
        <f ca="1">'A1'!F21+$C137*('A1'!F19-'A1'!F21)</f>
        <v>0.36297395544628397</v>
      </c>
      <c r="L137" s="216">
        <f ca="1">'A1'!G21+$C137*('A1'!G19-'A1'!G21)</f>
        <v>0.36178266651765995</v>
      </c>
      <c r="M137" s="216">
        <f ca="1">'A1'!H21+$C137*('A1'!H19-'A1'!H21)</f>
        <v>0.3536870220533479</v>
      </c>
      <c r="N137" s="216">
        <f ca="1">'A1'!I21+$C137*('A1'!I19-'A1'!I21)</f>
        <v>0.34868702205334789</v>
      </c>
      <c r="O137" s="216">
        <f ca="1">'A1'!J21+$C137*('A1'!J19-'A1'!J21)</f>
        <v>0.34368702205334789</v>
      </c>
      <c r="P137" s="216">
        <f ca="1">'A1'!F28+$C137*('A1'!F26-'A1'!F28)</f>
        <v>0.45226088883922</v>
      </c>
      <c r="Q137" s="216">
        <f ca="1">'A1'!G28+$C137*('A1'!G26-'A1'!G28)</f>
        <v>0.45106959991059598</v>
      </c>
      <c r="R137" s="216">
        <f ca="1">'A1'!H28+$C137*('A1'!H26-'A1'!H28)</f>
        <v>0.446426133214128</v>
      </c>
      <c r="S137" s="216">
        <f ca="1">'A1'!I28+$C137*('A1'!I26-'A1'!I28)</f>
        <v>0.44487831098197195</v>
      </c>
      <c r="T137" s="216">
        <f ca="1">'A1'!J28+$C137*('A1'!J26-'A1'!J28)</f>
        <v>0.44333048874981595</v>
      </c>
      <c r="U137" s="217">
        <f t="shared" ca="1" si="18"/>
        <v>1144.1079801362962</v>
      </c>
      <c r="V137" s="217">
        <f t="shared" ca="1" si="19"/>
        <v>1282.2044775969525</v>
      </c>
      <c r="W137" s="217">
        <f t="shared" ca="1" si="20"/>
        <v>1493.0707491121</v>
      </c>
      <c r="X137" s="217">
        <f t="shared" ca="1" si="21"/>
        <v>1662.0400447458126</v>
      </c>
      <c r="Y137" s="217">
        <f t="shared" ca="1" si="22"/>
        <v>1837.6535003291076</v>
      </c>
      <c r="Z137" s="217">
        <f ca="1">F137*('A1'!F35+$C137*('A1'!F33-'A1'!F35))</f>
        <v>361.94921483936963</v>
      </c>
      <c r="AA137" s="217">
        <f ca="1">G137*('A1'!G35+$C137*('A1'!G33-'A1'!G35))</f>
        <v>403.57116261238701</v>
      </c>
      <c r="AB137" s="217">
        <f ca="1">H137*('A1'!H35+$C137*('A1'!H33-'A1'!H35))</f>
        <v>422.73931153674476</v>
      </c>
      <c r="AC137" s="217">
        <f ca="1">I137*('A1'!I35+$C137*('A1'!I33-'A1'!I35))</f>
        <v>437.0594428014133</v>
      </c>
      <c r="AD137" s="217">
        <f ca="1">J137*('A1'!J35+$C137*('A1'!J33-'A1'!J35))</f>
        <v>451.12689835684603</v>
      </c>
      <c r="AE137" s="217">
        <f ca="1">F137*('A1'!F43+$C137*('A1'!F41-'A1'!F43))</f>
        <v>642.80721267568629</v>
      </c>
      <c r="AF137" s="217">
        <f ca="1">G137*('A1'!G43+$C137*('A1'!G41-'A1'!G43))</f>
        <v>713.66689939788364</v>
      </c>
      <c r="AG137" s="217">
        <f ca="1">H137*('A1'!H43+$C137*('A1'!H41-'A1'!H43))</f>
        <v>703.37481262112885</v>
      </c>
      <c r="AH137" s="217">
        <f ca="1">I137*('A1'!I43+$C137*('A1'!I41-'A1'!I43))</f>
        <v>677.62846513976274</v>
      </c>
      <c r="AI137" s="217">
        <f ca="1">J137*('A1'!J43+$C137*('A1'!J41-'A1'!J43))</f>
        <v>683.05281330198613</v>
      </c>
      <c r="AJ137" s="217">
        <f ca="1">(U137-Z137)*DCF!$H$40</f>
        <v>189.28242120185621</v>
      </c>
      <c r="AK137" s="217">
        <f ca="1">(V137-AA137)*DCF!$H$40</f>
        <v>212.62926222626484</v>
      </c>
      <c r="AL137" s="217">
        <f ca="1">(W137-AB137)*DCF!$H$40</f>
        <v>259.02020789323598</v>
      </c>
      <c r="AM137" s="217">
        <f ca="1">(X137-AC137)*DCF!$H$40</f>
        <v>296.4453056705446</v>
      </c>
      <c r="AN137" s="217">
        <f ca="1">(Y137-AD137)*DCF!$H$40</f>
        <v>335.53943767728731</v>
      </c>
      <c r="AO137" s="217">
        <f ca="1">(F137-DCF!$H$7)*DCF!$H$41</f>
        <v>274.29282569756498</v>
      </c>
      <c r="AP137" s="217">
        <f ca="1">(G137-F137)*DCF!$H$41</f>
        <v>218.70331877787356</v>
      </c>
      <c r="AQ137" s="217">
        <f ca="1">(H137-G137)*DCF!$H$41</f>
        <v>205.16977689697376</v>
      </c>
      <c r="AR137" s="217">
        <f ca="1">(I137-H137)*DCF!$H$41</f>
        <v>192.9924692300024</v>
      </c>
      <c r="AS137" s="217">
        <f ca="1">(J137-I137)*DCF!$H$41</f>
        <v>191.47788447215279</v>
      </c>
      <c r="AT137" s="217">
        <f ca="1">(U137-Z137)*(1-DCF!$H$40)+Z137-AE137-AO137</f>
        <v>37.725520561188603</v>
      </c>
      <c r="AU137" s="217">
        <f ca="1">(V137-AA137)*(1-DCF!$H$40)+AA137-AF137-AP137</f>
        <v>137.2049971949304</v>
      </c>
      <c r="AV137" s="217">
        <f ca="1">(W137-AB137)*(1-DCF!$H$40)+AB137-AG137-AQ137</f>
        <v>325.50595170076144</v>
      </c>
      <c r="AW137" s="217">
        <f ca="1">(X137-AC137)*(1-DCF!$H$40)+AC137-AH137-AR137</f>
        <v>494.97380470550297</v>
      </c>
      <c r="AX137" s="217">
        <f ca="1">(Y137-AD137)*(1-DCF!$H$40)+AD137-AI137-AS137</f>
        <v>627.58336487768145</v>
      </c>
      <c r="AY137" s="218">
        <f t="shared" ca="1" si="23"/>
        <v>0.1076438805846236</v>
      </c>
      <c r="AZ137" s="219">
        <f t="shared" ca="1" si="24"/>
        <v>13.028776116924718</v>
      </c>
      <c r="BA137" s="217">
        <f ca="1">SUMPRODUCT(AT137:AX137,(1+$AY137)^(-{1,2,3,4,5}))</f>
        <v>1090.6773108603086</v>
      </c>
      <c r="BB137" s="217">
        <f t="shared" ca="1" si="25"/>
        <v>23942.376036270987</v>
      </c>
      <c r="BC137" s="217">
        <f t="shared" ca="1" si="26"/>
        <v>14360.398279834666</v>
      </c>
      <c r="BD137" s="217">
        <f t="shared" ca="1" si="27"/>
        <v>15451.075590694974</v>
      </c>
      <c r="BE137" s="217">
        <f ca="1">BD137-(DCF!$J$48-DCF!$J$51)</f>
        <v>14888.935590694975</v>
      </c>
      <c r="BF137" s="220">
        <f ca="1">BE137/DCF!$J$55</f>
        <v>600.85232417778809</v>
      </c>
    </row>
    <row r="138" spans="1:58" ht="15" customHeight="1">
      <c r="A138">
        <v>112</v>
      </c>
      <c r="B138" s="215">
        <f t="shared" ca="1" si="14"/>
        <v>0.71053180889387091</v>
      </c>
      <c r="C138" s="216">
        <f t="shared" ca="1" si="15"/>
        <v>0.61956065456755849</v>
      </c>
      <c r="D138" s="215">
        <f t="shared" ca="1" si="16"/>
        <v>0.2775214098560802</v>
      </c>
      <c r="E138" s="216">
        <f t="shared" ca="1" si="17"/>
        <v>0.37250597972118527</v>
      </c>
      <c r="F138" s="217">
        <f ca="1">DCF!$H$7*(1+('A1'!F14+$C138*('A1'!F12-'A1'!F14)))</f>
        <v>6375.1941373631262</v>
      </c>
      <c r="G138" s="217">
        <f ca="1">F138*(1+('A1'!G14+$C138*('A1'!G12-'A1'!G14)))</f>
        <v>7350.1787035159077</v>
      </c>
      <c r="H138" s="217">
        <f ca="1">G138*(1+('A1'!H14+$C138*('A1'!H12-'A1'!H14)))</f>
        <v>8309.6922374277528</v>
      </c>
      <c r="I138" s="217">
        <f ca="1">H138*(1+('A1'!I14+$C138*('A1'!I12-'A1'!I14)))</f>
        <v>9188.5291018679545</v>
      </c>
      <c r="J138" s="217">
        <f ca="1">I138*(1+('A1'!J14+$C138*('A1'!J12-'A1'!J14)))</f>
        <v>10046.455134301998</v>
      </c>
      <c r="K138" s="216">
        <f ca="1">'A1'!F21+$C138*('A1'!F19-'A1'!F21)</f>
        <v>0.34592416399878428</v>
      </c>
      <c r="L138" s="216">
        <f ca="1">'A1'!G21+$C138*('A1'!G19-'A1'!G21)</f>
        <v>0.33853295090743313</v>
      </c>
      <c r="M138" s="216">
        <f ca="1">'A1'!H21+$C138*('A1'!H19-'A1'!H21)</f>
        <v>0.32733734436175754</v>
      </c>
      <c r="N138" s="216">
        <f ca="1">'A1'!I21+$C138*('A1'!I19-'A1'!I21)</f>
        <v>0.32233734436175754</v>
      </c>
      <c r="O138" s="216">
        <f ca="1">'A1'!J21+$C138*('A1'!J19-'A1'!J21)</f>
        <v>0.31733734436175753</v>
      </c>
      <c r="P138" s="216">
        <f ca="1">'A1'!F28+$C138*('A1'!F26-'A1'!F28)</f>
        <v>0.44451098363581104</v>
      </c>
      <c r="Q138" s="216">
        <f ca="1">'A1'!G28+$C138*('A1'!G26-'A1'!G28)</f>
        <v>0.43711977054445988</v>
      </c>
      <c r="R138" s="216">
        <f ca="1">'A1'!H28+$C138*('A1'!H26-'A1'!H28)</f>
        <v>0.42782636072594649</v>
      </c>
      <c r="S138" s="216">
        <f ca="1">'A1'!I28+$C138*('A1'!I26-'A1'!I28)</f>
        <v>0.42472855745310872</v>
      </c>
      <c r="T138" s="216">
        <f ca="1">'A1'!J28+$C138*('A1'!J26-'A1'!J28)</f>
        <v>0.42163075418027091</v>
      </c>
      <c r="U138" s="217">
        <f t="shared" ca="1" si="18"/>
        <v>1336.0166181972972</v>
      </c>
      <c r="V138" s="217">
        <f t="shared" ca="1" si="19"/>
        <v>1648.9925889760477</v>
      </c>
      <c r="W138" s="217">
        <f t="shared" ca="1" si="20"/>
        <v>2034.514259273278</v>
      </c>
      <c r="X138" s="217">
        <f t="shared" ca="1" si="21"/>
        <v>2324.0923220288278</v>
      </c>
      <c r="Y138" s="217">
        <f t="shared" ca="1" si="22"/>
        <v>2622.4452866190513</v>
      </c>
      <c r="Z138" s="217">
        <f ca="1">F138*('A1'!F35+$C138*('A1'!F33-'A1'!F35))</f>
        <v>362.76255097808775</v>
      </c>
      <c r="AA138" s="217">
        <f ca="1">G138*('A1'!G35+$C138*('A1'!G33-'A1'!G35))</f>
        <v>410.17226433059784</v>
      </c>
      <c r="AB138" s="217">
        <f ca="1">H138*('A1'!H35+$C138*('A1'!H33-'A1'!H35))</f>
        <v>441.94959226503249</v>
      </c>
      <c r="AC138" s="217">
        <f ca="1">I138*('A1'!I35+$C138*('A1'!I33-'A1'!I35))</f>
        <v>464.62047464994492</v>
      </c>
      <c r="AD138" s="217">
        <f ca="1">J138*('A1'!J35+$C138*('A1'!J33-'A1'!J35))</f>
        <v>487.90882769181081</v>
      </c>
      <c r="AE138" s="217">
        <f ca="1">F138*('A1'!F43+$C138*('A1'!F41-'A1'!F43))</f>
        <v>622.27496605514466</v>
      </c>
      <c r="AF138" s="217">
        <f ca="1">G138*('A1'!G43+$C138*('A1'!G41-'A1'!G43))</f>
        <v>685.88469739846994</v>
      </c>
      <c r="AG138" s="217">
        <f ca="1">H138*('A1'!H43+$C138*('A1'!H41-'A1'!H43))</f>
        <v>692.32514226426463</v>
      </c>
      <c r="AH138" s="217">
        <f ca="1">I138*('A1'!I43+$C138*('A1'!I41-'A1'!I43))</f>
        <v>673.66047600713273</v>
      </c>
      <c r="AI138" s="217">
        <f ca="1">J138*('A1'!J43+$C138*('A1'!J41-'A1'!J43))</f>
        <v>686.32737091896831</v>
      </c>
      <c r="AJ138" s="217">
        <f ca="1">(U138-Z138)*DCF!$H$40</f>
        <v>235.52748426704869</v>
      </c>
      <c r="AK138" s="217">
        <f ca="1">(V138-AA138)*DCF!$H$40</f>
        <v>299.79451856419888</v>
      </c>
      <c r="AL138" s="217">
        <f ca="1">(W138-AB138)*DCF!$H$40</f>
        <v>385.40064941599542</v>
      </c>
      <c r="AM138" s="217">
        <f ca="1">(X138-AC138)*DCF!$H$40</f>
        <v>449.99218706568962</v>
      </c>
      <c r="AN138" s="217">
        <f ca="1">(Y138-AD138)*DCF!$H$40</f>
        <v>516.55782306039214</v>
      </c>
      <c r="AO138" s="217">
        <f ca="1">(F138-DCF!$H$7)*DCF!$H$41</f>
        <v>335.00781503376908</v>
      </c>
      <c r="AP138" s="217">
        <f ca="1">(G138-F138)*DCF!$H$41</f>
        <v>323.53633857775594</v>
      </c>
      <c r="AQ138" s="217">
        <f ca="1">(H138-G138)*DCF!$H$41</f>
        <v>318.40247154127343</v>
      </c>
      <c r="AR138" s="217">
        <f ca="1">(I138-H138)*DCF!$H$41</f>
        <v>291.63093570814812</v>
      </c>
      <c r="AS138" s="217">
        <f ca="1">(J138-I138)*DCF!$H$41</f>
        <v>284.69193968836191</v>
      </c>
      <c r="AT138" s="217">
        <f ca="1">(U138-Z138)*(1-DCF!$H$40)+Z138-AE138-AO138</f>
        <v>143.20635284133476</v>
      </c>
      <c r="AU138" s="217">
        <f ca="1">(V138-AA138)*(1-DCF!$H$40)+AA138-AF138-AP138</f>
        <v>339.77703443562302</v>
      </c>
      <c r="AV138" s="217">
        <f ca="1">(W138-AB138)*(1-DCF!$H$40)+AB138-AG138-AQ138</f>
        <v>638.38599605174431</v>
      </c>
      <c r="AW138" s="217">
        <f ca="1">(X138-AC138)*(1-DCF!$H$40)+AC138-AH138-AR138</f>
        <v>908.80872324785719</v>
      </c>
      <c r="AX138" s="217">
        <f ca="1">(Y138-AD138)*(1-DCF!$H$40)+AD138-AI138-AS138</f>
        <v>1134.8681529513287</v>
      </c>
      <c r="AY138" s="218">
        <f t="shared" ca="1" si="23"/>
        <v>9.9950119594423709E-2</v>
      </c>
      <c r="AZ138" s="219">
        <f t="shared" ca="1" si="24"/>
        <v>11.490023918884742</v>
      </c>
      <c r="BA138" s="217">
        <f ca="1">SUMPRODUCT(AT138:AX138,(1+$AY138)^(-{1,2,3,4,5}))</f>
        <v>2216.3853467224908</v>
      </c>
      <c r="BB138" s="217">
        <f t="shared" ca="1" si="25"/>
        <v>30131.959069219451</v>
      </c>
      <c r="BC138" s="217">
        <f t="shared" ca="1" si="26"/>
        <v>18713.818474364252</v>
      </c>
      <c r="BD138" s="217">
        <f t="shared" ca="1" si="27"/>
        <v>20930.203821086743</v>
      </c>
      <c r="BE138" s="217">
        <f ca="1">BD138-(DCF!$J$48-DCF!$J$51)</f>
        <v>20368.063821086744</v>
      </c>
      <c r="BF138" s="220">
        <f ca="1">BE138/DCF!$J$55</f>
        <v>821.96597677203363</v>
      </c>
    </row>
    <row r="139" spans="1:58" ht="15" customHeight="1">
      <c r="A139">
        <v>113</v>
      </c>
      <c r="B139" s="215">
        <f t="shared" ca="1" si="14"/>
        <v>0.42390852854186223</v>
      </c>
      <c r="C139" s="216">
        <f t="shared" ca="1" si="15"/>
        <v>0.46038490882188038</v>
      </c>
      <c r="D139" s="215">
        <f t="shared" ca="1" si="16"/>
        <v>0.76383762874508532</v>
      </c>
      <c r="E139" s="216">
        <f t="shared" ca="1" si="17"/>
        <v>0.65637056932291538</v>
      </c>
      <c r="F139" s="217">
        <f ca="1">DCF!$H$7*(1+('A1'!F14+$C139*('A1'!F12-'A1'!F14)))</f>
        <v>6281.2453650388143</v>
      </c>
      <c r="G139" s="217">
        <f ca="1">F139*(1+('A1'!G14+$C139*('A1'!G12-'A1'!G14)))</f>
        <v>7091.8886731418315</v>
      </c>
      <c r="H139" s="217">
        <f ca="1">G139*(1+('A1'!H14+$C139*('A1'!H12-'A1'!H14)))</f>
        <v>7870.9329144196363</v>
      </c>
      <c r="I139" s="217">
        <f ca="1">H139*(1+('A1'!I14+$C139*('A1'!I12-'A1'!I14)))</f>
        <v>8590.6088460339579</v>
      </c>
      <c r="J139" s="217">
        <f ca="1">I139*(1+('A1'!J14+$C139*('A1'!J12-'A1'!J14)))</f>
        <v>9296.9883552570609</v>
      </c>
      <c r="K139" s="216">
        <f ca="1">'A1'!F21+$C139*('A1'!F19-'A1'!F21)</f>
        <v>0.35467883001479661</v>
      </c>
      <c r="L139" s="216">
        <f ca="1">'A1'!G21+$C139*('A1'!G19-'A1'!G21)</f>
        <v>0.35047113183835898</v>
      </c>
      <c r="M139" s="216">
        <f ca="1">'A1'!H21+$C139*('A1'!H19-'A1'!H21)</f>
        <v>0.34086728275014017</v>
      </c>
      <c r="N139" s="216">
        <f ca="1">'A1'!I21+$C139*('A1'!I19-'A1'!I21)</f>
        <v>0.33586728275014016</v>
      </c>
      <c r="O139" s="216">
        <f ca="1">'A1'!J21+$C139*('A1'!J19-'A1'!J21)</f>
        <v>0.33086728275014016</v>
      </c>
      <c r="P139" s="216">
        <f ca="1">'A1'!F28+$C139*('A1'!F26-'A1'!F28)</f>
        <v>0.44849037727945301</v>
      </c>
      <c r="Q139" s="216">
        <f ca="1">'A1'!G28+$C139*('A1'!G26-'A1'!G28)</f>
        <v>0.44428267910301539</v>
      </c>
      <c r="R139" s="216">
        <f ca="1">'A1'!H28+$C139*('A1'!H26-'A1'!H28)</f>
        <v>0.43737690547068719</v>
      </c>
      <c r="S139" s="216">
        <f ca="1">'A1'!I28+$C139*('A1'!I26-'A1'!I28)</f>
        <v>0.43507498092657781</v>
      </c>
      <c r="T139" s="216">
        <f ca="1">'A1'!J28+$C139*('A1'!J26-'A1'!J28)</f>
        <v>0.43277305638246838</v>
      </c>
      <c r="U139" s="217">
        <f t="shared" ca="1" si="18"/>
        <v>1236.3425043799102</v>
      </c>
      <c r="V139" s="217">
        <f t="shared" ca="1" si="19"/>
        <v>1455.5831233903939</v>
      </c>
      <c r="W139" s="217">
        <f t="shared" ca="1" si="20"/>
        <v>1745.4251178965351</v>
      </c>
      <c r="X139" s="217">
        <f t="shared" ca="1" si="21"/>
        <v>1967.7454159113008</v>
      </c>
      <c r="Y139" s="217">
        <f t="shared" ca="1" si="22"/>
        <v>2197.4330147366459</v>
      </c>
      <c r="Z139" s="217">
        <f ca="1">F139*('A1'!F35+$C139*('A1'!F33-'A1'!F35))</f>
        <v>362.41576902897259</v>
      </c>
      <c r="AA139" s="217">
        <f ca="1">G139*('A1'!G35+$C139*('A1'!G33-'A1'!G35))</f>
        <v>407.04711253320022</v>
      </c>
      <c r="AB139" s="217">
        <f ca="1">H139*('A1'!H35+$C139*('A1'!H33-'A1'!H35))</f>
        <v>432.39572881154777</v>
      </c>
      <c r="AC139" s="217">
        <f ca="1">I139*('A1'!I35+$C139*('A1'!I33-'A1'!I35))</f>
        <v>450.79547302630016</v>
      </c>
      <c r="AD139" s="217">
        <f ca="1">J139*('A1'!J35+$C139*('A1'!J33-'A1'!J35))</f>
        <v>469.26903025935815</v>
      </c>
      <c r="AE139" s="217">
        <f ca="1">F139*('A1'!F43+$C139*('A1'!F41-'A1'!F43))</f>
        <v>633.10117866084443</v>
      </c>
      <c r="AF139" s="217">
        <f ca="1">G139*('A1'!G43+$C139*('A1'!G41-'A1'!G43))</f>
        <v>701.29224920573415</v>
      </c>
      <c r="AG139" s="217">
        <f ca="1">H139*('A1'!H43+$C139*('A1'!H41-'A1'!H43))</f>
        <v>699.61990038887404</v>
      </c>
      <c r="AH139" s="217">
        <f ca="1">I139*('A1'!I43+$C139*('A1'!I41-'A1'!I43))</f>
        <v>677.68330691252356</v>
      </c>
      <c r="AI139" s="217">
        <f ca="1">J139*('A1'!J43+$C139*('A1'!J41-'A1'!J43))</f>
        <v>686.92219220427683</v>
      </c>
      <c r="AJ139" s="217">
        <f ca="1">(U139-Z139)*DCF!$H$40</f>
        <v>211.4902699549269</v>
      </c>
      <c r="AK139" s="217">
        <f ca="1">(V139-AA139)*DCF!$H$40</f>
        <v>253.74571462744083</v>
      </c>
      <c r="AL139" s="217">
        <f ca="1">(W139-AB139)*DCF!$H$40</f>
        <v>317.75311215856692</v>
      </c>
      <c r="AM139" s="217">
        <f ca="1">(X139-AC139)*DCF!$H$40</f>
        <v>367.10188617817016</v>
      </c>
      <c r="AN139" s="217">
        <f ca="1">(Y139-AD139)*DCF!$H$40</f>
        <v>418.21568424350357</v>
      </c>
      <c r="AO139" s="217">
        <f ca="1">(F139-DCF!$H$7)*DCF!$H$41</f>
        <v>303.8320991641088</v>
      </c>
      <c r="AP139" s="217">
        <f ca="1">(G139-F139)*DCF!$H$41</f>
        <v>269.00176361880114</v>
      </c>
      <c r="AQ139" s="217">
        <f ca="1">(H139-G139)*DCF!$H$41</f>
        <v>258.51601159972654</v>
      </c>
      <c r="AR139" s="217">
        <f ca="1">(I139-H139)*DCF!$H$41</f>
        <v>238.81538637663573</v>
      </c>
      <c r="AS139" s="217">
        <f ca="1">(J139-I139)*DCF!$H$41</f>
        <v>234.40313620778122</v>
      </c>
      <c r="AT139" s="217">
        <f ca="1">(U139-Z139)*(1-DCF!$H$40)+Z139-AE139-AO139</f>
        <v>87.918956600029958</v>
      </c>
      <c r="AU139" s="217">
        <f ca="1">(V139-AA139)*(1-DCF!$H$40)+AA139-AF139-AP139</f>
        <v>231.54339593841763</v>
      </c>
      <c r="AV139" s="217">
        <f ca="1">(W139-AB139)*(1-DCF!$H$40)+AB139-AG139-AQ139</f>
        <v>469.53609374936764</v>
      </c>
      <c r="AW139" s="217">
        <f ca="1">(X139-AC139)*(1-DCF!$H$40)+AC139-AH139-AR139</f>
        <v>684.14483644397137</v>
      </c>
      <c r="AX139" s="217">
        <f ca="1">(Y139-AD139)*(1-DCF!$H$40)+AD139-AI139-AS139</f>
        <v>857.892002081084</v>
      </c>
      <c r="AY139" s="218">
        <f t="shared" ca="1" si="23"/>
        <v>0.10562741138645831</v>
      </c>
      <c r="AZ139" s="219">
        <f t="shared" ca="1" si="24"/>
        <v>12.625482277291662</v>
      </c>
      <c r="BA139" s="217">
        <f ca="1">SUMPRODUCT(AT139:AX139,(1+$AY139)^(-{1,2,3,4,5}))</f>
        <v>1593.4485083648983</v>
      </c>
      <c r="BB139" s="217">
        <f t="shared" ca="1" si="25"/>
        <v>27743.651583093109</v>
      </c>
      <c r="BC139" s="217">
        <f t="shared" ca="1" si="26"/>
        <v>16792.665396029366</v>
      </c>
      <c r="BD139" s="217">
        <f t="shared" ca="1" si="27"/>
        <v>18386.113904394264</v>
      </c>
      <c r="BE139" s="217">
        <f ca="1">BD139-(DCF!$J$48-DCF!$J$51)</f>
        <v>17823.973904394265</v>
      </c>
      <c r="BF139" s="220">
        <f ca="1">BE139/DCF!$J$55</f>
        <v>719.29763422662813</v>
      </c>
    </row>
    <row r="140" spans="1:58" ht="15" customHeight="1">
      <c r="A140">
        <v>114</v>
      </c>
      <c r="B140" s="215">
        <f t="shared" ca="1" si="14"/>
        <v>0.32870348845290687</v>
      </c>
      <c r="C140" s="216">
        <f t="shared" ca="1" si="15"/>
        <v>0.40540318724259361</v>
      </c>
      <c r="D140" s="215">
        <f t="shared" ca="1" si="16"/>
        <v>0.46784420198190735</v>
      </c>
      <c r="E140" s="216">
        <f t="shared" ca="1" si="17"/>
        <v>0.48365494000470383</v>
      </c>
      <c r="F140" s="217">
        <f ca="1">DCF!$H$7*(1+('A1'!F14+$C140*('A1'!F12-'A1'!F14)))</f>
        <v>6248.7940313355994</v>
      </c>
      <c r="G140" s="217">
        <f ca="1">F140*(1+('A1'!G14+$C140*('A1'!G12-'A1'!G14)))</f>
        <v>7003.713825724627</v>
      </c>
      <c r="H140" s="217">
        <f ca="1">G140*(1+('A1'!H14+$C140*('A1'!H12-'A1'!H14)))</f>
        <v>7723.0121449837497</v>
      </c>
      <c r="I140" s="217">
        <f ca="1">H140*(1+('A1'!I14+$C140*('A1'!I12-'A1'!I14)))</f>
        <v>8390.9467887150076</v>
      </c>
      <c r="J140" s="217">
        <f ca="1">I140*(1+('A1'!J14+$C140*('A1'!J12-'A1'!J14)))</f>
        <v>9048.6142881997239</v>
      </c>
      <c r="K140" s="216">
        <f ca="1">'A1'!F21+$C140*('A1'!F19-'A1'!F21)</f>
        <v>0.35770282470165737</v>
      </c>
      <c r="L140" s="216">
        <f ca="1">'A1'!G21+$C140*('A1'!G19-'A1'!G21)</f>
        <v>0.35459476095680548</v>
      </c>
      <c r="M140" s="216">
        <f ca="1">'A1'!H21+$C140*('A1'!H19-'A1'!H21)</f>
        <v>0.34554072908437955</v>
      </c>
      <c r="N140" s="216">
        <f ca="1">'A1'!I21+$C140*('A1'!I19-'A1'!I21)</f>
        <v>0.34054072908437955</v>
      </c>
      <c r="O140" s="216">
        <f ca="1">'A1'!J21+$C140*('A1'!J19-'A1'!J21)</f>
        <v>0.33554072908437954</v>
      </c>
      <c r="P140" s="216">
        <f ca="1">'A1'!F28+$C140*('A1'!F26-'A1'!F28)</f>
        <v>0.44986492031893516</v>
      </c>
      <c r="Q140" s="216">
        <f ca="1">'A1'!G28+$C140*('A1'!G26-'A1'!G28)</f>
        <v>0.44675685657408332</v>
      </c>
      <c r="R140" s="216">
        <f ca="1">'A1'!H28+$C140*('A1'!H26-'A1'!H28)</f>
        <v>0.44067580876544443</v>
      </c>
      <c r="S140" s="216">
        <f ca="1">'A1'!I28+$C140*('A1'!I26-'A1'!I28)</f>
        <v>0.43864879282923142</v>
      </c>
      <c r="T140" s="216">
        <f ca="1">'A1'!J28+$C140*('A1'!J26-'A1'!J28)</f>
        <v>0.43662177689301845</v>
      </c>
      <c r="U140" s="217">
        <f t="shared" ca="1" si="18"/>
        <v>1202.4695263517715</v>
      </c>
      <c r="V140" s="217">
        <f t="shared" ca="1" si="19"/>
        <v>1391.2764227567482</v>
      </c>
      <c r="W140" s="217">
        <f t="shared" ca="1" si="20"/>
        <v>1651.0522745824835</v>
      </c>
      <c r="X140" s="217">
        <f t="shared" ca="1" si="21"/>
        <v>1852.8089720136113</v>
      </c>
      <c r="Y140" s="217">
        <f t="shared" ca="1" si="22"/>
        <v>2061.6136038005361</v>
      </c>
      <c r="Z140" s="217">
        <f ca="1">F140*('A1'!F35+$C140*('A1'!F33-'A1'!F35))</f>
        <v>362.26123679650618</v>
      </c>
      <c r="AA140" s="217">
        <f ca="1">G140*('A1'!G35+$C140*('A1'!G33-'A1'!G35))</f>
        <v>405.83697812008904</v>
      </c>
      <c r="AB140" s="217">
        <f ca="1">H140*('A1'!H35+$C140*('A1'!H33-'A1'!H35))</f>
        <v>428.94045757343855</v>
      </c>
      <c r="AC140" s="217">
        <f ca="1">I140*('A1'!I35+$C140*('A1'!I33-'A1'!I35))</f>
        <v>445.85431487993361</v>
      </c>
      <c r="AD140" s="217">
        <f ca="1">J140*('A1'!J35+$C140*('A1'!J33-'A1'!J35))</f>
        <v>462.70235526840401</v>
      </c>
      <c r="AE140" s="217">
        <f ca="1">F140*('A1'!F43+$C140*('A1'!F41-'A1'!F43))</f>
        <v>636.70172311239696</v>
      </c>
      <c r="AF140" s="217">
        <f ca="1">G140*('A1'!G43+$C140*('A1'!G41-'A1'!G43))</f>
        <v>706.05061319639981</v>
      </c>
      <c r="AG140" s="217">
        <f ca="1">H140*('A1'!H43+$C140*('A1'!H41-'A1'!H43))</f>
        <v>701.33359436915521</v>
      </c>
      <c r="AH140" s="217">
        <f ca="1">I140*('A1'!I43+$C140*('A1'!I41-'A1'!I43))</f>
        <v>678.07986490344319</v>
      </c>
      <c r="AI140" s="217">
        <f ca="1">J140*('A1'!J43+$C140*('A1'!J41-'A1'!J43))</f>
        <v>685.9834883981988</v>
      </c>
      <c r="AJ140" s="217">
        <f ca="1">(U140-Z140)*DCF!$H$40</f>
        <v>203.33040607237419</v>
      </c>
      <c r="AK140" s="217">
        <f ca="1">(V140-AA140)*DCF!$H$40</f>
        <v>238.47634560207149</v>
      </c>
      <c r="AL140" s="217">
        <f ca="1">(W140-AB140)*DCF!$H$40</f>
        <v>295.75105971618888</v>
      </c>
      <c r="AM140" s="217">
        <f ca="1">(X140-AC140)*DCF!$H$40</f>
        <v>340.48302702634999</v>
      </c>
      <c r="AN140" s="217">
        <f ca="1">(Y140-AD140)*DCF!$H$40</f>
        <v>386.93652214477595</v>
      </c>
      <c r="AO140" s="217">
        <f ca="1">(F140-DCF!$H$7)*DCF!$H$41</f>
        <v>293.06353312441024</v>
      </c>
      <c r="AP140" s="217">
        <f ca="1">(G140-F140)*DCF!$H$41</f>
        <v>250.51061798882358</v>
      </c>
      <c r="AQ140" s="217">
        <f ca="1">(H140-G140)*DCF!$H$41</f>
        <v>238.69008047637433</v>
      </c>
      <c r="AR140" s="217">
        <f ca="1">(I140-H140)*DCF!$H$41</f>
        <v>221.64569219261432</v>
      </c>
      <c r="AS140" s="217">
        <f ca="1">(J140-I140)*DCF!$H$41</f>
        <v>218.23866979195898</v>
      </c>
      <c r="AT140" s="217">
        <f ca="1">(U140-Z140)*(1-DCF!$H$40)+Z140-AE140-AO140</f>
        <v>69.373864042590071</v>
      </c>
      <c r="AU140" s="217">
        <f ca="1">(V140-AA140)*(1-DCF!$H$40)+AA140-AF140-AP140</f>
        <v>196.23884596945334</v>
      </c>
      <c r="AV140" s="217">
        <f ca="1">(W140-AB140)*(1-DCF!$H$40)+AB140-AG140-AQ140</f>
        <v>415.27754002076517</v>
      </c>
      <c r="AW140" s="217">
        <f ca="1">(X140-AC140)*(1-DCF!$H$40)+AC140-AH140-AR140</f>
        <v>612.6003878912037</v>
      </c>
      <c r="AX140" s="217">
        <f ca="1">(Y140-AD140)*(1-DCF!$H$40)+AD140-AI140-AS140</f>
        <v>770.45492346560252</v>
      </c>
      <c r="AY140" s="218">
        <f t="shared" ca="1" si="23"/>
        <v>0.10217309880009408</v>
      </c>
      <c r="AZ140" s="219">
        <f t="shared" ca="1" si="24"/>
        <v>11.934619760018816</v>
      </c>
      <c r="BA140" s="217">
        <f ca="1">SUMPRODUCT(AT140:AX140,(1+$AY140)^(-{1,2,3,4,5}))</f>
        <v>1423.4656151072236</v>
      </c>
      <c r="BB140" s="217">
        <f t="shared" ca="1" si="25"/>
        <v>24604.574453441481</v>
      </c>
      <c r="BC140" s="217">
        <f t="shared" ca="1" si="26"/>
        <v>15127.488242853322</v>
      </c>
      <c r="BD140" s="217">
        <f t="shared" ca="1" si="27"/>
        <v>16550.953857960547</v>
      </c>
      <c r="BE140" s="217">
        <f ca="1">BD140-(DCF!$J$48-DCF!$J$51)</f>
        <v>15988.813857960547</v>
      </c>
      <c r="BF140" s="220">
        <f ca="1">BE140/DCF!$J$55</f>
        <v>645.2386007637499</v>
      </c>
    </row>
    <row r="141" spans="1:58" ht="15" customHeight="1">
      <c r="A141">
        <v>115</v>
      </c>
      <c r="B141" s="215">
        <f t="shared" ca="1" si="14"/>
        <v>0.3599792116541497</v>
      </c>
      <c r="C141" s="216">
        <f t="shared" ca="1" si="15"/>
        <v>0.42425181888481617</v>
      </c>
      <c r="D141" s="215">
        <f t="shared" ca="1" si="16"/>
        <v>0.89487370905815444</v>
      </c>
      <c r="E141" s="216">
        <f t="shared" ca="1" si="17"/>
        <v>0.77073346194674897</v>
      </c>
      <c r="F141" s="217">
        <f ca="1">DCF!$H$7*(1+('A1'!F14+$C141*('A1'!F12-'A1'!F14)))</f>
        <v>6259.9188782429237</v>
      </c>
      <c r="G141" s="217">
        <f ca="1">F141*(1+('A1'!G14+$C141*('A1'!G12-'A1'!G14)))</f>
        <v>7033.8813064623937</v>
      </c>
      <c r="H141" s="217">
        <f ca="1">G141*(1+('A1'!H14+$C141*('A1'!H12-'A1'!H14)))</f>
        <v>7773.5131737367692</v>
      </c>
      <c r="I141" s="217">
        <f ca="1">H141*(1+('A1'!I14+$C141*('A1'!I12-'A1'!I14)))</f>
        <v>8459.0022717010688</v>
      </c>
      <c r="J141" s="217">
        <f ca="1">I141*(1+('A1'!J14+$C141*('A1'!J12-'A1'!J14)))</f>
        <v>9133.1646822665207</v>
      </c>
      <c r="K141" s="216">
        <f ca="1">'A1'!F21+$C141*('A1'!F19-'A1'!F21)</f>
        <v>0.35666614996133511</v>
      </c>
      <c r="L141" s="216">
        <f ca="1">'A1'!G21+$C141*('A1'!G19-'A1'!G21)</f>
        <v>0.35318111358363879</v>
      </c>
      <c r="M141" s="216">
        <f ca="1">'A1'!H21+$C141*('A1'!H19-'A1'!H21)</f>
        <v>0.3439385953947906</v>
      </c>
      <c r="N141" s="216">
        <f ca="1">'A1'!I21+$C141*('A1'!I19-'A1'!I21)</f>
        <v>0.3389385953947906</v>
      </c>
      <c r="O141" s="216">
        <f ca="1">'A1'!J21+$C141*('A1'!J19-'A1'!J21)</f>
        <v>0.33393859539479059</v>
      </c>
      <c r="P141" s="216">
        <f ca="1">'A1'!F28+$C141*('A1'!F26-'A1'!F28)</f>
        <v>0.44939370452787963</v>
      </c>
      <c r="Q141" s="216">
        <f ca="1">'A1'!G28+$C141*('A1'!G26-'A1'!G28)</f>
        <v>0.44590866815018326</v>
      </c>
      <c r="R141" s="216">
        <f ca="1">'A1'!H28+$C141*('A1'!H26-'A1'!H28)</f>
        <v>0.43954489086691106</v>
      </c>
      <c r="S141" s="216">
        <f ca="1">'A1'!I28+$C141*('A1'!I26-'A1'!I28)</f>
        <v>0.437423631772487</v>
      </c>
      <c r="T141" s="216">
        <f ca="1">'A1'!J28+$C141*('A1'!J26-'A1'!J28)</f>
        <v>0.43530237267806288</v>
      </c>
      <c r="U141" s="217">
        <f t="shared" ca="1" si="18"/>
        <v>1214.0495781321447</v>
      </c>
      <c r="V141" s="217">
        <f t="shared" ca="1" si="19"/>
        <v>1413.1786285397484</v>
      </c>
      <c r="W141" s="217">
        <f t="shared" ca="1" si="20"/>
        <v>1683.0939718762199</v>
      </c>
      <c r="X141" s="217">
        <f t="shared" ca="1" si="21"/>
        <v>1891.7524284301669</v>
      </c>
      <c r="Y141" s="217">
        <f t="shared" ca="1" si="22"/>
        <v>2107.5602405110267</v>
      </c>
      <c r="Z141" s="217">
        <f ca="1">F141*('A1'!F35+$C141*('A1'!F33-'A1'!F35))</f>
        <v>362.31622284374561</v>
      </c>
      <c r="AA141" s="217">
        <f ca="1">G141*('A1'!G35+$C141*('A1'!G33-'A1'!G35))</f>
        <v>406.25927161980263</v>
      </c>
      <c r="AB141" s="217">
        <f ca="1">H141*('A1'!H35+$C141*('A1'!H33-'A1'!H35))</f>
        <v>430.13359229029419</v>
      </c>
      <c r="AC141" s="217">
        <f ca="1">I141*('A1'!I35+$C141*('A1'!I33-'A1'!I35))</f>
        <v>447.55716656202236</v>
      </c>
      <c r="AD141" s="217">
        <f ca="1">J141*('A1'!J35+$C141*('A1'!J33-'A1'!J35))</f>
        <v>464.96008146341154</v>
      </c>
      <c r="AE141" s="217">
        <f ca="1">F141*('A1'!F43+$C141*('A1'!F41-'A1'!F43))</f>
        <v>635.47543720340241</v>
      </c>
      <c r="AF141" s="217">
        <f ca="1">G141*('A1'!G43+$C141*('A1'!G41-'A1'!G43))</f>
        <v>704.45155741014514</v>
      </c>
      <c r="AG141" s="217">
        <f ca="1">H141*('A1'!H43+$C141*('A1'!H41-'A1'!H43))</f>
        <v>700.79143463445916</v>
      </c>
      <c r="AH141" s="217">
        <f ca="1">I141*('A1'!I43+$C141*('A1'!I41-'A1'!I43))</f>
        <v>677.99906732140255</v>
      </c>
      <c r="AI141" s="217">
        <f ca="1">J141*('A1'!J43+$C141*('A1'!J41-'A1'!J43))</f>
        <v>686.36816090207219</v>
      </c>
      <c r="AJ141" s="217">
        <f ca="1">(U141-Z141)*DCF!$H$40</f>
        <v>206.11947197979256</v>
      </c>
      <c r="AK141" s="217">
        <f ca="1">(V141-AA141)*DCF!$H$40</f>
        <v>243.67448437462687</v>
      </c>
      <c r="AL141" s="217">
        <f ca="1">(W141-AB141)*DCF!$H$40</f>
        <v>303.21641185979399</v>
      </c>
      <c r="AM141" s="217">
        <f ca="1">(X141-AC141)*DCF!$H$40</f>
        <v>349.49525337209099</v>
      </c>
      <c r="AN141" s="217">
        <f ca="1">(Y141-AD141)*DCF!$H$40</f>
        <v>397.50923848952283</v>
      </c>
      <c r="AO141" s="217">
        <f ca="1">(F141-DCF!$H$7)*DCF!$H$41</f>
        <v>296.75517334168705</v>
      </c>
      <c r="AP141" s="217">
        <f ca="1">(G141-F141)*DCF!$H$41</f>
        <v>256.82967599267386</v>
      </c>
      <c r="AQ141" s="217">
        <f ca="1">(H141-G141)*DCF!$H$41</f>
        <v>245.4375120804547</v>
      </c>
      <c r="AR141" s="217">
        <f ca="1">(I141-H141)*DCF!$H$41</f>
        <v>227.47091655560095</v>
      </c>
      <c r="AS141" s="217">
        <f ca="1">(J141-I141)*DCF!$H$41</f>
        <v>223.71229811541554</v>
      </c>
      <c r="AT141" s="217">
        <f ca="1">(U141-Z141)*(1-DCF!$H$40)+Z141-AE141-AO141</f>
        <v>75.69949560726252</v>
      </c>
      <c r="AU141" s="217">
        <f ca="1">(V141-AA141)*(1-DCF!$H$40)+AA141-AF141-AP141</f>
        <v>208.22291076230249</v>
      </c>
      <c r="AV141" s="217">
        <f ca="1">(W141-AB141)*(1-DCF!$H$40)+AB141-AG141-AQ141</f>
        <v>433.648613301512</v>
      </c>
      <c r="AW141" s="217">
        <f ca="1">(X141-AC141)*(1-DCF!$H$40)+AC141-AH141-AR141</f>
        <v>636.78719118107244</v>
      </c>
      <c r="AX141" s="217">
        <f ca="1">(Y141-AD141)*(1-DCF!$H$40)+AD141-AI141-AS141</f>
        <v>799.97054300401601</v>
      </c>
      <c r="AY141" s="218">
        <f t="shared" ca="1" si="23"/>
        <v>0.10791466923893497</v>
      </c>
      <c r="AZ141" s="219">
        <f t="shared" ca="1" si="24"/>
        <v>13.082933847786997</v>
      </c>
      <c r="BA141" s="217">
        <f ca="1">SUMPRODUCT(AT141:AX141,(1+$AY141)^(-{1,2,3,4,5}))</f>
        <v>1458.7019944060451</v>
      </c>
      <c r="BB141" s="217">
        <f t="shared" ca="1" si="25"/>
        <v>27573.071206831813</v>
      </c>
      <c r="BC141" s="217">
        <f t="shared" ca="1" si="26"/>
        <v>16517.852328922032</v>
      </c>
      <c r="BD141" s="217">
        <f t="shared" ca="1" si="27"/>
        <v>17976.554323328077</v>
      </c>
      <c r="BE141" s="217">
        <f ca="1">BD141-(DCF!$J$48-DCF!$J$51)</f>
        <v>17414.414323328077</v>
      </c>
      <c r="BF141" s="220">
        <f ca="1">BE141/DCF!$J$55</f>
        <v>702.76960072994927</v>
      </c>
    </row>
    <row r="142" spans="1:58" ht="15" customHeight="1">
      <c r="A142">
        <v>116</v>
      </c>
      <c r="B142" s="215">
        <f t="shared" ca="1" si="14"/>
        <v>0.70046942974628279</v>
      </c>
      <c r="C142" s="216">
        <f t="shared" ca="1" si="15"/>
        <v>0.61300479960746457</v>
      </c>
      <c r="D142" s="215">
        <f t="shared" ca="1" si="16"/>
        <v>0.55863972516316585</v>
      </c>
      <c r="E142" s="216">
        <f t="shared" ca="1" si="17"/>
        <v>0.53023395459184464</v>
      </c>
      <c r="F142" s="217">
        <f ca="1">DCF!$H$7*(1+('A1'!F14+$C142*('A1'!F12-'A1'!F14)))</f>
        <v>6371.3247380262383</v>
      </c>
      <c r="G142" s="217">
        <f ca="1">F142*(1+('A1'!G14+$C142*('A1'!G12-'A1'!G14)))</f>
        <v>7339.452118947991</v>
      </c>
      <c r="H142" s="217">
        <f ca="1">G142*(1+('A1'!H14+$C142*('A1'!H12-'A1'!H14)))</f>
        <v>8291.310243697948</v>
      </c>
      <c r="I142" s="217">
        <f ca="1">H142*(1+('A1'!I14+$C142*('A1'!I12-'A1'!I14)))</f>
        <v>9163.3109235807697</v>
      </c>
      <c r="J142" s="217">
        <f ca="1">I142*(1+('A1'!J14+$C142*('A1'!J12-'A1'!J14)))</f>
        <v>10014.677220111345</v>
      </c>
      <c r="K142" s="216">
        <f ca="1">'A1'!F21+$C142*('A1'!F19-'A1'!F21)</f>
        <v>0.34628473602158943</v>
      </c>
      <c r="L142" s="216">
        <f ca="1">'A1'!G21+$C142*('A1'!G19-'A1'!G21)</f>
        <v>0.33902464002944016</v>
      </c>
      <c r="M142" s="216">
        <f ca="1">'A1'!H21+$C142*('A1'!H19-'A1'!H21)</f>
        <v>0.32789459203336552</v>
      </c>
      <c r="N142" s="216">
        <f ca="1">'A1'!I21+$C142*('A1'!I19-'A1'!I21)</f>
        <v>0.32289459203336551</v>
      </c>
      <c r="O142" s="216">
        <f ca="1">'A1'!J21+$C142*('A1'!J19-'A1'!J21)</f>
        <v>0.31789459203336551</v>
      </c>
      <c r="P142" s="216">
        <f ca="1">'A1'!F28+$C142*('A1'!F26-'A1'!F28)</f>
        <v>0.44467488000981337</v>
      </c>
      <c r="Q142" s="216">
        <f ca="1">'A1'!G28+$C142*('A1'!G26-'A1'!G28)</f>
        <v>0.43741478401766409</v>
      </c>
      <c r="R142" s="216">
        <f ca="1">'A1'!H28+$C142*('A1'!H26-'A1'!H28)</f>
        <v>0.42821971202355213</v>
      </c>
      <c r="S142" s="216">
        <f ca="1">'A1'!I28+$C142*('A1'!I26-'A1'!I28)</f>
        <v>0.42515468802551482</v>
      </c>
      <c r="T142" s="216">
        <f ca="1">'A1'!J28+$C142*('A1'!J26-'A1'!J28)</f>
        <v>0.4220896640274775</v>
      </c>
      <c r="U142" s="217">
        <f t="shared" ca="1" si="18"/>
        <v>1331.8641696256263</v>
      </c>
      <c r="V142" s="217">
        <f t="shared" ca="1" si="19"/>
        <v>1640.8121428907143</v>
      </c>
      <c r="W142" s="217">
        <f t="shared" ca="1" si="20"/>
        <v>2022.1319690642813</v>
      </c>
      <c r="X142" s="217">
        <f t="shared" ca="1" si="21"/>
        <v>2308.7027842405018</v>
      </c>
      <c r="Y142" s="217">
        <f t="shared" ca="1" si="22"/>
        <v>2603.9737476977798</v>
      </c>
      <c r="Z142" s="217">
        <f ca="1">F142*('A1'!F35+$C142*('A1'!F33-'A1'!F35))</f>
        <v>362.75122106023503</v>
      </c>
      <c r="AA142" s="217">
        <f ca="1">G142*('A1'!G35+$C142*('A1'!G33-'A1'!G35))</f>
        <v>410.05483762073248</v>
      </c>
      <c r="AB142" s="217">
        <f ca="1">H142*('A1'!H35+$C142*('A1'!H33-'A1'!H35))</f>
        <v>441.56987190324168</v>
      </c>
      <c r="AC142" s="217">
        <f ca="1">I142*('A1'!I35+$C142*('A1'!I33-'A1'!I35))</f>
        <v>464.06619065027843</v>
      </c>
      <c r="AD142" s="217">
        <f ca="1">J142*('A1'!J35+$C142*('A1'!J33-'A1'!J35))</f>
        <v>487.15338189686179</v>
      </c>
      <c r="AE142" s="217">
        <f ca="1">F142*('A1'!F43+$C142*('A1'!F41-'A1'!F43))</f>
        <v>622.73266829752913</v>
      </c>
      <c r="AF142" s="217">
        <f ca="1">G142*('A1'!G43+$C142*('A1'!G41-'A1'!G43))</f>
        <v>686.56781553986866</v>
      </c>
      <c r="AG142" s="217">
        <f ca="1">H142*('A1'!H43+$C142*('A1'!H41-'A1'!H43))</f>
        <v>692.69612148353633</v>
      </c>
      <c r="AH142" s="217">
        <f ca="1">I142*('A1'!I43+$C142*('A1'!I41-'A1'!I43))</f>
        <v>673.91416256440482</v>
      </c>
      <c r="AI142" s="217">
        <f ca="1">J142*('A1'!J43+$C142*('A1'!J41-'A1'!J43))</f>
        <v>686.45436772434812</v>
      </c>
      <c r="AJ142" s="217">
        <f ca="1">(U142-Z142)*DCF!$H$40</f>
        <v>234.52533355282469</v>
      </c>
      <c r="AK142" s="217">
        <f ca="1">(V142-AA142)*DCF!$H$40</f>
        <v>297.84326787533558</v>
      </c>
      <c r="AL142" s="217">
        <f ca="1">(W142-AB142)*DCF!$H$40</f>
        <v>382.49602751297158</v>
      </c>
      <c r="AM142" s="217">
        <f ca="1">(X142-AC142)*DCF!$H$40</f>
        <v>446.40205564883405</v>
      </c>
      <c r="AN142" s="217">
        <f ca="1">(Y142-AD142)*DCF!$H$40</f>
        <v>512.27052852382212</v>
      </c>
      <c r="AO142" s="217">
        <f ca="1">(F142-DCF!$H$7)*DCF!$H$41</f>
        <v>333.72380363767917</v>
      </c>
      <c r="AP142" s="217">
        <f ca="1">(G142-F142)*DCF!$H$41</f>
        <v>321.26086809379666</v>
      </c>
      <c r="AQ142" s="217">
        <f ca="1">(H142-G142)*DCF!$H$41</f>
        <v>315.86212050748708</v>
      </c>
      <c r="AR142" s="217">
        <f ca="1">(I142-H142)*DCF!$H$41</f>
        <v>289.36243403302524</v>
      </c>
      <c r="AS142" s="217">
        <f ca="1">(J142-I142)*DCF!$H$41</f>
        <v>282.51517401439912</v>
      </c>
      <c r="AT142" s="217">
        <f ca="1">(U142-Z142)*(1-DCF!$H$40)+Z142-AE142-AO142</f>
        <v>140.88236413759347</v>
      </c>
      <c r="AU142" s="217">
        <f ca="1">(V142-AA142)*(1-DCF!$H$40)+AA142-AF142-AP142</f>
        <v>335.14019138171335</v>
      </c>
      <c r="AV142" s="217">
        <f ca="1">(W142-AB142)*(1-DCF!$H$40)+AB142-AG142-AQ142</f>
        <v>631.07769956028642</v>
      </c>
      <c r="AW142" s="217">
        <f ca="1">(X142-AC142)*(1-DCF!$H$40)+AC142-AH142-AR142</f>
        <v>899.02413199423791</v>
      </c>
      <c r="AX142" s="217">
        <f ca="1">(Y142-AD142)*(1-DCF!$H$40)+AD142-AI142-AS142</f>
        <v>1122.7336774352102</v>
      </c>
      <c r="AY142" s="218">
        <f t="shared" ca="1" si="23"/>
        <v>0.10310467909183689</v>
      </c>
      <c r="AZ142" s="219">
        <f t="shared" ca="1" si="24"/>
        <v>12.120935818367379</v>
      </c>
      <c r="BA142" s="217">
        <f ca="1">SUMPRODUCT(AT142:AX142,(1+$AY142)^(-{1,2,3,4,5}))</f>
        <v>2167.8146078742002</v>
      </c>
      <c r="BB142" s="217">
        <f t="shared" ca="1" si="25"/>
        <v>31562.598668558359</v>
      </c>
      <c r="BC142" s="217">
        <f t="shared" ca="1" si="26"/>
        <v>19323.648069128019</v>
      </c>
      <c r="BD142" s="217">
        <f t="shared" ca="1" si="27"/>
        <v>21491.462677002219</v>
      </c>
      <c r="BE142" s="217">
        <f ca="1">BD142-(DCF!$J$48-DCF!$J$51)</f>
        <v>20929.322677002219</v>
      </c>
      <c r="BF142" s="220">
        <f ca="1">BE142/DCF!$J$55</f>
        <v>844.61592954991647</v>
      </c>
    </row>
    <row r="143" spans="1:58" ht="15" customHeight="1">
      <c r="A143">
        <v>117</v>
      </c>
      <c r="B143" s="215">
        <f t="shared" ca="1" si="14"/>
        <v>0.29058728578486193</v>
      </c>
      <c r="C143" s="216">
        <f t="shared" ca="1" si="15"/>
        <v>0.38117403229027941</v>
      </c>
      <c r="D143" s="215">
        <f t="shared" ca="1" si="16"/>
        <v>0.16655737910907964</v>
      </c>
      <c r="E143" s="216">
        <f t="shared" ca="1" si="17"/>
        <v>0.28858047327312331</v>
      </c>
      <c r="F143" s="217">
        <f ca="1">DCF!$H$7*(1+('A1'!F14+$C143*('A1'!F12-'A1'!F14)))</f>
        <v>6234.4934898079819</v>
      </c>
      <c r="G143" s="217">
        <f ca="1">F143*(1+('A1'!G14+$C143*('A1'!G12-'A1'!G14)))</f>
        <v>6965.0271526161023</v>
      </c>
      <c r="H143" s="217">
        <f ca="1">G143*(1+('A1'!H14+$C143*('A1'!H12-'A1'!H14)))</f>
        <v>7658.4138832675217</v>
      </c>
      <c r="I143" s="217">
        <f ca="1">H143*(1+('A1'!I14+$C143*('A1'!I12-'A1'!I14)))</f>
        <v>8304.0615425058622</v>
      </c>
      <c r="J143" s="217">
        <f ca="1">I143*(1+('A1'!J14+$C143*('A1'!J12-'A1'!J14)))</f>
        <v>8940.8351032092087</v>
      </c>
      <c r="K143" s="216">
        <f ca="1">'A1'!F21+$C143*('A1'!F19-'A1'!F21)</f>
        <v>0.35903542822403461</v>
      </c>
      <c r="L143" s="216">
        <f ca="1">'A1'!G21+$C143*('A1'!G19-'A1'!G21)</f>
        <v>0.35641194757822903</v>
      </c>
      <c r="M143" s="216">
        <f ca="1">'A1'!H21+$C143*('A1'!H19-'A1'!H21)</f>
        <v>0.34760020725532625</v>
      </c>
      <c r="N143" s="216">
        <f ca="1">'A1'!I21+$C143*('A1'!I19-'A1'!I21)</f>
        <v>0.34260020725532625</v>
      </c>
      <c r="O143" s="216">
        <f ca="1">'A1'!J21+$C143*('A1'!J19-'A1'!J21)</f>
        <v>0.33760020725532625</v>
      </c>
      <c r="P143" s="216">
        <f ca="1">'A1'!F28+$C143*('A1'!F26-'A1'!F28)</f>
        <v>0.45047064919274304</v>
      </c>
      <c r="Q143" s="216">
        <f ca="1">'A1'!G28+$C143*('A1'!G26-'A1'!G28)</f>
        <v>0.44784716854693746</v>
      </c>
      <c r="R143" s="216">
        <f ca="1">'A1'!H28+$C143*('A1'!H26-'A1'!H28)</f>
        <v>0.44212955806258325</v>
      </c>
      <c r="S143" s="216">
        <f ca="1">'A1'!I28+$C143*('A1'!I26-'A1'!I28)</f>
        <v>0.44022368790113187</v>
      </c>
      <c r="T143" s="216">
        <f ca="1">'A1'!J28+$C143*('A1'!J26-'A1'!J28)</f>
        <v>0.43831781773968048</v>
      </c>
      <c r="U143" s="217">
        <f t="shared" ca="1" si="18"/>
        <v>1187.633120193085</v>
      </c>
      <c r="V143" s="217">
        <f t="shared" ca="1" si="19"/>
        <v>1363.3405710652908</v>
      </c>
      <c r="W143" s="217">
        <f t="shared" ca="1" si="20"/>
        <v>1610.3364845272417</v>
      </c>
      <c r="X143" s="217">
        <f t="shared" ca="1" si="21"/>
        <v>1803.4437401824773</v>
      </c>
      <c r="Y143" s="217">
        <f t="shared" ca="1" si="22"/>
        <v>2003.4799881210924</v>
      </c>
      <c r="Z143" s="217">
        <f ca="1">F143*('A1'!F35+$C143*('A1'!F33-'A1'!F35))</f>
        <v>362.18747427449085</v>
      </c>
      <c r="AA143" s="217">
        <f ca="1">G143*('A1'!G35+$C143*('A1'!G33-'A1'!G35))</f>
        <v>405.2828086144587</v>
      </c>
      <c r="AB143" s="217">
        <f ca="1">H143*('A1'!H35+$C143*('A1'!H33-'A1'!H35))</f>
        <v>427.39375948688894</v>
      </c>
      <c r="AC143" s="217">
        <f ca="1">I143*('A1'!I35+$C143*('A1'!I33-'A1'!I35))</f>
        <v>443.65205799481686</v>
      </c>
      <c r="AD143" s="217">
        <f ca="1">J143*('A1'!J35+$C143*('A1'!J33-'A1'!J35))</f>
        <v>459.79059575972292</v>
      </c>
      <c r="AE143" s="217">
        <f ca="1">F143*('A1'!F43+$C143*('A1'!F41-'A1'!F43))</f>
        <v>638.26574342292588</v>
      </c>
      <c r="AF143" s="217">
        <f ca="1">G143*('A1'!G43+$C143*('A1'!G41-'A1'!G43))</f>
        <v>708.05706058376302</v>
      </c>
      <c r="AG143" s="217">
        <f ca="1">H143*('A1'!H43+$C143*('A1'!H41-'A1'!H43))</f>
        <v>701.96186021393692</v>
      </c>
      <c r="AH143" s="217">
        <f ca="1">I143*('A1'!I43+$C143*('A1'!I41-'A1'!I43))</f>
        <v>678.10060474903094</v>
      </c>
      <c r="AI143" s="217">
        <f ca="1">J143*('A1'!J43+$C143*('A1'!J41-'A1'!J43))</f>
        <v>685.39466339718331</v>
      </c>
      <c r="AJ143" s="217">
        <f ca="1">(U143-Z143)*DCF!$H$40</f>
        <v>199.75784631229979</v>
      </c>
      <c r="AK143" s="217">
        <f ca="1">(V143-AA143)*DCF!$H$40</f>
        <v>231.84997851310138</v>
      </c>
      <c r="AL143" s="217">
        <f ca="1">(W143-AB143)*DCF!$H$40</f>
        <v>286.27213945976536</v>
      </c>
      <c r="AM143" s="217">
        <f ca="1">(X143-AC143)*DCF!$H$40</f>
        <v>329.0695870894138</v>
      </c>
      <c r="AN143" s="217">
        <f ca="1">(Y143-AD143)*DCF!$H$40</f>
        <v>373.5728329514514</v>
      </c>
      <c r="AO143" s="217">
        <f ca="1">(F143-DCF!$H$7)*DCF!$H$41</f>
        <v>288.31807867708363</v>
      </c>
      <c r="AP143" s="217">
        <f ca="1">(G143-F143)*DCF!$H$41</f>
        <v>242.41838761137802</v>
      </c>
      <c r="AQ143" s="217">
        <f ca="1">(H143-G143)*DCF!$H$41</f>
        <v>230.09164641300293</v>
      </c>
      <c r="AR143" s="217">
        <f ca="1">(I143-H143)*DCF!$H$41</f>
        <v>214.25003731652703</v>
      </c>
      <c r="AS143" s="217">
        <f ca="1">(J143-I143)*DCF!$H$41</f>
        <v>211.30527957587952</v>
      </c>
      <c r="AT143" s="217">
        <f ca="1">(U143-Z143)*(1-DCF!$H$40)+Z143-AE143-AO143</f>
        <v>61.291451780775731</v>
      </c>
      <c r="AU143" s="217">
        <f ca="1">(V143-AA143)*(1-DCF!$H$40)+AA143-AF143-AP143</f>
        <v>181.01514435704831</v>
      </c>
      <c r="AV143" s="217">
        <f ca="1">(W143-AB143)*(1-DCF!$H$40)+AB143-AG143-AQ143</f>
        <v>392.01083844053647</v>
      </c>
      <c r="AW143" s="217">
        <f ca="1">(X143-AC143)*(1-DCF!$H$40)+AC143-AH143-AR143</f>
        <v>582.02351102750561</v>
      </c>
      <c r="AX143" s="217">
        <f ca="1">(Y143-AD143)*(1-DCF!$H$40)+AD143-AI143-AS143</f>
        <v>733.20721219657821</v>
      </c>
      <c r="AY143" s="218">
        <f t="shared" ca="1" si="23"/>
        <v>9.827160946546247E-2</v>
      </c>
      <c r="AZ143" s="219">
        <f t="shared" ca="1" si="24"/>
        <v>11.154321893092494</v>
      </c>
      <c r="BA143" s="217">
        <f ca="1">SUMPRODUCT(AT143:AX143,(1+$AY143)^(-{1,2,3,4,5}))</f>
        <v>1360.689801429161</v>
      </c>
      <c r="BB143" s="217">
        <f t="shared" ca="1" si="25"/>
        <v>22347.460693871792</v>
      </c>
      <c r="BC143" s="217">
        <f t="shared" ca="1" si="26"/>
        <v>13985.545043893466</v>
      </c>
      <c r="BD143" s="217">
        <f t="shared" ca="1" si="27"/>
        <v>15346.234845322626</v>
      </c>
      <c r="BE143" s="217">
        <f ca="1">BD143-(DCF!$J$48-DCF!$J$51)</f>
        <v>14784.094845322626</v>
      </c>
      <c r="BF143" s="220">
        <f ca="1">BE143/DCF!$J$55</f>
        <v>596.62141021205935</v>
      </c>
    </row>
    <row r="144" spans="1:58" ht="15" customHeight="1">
      <c r="A144">
        <v>118</v>
      </c>
      <c r="B144" s="215">
        <f t="shared" ca="1" si="14"/>
        <v>0.17597238428934736</v>
      </c>
      <c r="C144" s="216">
        <f t="shared" ca="1" si="15"/>
        <v>0.29662466543541804</v>
      </c>
      <c r="D144" s="215">
        <f t="shared" ca="1" si="16"/>
        <v>0.66366623482048637</v>
      </c>
      <c r="E144" s="216">
        <f t="shared" ca="1" si="17"/>
        <v>0.58991844397759508</v>
      </c>
      <c r="F144" s="217">
        <f ca="1">DCF!$H$7*(1+('A1'!F14+$C144*('A1'!F12-'A1'!F14)))</f>
        <v>6184.5907286831598</v>
      </c>
      <c r="G144" s="217">
        <f ca="1">F144*(1+('A1'!G14+$C144*('A1'!G12-'A1'!G14)))</f>
        <v>6830.8414957667446</v>
      </c>
      <c r="H144" s="217">
        <f ca="1">G144*(1+('A1'!H14+$C144*('A1'!H12-'A1'!H14)))</f>
        <v>7435.7890600872252</v>
      </c>
      <c r="I144" s="217">
        <f ca="1">H144*(1+('A1'!I14+$C144*('A1'!I12-'A1'!I14)))</f>
        <v>8006.085972889291</v>
      </c>
      <c r="J144" s="217">
        <f ca="1">I144*(1+('A1'!J14+$C144*('A1'!J12-'A1'!J14)))</f>
        <v>8572.6264516546398</v>
      </c>
      <c r="K144" s="216">
        <f ca="1">'A1'!F21+$C144*('A1'!F19-'A1'!F21)</f>
        <v>0.36368564340105203</v>
      </c>
      <c r="L144" s="216">
        <f ca="1">'A1'!G21+$C144*('A1'!G19-'A1'!G21)</f>
        <v>0.36275315009234366</v>
      </c>
      <c r="M144" s="216">
        <f ca="1">'A1'!H21+$C144*('A1'!H19-'A1'!H21)</f>
        <v>0.35478690343798946</v>
      </c>
      <c r="N144" s="216">
        <f ca="1">'A1'!I21+$C144*('A1'!I19-'A1'!I21)</f>
        <v>0.34978690343798946</v>
      </c>
      <c r="O144" s="216">
        <f ca="1">'A1'!J21+$C144*('A1'!J19-'A1'!J21)</f>
        <v>0.34478690343798946</v>
      </c>
      <c r="P144" s="216">
        <f ca="1">'A1'!F28+$C144*('A1'!F26-'A1'!F28)</f>
        <v>0.45258438336411455</v>
      </c>
      <c r="Q144" s="216">
        <f ca="1">'A1'!G28+$C144*('A1'!G26-'A1'!G28)</f>
        <v>0.45165189005540618</v>
      </c>
      <c r="R144" s="216">
        <f ca="1">'A1'!H28+$C144*('A1'!H26-'A1'!H28)</f>
        <v>0.44720252007387495</v>
      </c>
      <c r="S144" s="216">
        <f ca="1">'A1'!I28+$C144*('A1'!I26-'A1'!I28)</f>
        <v>0.44571939674669786</v>
      </c>
      <c r="T144" s="216">
        <f ca="1">'A1'!J28+$C144*('A1'!J26-'A1'!J28)</f>
        <v>0.44423627341952077</v>
      </c>
      <c r="U144" s="217">
        <f t="shared" ca="1" si="18"/>
        <v>1136.2946890493558</v>
      </c>
      <c r="V144" s="217">
        <f t="shared" ca="1" si="19"/>
        <v>1267.7697531639135</v>
      </c>
      <c r="W144" s="217">
        <f t="shared" ca="1" si="20"/>
        <v>1472.3648784320433</v>
      </c>
      <c r="X144" s="217">
        <f t="shared" ca="1" si="21"/>
        <v>1637.1941416356083</v>
      </c>
      <c r="Y144" s="217">
        <f t="shared" ca="1" si="22"/>
        <v>1808.6254947573707</v>
      </c>
      <c r="Z144" s="217">
        <f ca="1">F144*('A1'!F35+$C144*('A1'!F33-'A1'!F35))</f>
        <v>361.90293294223642</v>
      </c>
      <c r="AA144" s="217">
        <f ca="1">G144*('A1'!G35+$C144*('A1'!G33-'A1'!G35))</f>
        <v>403.25021200429637</v>
      </c>
      <c r="AB144" s="217">
        <f ca="1">H144*('A1'!H35+$C144*('A1'!H33-'A1'!H35))</f>
        <v>421.88532074106962</v>
      </c>
      <c r="AC144" s="217">
        <f ca="1">I144*('A1'!I35+$C144*('A1'!I33-'A1'!I35))</f>
        <v>435.85535554971318</v>
      </c>
      <c r="AD144" s="217">
        <f ca="1">J144*('A1'!J35+$C144*('A1'!J33-'A1'!J35))</f>
        <v>449.55285185516141</v>
      </c>
      <c r="AE144" s="217">
        <f ca="1">F144*('A1'!F43+$C144*('A1'!F41-'A1'!F43))</f>
        <v>643.61493704013492</v>
      </c>
      <c r="AF144" s="217">
        <f ca="1">G144*('A1'!G43+$C144*('A1'!G41-'A1'!G43))</f>
        <v>714.62990944682929</v>
      </c>
      <c r="AG144" s="217">
        <f ca="1">H144*('A1'!H43+$C144*('A1'!H41-'A1'!H43))</f>
        <v>703.56050583227363</v>
      </c>
      <c r="AH144" s="217">
        <f ca="1">I144*('A1'!I43+$C144*('A1'!I41-'A1'!I43))</f>
        <v>677.4600773640409</v>
      </c>
      <c r="AI144" s="217">
        <f ca="1">J144*('A1'!J43+$C144*('A1'!J41-'A1'!J43))</f>
        <v>682.53654478954707</v>
      </c>
      <c r="AJ144" s="217">
        <f ca="1">(U144-Z144)*DCF!$H$40</f>
        <v>187.40280497792287</v>
      </c>
      <c r="AK144" s="217">
        <f ca="1">(V144-AA144)*DCF!$H$40</f>
        <v>209.21372896062735</v>
      </c>
      <c r="AL144" s="217">
        <f ca="1">(W144-AB144)*DCF!$H$40</f>
        <v>254.21605296121564</v>
      </c>
      <c r="AM144" s="217">
        <f ca="1">(X144-AC144)*DCF!$H$40</f>
        <v>290.72398623278661</v>
      </c>
      <c r="AN144" s="217">
        <f ca="1">(Y144-AD144)*DCF!$H$40</f>
        <v>328.89557958233462</v>
      </c>
      <c r="AO144" s="217">
        <f ca="1">(F144-DCF!$H$7)*DCF!$H$41</f>
        <v>271.758476423118</v>
      </c>
      <c r="AP144" s="217">
        <f ca="1">(G144-F144)*DCF!$H$41</f>
        <v>214.45017105278481</v>
      </c>
      <c r="AQ144" s="217">
        <f ca="1">(H144-G144)*DCF!$H$41</f>
        <v>200.74422384354929</v>
      </c>
      <c r="AR144" s="217">
        <f ca="1">(I144-H144)*DCF!$H$41</f>
        <v>189.24584190932194</v>
      </c>
      <c r="AS144" s="217">
        <f ca="1">(J144-I144)*DCF!$H$41</f>
        <v>187.9993166241639</v>
      </c>
      <c r="AT144" s="217">
        <f ca="1">(U144-Z144)*(1-DCF!$H$40)+Z144-AE144-AO144</f>
        <v>33.518470608180053</v>
      </c>
      <c r="AU144" s="217">
        <f ca="1">(V144-AA144)*(1-DCF!$H$40)+AA144-AF144-AP144</f>
        <v>129.47594370367204</v>
      </c>
      <c r="AV144" s="217">
        <f ca="1">(W144-AB144)*(1-DCF!$H$40)+AB144-AG144-AQ144</f>
        <v>313.8440957950047</v>
      </c>
      <c r="AW144" s="217">
        <f ca="1">(X144-AC144)*(1-DCF!$H$40)+AC144-AH144-AR144</f>
        <v>479.76423612945894</v>
      </c>
      <c r="AX144" s="217">
        <f ca="1">(Y144-AD144)*(1-DCF!$H$40)+AD144-AI144-AS144</f>
        <v>609.19405376132499</v>
      </c>
      <c r="AY144" s="218">
        <f t="shared" ca="1" si="23"/>
        <v>0.10429836887955191</v>
      </c>
      <c r="AZ144" s="219">
        <f t="shared" ca="1" si="24"/>
        <v>12.35967377591038</v>
      </c>
      <c r="BA144" s="217">
        <f ca="1">SUMPRODUCT(AT144:AX144,(1+$AY144)^(-{1,2,3,4,5}))</f>
        <v>1063.1493902722152</v>
      </c>
      <c r="BB144" s="217">
        <f t="shared" ca="1" si="25"/>
        <v>22354.02109799561</v>
      </c>
      <c r="BC144" s="217">
        <f t="shared" ca="1" si="26"/>
        <v>13612.0489774527</v>
      </c>
      <c r="BD144" s="217">
        <f t="shared" ca="1" si="27"/>
        <v>14675.198367724915</v>
      </c>
      <c r="BE144" s="217">
        <f ca="1">BD144-(DCF!$J$48-DCF!$J$51)</f>
        <v>14113.058367724916</v>
      </c>
      <c r="BF144" s="220">
        <f ca="1">BE144/DCF!$J$55</f>
        <v>569.54131273184453</v>
      </c>
    </row>
    <row r="145" spans="1:58" ht="15" customHeight="1">
      <c r="A145">
        <v>119</v>
      </c>
      <c r="B145" s="215">
        <f t="shared" ca="1" si="14"/>
        <v>0.90187368125297529</v>
      </c>
      <c r="C145" s="216">
        <f t="shared" ca="1" si="15"/>
        <v>0.77849794724763299</v>
      </c>
      <c r="D145" s="215">
        <f t="shared" ca="1" si="16"/>
        <v>0.52563719888808713</v>
      </c>
      <c r="E145" s="216">
        <f t="shared" ca="1" si="17"/>
        <v>0.51298726858945831</v>
      </c>
      <c r="F145" s="217">
        <f ca="1">DCF!$H$7*(1+('A1'!F14+$C145*('A1'!F12-'A1'!F14)))</f>
        <v>6469.0021698236769</v>
      </c>
      <c r="G145" s="217">
        <f ca="1">F145*(1+('A1'!G14+$C145*('A1'!G12-'A1'!G14)))</f>
        <v>7612.5580365053302</v>
      </c>
      <c r="H145" s="217">
        <f ca="1">G145*(1+('A1'!H14+$C145*('A1'!H12-'A1'!H14)))</f>
        <v>8763.6128429445689</v>
      </c>
      <c r="I145" s="217">
        <f ca="1">H145*(1+('A1'!I14+$C145*('A1'!I12-'A1'!I14)))</f>
        <v>9815.8143998752785</v>
      </c>
      <c r="J145" s="217">
        <f ca="1">I145*(1+('A1'!J14+$C145*('A1'!J12-'A1'!J14)))</f>
        <v>10841.516515129708</v>
      </c>
      <c r="K145" s="216">
        <f ca="1">'A1'!F21+$C145*('A1'!F19-'A1'!F21)</f>
        <v>0.33718261290138019</v>
      </c>
      <c r="L145" s="216">
        <f ca="1">'A1'!G21+$C145*('A1'!G19-'A1'!G21)</f>
        <v>0.32661265395642752</v>
      </c>
      <c r="M145" s="216">
        <f ca="1">'A1'!H21+$C145*('A1'!H19-'A1'!H21)</f>
        <v>0.31382767448395121</v>
      </c>
      <c r="N145" s="216">
        <f ca="1">'A1'!I21+$C145*('A1'!I19-'A1'!I21)</f>
        <v>0.30882767448395121</v>
      </c>
      <c r="O145" s="216">
        <f ca="1">'A1'!J21+$C145*('A1'!J19-'A1'!J21)</f>
        <v>0.3038276744839512</v>
      </c>
      <c r="P145" s="216">
        <f ca="1">'A1'!F28+$C145*('A1'!F26-'A1'!F28)</f>
        <v>0.44053755131880917</v>
      </c>
      <c r="Q145" s="216">
        <f ca="1">'A1'!G28+$C145*('A1'!G26-'A1'!G28)</f>
        <v>0.42996759237385651</v>
      </c>
      <c r="R145" s="216">
        <f ca="1">'A1'!H28+$C145*('A1'!H26-'A1'!H28)</f>
        <v>0.41829012316514202</v>
      </c>
      <c r="S145" s="216">
        <f ca="1">'A1'!I28+$C145*('A1'!I26-'A1'!I28)</f>
        <v>0.4143976334289039</v>
      </c>
      <c r="T145" s="216">
        <f ca="1">'A1'!J28+$C145*('A1'!J26-'A1'!J28)</f>
        <v>0.41050514369266572</v>
      </c>
      <c r="U145" s="217">
        <f t="shared" ca="1" si="18"/>
        <v>1437.9287399676457</v>
      </c>
      <c r="V145" s="217">
        <f t="shared" ca="1" si="19"/>
        <v>1853.0470020425437</v>
      </c>
      <c r="W145" s="217">
        <f t="shared" ca="1" si="20"/>
        <v>2347.6159089186822</v>
      </c>
      <c r="X145" s="217">
        <f t="shared" ca="1" si="21"/>
        <v>2716.7690081100432</v>
      </c>
      <c r="Y145" s="217">
        <f t="shared" ca="1" si="22"/>
        <v>3097.0654695687685</v>
      </c>
      <c r="Z145" s="217">
        <f ca="1">F145*('A1'!F35+$C145*('A1'!F33-'A1'!F35))</f>
        <v>362.95960563967952</v>
      </c>
      <c r="AA145" s="217">
        <f ca="1">G145*('A1'!G35+$C145*('A1'!G33-'A1'!G35))</f>
        <v>412.71499021610174</v>
      </c>
      <c r="AB145" s="217">
        <f ca="1">H145*('A1'!H35+$C145*('A1'!H33-'A1'!H35))</f>
        <v>450.76976988091536</v>
      </c>
      <c r="AC145" s="217">
        <f ca="1">I145*('A1'!I35+$C145*('A1'!I33-'A1'!I35))</f>
        <v>477.61813886236621</v>
      </c>
      <c r="AD145" s="217">
        <f ca="1">J145*('A1'!J35+$C145*('A1'!J33-'A1'!J35))</f>
        <v>505.84374462230613</v>
      </c>
      <c r="AE145" s="217">
        <f ca="1">F145*('A1'!F43+$C145*('A1'!F41-'A1'!F43))</f>
        <v>610.86814048164013</v>
      </c>
      <c r="AF145" s="217">
        <f ca="1">G145*('A1'!G43+$C145*('A1'!G41-'A1'!G43))</f>
        <v>668.02154603281258</v>
      </c>
      <c r="AG145" s="217">
        <f ca="1">H145*('A1'!H43+$C145*('A1'!H41-'A1'!H43))</f>
        <v>681.3934372044929</v>
      </c>
      <c r="AH145" s="217">
        <f ca="1">I145*('A1'!I43+$C145*('A1'!I41-'A1'!I43))</f>
        <v>665.04667035781836</v>
      </c>
      <c r="AI145" s="217">
        <f ca="1">J145*('A1'!J43+$C145*('A1'!J41-'A1'!J43))</f>
        <v>680.3330440388811</v>
      </c>
      <c r="AJ145" s="217">
        <f ca="1">(U145-Z145)*DCF!$H$40</f>
        <v>260.14253050736784</v>
      </c>
      <c r="AK145" s="217">
        <f ca="1">(V145-AA145)*DCF!$H$40</f>
        <v>348.56034686199894</v>
      </c>
      <c r="AL145" s="217">
        <f ca="1">(W145-AB145)*DCF!$H$40</f>
        <v>459.03676564713953</v>
      </c>
      <c r="AM145" s="217">
        <f ca="1">(X145-AC145)*DCF!$H$40</f>
        <v>541.87451035793777</v>
      </c>
      <c r="AN145" s="217">
        <f ca="1">(Y145-AD145)*DCF!$H$40</f>
        <v>627.0756574370439</v>
      </c>
      <c r="AO145" s="217">
        <f ca="1">(F145-DCF!$H$7)*DCF!$H$41</f>
        <v>366.136828153669</v>
      </c>
      <c r="AP145" s="217">
        <f ca="1">(G145-F145)*DCF!$H$41</f>
        <v>379.4745998136321</v>
      </c>
      <c r="AQ145" s="217">
        <f ca="1">(H145-G145)*DCF!$H$41</f>
        <v>381.96302844790057</v>
      </c>
      <c r="AR145" s="217">
        <f ca="1">(I145-H145)*DCF!$H$41</f>
        <v>349.15982364569123</v>
      </c>
      <c r="AS145" s="217">
        <f ca="1">(J145-I145)*DCF!$H$41</f>
        <v>340.36631795141238</v>
      </c>
      <c r="AT145" s="217">
        <f ca="1">(U145-Z145)*(1-DCF!$H$40)+Z145-AE145-AO145</f>
        <v>200.78124082496873</v>
      </c>
      <c r="AU145" s="217">
        <f ca="1">(V145-AA145)*(1-DCF!$H$40)+AA145-AF145-AP145</f>
        <v>456.99050933410018</v>
      </c>
      <c r="AV145" s="217">
        <f ca="1">(W145-AB145)*(1-DCF!$H$40)+AB145-AG145-AQ145</f>
        <v>825.22267761914895</v>
      </c>
      <c r="AW145" s="217">
        <f ca="1">(X145-AC145)*(1-DCF!$H$40)+AC145-AH145-AR145</f>
        <v>1160.6880037485955</v>
      </c>
      <c r="AX145" s="217">
        <f ca="1">(Y145-AD145)*(1-DCF!$H$40)+AD145-AI145-AS145</f>
        <v>1449.2904501414312</v>
      </c>
      <c r="AY145" s="218">
        <f t="shared" ca="1" si="23"/>
        <v>0.10275974537178917</v>
      </c>
      <c r="AZ145" s="219">
        <f t="shared" ca="1" si="24"/>
        <v>12.051949074357832</v>
      </c>
      <c r="BA145" s="217">
        <f ca="1">SUMPRODUCT(AT145:AX145,(1+$AY145)^(-{1,2,3,4,5}))</f>
        <v>2846.7712604900162</v>
      </c>
      <c r="BB145" s="217">
        <f t="shared" ca="1" si="25"/>
        <v>37325.675319194925</v>
      </c>
      <c r="BC145" s="217">
        <f t="shared" ca="1" si="26"/>
        <v>22887.752672744595</v>
      </c>
      <c r="BD145" s="217">
        <f t="shared" ca="1" si="27"/>
        <v>25734.52393323461</v>
      </c>
      <c r="BE145" s="217">
        <f ca="1">BD145-(DCF!$J$48-DCF!$J$51)</f>
        <v>25172.383933234611</v>
      </c>
      <c r="BF145" s="220">
        <f ca="1">BE145/DCF!$J$55</f>
        <v>1015.8473249647284</v>
      </c>
    </row>
    <row r="146" spans="1:58" ht="15" customHeight="1">
      <c r="A146">
        <v>120</v>
      </c>
      <c r="B146" s="215">
        <f t="shared" ca="1" si="14"/>
        <v>0.27419306283300726</v>
      </c>
      <c r="C146" s="216">
        <f t="shared" ca="1" si="15"/>
        <v>0.37026548774697277</v>
      </c>
      <c r="D146" s="215">
        <f t="shared" ca="1" si="16"/>
        <v>0.79093172371391174</v>
      </c>
      <c r="E146" s="216">
        <f t="shared" ca="1" si="17"/>
        <v>0.67668260463896446</v>
      </c>
      <c r="F146" s="217">
        <f ca="1">DCF!$H$7*(1+('A1'!F14+$C146*('A1'!F12-'A1'!F14)))</f>
        <v>6228.0550442842141</v>
      </c>
      <c r="G146" s="217">
        <f ca="1">F146*(1+('A1'!G14+$C146*('A1'!G12-'A1'!G14)))</f>
        <v>6947.6434227443006</v>
      </c>
      <c r="H146" s="217">
        <f ca="1">G146*(1+('A1'!H14+$C146*('A1'!H12-'A1'!H14)))</f>
        <v>7629.4470293613967</v>
      </c>
      <c r="I146" s="217">
        <f ca="1">H146*(1+('A1'!I14+$C146*('A1'!I12-'A1'!I14)))</f>
        <v>8265.1622641304239</v>
      </c>
      <c r="J146" s="217">
        <f ca="1">I146*(1+('A1'!J14+$C146*('A1'!J12-'A1'!J14)))</f>
        <v>8892.6416809294733</v>
      </c>
      <c r="K146" s="216">
        <f ca="1">'A1'!F21+$C146*('A1'!F19-'A1'!F21)</f>
        <v>0.35963539817391649</v>
      </c>
      <c r="L146" s="216">
        <f ca="1">'A1'!G21+$C146*('A1'!G19-'A1'!G21)</f>
        <v>0.35723008841897708</v>
      </c>
      <c r="M146" s="216">
        <f ca="1">'A1'!H21+$C146*('A1'!H19-'A1'!H21)</f>
        <v>0.34852743354150728</v>
      </c>
      <c r="N146" s="216">
        <f ca="1">'A1'!I21+$C146*('A1'!I19-'A1'!I21)</f>
        <v>0.34352743354150728</v>
      </c>
      <c r="O146" s="216">
        <f ca="1">'A1'!J21+$C146*('A1'!J19-'A1'!J21)</f>
        <v>0.33852743354150727</v>
      </c>
      <c r="P146" s="216">
        <f ca="1">'A1'!F28+$C146*('A1'!F26-'A1'!F28)</f>
        <v>0.45074336280632571</v>
      </c>
      <c r="Q146" s="216">
        <f ca="1">'A1'!G28+$C146*('A1'!G26-'A1'!G28)</f>
        <v>0.44833805305138624</v>
      </c>
      <c r="R146" s="216">
        <f ca="1">'A1'!H28+$C146*('A1'!H26-'A1'!H28)</f>
        <v>0.44278407073518167</v>
      </c>
      <c r="S146" s="216">
        <f ca="1">'A1'!I28+$C146*('A1'!I26-'A1'!I28)</f>
        <v>0.44093274329644677</v>
      </c>
      <c r="T146" s="216">
        <f ca="1">'A1'!J28+$C146*('A1'!J26-'A1'!J28)</f>
        <v>0.43908141585771193</v>
      </c>
      <c r="U146" s="217">
        <f t="shared" ca="1" si="18"/>
        <v>1180.9715141804256</v>
      </c>
      <c r="V146" s="217">
        <f t="shared" ca="1" si="19"/>
        <v>1350.8432230853807</v>
      </c>
      <c r="W146" s="217">
        <f t="shared" ca="1" si="20"/>
        <v>1592.1778237581141</v>
      </c>
      <c r="X146" s="217">
        <f t="shared" ca="1" si="21"/>
        <v>1781.4716128162868</v>
      </c>
      <c r="Y146" s="217">
        <f t="shared" ca="1" si="22"/>
        <v>1977.6448153023671</v>
      </c>
      <c r="Z146" s="217">
        <f ca="1">F146*('A1'!F35+$C146*('A1'!F33-'A1'!F35))</f>
        <v>362.15313346361842</v>
      </c>
      <c r="AA146" s="217">
        <f ca="1">G146*('A1'!G35+$C146*('A1'!G33-'A1'!G35))</f>
        <v>405.02916640400196</v>
      </c>
      <c r="AB146" s="217">
        <f ca="1">H146*('A1'!H35+$C146*('A1'!H33-'A1'!H35))</f>
        <v>426.69269158045574</v>
      </c>
      <c r="AC146" s="217">
        <f ca="1">I146*('A1'!I35+$C146*('A1'!I33-'A1'!I35))</f>
        <v>442.65575927513112</v>
      </c>
      <c r="AD146" s="217">
        <f ca="1">J146*('A1'!J35+$C146*('A1'!J33-'A1'!J35))</f>
        <v>458.47627441986958</v>
      </c>
      <c r="AE146" s="217">
        <f ca="1">F146*('A1'!F43+$C146*('A1'!F41-'A1'!F43))</f>
        <v>638.96537809752579</v>
      </c>
      <c r="AF146" s="217">
        <f ca="1">G146*('A1'!G43+$C146*('A1'!G41-'A1'!G43))</f>
        <v>708.9424532940883</v>
      </c>
      <c r="AG146" s="217">
        <f ca="1">H146*('A1'!H43+$C146*('A1'!H41-'A1'!H43))</f>
        <v>702.21970568813003</v>
      </c>
      <c r="AH146" s="217">
        <f ca="1">I146*('A1'!I43+$C146*('A1'!I41-'A1'!I43))</f>
        <v>678.07976329612586</v>
      </c>
      <c r="AI146" s="217">
        <f ca="1">J146*('A1'!J43+$C146*('A1'!J41-'A1'!J43))</f>
        <v>685.09541045645813</v>
      </c>
      <c r="AJ146" s="217">
        <f ca="1">(U146-Z146)*DCF!$H$40</f>
        <v>198.15404813346734</v>
      </c>
      <c r="AK146" s="217">
        <f ca="1">(V146-AA146)*DCF!$H$40</f>
        <v>228.88700171689368</v>
      </c>
      <c r="AL146" s="217">
        <f ca="1">(W146-AB146)*DCF!$H$40</f>
        <v>282.04740198699329</v>
      </c>
      <c r="AM146" s="217">
        <f ca="1">(X146-AC146)*DCF!$H$40</f>
        <v>323.99343655695969</v>
      </c>
      <c r="AN146" s="217">
        <f ca="1">(Y146-AD146)*DCF!$H$40</f>
        <v>367.63878689356437</v>
      </c>
      <c r="AO146" s="217">
        <f ca="1">(F146-DCF!$H$7)*DCF!$H$41</f>
        <v>286.18156168675648</v>
      </c>
      <c r="AP146" s="217">
        <f ca="1">(G146-F146)*DCF!$H$41</f>
        <v>238.78633296601208</v>
      </c>
      <c r="AQ146" s="217">
        <f ca="1">(H146-G146)*DCF!$H$41</f>
        <v>226.24793270772395</v>
      </c>
      <c r="AR146" s="217">
        <f ca="1">(I146-H146)*DCF!$H$41</f>
        <v>210.95408745479534</v>
      </c>
      <c r="AS146" s="217">
        <f ca="1">(J146-I146)*DCF!$H$41</f>
        <v>208.22113507410921</v>
      </c>
      <c r="AT146" s="217">
        <f ca="1">(U146-Z146)*(1-DCF!$H$40)+Z146-AE146-AO146</f>
        <v>57.670526262676049</v>
      </c>
      <c r="AU146" s="217">
        <f ca="1">(V146-AA146)*(1-DCF!$H$40)+AA146-AF146-AP146</f>
        <v>174.22743510838677</v>
      </c>
      <c r="AV146" s="217">
        <f ca="1">(W146-AB146)*(1-DCF!$H$40)+AB146-AG146-AQ146</f>
        <v>381.66278337526683</v>
      </c>
      <c r="AW146" s="217">
        <f ca="1">(X146-AC146)*(1-DCF!$H$40)+AC146-AH146-AR146</f>
        <v>568.44432550840611</v>
      </c>
      <c r="AX146" s="217">
        <f ca="1">(Y146-AD146)*(1-DCF!$H$40)+AD146-AI146-AS146</f>
        <v>716.68948287823537</v>
      </c>
      <c r="AY146" s="218">
        <f t="shared" ca="1" si="23"/>
        <v>0.10603365209277929</v>
      </c>
      <c r="AZ146" s="219">
        <f t="shared" ca="1" si="24"/>
        <v>12.706730418555857</v>
      </c>
      <c r="BA146" s="217">
        <f ca="1">SUMPRODUCT(AT146:AX146,(1+$AY146)^(-{1,2,3,4,5}))</f>
        <v>1289.499839974646</v>
      </c>
      <c r="BB146" s="217">
        <f t="shared" ca="1" si="25"/>
        <v>25129.399531701867</v>
      </c>
      <c r="BC146" s="217">
        <f t="shared" ca="1" si="26"/>
        <v>15182.399197318258</v>
      </c>
      <c r="BD146" s="217">
        <f t="shared" ca="1" si="27"/>
        <v>16471.899037292904</v>
      </c>
      <c r="BE146" s="217">
        <f ca="1">BD146-(DCF!$J$48-DCF!$J$51)</f>
        <v>15909.759037292904</v>
      </c>
      <c r="BF146" s="220">
        <f ca="1">BE146/DCF!$J$55</f>
        <v>642.04829394522244</v>
      </c>
    </row>
    <row r="147" spans="1:58" ht="15" customHeight="1">
      <c r="A147">
        <v>121</v>
      </c>
      <c r="B147" s="215">
        <f t="shared" ca="1" si="14"/>
        <v>0.3343639401518993</v>
      </c>
      <c r="C147" s="216">
        <f t="shared" ca="1" si="15"/>
        <v>0.40887891860054321</v>
      </c>
      <c r="D147" s="215">
        <f t="shared" ca="1" si="16"/>
        <v>0.63007280357274098</v>
      </c>
      <c r="E147" s="216">
        <f t="shared" ca="1" si="17"/>
        <v>0.56992605494679238</v>
      </c>
      <c r="F147" s="217">
        <f ca="1">DCF!$H$7*(1+('A1'!F14+$C147*('A1'!F12-'A1'!F14)))</f>
        <v>6250.8454788879808</v>
      </c>
      <c r="G147" s="217">
        <f ca="1">F147*(1+('A1'!G14+$C147*('A1'!G12-'A1'!G14)))</f>
        <v>7009.2720485832806</v>
      </c>
      <c r="H147" s="217">
        <f ca="1">G147*(1+('A1'!H14+$C147*('A1'!H12-'A1'!H14)))</f>
        <v>7732.308315814671</v>
      </c>
      <c r="I147" s="217">
        <f ca="1">H147*(1+('A1'!I14+$C147*('A1'!I12-'A1'!I14)))</f>
        <v>8403.4657392264708</v>
      </c>
      <c r="J147" s="217">
        <f ca="1">I147*(1+('A1'!J14+$C147*('A1'!J12-'A1'!J14)))</f>
        <v>9064.1590250644094</v>
      </c>
      <c r="K147" s="216">
        <f ca="1">'A1'!F21+$C147*('A1'!F19-'A1'!F21)</f>
        <v>0.35751165947697011</v>
      </c>
      <c r="L147" s="216">
        <f ca="1">'A1'!G21+$C147*('A1'!G19-'A1'!G21)</f>
        <v>0.35433408110495929</v>
      </c>
      <c r="M147" s="216">
        <f ca="1">'A1'!H21+$C147*('A1'!H19-'A1'!H21)</f>
        <v>0.34524529191895381</v>
      </c>
      <c r="N147" s="216">
        <f ca="1">'A1'!I21+$C147*('A1'!I19-'A1'!I21)</f>
        <v>0.34024529191895381</v>
      </c>
      <c r="O147" s="216">
        <f ca="1">'A1'!J21+$C147*('A1'!J19-'A1'!J21)</f>
        <v>0.3352452919189538</v>
      </c>
      <c r="P147" s="216">
        <f ca="1">'A1'!F28+$C147*('A1'!F26-'A1'!F28)</f>
        <v>0.44977802703498643</v>
      </c>
      <c r="Q147" s="216">
        <f ca="1">'A1'!G28+$C147*('A1'!G26-'A1'!G28)</f>
        <v>0.44660044866297555</v>
      </c>
      <c r="R147" s="216">
        <f ca="1">'A1'!H28+$C147*('A1'!H26-'A1'!H28)</f>
        <v>0.44046726488396742</v>
      </c>
      <c r="S147" s="216">
        <f ca="1">'A1'!I28+$C147*('A1'!I26-'A1'!I28)</f>
        <v>0.43842287029096472</v>
      </c>
      <c r="T147" s="216">
        <f ca="1">'A1'!J28+$C147*('A1'!J26-'A1'!J28)</f>
        <v>0.43637847569796201</v>
      </c>
      <c r="U147" s="217">
        <f t="shared" ca="1" si="18"/>
        <v>1204.6023918018223</v>
      </c>
      <c r="V147" s="217">
        <f t="shared" ca="1" si="19"/>
        <v>1395.3040363357011</v>
      </c>
      <c r="W147" s="217">
        <f t="shared" ca="1" si="20"/>
        <v>1656.936579007436</v>
      </c>
      <c r="X147" s="217">
        <f t="shared" ca="1" si="21"/>
        <v>1859.9545158689803</v>
      </c>
      <c r="Y147" s="217">
        <f t="shared" ca="1" si="22"/>
        <v>2070.0384878653394</v>
      </c>
      <c r="Z147" s="217">
        <f ca="1">F147*('A1'!F35+$C147*('A1'!F33-'A1'!F35))</f>
        <v>362.2715340345448</v>
      </c>
      <c r="AA147" s="217">
        <f ca="1">G147*('A1'!G35+$C147*('A1'!G33-'A1'!G35))</f>
        <v>405.91543125814593</v>
      </c>
      <c r="AB147" s="217">
        <f ca="1">H147*('A1'!H35+$C147*('A1'!H33-'A1'!H35))</f>
        <v>429.16114246186106</v>
      </c>
      <c r="AC147" s="217">
        <f ca="1">I147*('A1'!I35+$C147*('A1'!I33-'A1'!I35))</f>
        <v>446.16901306771575</v>
      </c>
      <c r="AD147" s="217">
        <f ca="1">J147*('A1'!J35+$C147*('A1'!J33-'A1'!J35))</f>
        <v>463.11918292130667</v>
      </c>
      <c r="AE147" s="217">
        <f ca="1">F147*('A1'!F43+$C147*('A1'!F41-'A1'!F43))</f>
        <v>636.47622388274158</v>
      </c>
      <c r="AF147" s="217">
        <f ca="1">G147*('A1'!G43+$C147*('A1'!G41-'A1'!G43))</f>
        <v>705.75826044801613</v>
      </c>
      <c r="AG147" s="217">
        <f ca="1">H147*('A1'!H43+$C147*('A1'!H41-'A1'!H43))</f>
        <v>701.23714797457035</v>
      </c>
      <c r="AH147" s="217">
        <f ca="1">I147*('A1'!I43+$C147*('A1'!I41-'A1'!I43))</f>
        <v>678.06924578820758</v>
      </c>
      <c r="AI147" s="217">
        <f ca="1">J147*('A1'!J43+$C147*('A1'!J41-'A1'!J43))</f>
        <v>686.05928834908775</v>
      </c>
      <c r="AJ147" s="217">
        <f ca="1">(U147-Z147)*DCF!$H$40</f>
        <v>203.84406757968111</v>
      </c>
      <c r="AK147" s="217">
        <f ca="1">(V147-AA147)*DCF!$H$40</f>
        <v>239.43204242876834</v>
      </c>
      <c r="AL147" s="217">
        <f ca="1">(W147-AB147)*DCF!$H$40</f>
        <v>297.12165564402909</v>
      </c>
      <c r="AM147" s="217">
        <f ca="1">(X147-AC147)*DCF!$H$40</f>
        <v>342.13609167790599</v>
      </c>
      <c r="AN147" s="217">
        <f ca="1">(Y147-AD147)*DCF!$H$40</f>
        <v>388.87447179645591</v>
      </c>
      <c r="AO147" s="217">
        <f ca="1">(F147-DCF!$H$7)*DCF!$H$41</f>
        <v>293.74428013613039</v>
      </c>
      <c r="AP147" s="217">
        <f ca="1">(G147-F147)*DCF!$H$41</f>
        <v>251.67429717123682</v>
      </c>
      <c r="AQ147" s="217">
        <f ca="1">(H147-G147)*DCF!$H$41</f>
        <v>239.93047139406204</v>
      </c>
      <c r="AR147" s="217">
        <f ca="1">(I147-H147)*DCF!$H$41</f>
        <v>222.71513100639953</v>
      </c>
      <c r="AS147" s="217">
        <f ca="1">(J147-I147)*DCF!$H$41</f>
        <v>219.24273885317808</v>
      </c>
      <c r="AT147" s="217">
        <f ca="1">(U147-Z147)*(1-DCF!$H$40)+Z147-AE147-AO147</f>
        <v>70.537820203269064</v>
      </c>
      <c r="AU147" s="217">
        <f ca="1">(V147-AA147)*(1-DCF!$H$40)+AA147-AF147-AP147</f>
        <v>198.43943628767991</v>
      </c>
      <c r="AV147" s="217">
        <f ca="1">(W147-AB147)*(1-DCF!$H$40)+AB147-AG147-AQ147</f>
        <v>418.64730399477435</v>
      </c>
      <c r="AW147" s="217">
        <f ca="1">(X147-AC147)*(1-DCF!$H$40)+AC147-AH147-AR147</f>
        <v>617.03404739646703</v>
      </c>
      <c r="AX147" s="217">
        <f ca="1">(Y147-AD147)*(1-DCF!$H$40)+AD147-AI147-AS147</f>
        <v>775.86198886661759</v>
      </c>
      <c r="AY147" s="218">
        <f t="shared" ca="1" si="23"/>
        <v>0.10389852109893585</v>
      </c>
      <c r="AZ147" s="219">
        <f t="shared" ca="1" si="24"/>
        <v>12.27970421978717</v>
      </c>
      <c r="BA147" s="217">
        <f ca="1">SUMPRODUCT(AT147:AX147,(1+$AY147)^(-{1,2,3,4,5}))</f>
        <v>1426.7802552567002</v>
      </c>
      <c r="BB147" s="217">
        <f t="shared" ca="1" si="25"/>
        <v>25419.460354561863</v>
      </c>
      <c r="BC147" s="217">
        <f t="shared" ca="1" si="26"/>
        <v>15506.742272829397</v>
      </c>
      <c r="BD147" s="217">
        <f t="shared" ca="1" si="27"/>
        <v>16933.522528086098</v>
      </c>
      <c r="BE147" s="217">
        <f ca="1">BD147-(DCF!$J$48-DCF!$J$51)</f>
        <v>16371.382528086098</v>
      </c>
      <c r="BF147" s="220">
        <f ca="1">BE147/DCF!$J$55</f>
        <v>660.67739913871242</v>
      </c>
    </row>
    <row r="148" spans="1:58" ht="15" customHeight="1">
      <c r="A148">
        <v>122</v>
      </c>
      <c r="B148" s="215">
        <f t="shared" ca="1" si="14"/>
        <v>0.12098683510617358</v>
      </c>
      <c r="C148" s="216">
        <f t="shared" ca="1" si="15"/>
        <v>0.24595409643485672</v>
      </c>
      <c r="D148" s="215">
        <f t="shared" ca="1" si="16"/>
        <v>0.67329562474659155</v>
      </c>
      <c r="E148" s="216">
        <f t="shared" ca="1" si="17"/>
        <v>0.59583148610176939</v>
      </c>
      <c r="F148" s="217">
        <f ca="1">DCF!$H$7*(1+('A1'!F14+$C148*('A1'!F12-'A1'!F14)))</f>
        <v>6154.6839251794199</v>
      </c>
      <c r="G148" s="217">
        <f ca="1">F148*(1+('A1'!G14+$C148*('A1'!G12-'A1'!G14)))</f>
        <v>6751.0304192391313</v>
      </c>
      <c r="H148" s="217">
        <f ca="1">G148*(1+('A1'!H14+$C148*('A1'!H12-'A1'!H14)))</f>
        <v>7304.4396064809534</v>
      </c>
      <c r="I148" s="217">
        <f ca="1">H148*(1+('A1'!I14+$C148*('A1'!I12-'A1'!I14)))</f>
        <v>7831.3517027087519</v>
      </c>
      <c r="J148" s="217">
        <f ca="1">I148*(1+('A1'!J14+$C148*('A1'!J12-'A1'!J14)))</f>
        <v>8357.7500000774216</v>
      </c>
      <c r="K148" s="216">
        <f ca="1">'A1'!F21+$C148*('A1'!F19-'A1'!F21)</f>
        <v>0.36647252469608288</v>
      </c>
      <c r="L148" s="216">
        <f ca="1">'A1'!G21+$C148*('A1'!G19-'A1'!G21)</f>
        <v>0.36655344276738577</v>
      </c>
      <c r="M148" s="216">
        <f ca="1">'A1'!H21+$C148*('A1'!H19-'A1'!H21)</f>
        <v>0.35909390180303719</v>
      </c>
      <c r="N148" s="216">
        <f ca="1">'A1'!I21+$C148*('A1'!I19-'A1'!I21)</f>
        <v>0.35409390180303718</v>
      </c>
      <c r="O148" s="216">
        <f ca="1">'A1'!J21+$C148*('A1'!J19-'A1'!J21)</f>
        <v>0.34909390180303718</v>
      </c>
      <c r="P148" s="216">
        <f ca="1">'A1'!F28+$C148*('A1'!F26-'A1'!F28)</f>
        <v>0.45385114758912859</v>
      </c>
      <c r="Q148" s="216">
        <f ca="1">'A1'!G28+$C148*('A1'!G26-'A1'!G28)</f>
        <v>0.45393206566043148</v>
      </c>
      <c r="R148" s="216">
        <f ca="1">'A1'!H28+$C148*('A1'!H26-'A1'!H28)</f>
        <v>0.45024275421390864</v>
      </c>
      <c r="S148" s="216">
        <f ca="1">'A1'!I28+$C148*('A1'!I26-'A1'!I28)</f>
        <v>0.44901298373173432</v>
      </c>
      <c r="T148" s="216">
        <f ca="1">'A1'!J28+$C148*('A1'!J26-'A1'!J28)</f>
        <v>0.44778321324956005</v>
      </c>
      <c r="U148" s="217">
        <f t="shared" ca="1" si="18"/>
        <v>1105.8510059214782</v>
      </c>
      <c r="V148" s="217">
        <f t="shared" ca="1" si="19"/>
        <v>1211.9077932980524</v>
      </c>
      <c r="W148" s="217">
        <f t="shared" ca="1" si="20"/>
        <v>1392.6888812939226</v>
      </c>
      <c r="X148" s="217">
        <f t="shared" ca="1" si="21"/>
        <v>1541.9392272188968</v>
      </c>
      <c r="Y148" s="217">
        <f t="shared" ca="1" si="22"/>
        <v>1697.650291684881</v>
      </c>
      <c r="Z148" s="217">
        <f ca="1">F148*('A1'!F35+$C148*('A1'!F33-'A1'!F35))</f>
        <v>361.71218689246695</v>
      </c>
      <c r="AA148" s="217">
        <f ca="1">G148*('A1'!G35+$C148*('A1'!G33-'A1'!G35))</f>
        <v>401.9594501251442</v>
      </c>
      <c r="AB148" s="217">
        <f ca="1">H148*('A1'!H35+$C148*('A1'!H33-'A1'!H35))</f>
        <v>418.50425111173217</v>
      </c>
      <c r="AC148" s="217">
        <f ca="1">I148*('A1'!I35+$C148*('A1'!I33-'A1'!I35))</f>
        <v>431.10456237426791</v>
      </c>
      <c r="AD148" s="217">
        <f ca="1">J148*('A1'!J35+$C148*('A1'!J33-'A1'!J35))</f>
        <v>443.366525810366</v>
      </c>
      <c r="AE148" s="217">
        <f ca="1">F148*('A1'!F43+$C148*('A1'!F41-'A1'!F43))</f>
        <v>646.73983729654333</v>
      </c>
      <c r="AF148" s="217">
        <f ca="1">G148*('A1'!G43+$C148*('A1'!G41-'A1'!G43))</f>
        <v>718.25297267561336</v>
      </c>
      <c r="AG148" s="217">
        <f ca="1">H148*('A1'!H43+$C148*('A1'!H41-'A1'!H43))</f>
        <v>704.08666916237496</v>
      </c>
      <c r="AH148" s="217">
        <f ca="1">I148*('A1'!I43+$C148*('A1'!I41-'A1'!I43))</f>
        <v>676.56305564071567</v>
      </c>
      <c r="AI148" s="217">
        <f ca="1">J148*('A1'!J43+$C148*('A1'!J41-'A1'!J43))</f>
        <v>680.25070027455661</v>
      </c>
      <c r="AJ148" s="217">
        <f ca="1">(U148-Z148)*DCF!$H$40</f>
        <v>180.08159420502074</v>
      </c>
      <c r="AK148" s="217">
        <f ca="1">(V148-AA148)*DCF!$H$40</f>
        <v>196.00749904784377</v>
      </c>
      <c r="AL148" s="217">
        <f ca="1">(W148-AB148)*DCF!$H$40</f>
        <v>235.75268050409008</v>
      </c>
      <c r="AM148" s="217">
        <f ca="1">(X148-AC148)*DCF!$H$40</f>
        <v>268.82198889240016</v>
      </c>
      <c r="AN148" s="217">
        <f ca="1">(Y148-AD148)*DCF!$H$40</f>
        <v>303.5366713416326</v>
      </c>
      <c r="AO148" s="217">
        <f ca="1">(F148-DCF!$H$7)*DCF!$H$41</f>
        <v>261.83428065626094</v>
      </c>
      <c r="AP148" s="217">
        <f ca="1">(G148-F148)*DCF!$H$41</f>
        <v>197.89006709417652</v>
      </c>
      <c r="AQ148" s="217">
        <f ca="1">(H148-G148)*DCF!$H$41</f>
        <v>183.64186305227503</v>
      </c>
      <c r="AR148" s="217">
        <f ca="1">(I148-H148)*DCF!$H$41</f>
        <v>174.84913739563586</v>
      </c>
      <c r="AS148" s="217">
        <f ca="1">(J148-I148)*DCF!$H$41</f>
        <v>174.67863972067894</v>
      </c>
      <c r="AT148" s="217">
        <f ca="1">(U148-Z148)*(1-DCF!$H$40)+Z148-AE148-AO148</f>
        <v>17.195293763653353</v>
      </c>
      <c r="AU148" s="217">
        <f ca="1">(V148-AA148)*(1-DCF!$H$40)+AA148-AF148-AP148</f>
        <v>99.757254480418737</v>
      </c>
      <c r="AV148" s="217">
        <f ca="1">(W148-AB148)*(1-DCF!$H$40)+AB148-AG148-AQ148</f>
        <v>269.20766857518259</v>
      </c>
      <c r="AW148" s="217">
        <f ca="1">(X148-AC148)*(1-DCF!$H$40)+AC148-AH148-AR148</f>
        <v>421.70504529014505</v>
      </c>
      <c r="AX148" s="217">
        <f ca="1">(Y148-AD148)*(1-DCF!$H$40)+AD148-AI148-AS148</f>
        <v>539.18428034801286</v>
      </c>
      <c r="AY148" s="218">
        <f t="shared" ca="1" si="23"/>
        <v>0.10441662972203539</v>
      </c>
      <c r="AZ148" s="219">
        <f t="shared" ca="1" si="24"/>
        <v>12.383325944407078</v>
      </c>
      <c r="BA148" s="217">
        <f ca="1">SUMPRODUCT(AT148:AX148,(1+$AY148)^(-{1,2,3,4,5}))</f>
        <v>908.79883286156928</v>
      </c>
      <c r="BB148" s="217">
        <f t="shared" ca="1" si="25"/>
        <v>21022.55690155163</v>
      </c>
      <c r="BC148" s="217">
        <f t="shared" ca="1" si="26"/>
        <v>12794.42726400319</v>
      </c>
      <c r="BD148" s="217">
        <f t="shared" ca="1" si="27"/>
        <v>13703.226096864761</v>
      </c>
      <c r="BE148" s="217">
        <f ca="1">BD148-(DCF!$J$48-DCF!$J$51)</f>
        <v>13141.086096864761</v>
      </c>
      <c r="BF148" s="220">
        <f ca="1">BE148/DCF!$J$55</f>
        <v>530.31676276820087</v>
      </c>
    </row>
    <row r="149" spans="1:58" ht="15" customHeight="1">
      <c r="A149">
        <v>123</v>
      </c>
      <c r="B149" s="215">
        <f t="shared" ca="1" si="14"/>
        <v>0.64889235682354418</v>
      </c>
      <c r="C149" s="216">
        <f t="shared" ca="1" si="15"/>
        <v>0.58100856621139862</v>
      </c>
      <c r="D149" s="215">
        <f t="shared" ca="1" si="16"/>
        <v>0.59060325640976008</v>
      </c>
      <c r="E149" s="216">
        <f t="shared" ca="1" si="17"/>
        <v>0.54756395833762317</v>
      </c>
      <c r="F149" s="217">
        <f ca="1">DCF!$H$7*(1+('A1'!F14+$C149*('A1'!F12-'A1'!F14)))</f>
        <v>6352.4399083527187</v>
      </c>
      <c r="G149" s="217">
        <f ca="1">F149*(1+('A1'!G14+$C149*('A1'!G12-'A1'!G14)))</f>
        <v>7287.2096033182943</v>
      </c>
      <c r="H149" s="217">
        <f ca="1">G149*(1+('A1'!H14+$C149*('A1'!H12-'A1'!H14)))</f>
        <v>8201.9811399139744</v>
      </c>
      <c r="I149" s="217">
        <f ca="1">H149*(1+('A1'!I14+$C149*('A1'!I12-'A1'!I14)))</f>
        <v>9040.9681141071651</v>
      </c>
      <c r="J149" s="217">
        <f ca="1">I149*(1+('A1'!J14+$C149*('A1'!J12-'A1'!J14)))</f>
        <v>9860.7181142923491</v>
      </c>
      <c r="K149" s="216">
        <f ca="1">'A1'!F21+$C149*('A1'!F19-'A1'!F21)</f>
        <v>0.34804452885837311</v>
      </c>
      <c r="L149" s="216">
        <f ca="1">'A1'!G21+$C149*('A1'!G19-'A1'!G21)</f>
        <v>0.34142435753414513</v>
      </c>
      <c r="M149" s="216">
        <f ca="1">'A1'!H21+$C149*('A1'!H19-'A1'!H21)</f>
        <v>0.33061427187203113</v>
      </c>
      <c r="N149" s="216">
        <f ca="1">'A1'!I21+$C149*('A1'!I19-'A1'!I21)</f>
        <v>0.32561427187203112</v>
      </c>
      <c r="O149" s="216">
        <f ca="1">'A1'!J21+$C149*('A1'!J19-'A1'!J21)</f>
        <v>0.32061427187203112</v>
      </c>
      <c r="P149" s="216">
        <f ca="1">'A1'!F28+$C149*('A1'!F26-'A1'!F28)</f>
        <v>0.44547478584471506</v>
      </c>
      <c r="Q149" s="216">
        <f ca="1">'A1'!G28+$C149*('A1'!G26-'A1'!G28)</f>
        <v>0.43885461452048707</v>
      </c>
      <c r="R149" s="216">
        <f ca="1">'A1'!H28+$C149*('A1'!H26-'A1'!H28)</f>
        <v>0.43013948602731611</v>
      </c>
      <c r="S149" s="216">
        <f ca="1">'A1'!I28+$C149*('A1'!I26-'A1'!I28)</f>
        <v>0.42723444319625914</v>
      </c>
      <c r="T149" s="216">
        <f ca="1">'A1'!J28+$C149*('A1'!J26-'A1'!J28)</f>
        <v>0.42432940036520211</v>
      </c>
      <c r="U149" s="217">
        <f t="shared" ca="1" si="18"/>
        <v>1311.6561455841211</v>
      </c>
      <c r="V149" s="217">
        <f t="shared" ca="1" si="19"/>
        <v>1601.1531848944514</v>
      </c>
      <c r="W149" s="217">
        <f t="shared" ca="1" si="20"/>
        <v>1962.2931655048471</v>
      </c>
      <c r="X149" s="217">
        <f t="shared" ca="1" si="21"/>
        <v>2234.4868864282021</v>
      </c>
      <c r="Y149" s="217">
        <f t="shared" ca="1" si="22"/>
        <v>2515.0385513352012</v>
      </c>
      <c r="Z149" s="217">
        <f ca="1">F149*('A1'!F35+$C149*('A1'!F33-'A1'!F35))</f>
        <v>362.69228448568271</v>
      </c>
      <c r="AA149" s="217">
        <f ca="1">G149*('A1'!G35+$C149*('A1'!G33-'A1'!G35))</f>
        <v>409.46768337267525</v>
      </c>
      <c r="AB149" s="217">
        <f ca="1">H149*('A1'!H35+$C149*('A1'!H33-'A1'!H35))</f>
        <v>439.69923407070058</v>
      </c>
      <c r="AC149" s="217">
        <f ca="1">I149*('A1'!I35+$C149*('A1'!I33-'A1'!I35))</f>
        <v>461.34159156453109</v>
      </c>
      <c r="AD149" s="217">
        <f ca="1">J149*('A1'!J35+$C149*('A1'!J33-'A1'!J35))</f>
        <v>483.4502740795744</v>
      </c>
      <c r="AE149" s="217">
        <f ca="1">F149*('A1'!F43+$C149*('A1'!F41-'A1'!F43))</f>
        <v>624.95194985687738</v>
      </c>
      <c r="AF149" s="217">
        <f ca="1">G149*('A1'!G43+$C149*('A1'!G41-'A1'!G43))</f>
        <v>689.84151226589745</v>
      </c>
      <c r="AG149" s="217">
        <f ca="1">H149*('A1'!H43+$C149*('A1'!H41-'A1'!H43))</f>
        <v>694.41827411416511</v>
      </c>
      <c r="AH149" s="217">
        <f ca="1">I149*('A1'!I43+$C149*('A1'!I41-'A1'!I43))</f>
        <v>675.04117360026748</v>
      </c>
      <c r="AI149" s="217">
        <f ca="1">J149*('A1'!J43+$C149*('A1'!J41-'A1'!J43))</f>
        <v>686.94397101731965</v>
      </c>
      <c r="AJ149" s="217">
        <f ca="1">(U149-Z149)*DCF!$H$40</f>
        <v>229.6492543858221</v>
      </c>
      <c r="AK149" s="217">
        <f ca="1">(V149-AA149)*DCF!$H$40</f>
        <v>288.38789136826983</v>
      </c>
      <c r="AL149" s="217">
        <f ca="1">(W149-AB149)*DCF!$H$40</f>
        <v>368.46773140706347</v>
      </c>
      <c r="AM149" s="217">
        <f ca="1">(X149-AC149)*DCF!$H$40</f>
        <v>429.10116135700838</v>
      </c>
      <c r="AN149" s="217">
        <f ca="1">(Y149-AD149)*DCF!$H$40</f>
        <v>491.64436309586165</v>
      </c>
      <c r="AO149" s="217">
        <f ca="1">(F149-DCF!$H$7)*DCF!$H$41</f>
        <v>327.45711095417914</v>
      </c>
      <c r="AP149" s="217">
        <f ca="1">(G149-F149)*DCF!$H$41</f>
        <v>310.1915404835409</v>
      </c>
      <c r="AQ149" s="217">
        <f ca="1">(H149-G149)*DCF!$H$41</f>
        <v>303.55540370567911</v>
      </c>
      <c r="AR149" s="217">
        <f ca="1">(I149-H149)*DCF!$H$41</f>
        <v>278.4072519383447</v>
      </c>
      <c r="AS149" s="217">
        <f ca="1">(J149-I149)*DCF!$H$41</f>
        <v>272.02370459623154</v>
      </c>
      <c r="AT149" s="217">
        <f ca="1">(U149-Z149)*(1-DCF!$H$40)+Z149-AE149-AO149</f>
        <v>129.59783038724242</v>
      </c>
      <c r="AU149" s="217">
        <f ca="1">(V149-AA149)*(1-DCF!$H$40)+AA149-AF149-AP149</f>
        <v>312.73224077674314</v>
      </c>
      <c r="AV149" s="217">
        <f ca="1">(W149-AB149)*(1-DCF!$H$40)+AB149-AG149-AQ149</f>
        <v>595.85175627793956</v>
      </c>
      <c r="AW149" s="217">
        <f ca="1">(X149-AC149)*(1-DCF!$H$40)+AC149-AH149-AR149</f>
        <v>851.93729953258185</v>
      </c>
      <c r="AX149" s="217">
        <f ca="1">(Y149-AD149)*(1-DCF!$H$40)+AD149-AI149-AS149</f>
        <v>1064.4265126257883</v>
      </c>
      <c r="AY149" s="218">
        <f t="shared" ca="1" si="23"/>
        <v>0.10345127916675247</v>
      </c>
      <c r="AZ149" s="219">
        <f t="shared" ca="1" si="24"/>
        <v>12.190255833350493</v>
      </c>
      <c r="BA149" s="217">
        <f ca="1">SUMPRODUCT(AT149:AX149,(1+$AY149)^(-{1,2,3,4,5}))</f>
        <v>2043.0671812244443</v>
      </c>
      <c r="BB149" s="217">
        <f t="shared" ca="1" si="25"/>
        <v>30658.96337151531</v>
      </c>
      <c r="BC149" s="217">
        <f t="shared" ca="1" si="26"/>
        <v>18740.952256755896</v>
      </c>
      <c r="BD149" s="217">
        <f t="shared" ca="1" si="27"/>
        <v>20784.01943798034</v>
      </c>
      <c r="BE149" s="217">
        <f ca="1">BD149-(DCF!$J$48-DCF!$J$51)</f>
        <v>20221.87943798034</v>
      </c>
      <c r="BF149" s="220">
        <f ca="1">BE149/DCF!$J$55</f>
        <v>816.06661440237758</v>
      </c>
    </row>
    <row r="150" spans="1:58" ht="15" customHeight="1">
      <c r="A150">
        <v>124</v>
      </c>
      <c r="B150" s="215">
        <f t="shared" ca="1" si="14"/>
        <v>0.53954953865328636</v>
      </c>
      <c r="C150" s="216">
        <f t="shared" ca="1" si="15"/>
        <v>0.52018208591867188</v>
      </c>
      <c r="D150" s="215">
        <f t="shared" ca="1" si="16"/>
        <v>0.99654618136713136</v>
      </c>
      <c r="E150" s="216">
        <f t="shared" ca="1" si="17"/>
        <v>0.95844390157348358</v>
      </c>
      <c r="F150" s="217">
        <f ca="1">DCF!$H$7*(1+('A1'!F14+$C150*('A1'!F12-'A1'!F14)))</f>
        <v>6316.5388788237533</v>
      </c>
      <c r="G150" s="217">
        <f ca="1">F150*(1+('A1'!G14+$C150*('A1'!G12-'A1'!G14)))</f>
        <v>7188.3937670191171</v>
      </c>
      <c r="H150" s="217">
        <f ca="1">G150*(1+('A1'!H14+$C150*('A1'!H12-'A1'!H14)))</f>
        <v>8033.9190317073353</v>
      </c>
      <c r="I150" s="217">
        <f ca="1">H150*(1+('A1'!I14+$C150*('A1'!I12-'A1'!I14)))</f>
        <v>8811.7340516940731</v>
      </c>
      <c r="J150" s="217">
        <f ca="1">I150*(1+('A1'!J14+$C150*('A1'!J12-'A1'!J14)))</f>
        <v>9573.1801882487325</v>
      </c>
      <c r="K150" s="216">
        <f ca="1">'A1'!F21+$C150*('A1'!F19-'A1'!F21)</f>
        <v>0.35138998527447307</v>
      </c>
      <c r="L150" s="216">
        <f ca="1">'A1'!G21+$C150*('A1'!G19-'A1'!G21)</f>
        <v>0.34598634355609958</v>
      </c>
      <c r="M150" s="216">
        <f ca="1">'A1'!H21+$C150*('A1'!H19-'A1'!H21)</f>
        <v>0.33578452269691289</v>
      </c>
      <c r="N150" s="216">
        <f ca="1">'A1'!I21+$C150*('A1'!I19-'A1'!I21)</f>
        <v>0.33078452269691289</v>
      </c>
      <c r="O150" s="216">
        <f ca="1">'A1'!J21+$C150*('A1'!J19-'A1'!J21)</f>
        <v>0.32578452269691288</v>
      </c>
      <c r="P150" s="216">
        <f ca="1">'A1'!F28+$C150*('A1'!F26-'A1'!F28)</f>
        <v>0.44699544785203321</v>
      </c>
      <c r="Q150" s="216">
        <f ca="1">'A1'!G28+$C150*('A1'!G26-'A1'!G28)</f>
        <v>0.44159180613365978</v>
      </c>
      <c r="R150" s="216">
        <f ca="1">'A1'!H28+$C150*('A1'!H26-'A1'!H28)</f>
        <v>0.43378907484487972</v>
      </c>
      <c r="S150" s="216">
        <f ca="1">'A1'!I28+$C150*('A1'!I26-'A1'!I28)</f>
        <v>0.43118816441528635</v>
      </c>
      <c r="T150" s="216">
        <f ca="1">'A1'!J28+$C150*('A1'!J26-'A1'!J28)</f>
        <v>0.42858725398569297</v>
      </c>
      <c r="U150" s="217">
        <f t="shared" ca="1" si="18"/>
        <v>1273.5062501936347</v>
      </c>
      <c r="V150" s="217">
        <f t="shared" ca="1" si="19"/>
        <v>1526.9719047488018</v>
      </c>
      <c r="W150" s="217">
        <f t="shared" ca="1" si="20"/>
        <v>1851.2270601168459</v>
      </c>
      <c r="X150" s="217">
        <f t="shared" ca="1" si="21"/>
        <v>2097.4333782066742</v>
      </c>
      <c r="Y150" s="217">
        <f t="shared" ca="1" si="22"/>
        <v>2351.4432411368125</v>
      </c>
      <c r="Z150" s="217">
        <f ca="1">F150*('A1'!F35+$C150*('A1'!F33-'A1'!F35))</f>
        <v>362.56358088056055</v>
      </c>
      <c r="AA150" s="217">
        <f ca="1">G150*('A1'!G35+$C150*('A1'!G33-'A1'!G35))</f>
        <v>408.28767691385741</v>
      </c>
      <c r="AB150" s="217">
        <f ca="1">H150*('A1'!H35+$C150*('A1'!H33-'A1'!H35))</f>
        <v>436.06503354227249</v>
      </c>
      <c r="AC150" s="217">
        <f ca="1">I150*('A1'!I35+$C150*('A1'!I33-'A1'!I35))</f>
        <v>456.07610060340653</v>
      </c>
      <c r="AD150" s="217">
        <f ca="1">J150*('A1'!J35+$C150*('A1'!J33-'A1'!J35))</f>
        <v>476.34052847154669</v>
      </c>
      <c r="AE150" s="217">
        <f ca="1">F150*('A1'!F43+$C150*('A1'!F41-'A1'!F43))</f>
        <v>629.10426927515425</v>
      </c>
      <c r="AF150" s="217">
        <f ca="1">G150*('A1'!G43+$C150*('A1'!G41-'A1'!G43))</f>
        <v>695.7907049625511</v>
      </c>
      <c r="AG150" s="217">
        <f ca="1">H150*('A1'!H43+$C150*('A1'!H41-'A1'!H43))</f>
        <v>697.29297172873692</v>
      </c>
      <c r="AH150" s="217">
        <f ca="1">I150*('A1'!I43+$C150*('A1'!I41-'A1'!I43))</f>
        <v>676.68501792595839</v>
      </c>
      <c r="AI150" s="217">
        <f ca="1">J150*('A1'!J43+$C150*('A1'!J41-'A1'!J43))</f>
        <v>687.29332757043744</v>
      </c>
      <c r="AJ150" s="217">
        <f ca="1">(U150-Z150)*DCF!$H$40</f>
        <v>220.44812597376395</v>
      </c>
      <c r="AK150" s="217">
        <f ca="1">(V150-AA150)*DCF!$H$40</f>
        <v>270.72158313605649</v>
      </c>
      <c r="AL150" s="217">
        <f ca="1">(W150-AB150)*DCF!$H$40</f>
        <v>342.46921043104675</v>
      </c>
      <c r="AM150" s="217">
        <f ca="1">(X150-AC150)*DCF!$H$40</f>
        <v>397.20846117999076</v>
      </c>
      <c r="AN150" s="217">
        <f ca="1">(Y150-AD150)*DCF!$H$40</f>
        <v>453.77485646499429</v>
      </c>
      <c r="AO150" s="217">
        <f ca="1">(F150-DCF!$H$7)*DCF!$H$41</f>
        <v>315.54380683819051</v>
      </c>
      <c r="AP150" s="217">
        <f ca="1">(G150-F150)*DCF!$H$41</f>
        <v>289.31405489924947</v>
      </c>
      <c r="AQ150" s="217">
        <f ca="1">(H150-G150)*DCF!$H$41</f>
        <v>280.5769012238365</v>
      </c>
      <c r="AR150" s="217">
        <f ca="1">(I150-H150)*DCF!$H$41</f>
        <v>258.10811000864504</v>
      </c>
      <c r="AS150" s="217">
        <f ca="1">(J150-I150)*DCF!$H$41</f>
        <v>252.67630237181439</v>
      </c>
      <c r="AT150" s="217">
        <f ca="1">(U150-Z150)*(1-DCF!$H$40)+Z150-AE150-AO150</f>
        <v>108.41004810652618</v>
      </c>
      <c r="AU150" s="217">
        <f ca="1">(V150-AA150)*(1-DCF!$H$40)+AA150-AF150-AP150</f>
        <v>271.14556175094464</v>
      </c>
      <c r="AV150" s="217">
        <f ca="1">(W150-AB150)*(1-DCF!$H$40)+AB150-AG150-AQ150</f>
        <v>530.88797673322574</v>
      </c>
      <c r="AW150" s="217">
        <f ca="1">(X150-AC150)*(1-DCF!$H$40)+AC150-AH150-AR150</f>
        <v>765.43178909207995</v>
      </c>
      <c r="AX150" s="217">
        <f ca="1">(Y150-AD150)*(1-DCF!$H$40)+AD150-AI150-AS150</f>
        <v>957.69875472956653</v>
      </c>
      <c r="AY150" s="218">
        <f t="shared" ca="1" si="23"/>
        <v>0.11166887803146967</v>
      </c>
      <c r="AZ150" s="219">
        <f t="shared" ca="1" si="24"/>
        <v>13.833775606293933</v>
      </c>
      <c r="BA150" s="217">
        <f ca="1">SUMPRODUCT(AT150:AX150,(1+$AY150)^(-{1,2,3,4,5}))</f>
        <v>1768.649670865866</v>
      </c>
      <c r="BB150" s="217">
        <f t="shared" ca="1" si="25"/>
        <v>32529.338148823179</v>
      </c>
      <c r="BC150" s="217">
        <f t="shared" ca="1" si="26"/>
        <v>19160.109637833364</v>
      </c>
      <c r="BD150" s="217">
        <f t="shared" ca="1" si="27"/>
        <v>20928.759308699231</v>
      </c>
      <c r="BE150" s="217">
        <f ca="1">BD150-(DCF!$J$48-DCF!$J$51)</f>
        <v>20366.619308699232</v>
      </c>
      <c r="BF150" s="220">
        <f ca="1">BE150/DCF!$J$55</f>
        <v>821.9076825696003</v>
      </c>
    </row>
    <row r="151" spans="1:58" ht="15" customHeight="1">
      <c r="A151">
        <v>125</v>
      </c>
      <c r="B151" s="215">
        <f t="shared" ca="1" si="14"/>
        <v>0.21915570325716716</v>
      </c>
      <c r="C151" s="216">
        <f t="shared" ca="1" si="15"/>
        <v>0.33102545465354105</v>
      </c>
      <c r="D151" s="215">
        <f t="shared" ca="1" si="16"/>
        <v>0.26186752211613451</v>
      </c>
      <c r="E151" s="216">
        <f t="shared" ca="1" si="17"/>
        <v>0.36184770423213586</v>
      </c>
      <c r="F151" s="217">
        <f ca="1">DCF!$H$7*(1+('A1'!F14+$C151*('A1'!F12-'A1'!F14)))</f>
        <v>6204.8947762557955</v>
      </c>
      <c r="G151" s="217">
        <f ca="1">F151*(1+('A1'!G14+$C151*('A1'!G12-'A1'!G14)))</f>
        <v>6885.2851799892615</v>
      </c>
      <c r="H151" s="217">
        <f ca="1">G151*(1+('A1'!H14+$C151*('A1'!H12-'A1'!H14)))</f>
        <v>7525.846044415006</v>
      </c>
      <c r="I151" s="217">
        <f ca="1">H151*(1+('A1'!I14+$C151*('A1'!I12-'A1'!I14)))</f>
        <v>8126.3505414012088</v>
      </c>
      <c r="J151" s="217">
        <f ca="1">I151*(1+('A1'!J14+$C151*('A1'!J12-'A1'!J14)))</f>
        <v>8720.9700902561653</v>
      </c>
      <c r="K151" s="216">
        <f ca="1">'A1'!F21+$C151*('A1'!F19-'A1'!F21)</f>
        <v>0.36179359999405525</v>
      </c>
      <c r="L151" s="216">
        <f ca="1">'A1'!G21+$C151*('A1'!G19-'A1'!G21)</f>
        <v>0.36017309090098443</v>
      </c>
      <c r="M151" s="216">
        <f ca="1">'A1'!H21+$C151*('A1'!H19-'A1'!H21)</f>
        <v>0.35186283635444904</v>
      </c>
      <c r="N151" s="216">
        <f ca="1">'A1'!I21+$C151*('A1'!I19-'A1'!I21)</f>
        <v>0.34686283635444903</v>
      </c>
      <c r="O151" s="216">
        <f ca="1">'A1'!J21+$C151*('A1'!J19-'A1'!J21)</f>
        <v>0.34186283635444903</v>
      </c>
      <c r="P151" s="216">
        <f ca="1">'A1'!F28+$C151*('A1'!F26-'A1'!F28)</f>
        <v>0.45172436363366147</v>
      </c>
      <c r="Q151" s="216">
        <f ca="1">'A1'!G28+$C151*('A1'!G26-'A1'!G28)</f>
        <v>0.45010385454059065</v>
      </c>
      <c r="R151" s="216">
        <f ca="1">'A1'!H28+$C151*('A1'!H26-'A1'!H28)</f>
        <v>0.44513847272078755</v>
      </c>
      <c r="S151" s="216">
        <f ca="1">'A1'!I28+$C151*('A1'!I26-'A1'!I28)</f>
        <v>0.44348334544751988</v>
      </c>
      <c r="T151" s="216">
        <f ca="1">'A1'!J28+$C151*('A1'!J26-'A1'!J28)</f>
        <v>0.44182821817425216</v>
      </c>
      <c r="U151" s="217">
        <f t="shared" ca="1" si="18"/>
        <v>1157.1014133519238</v>
      </c>
      <c r="V151" s="217">
        <f t="shared" ca="1" si="19"/>
        <v>1306.2973358534175</v>
      </c>
      <c r="W151" s="217">
        <f t="shared" ca="1" si="20"/>
        <v>1527.7368951175552</v>
      </c>
      <c r="X151" s="217">
        <f t="shared" ca="1" si="21"/>
        <v>1703.7204190204004</v>
      </c>
      <c r="Y151" s="217">
        <f t="shared" ca="1" si="22"/>
        <v>1886.4238437100487</v>
      </c>
      <c r="Z151" s="217">
        <f ca="1">F151*('A1'!F35+$C151*('A1'!F33-'A1'!F35))</f>
        <v>362.02379600341044</v>
      </c>
      <c r="AA151" s="217">
        <f ca="1">G151*('A1'!G35+$C151*('A1'!G33-'A1'!G35))</f>
        <v>404.09563458808185</v>
      </c>
      <c r="AB151" s="217">
        <f ca="1">H151*('A1'!H35+$C151*('A1'!H33-'A1'!H35))</f>
        <v>424.14704997134504</v>
      </c>
      <c r="AC151" s="217">
        <f ca="1">I151*('A1'!I35+$C151*('A1'!I33-'A1'!I35))</f>
        <v>439.04798480957351</v>
      </c>
      <c r="AD151" s="217">
        <f ca="1">J151*('A1'!J35+$C151*('A1'!J33-'A1'!J35))</f>
        <v>453.7319679845815</v>
      </c>
      <c r="AE151" s="217">
        <f ca="1">F151*('A1'!F43+$C151*('A1'!F41-'A1'!F43))</f>
        <v>641.45886310038838</v>
      </c>
      <c r="AF151" s="217">
        <f ca="1">G151*('A1'!G43+$C151*('A1'!G41-'A1'!G43))</f>
        <v>712.03563269938184</v>
      </c>
      <c r="AG151" s="217">
        <f ca="1">H151*('A1'!H43+$C151*('A1'!H41-'A1'!H43))</f>
        <v>703.02020336589953</v>
      </c>
      <c r="AH151" s="217">
        <f ca="1">I151*('A1'!I43+$C151*('A1'!I41-'A1'!I43))</f>
        <v>677.85229054066644</v>
      </c>
      <c r="AI151" s="217">
        <f ca="1">J151*('A1'!J43+$C151*('A1'!J41-'A1'!J43))</f>
        <v>683.84710000291057</v>
      </c>
      <c r="AJ151" s="217">
        <f ca="1">(U151-Z151)*DCF!$H$40</f>
        <v>192.40878339834023</v>
      </c>
      <c r="AK151" s="217">
        <f ca="1">(V151-AA151)*DCF!$H$40</f>
        <v>218.33281170621123</v>
      </c>
      <c r="AL151" s="217">
        <f ca="1">(W151-AB151)*DCF!$H$40</f>
        <v>267.06874252538285</v>
      </c>
      <c r="AM151" s="217">
        <f ca="1">(X151-AC151)*DCF!$H$40</f>
        <v>306.05072907902007</v>
      </c>
      <c r="AN151" s="217">
        <f ca="1">(Y151-AD151)*DCF!$H$40</f>
        <v>346.71143392556303</v>
      </c>
      <c r="AO151" s="217">
        <f ca="1">(F151-DCF!$H$7)*DCF!$H$41</f>
        <v>278.49611867716959</v>
      </c>
      <c r="AP151" s="217">
        <f ca="1">(G151-F151)*DCF!$H$41</f>
        <v>225.77897914424202</v>
      </c>
      <c r="AQ151" s="217">
        <f ca="1">(H151-G151)*DCF!$H$41</f>
        <v>212.56204857711782</v>
      </c>
      <c r="AR151" s="217">
        <f ca="1">(I151-H151)*DCF!$H$41</f>
        <v>199.26984795362227</v>
      </c>
      <c r="AS151" s="217">
        <f ca="1">(J151-I151)*DCF!$H$41</f>
        <v>197.31700209615761</v>
      </c>
      <c r="AT151" s="217">
        <f ca="1">(U151-Z151)*(1-DCF!$H$40)+Z151-AE151-AO151</f>
        <v>44.73764817602563</v>
      </c>
      <c r="AU151" s="217">
        <f ca="1">(V151-AA151)*(1-DCF!$H$40)+AA151-AF151-AP151</f>
        <v>150.1499123035824</v>
      </c>
      <c r="AV151" s="217">
        <f ca="1">(W151-AB151)*(1-DCF!$H$40)+AB151-AG151-AQ151</f>
        <v>345.08590064915484</v>
      </c>
      <c r="AW151" s="217">
        <f ca="1">(X151-AC151)*(1-DCF!$H$40)+AC151-AH151-AR151</f>
        <v>520.54755144709156</v>
      </c>
      <c r="AX151" s="217">
        <f ca="1">(Y151-AD151)*(1-DCF!$H$40)+AD151-AI151-AS151</f>
        <v>658.54830768541763</v>
      </c>
      <c r="AY151" s="218">
        <f t="shared" ca="1" si="23"/>
        <v>9.9736954084642712E-2</v>
      </c>
      <c r="AZ151" s="219">
        <f t="shared" ca="1" si="24"/>
        <v>11.447390816928543</v>
      </c>
      <c r="BA151" s="217">
        <f ca="1">SUMPRODUCT(AT151:AX151,(1+$AY151)^(-{1,2,3,4,5}))</f>
        <v>1189.5619788449696</v>
      </c>
      <c r="BB151" s="217">
        <f t="shared" ca="1" si="25"/>
        <v>21594.630985321455</v>
      </c>
      <c r="BC151" s="217">
        <f t="shared" ca="1" si="26"/>
        <v>13424.610480848656</v>
      </c>
      <c r="BD151" s="217">
        <f t="shared" ca="1" si="27"/>
        <v>14614.172459693626</v>
      </c>
      <c r="BE151" s="217">
        <f ca="1">BD151-(DCF!$J$48-DCF!$J$51)</f>
        <v>14052.032459693626</v>
      </c>
      <c r="BF151" s="220">
        <f ca="1">BE151/DCF!$J$55</f>
        <v>567.07857397847272</v>
      </c>
    </row>
    <row r="152" spans="1:58" ht="15" customHeight="1">
      <c r="A152">
        <v>126</v>
      </c>
      <c r="B152" s="215">
        <f t="shared" ca="1" si="14"/>
        <v>0.75871029637466181</v>
      </c>
      <c r="C152" s="216">
        <f t="shared" ca="1" si="15"/>
        <v>0.65266032214463454</v>
      </c>
      <c r="D152" s="215">
        <f t="shared" ca="1" si="16"/>
        <v>0.46430650130341977</v>
      </c>
      <c r="E152" s="216">
        <f t="shared" ca="1" si="17"/>
        <v>0.48182284156286104</v>
      </c>
      <c r="F152" s="217">
        <f ca="1">DCF!$H$7*(1+('A1'!F14+$C152*('A1'!F12-'A1'!F14)))</f>
        <v>6394.7302364003353</v>
      </c>
      <c r="G152" s="217">
        <f ca="1">F152*(1+('A1'!G14+$C152*('A1'!G12-'A1'!G14)))</f>
        <v>7404.452055001917</v>
      </c>
      <c r="H152" s="217">
        <f ca="1">G152*(1+('A1'!H14+$C152*('A1'!H12-'A1'!H14)))</f>
        <v>8402.9116260098799</v>
      </c>
      <c r="I152" s="217">
        <f ca="1">H152*(1+('A1'!I14+$C152*('A1'!I12-'A1'!I14)))</f>
        <v>9316.6394381009777</v>
      </c>
      <c r="J152" s="217">
        <f ca="1">I152*(1+('A1'!J14+$C152*('A1'!J12-'A1'!J14)))</f>
        <v>10208.113472794375</v>
      </c>
      <c r="K152" s="216">
        <f ca="1">'A1'!F21+$C152*('A1'!F19-'A1'!F21)</f>
        <v>0.34410368228204513</v>
      </c>
      <c r="L152" s="216">
        <f ca="1">'A1'!G21+$C152*('A1'!G19-'A1'!G21)</f>
        <v>0.33605047583915243</v>
      </c>
      <c r="M152" s="216">
        <f ca="1">'A1'!H21+$C152*('A1'!H19-'A1'!H21)</f>
        <v>0.32452387261770604</v>
      </c>
      <c r="N152" s="216">
        <f ca="1">'A1'!I21+$C152*('A1'!I19-'A1'!I21)</f>
        <v>0.31952387261770604</v>
      </c>
      <c r="O152" s="216">
        <f ca="1">'A1'!J21+$C152*('A1'!J19-'A1'!J21)</f>
        <v>0.31452387261770604</v>
      </c>
      <c r="P152" s="216">
        <f ca="1">'A1'!F28+$C152*('A1'!F26-'A1'!F28)</f>
        <v>0.44368349194638412</v>
      </c>
      <c r="Q152" s="216">
        <f ca="1">'A1'!G28+$C152*('A1'!G26-'A1'!G28)</f>
        <v>0.43563028550349142</v>
      </c>
      <c r="R152" s="216">
        <f ca="1">'A1'!H28+$C152*('A1'!H26-'A1'!H28)</f>
        <v>0.42584038067132196</v>
      </c>
      <c r="S152" s="216">
        <f ca="1">'A1'!I28+$C152*('A1'!I26-'A1'!I28)</f>
        <v>0.42257707906059877</v>
      </c>
      <c r="T152" s="216">
        <f ca="1">'A1'!J28+$C152*('A1'!J26-'A1'!J28)</f>
        <v>0.41931377744987558</v>
      </c>
      <c r="U152" s="217">
        <f t="shared" ca="1" si="18"/>
        <v>1357.0437735134199</v>
      </c>
      <c r="V152" s="217">
        <f t="shared" ca="1" si="19"/>
        <v>1690.5788558729334</v>
      </c>
      <c r="W152" s="217">
        <f t="shared" ca="1" si="20"/>
        <v>2097.6671183052845</v>
      </c>
      <c r="X152" s="217">
        <f t="shared" ca="1" si="21"/>
        <v>2402.7524446426146</v>
      </c>
      <c r="Y152" s="217">
        <f t="shared" ca="1" si="22"/>
        <v>2717.0154702957316</v>
      </c>
      <c r="Z152" s="217">
        <f ca="1">F152*('A1'!F35+$C152*('A1'!F33-'A1'!F35))</f>
        <v>362.81588070343474</v>
      </c>
      <c r="AA152" s="217">
        <f ca="1">G152*('A1'!G35+$C152*('A1'!G33-'A1'!G35))</f>
        <v>410.75010677489831</v>
      </c>
      <c r="AB152" s="217">
        <f ca="1">H152*('A1'!H35+$C152*('A1'!H33-'A1'!H35))</f>
        <v>443.84798046396327</v>
      </c>
      <c r="AC152" s="217">
        <f ca="1">I152*('A1'!I35+$C152*('A1'!I33-'A1'!I35))</f>
        <v>467.39787664613999</v>
      </c>
      <c r="AD152" s="217">
        <f ca="1">J152*('A1'!J35+$C152*('A1'!J33-'A1'!J35))</f>
        <v>491.70518694476942</v>
      </c>
      <c r="AE152" s="217">
        <f ca="1">F152*('A1'!F43+$C152*('A1'!F41-'A1'!F43))</f>
        <v>619.94859208169532</v>
      </c>
      <c r="AF152" s="217">
        <f ca="1">G152*('A1'!G43+$C152*('A1'!G41-'A1'!G43))</f>
        <v>682.37126410194867</v>
      </c>
      <c r="AG152" s="217">
        <f ca="1">H152*('A1'!H43+$C152*('A1'!H41-'A1'!H43))</f>
        <v>690.35707542357977</v>
      </c>
      <c r="AH152" s="217">
        <f ca="1">I152*('A1'!I43+$C152*('A1'!I41-'A1'!I43))</f>
        <v>672.2597152254192</v>
      </c>
      <c r="AI152" s="217">
        <f ca="1">J152*('A1'!J43+$C152*('A1'!J41-'A1'!J43))</f>
        <v>685.54514058399013</v>
      </c>
      <c r="AJ152" s="217">
        <f ca="1">(U152-Z152)*DCF!$H$40</f>
        <v>240.60315006001642</v>
      </c>
      <c r="AK152" s="217">
        <f ca="1">(V152-AA152)*DCF!$H$40</f>
        <v>309.71855728172449</v>
      </c>
      <c r="AL152" s="217">
        <f ca="1">(W152-AB152)*DCF!$H$40</f>
        <v>400.22423135759971</v>
      </c>
      <c r="AM152" s="217">
        <f ca="1">(X152-AC152)*DCF!$H$40</f>
        <v>468.35580545514682</v>
      </c>
      <c r="AN152" s="217">
        <f ca="1">(Y152-AD152)*DCF!$H$40</f>
        <v>538.52508857093278</v>
      </c>
      <c r="AO152" s="217">
        <f ca="1">(F152-DCF!$H$7)*DCF!$H$41</f>
        <v>341.49062324634605</v>
      </c>
      <c r="AP152" s="217">
        <f ca="1">(G152-F152)*DCF!$H$41</f>
        <v>335.06345793912521</v>
      </c>
      <c r="AQ152" s="217">
        <f ca="1">(H152-G152)*DCF!$H$41</f>
        <v>331.32622303604006</v>
      </c>
      <c r="AR152" s="217">
        <f ca="1">(I152-H152)*DCF!$H$41</f>
        <v>303.20905688500181</v>
      </c>
      <c r="AS152" s="217">
        <f ca="1">(J152-I152)*DCF!$H$41</f>
        <v>295.82442136488623</v>
      </c>
      <c r="AT152" s="217">
        <f ca="1">(U152-Z152)*(1-DCF!$H$40)+Z152-AE152-AO152</f>
        <v>155.00140812536216</v>
      </c>
      <c r="AU152" s="217">
        <f ca="1">(V152-AA152)*(1-DCF!$H$40)+AA152-AF152-AP152</f>
        <v>363.42557655013502</v>
      </c>
      <c r="AV152" s="217">
        <f ca="1">(W152-AB152)*(1-DCF!$H$40)+AB152-AG152-AQ152</f>
        <v>675.75958848806476</v>
      </c>
      <c r="AW152" s="217">
        <f ca="1">(X152-AC152)*(1-DCF!$H$40)+AC152-AH152-AR152</f>
        <v>958.9278670770467</v>
      </c>
      <c r="AX152" s="217">
        <f ca="1">(Y152-AD152)*(1-DCF!$H$40)+AD152-AI152-AS152</f>
        <v>1197.1208197759224</v>
      </c>
      <c r="AY152" s="218">
        <f t="shared" ca="1" si="23"/>
        <v>0.10213645683125722</v>
      </c>
      <c r="AZ152" s="219">
        <f t="shared" ca="1" si="24"/>
        <v>11.927291366251444</v>
      </c>
      <c r="BA152" s="217">
        <f ca="1">SUMPRODUCT(AT152:AX152,(1+$AY152)^(-{1,2,3,4,5}))</f>
        <v>2330.6251227707062</v>
      </c>
      <c r="BB152" s="217">
        <f t="shared" ca="1" si="25"/>
        <v>32406.635160829886</v>
      </c>
      <c r="BC152" s="217">
        <f t="shared" ca="1" si="26"/>
        <v>19927.696395925766</v>
      </c>
      <c r="BD152" s="217">
        <f t="shared" ca="1" si="27"/>
        <v>22258.321518696474</v>
      </c>
      <c r="BE152" s="217">
        <f ca="1">BD152-(DCF!$J$48-DCF!$J$51)</f>
        <v>21696.181518696474</v>
      </c>
      <c r="BF152" s="220">
        <f ca="1">BE152/DCF!$J$55</f>
        <v>875.56299856915803</v>
      </c>
    </row>
    <row r="153" spans="1:58" ht="15" customHeight="1">
      <c r="A153">
        <v>127</v>
      </c>
      <c r="B153" s="215">
        <f t="shared" ca="1" si="14"/>
        <v>0.85016502663393856</v>
      </c>
      <c r="C153" s="216">
        <f t="shared" ca="1" si="15"/>
        <v>0.72628941072177944</v>
      </c>
      <c r="D153" s="215">
        <f t="shared" ca="1" si="16"/>
        <v>8.5169097085645795E-2</v>
      </c>
      <c r="E153" s="216">
        <f t="shared" ca="1" si="17"/>
        <v>0.20636023973339171</v>
      </c>
      <c r="F153" s="217">
        <f ca="1">DCF!$H$7*(1+('A1'!F14+$C153*('A1'!F12-'A1'!F14)))</f>
        <v>6438.1876265119727</v>
      </c>
      <c r="G153" s="217">
        <f ca="1">F153*(1+('A1'!G14+$C153*('A1'!G12-'A1'!G14)))</f>
        <v>7525.8770087090352</v>
      </c>
      <c r="H153" s="217">
        <f ca="1">G153*(1+('A1'!H14+$C153*('A1'!H12-'A1'!H14)))</f>
        <v>8612.7462802610717</v>
      </c>
      <c r="I153" s="217">
        <f ca="1">H153*(1+('A1'!I14+$C153*('A1'!I12-'A1'!I14)))</f>
        <v>9606.3647721269572</v>
      </c>
      <c r="J153" s="217">
        <f ca="1">I153*(1+('A1'!J14+$C153*('A1'!J12-'A1'!J14)))</f>
        <v>10575.073081400164</v>
      </c>
      <c r="K153" s="216">
        <f ca="1">'A1'!F21+$C153*('A1'!F19-'A1'!F21)</f>
        <v>0.34005408241030216</v>
      </c>
      <c r="L153" s="216">
        <f ca="1">'A1'!G21+$C153*('A1'!G19-'A1'!G21)</f>
        <v>0.33052829419586655</v>
      </c>
      <c r="M153" s="216">
        <f ca="1">'A1'!H21+$C153*('A1'!H19-'A1'!H21)</f>
        <v>0.31826540008864873</v>
      </c>
      <c r="N153" s="216">
        <f ca="1">'A1'!I21+$C153*('A1'!I19-'A1'!I21)</f>
        <v>0.31326540008864873</v>
      </c>
      <c r="O153" s="216">
        <f ca="1">'A1'!J21+$C153*('A1'!J19-'A1'!J21)</f>
        <v>0.30826540008864872</v>
      </c>
      <c r="P153" s="216">
        <f ca="1">'A1'!F28+$C153*('A1'!F26-'A1'!F28)</f>
        <v>0.4418427647319555</v>
      </c>
      <c r="Q153" s="216">
        <f ca="1">'A1'!G28+$C153*('A1'!G26-'A1'!G28)</f>
        <v>0.43231697651751994</v>
      </c>
      <c r="R153" s="216">
        <f ca="1">'A1'!H28+$C153*('A1'!H26-'A1'!H28)</f>
        <v>0.42142263535669328</v>
      </c>
      <c r="S153" s="216">
        <f ca="1">'A1'!I28+$C153*('A1'!I26-'A1'!I28)</f>
        <v>0.41779118830308437</v>
      </c>
      <c r="T153" s="216">
        <f ca="1">'A1'!J28+$C153*('A1'!J26-'A1'!J28)</f>
        <v>0.41415974124947547</v>
      </c>
      <c r="U153" s="217">
        <f t="shared" ca="1" si="18"/>
        <v>1404.1890200319658</v>
      </c>
      <c r="V153" s="217">
        <f t="shared" ca="1" si="19"/>
        <v>1784.7973246447405</v>
      </c>
      <c r="W153" s="217">
        <f t="shared" ca="1" si="20"/>
        <v>2242.000904425583</v>
      </c>
      <c r="X153" s="217">
        <f t="shared" ca="1" si="21"/>
        <v>2583.5685149692949</v>
      </c>
      <c r="Y153" s="217">
        <f t="shared" ca="1" si="22"/>
        <v>2935.3744159086586</v>
      </c>
      <c r="Z153" s="217">
        <f ca="1">F153*('A1'!F35+$C153*('A1'!F33-'A1'!F35))</f>
        <v>362.91132010384018</v>
      </c>
      <c r="AA153" s="217">
        <f ca="1">G153*('A1'!G35+$C153*('A1'!G33-'A1'!G35))</f>
        <v>411.94472676176144</v>
      </c>
      <c r="AB153" s="217">
        <f ca="1">H153*('A1'!H35+$C153*('A1'!H33-'A1'!H35))</f>
        <v>447.95596618920717</v>
      </c>
      <c r="AC153" s="217">
        <f ca="1">I153*('A1'!I35+$C153*('A1'!I33-'A1'!I35))</f>
        <v>473.44514466904491</v>
      </c>
      <c r="AD153" s="217">
        <f ca="1">J153*('A1'!J35+$C153*('A1'!J33-'A1'!J35))</f>
        <v>500.0373293988506</v>
      </c>
      <c r="AE153" s="217">
        <f ca="1">F153*('A1'!F43+$C153*('A1'!F41-'A1'!F43))</f>
        <v>614.68088896880431</v>
      </c>
      <c r="AF153" s="217">
        <f ca="1">G153*('A1'!G43+$C153*('A1'!G41-'A1'!G43))</f>
        <v>674.16708877784356</v>
      </c>
      <c r="AG153" s="217">
        <f ca="1">H153*('A1'!H43+$C153*('A1'!H41-'A1'!H43))</f>
        <v>685.40123470686717</v>
      </c>
      <c r="AH153" s="217">
        <f ca="1">I153*('A1'!I43+$C153*('A1'!I41-'A1'!I43))</f>
        <v>668.4096180186317</v>
      </c>
      <c r="AI153" s="217">
        <f ca="1">J153*('A1'!J43+$C153*('A1'!J41-'A1'!J43))</f>
        <v>682.93685144396898</v>
      </c>
      <c r="AJ153" s="217">
        <f ca="1">(U153-Z153)*DCF!$H$40</f>
        <v>251.98920338260641</v>
      </c>
      <c r="AK153" s="217">
        <f ca="1">(V153-AA153)*DCF!$H$40</f>
        <v>332.23032868768087</v>
      </c>
      <c r="AL153" s="217">
        <f ca="1">(W153-AB153)*DCF!$H$40</f>
        <v>434.15887505320296</v>
      </c>
      <c r="AM153" s="217">
        <f ca="1">(X153-AC153)*DCF!$H$40</f>
        <v>510.64985561266047</v>
      </c>
      <c r="AN153" s="217">
        <f ca="1">(Y153-AD153)*DCF!$H$40</f>
        <v>589.35157493537361</v>
      </c>
      <c r="AO153" s="217">
        <f ca="1">(F153-DCF!$H$7)*DCF!$H$41</f>
        <v>355.91141037361746</v>
      </c>
      <c r="AP153" s="217">
        <f ca="1">(G153-F153)*DCF!$H$41</f>
        <v>360.93601113558003</v>
      </c>
      <c r="AQ153" s="217">
        <f ca="1">(H153-G153)*DCF!$H$41</f>
        <v>360.66386775553929</v>
      </c>
      <c r="AR153" s="217">
        <f ca="1">(I153-H153)*DCF!$H$41</f>
        <v>329.71977194464154</v>
      </c>
      <c r="AS153" s="217">
        <f ca="1">(J153-I153)*DCF!$H$41</f>
        <v>321.453641844613</v>
      </c>
      <c r="AT153" s="217">
        <f ca="1">(U153-Z153)*(1-DCF!$H$40)+Z153-AE153-AO153</f>
        <v>181.60751730693772</v>
      </c>
      <c r="AU153" s="217">
        <f ca="1">(V153-AA153)*(1-DCF!$H$40)+AA153-AF153-AP153</f>
        <v>417.463896043636</v>
      </c>
      <c r="AV153" s="217">
        <f ca="1">(W153-AB153)*(1-DCF!$H$40)+AB153-AG153-AQ153</f>
        <v>761.77692690997355</v>
      </c>
      <c r="AW153" s="217">
        <f ca="1">(X153-AC153)*(1-DCF!$H$40)+AC153-AH153-AR153</f>
        <v>1074.7892693933611</v>
      </c>
      <c r="AX153" s="217">
        <f ca="1">(Y153-AD153)*(1-DCF!$H$40)+AD153-AI153-AS153</f>
        <v>1341.6323476847035</v>
      </c>
      <c r="AY153" s="218">
        <f t="shared" ca="1" si="23"/>
        <v>9.662720479466784E-2</v>
      </c>
      <c r="AZ153" s="219">
        <f t="shared" ca="1" si="24"/>
        <v>10.825440958933568</v>
      </c>
      <c r="BA153" s="217">
        <f ca="1">SUMPRODUCT(AT153:AX153,(1+$AY153)^(-{1,2,3,4,5}))</f>
        <v>2679.480138200639</v>
      </c>
      <c r="BB153" s="217">
        <f t="shared" ca="1" si="25"/>
        <v>31776.722431783292</v>
      </c>
      <c r="BC153" s="217">
        <f t="shared" ca="1" si="26"/>
        <v>20036.138394919206</v>
      </c>
      <c r="BD153" s="217">
        <f t="shared" ca="1" si="27"/>
        <v>22715.618533119843</v>
      </c>
      <c r="BE153" s="217">
        <f ca="1">BD153-(DCF!$J$48-DCF!$J$51)</f>
        <v>22153.478533119844</v>
      </c>
      <c r="BF153" s="220">
        <f ca="1">BE153/DCF!$J$55</f>
        <v>894.01750609806186</v>
      </c>
    </row>
    <row r="154" spans="1:58" ht="15" customHeight="1">
      <c r="A154">
        <v>128</v>
      </c>
      <c r="B154" s="215">
        <f t="shared" ca="1" si="14"/>
        <v>0.3133646198542086</v>
      </c>
      <c r="C154" s="216">
        <f t="shared" ca="1" si="15"/>
        <v>0.39583116341074548</v>
      </c>
      <c r="D154" s="215">
        <f t="shared" ca="1" si="16"/>
        <v>9.5261826450617759E-3</v>
      </c>
      <c r="E154" s="216">
        <f t="shared" ca="1" si="17"/>
        <v>6.9015152847261646E-2</v>
      </c>
      <c r="F154" s="217">
        <f ca="1">DCF!$H$7*(1+('A1'!F14+$C154*('A1'!F12-'A1'!F14)))</f>
        <v>6243.1444276007551</v>
      </c>
      <c r="G154" s="217">
        <f ca="1">F154*(1+('A1'!G14+$C154*('A1'!G12-'A1'!G14)))</f>
        <v>6988.4177615745775</v>
      </c>
      <c r="H154" s="217">
        <f ca="1">G154*(1+('A1'!H14+$C154*('A1'!H12-'A1'!H14)))</f>
        <v>7697.4490089386763</v>
      </c>
      <c r="I154" s="217">
        <f ca="1">H154*(1+('A1'!I14+$C154*('A1'!I12-'A1'!I14)))</f>
        <v>8356.5415770708878</v>
      </c>
      <c r="J154" s="217">
        <f ca="1">I154*(1+('A1'!J14+$C154*('A1'!J12-'A1'!J14)))</f>
        <v>9005.9132261423874</v>
      </c>
      <c r="K154" s="216">
        <f ca="1">'A1'!F21+$C154*('A1'!F19-'A1'!F21)</f>
        <v>0.358229286012409</v>
      </c>
      <c r="L154" s="216">
        <f ca="1">'A1'!G21+$C154*('A1'!G19-'A1'!G21)</f>
        <v>0.3553126627441941</v>
      </c>
      <c r="M154" s="216">
        <f ca="1">'A1'!H21+$C154*('A1'!H19-'A1'!H21)</f>
        <v>0.34635435111008661</v>
      </c>
      <c r="N154" s="216">
        <f ca="1">'A1'!I21+$C154*('A1'!I19-'A1'!I21)</f>
        <v>0.34135435111008661</v>
      </c>
      <c r="O154" s="216">
        <f ca="1">'A1'!J21+$C154*('A1'!J19-'A1'!J21)</f>
        <v>0.3363543511100866</v>
      </c>
      <c r="P154" s="216">
        <f ca="1">'A1'!F28+$C154*('A1'!F26-'A1'!F28)</f>
        <v>0.4501042209147314</v>
      </c>
      <c r="Q154" s="216">
        <f ca="1">'A1'!G28+$C154*('A1'!G26-'A1'!G28)</f>
        <v>0.44718759764651644</v>
      </c>
      <c r="R154" s="216">
        <f ca="1">'A1'!H28+$C154*('A1'!H26-'A1'!H28)</f>
        <v>0.44125013019535531</v>
      </c>
      <c r="S154" s="216">
        <f ca="1">'A1'!I28+$C154*('A1'!I26-'A1'!I28)</f>
        <v>0.43927097437830159</v>
      </c>
      <c r="T154" s="216">
        <f ca="1">'A1'!J28+$C154*('A1'!J26-'A1'!J28)</f>
        <v>0.43729181856124782</v>
      </c>
      <c r="U154" s="217">
        <f t="shared" ca="1" si="18"/>
        <v>1196.6015981856021</v>
      </c>
      <c r="V154" s="217">
        <f t="shared" ca="1" si="19"/>
        <v>1380.2106881919131</v>
      </c>
      <c r="W154" s="217">
        <f t="shared" ca="1" si="20"/>
        <v>1634.9036748784422</v>
      </c>
      <c r="X154" s="217">
        <f t="shared" ca="1" si="21"/>
        <v>1833.2135885126772</v>
      </c>
      <c r="Y154" s="217">
        <f t="shared" ca="1" si="22"/>
        <v>2038.5229543449191</v>
      </c>
      <c r="Z154" s="217">
        <f ca="1">F154*('A1'!F35+$C154*('A1'!F33-'A1'!F35))</f>
        <v>362.23251004545267</v>
      </c>
      <c r="AA154" s="217">
        <f ca="1">G154*('A1'!G35+$C154*('A1'!G33-'A1'!G35))</f>
        <v>405.61956588798</v>
      </c>
      <c r="AB154" s="217">
        <f ca="1">H154*('A1'!H35+$C154*('A1'!H33-'A1'!H35))</f>
        <v>428.33114837478666</v>
      </c>
      <c r="AC154" s="217">
        <f ca="1">I154*('A1'!I35+$C154*('A1'!I33-'A1'!I35))</f>
        <v>444.98605657560472</v>
      </c>
      <c r="AD154" s="217">
        <f ca="1">J154*('A1'!J35+$C154*('A1'!J33-'A1'!J35))</f>
        <v>461.55328734541177</v>
      </c>
      <c r="AE154" s="217">
        <f ca="1">F154*('A1'!F43+$C154*('A1'!F41-'A1'!F43))</f>
        <v>637.32126459371273</v>
      </c>
      <c r="AF154" s="217">
        <f ca="1">G154*('A1'!G43+$C154*('A1'!G41-'A1'!G43))</f>
        <v>706.84986892732309</v>
      </c>
      <c r="AG154" s="217">
        <f ca="1">H154*('A1'!H43+$C154*('A1'!H41-'A1'!H43))</f>
        <v>701.59098906095301</v>
      </c>
      <c r="AH154" s="217">
        <f ca="1">I154*('A1'!I43+$C154*('A1'!I41-'A1'!I43))</f>
        <v>678.09916471275608</v>
      </c>
      <c r="AI154" s="217">
        <f ca="1">J154*('A1'!J43+$C154*('A1'!J41-'A1'!J43))</f>
        <v>685.76345150700922</v>
      </c>
      <c r="AJ154" s="217">
        <f ca="1">(U154-Z154)*DCF!$H$40</f>
        <v>201.91731932991615</v>
      </c>
      <c r="AK154" s="217">
        <f ca="1">(V154-AA154)*DCF!$H$40</f>
        <v>235.85105159755179</v>
      </c>
      <c r="AL154" s="217">
        <f ca="1">(W154-AB154)*DCF!$H$40</f>
        <v>291.99055141388465</v>
      </c>
      <c r="AM154" s="217">
        <f ca="1">(X154-AC154)*DCF!$H$40</f>
        <v>335.95106272877149</v>
      </c>
      <c r="AN154" s="217">
        <f ca="1">(Y154-AD154)*DCF!$H$40</f>
        <v>381.62665941388076</v>
      </c>
      <c r="AO154" s="217">
        <f ca="1">(F154-DCF!$H$7)*DCF!$H$41</f>
        <v>291.18878333837074</v>
      </c>
      <c r="AP154" s="217">
        <f ca="1">(G154-F154)*DCF!$H$41</f>
        <v>247.30956169386508</v>
      </c>
      <c r="AQ154" s="217">
        <f ca="1">(H154-G154)*DCF!$H$41</f>
        <v>235.28308208465813</v>
      </c>
      <c r="AR154" s="217">
        <f ca="1">(I154-H154)*DCF!$H$41</f>
        <v>218.71156085961135</v>
      </c>
      <c r="AS154" s="217">
        <f ca="1">(J154-I154)*DCF!$H$41</f>
        <v>215.48579640169419</v>
      </c>
      <c r="AT154" s="217">
        <f ca="1">(U154-Z154)*(1-DCF!$H$40)+Z154-AE154-AO154</f>
        <v>66.174230923602522</v>
      </c>
      <c r="AU154" s="217">
        <f ca="1">(V154-AA154)*(1-DCF!$H$40)+AA154-AF154-AP154</f>
        <v>190.20020597317313</v>
      </c>
      <c r="AV154" s="217">
        <f ca="1">(W154-AB154)*(1-DCF!$H$40)+AB154-AG154-AQ154</f>
        <v>406.03905231894652</v>
      </c>
      <c r="AW154" s="217">
        <f ca="1">(X154-AC154)*(1-DCF!$H$40)+AC154-AH154-AR154</f>
        <v>600.45180021153794</v>
      </c>
      <c r="AX154" s="217">
        <f ca="1">(Y154-AD154)*(1-DCF!$H$40)+AD154-AI154-AS154</f>
        <v>755.64704702233485</v>
      </c>
      <c r="AY154" s="218">
        <f t="shared" ca="1" si="23"/>
        <v>9.3880303056945238E-2</v>
      </c>
      <c r="AZ154" s="219">
        <f t="shared" ca="1" si="24"/>
        <v>10.276060611389047</v>
      </c>
      <c r="BA154" s="217">
        <f ca="1">SUMPRODUCT(AT154:AX154,(1+$AY154)^(-{1,2,3,4,5}))</f>
        <v>1431.5019321403911</v>
      </c>
      <c r="BB154" s="217">
        <f t="shared" ca="1" si="25"/>
        <v>20947.985436556257</v>
      </c>
      <c r="BC154" s="217">
        <f t="shared" ca="1" si="26"/>
        <v>13374.983406046425</v>
      </c>
      <c r="BD154" s="217">
        <f t="shared" ca="1" si="27"/>
        <v>14806.485338186816</v>
      </c>
      <c r="BE154" s="217">
        <f ca="1">BD154-(DCF!$J$48-DCF!$J$51)</f>
        <v>14244.345338186817</v>
      </c>
      <c r="BF154" s="220">
        <f ca="1">BE154/DCF!$J$55</f>
        <v>574.83948068050518</v>
      </c>
    </row>
    <row r="155" spans="1:58" ht="15" customHeight="1">
      <c r="A155">
        <v>129</v>
      </c>
      <c r="B155" s="215">
        <f t="shared" ref="B155:B218" ca="1" si="28">RAND()</f>
        <v>0.78225441318114541</v>
      </c>
      <c r="C155" s="216">
        <f t="shared" ref="C155:C218" ca="1" si="29">IF(B155&lt;0.5,SQRT(0.5*B155),1-SQRT(0.5*(1-B155)))</f>
        <v>0.67004122468188954</v>
      </c>
      <c r="D155" s="215">
        <f t="shared" ref="D155:D218" ca="1" si="30">RAND()</f>
        <v>0.2244538786765865</v>
      </c>
      <c r="E155" s="216">
        <f t="shared" ref="E155:E218" ca="1" si="31">IF(D155&lt;0.5,SQRT(0.5*D155),1-SQRT(0.5*(1-D155)))</f>
        <v>0.33500289452226117</v>
      </c>
      <c r="F155" s="217">
        <f ca="1">DCF!$H$7*(1+('A1'!F14+$C155*('A1'!F12-'A1'!F14)))</f>
        <v>6404.9887996482357</v>
      </c>
      <c r="G155" s="217">
        <f ca="1">F155*(1+('A1'!G14+$C155*('A1'!G12-'A1'!G14)))</f>
        <v>7433.029108535643</v>
      </c>
      <c r="H155" s="217">
        <f ca="1">G155*(1+('A1'!H14+$C155*('A1'!H12-'A1'!H14)))</f>
        <v>8452.1372344697411</v>
      </c>
      <c r="I155" s="217">
        <f ca="1">H155*(1+('A1'!I14+$C155*('A1'!I12-'A1'!I14)))</f>
        <v>9384.4393307319424</v>
      </c>
      <c r="J155" s="217">
        <f ca="1">I155*(1+('A1'!J14+$C155*('A1'!J12-'A1'!J14)))</f>
        <v>10293.818582816697</v>
      </c>
      <c r="K155" s="216">
        <f ca="1">'A1'!F21+$C155*('A1'!F19-'A1'!F21)</f>
        <v>0.34314773264249609</v>
      </c>
      <c r="L155" s="216">
        <f ca="1">'A1'!G21+$C155*('A1'!G19-'A1'!G21)</f>
        <v>0.33474690814885827</v>
      </c>
      <c r="M155" s="216">
        <f ca="1">'A1'!H21+$C155*('A1'!H19-'A1'!H21)</f>
        <v>0.32304649590203938</v>
      </c>
      <c r="N155" s="216">
        <f ca="1">'A1'!I21+$C155*('A1'!I19-'A1'!I21)</f>
        <v>0.31804649590203937</v>
      </c>
      <c r="O155" s="216">
        <f ca="1">'A1'!J21+$C155*('A1'!J19-'A1'!J21)</f>
        <v>0.31304649590203937</v>
      </c>
      <c r="P155" s="216">
        <f ca="1">'A1'!F28+$C155*('A1'!F26-'A1'!F28)</f>
        <v>0.44324896938295277</v>
      </c>
      <c r="Q155" s="216">
        <f ca="1">'A1'!G28+$C155*('A1'!G26-'A1'!G28)</f>
        <v>0.43484814488931495</v>
      </c>
      <c r="R155" s="216">
        <f ca="1">'A1'!H28+$C155*('A1'!H26-'A1'!H28)</f>
        <v>0.42479752651908664</v>
      </c>
      <c r="S155" s="216">
        <f ca="1">'A1'!I28+$C155*('A1'!I26-'A1'!I28)</f>
        <v>0.42144732039567723</v>
      </c>
      <c r="T155" s="216">
        <f ca="1">'A1'!J28+$C155*('A1'!J26-'A1'!J28)</f>
        <v>0.41809711427226776</v>
      </c>
      <c r="U155" s="217">
        <f t="shared" ref="U155:U218" ca="1" si="32">F155*(1-K155-P155)</f>
        <v>1368.1267310949247</v>
      </c>
      <c r="V155" s="217">
        <f t="shared" ref="V155:V218" ca="1" si="33">G155*(1-L155-Q155)</f>
        <v>1712.606677517869</v>
      </c>
      <c r="W155" s="217">
        <f t="shared" ref="W155:W218" ca="1" si="34">H155*(1-M155-R155)</f>
        <v>2131.256926988518</v>
      </c>
      <c r="X155" s="217">
        <f t="shared" ref="X155:X218" ca="1" si="35">I155*(1-N155-S155)</f>
        <v>2444.704476234589</v>
      </c>
      <c r="Y155" s="217">
        <f t="shared" ref="Y155:Y218" ca="1" si="36">J155*(1-O155-T155)</f>
        <v>2767.5589016967274</v>
      </c>
      <c r="Z155" s="217">
        <f ca="1">F155*('A1'!F35+$C155*('A1'!F33-'A1'!F35))</f>
        <v>362.8412952819437</v>
      </c>
      <c r="AA155" s="217">
        <f ca="1">G155*('A1'!G35+$C155*('A1'!G33-'A1'!G35))</f>
        <v>411.04344545941632</v>
      </c>
      <c r="AB155" s="217">
        <f ca="1">H155*('A1'!H35+$C155*('A1'!H33-'A1'!H35))</f>
        <v>444.83214984678591</v>
      </c>
      <c r="AC155" s="217">
        <f ca="1">I155*('A1'!I35+$C155*('A1'!I33-'A1'!I35))</f>
        <v>468.8419465170544</v>
      </c>
      <c r="AD155" s="217">
        <f ca="1">J155*('A1'!J35+$C155*('A1'!J33-'A1'!J35))</f>
        <v>493.68644691913073</v>
      </c>
      <c r="AE155" s="217">
        <f ca="1">F155*('A1'!F43+$C155*('A1'!F41-'A1'!F43))</f>
        <v>618.71663717350418</v>
      </c>
      <c r="AF155" s="217">
        <f ca="1">G155*('A1'!G43+$C155*('A1'!G41-'A1'!G43))</f>
        <v>680.48309003732152</v>
      </c>
      <c r="AG155" s="217">
        <f ca="1">H155*('A1'!H43+$C155*('A1'!H41-'A1'!H43))</f>
        <v>689.25959618760021</v>
      </c>
      <c r="AH155" s="217">
        <f ca="1">I155*('A1'!I43+$C155*('A1'!I41-'A1'!I43))</f>
        <v>671.4430936454562</v>
      </c>
      <c r="AI155" s="217">
        <f ca="1">J155*('A1'!J43+$C155*('A1'!J41-'A1'!J43))</f>
        <v>685.03877410757343</v>
      </c>
      <c r="AJ155" s="217">
        <f ca="1">(U155-Z155)*DCF!$H$40</f>
        <v>243.27907546674138</v>
      </c>
      <c r="AK155" s="217">
        <f ca="1">(V155-AA155)*DCF!$H$40</f>
        <v>314.97830215814554</v>
      </c>
      <c r="AL155" s="217">
        <f ca="1">(W155-AB155)*DCF!$H$40</f>
        <v>408.1147960682992</v>
      </c>
      <c r="AM155" s="217">
        <f ca="1">(X155-AC155)*DCF!$H$40</f>
        <v>478.15873219164337</v>
      </c>
      <c r="AN155" s="217">
        <f ca="1">(Y155-AD155)*DCF!$H$40</f>
        <v>550.27713405617828</v>
      </c>
      <c r="AO155" s="217">
        <f ca="1">(F155-DCF!$H$7)*DCF!$H$41</f>
        <v>344.89479815076595</v>
      </c>
      <c r="AP155" s="217">
        <f ca="1">(G155-F155)*DCF!$H$41</f>
        <v>341.14221803553841</v>
      </c>
      <c r="AQ155" s="217">
        <f ca="1">(H155-G155)*DCF!$H$41</f>
        <v>338.17818571282834</v>
      </c>
      <c r="AR155" s="217">
        <f ca="1">(I155-H155)*DCF!$H$41</f>
        <v>309.37269895795737</v>
      </c>
      <c r="AS155" s="217">
        <f ca="1">(J155-I155)*DCF!$H$41</f>
        <v>301.76604206058312</v>
      </c>
      <c r="AT155" s="217">
        <f ca="1">(U155-Z155)*(1-DCF!$H$40)+Z155-AE155-AO155</f>
        <v>161.23622030391311</v>
      </c>
      <c r="AU155" s="217">
        <f ca="1">(V155-AA155)*(1-DCF!$H$40)+AA155-AF155-AP155</f>
        <v>376.00306728686365</v>
      </c>
      <c r="AV155" s="217">
        <f ca="1">(W155-AB155)*(1-DCF!$H$40)+AB155-AG155-AQ155</f>
        <v>695.70434901979024</v>
      </c>
      <c r="AW155" s="217">
        <f ca="1">(X155-AC155)*(1-DCF!$H$40)+AC155-AH155-AR155</f>
        <v>985.7299514395321</v>
      </c>
      <c r="AX155" s="217">
        <f ca="1">(Y155-AD155)*(1-DCF!$H$40)+AD155-AI155-AS155</f>
        <v>1230.4769514723926</v>
      </c>
      <c r="AY155" s="218">
        <f t="shared" ref="AY155:AY218" ca="1" si="37">0.0925+$E155*(0.1125-0.0925)</f>
        <v>9.9200057890445226E-2</v>
      </c>
      <c r="AZ155" s="219">
        <f t="shared" ref="AZ155:AZ218" ca="1" si="38">10+$E155*(14-10)</f>
        <v>11.340011578089044</v>
      </c>
      <c r="BA155" s="217">
        <f ca="1">SUMPRODUCT(AT155:AX155,(1+$AY155)^(-{1,2,3,4,5}))</f>
        <v>2423.7611940566858</v>
      </c>
      <c r="BB155" s="217">
        <f t="shared" ref="BB155:BB218" ca="1" si="39">Y155*$AZ155</f>
        <v>31384.149988284287</v>
      </c>
      <c r="BC155" s="217">
        <f t="shared" ref="BC155:BC218" ca="1" si="40">BB155*(1+$AY155)^(-5)</f>
        <v>19558.099792569265</v>
      </c>
      <c r="BD155" s="217">
        <f t="shared" ref="BD155:BD218" ca="1" si="41">BA155+BC155</f>
        <v>21981.86098662595</v>
      </c>
      <c r="BE155" s="217">
        <f ca="1">BD155-(DCF!$J$48-DCF!$J$51)</f>
        <v>21419.720986625951</v>
      </c>
      <c r="BF155" s="220">
        <f ca="1">BE155/DCF!$J$55</f>
        <v>864.40626058569762</v>
      </c>
    </row>
    <row r="156" spans="1:58" ht="15" customHeight="1">
      <c r="A156">
        <v>130</v>
      </c>
      <c r="B156" s="215">
        <f t="shared" ca="1" si="28"/>
        <v>0.80070804546702845</v>
      </c>
      <c r="C156" s="216">
        <f t="shared" ca="1" si="29"/>
        <v>0.68433248937135494</v>
      </c>
      <c r="D156" s="215">
        <f t="shared" ca="1" si="30"/>
        <v>0.4270001820941437</v>
      </c>
      <c r="E156" s="216">
        <f t="shared" ca="1" si="31"/>
        <v>0.46206070060877485</v>
      </c>
      <c r="F156" s="217">
        <f ca="1">DCF!$H$7*(1+('A1'!F14+$C156*('A1'!F12-'A1'!F14)))</f>
        <v>6413.4237956097577</v>
      </c>
      <c r="G156" s="217">
        <f ca="1">F156*(1+('A1'!G14+$C156*('A1'!G12-'A1'!G14)))</f>
        <v>7456.56636406281</v>
      </c>
      <c r="H156" s="217">
        <f ca="1">G156*(1+('A1'!H14+$C156*('A1'!H12-'A1'!H14)))</f>
        <v>8492.7548631365862</v>
      </c>
      <c r="I156" s="217">
        <f ca="1">H156*(1+('A1'!I14+$C156*('A1'!I12-'A1'!I14)))</f>
        <v>9440.4607332333999</v>
      </c>
      <c r="J156" s="217">
        <f ca="1">I156*(1+('A1'!J14+$C156*('A1'!J12-'A1'!J14)))</f>
        <v>10364.7127495021</v>
      </c>
      <c r="K156" s="216">
        <f ca="1">'A1'!F21+$C156*('A1'!F19-'A1'!F21)</f>
        <v>0.34236171308457547</v>
      </c>
      <c r="L156" s="216">
        <f ca="1">'A1'!G21+$C156*('A1'!G19-'A1'!G21)</f>
        <v>0.33367506329714836</v>
      </c>
      <c r="M156" s="216">
        <f ca="1">'A1'!H21+$C156*('A1'!H19-'A1'!H21)</f>
        <v>0.32183173840343482</v>
      </c>
      <c r="N156" s="216">
        <f ca="1">'A1'!I21+$C156*('A1'!I19-'A1'!I21)</f>
        <v>0.31683173840343481</v>
      </c>
      <c r="O156" s="216">
        <f ca="1">'A1'!J21+$C156*('A1'!J19-'A1'!J21)</f>
        <v>0.31183173840343481</v>
      </c>
      <c r="P156" s="216">
        <f ca="1">'A1'!F28+$C156*('A1'!F26-'A1'!F28)</f>
        <v>0.44289168776571614</v>
      </c>
      <c r="Q156" s="216">
        <f ca="1">'A1'!G28+$C156*('A1'!G26-'A1'!G28)</f>
        <v>0.43420503797828902</v>
      </c>
      <c r="R156" s="216">
        <f ca="1">'A1'!H28+$C156*('A1'!H26-'A1'!H28)</f>
        <v>0.42394005063771872</v>
      </c>
      <c r="S156" s="216">
        <f ca="1">'A1'!I28+$C156*('A1'!I26-'A1'!I28)</f>
        <v>0.42051838819086196</v>
      </c>
      <c r="T156" s="216">
        <f ca="1">'A1'!J28+$C156*('A1'!J26-'A1'!J28)</f>
        <v>0.41709672574400519</v>
      </c>
      <c r="U156" s="217">
        <f t="shared" ca="1" si="32"/>
        <v>1377.2609490130096</v>
      </c>
      <c r="V156" s="217">
        <f t="shared" ca="1" si="33"/>
        <v>1730.8174292592396</v>
      </c>
      <c r="W156" s="217">
        <f t="shared" ca="1" si="34"/>
        <v>2159.0978749672572</v>
      </c>
      <c r="X156" s="217">
        <f t="shared" ca="1" si="35"/>
        <v>2479.5358164752647</v>
      </c>
      <c r="Y156" s="217">
        <f t="shared" ca="1" si="36"/>
        <v>2809.5786036781442</v>
      </c>
      <c r="Z156" s="217">
        <f ca="1">F156*('A1'!F35+$C156*('A1'!F33-'A1'!F35))</f>
        <v>362.86085637936992</v>
      </c>
      <c r="AA156" s="217">
        <f ca="1">G156*('A1'!G35+$C156*('A1'!G33-'A1'!G35))</f>
        <v>411.27940835107603</v>
      </c>
      <c r="AB156" s="217">
        <f ca="1">H156*('A1'!H35+$C156*('A1'!H33-'A1'!H35))</f>
        <v>445.63474293997479</v>
      </c>
      <c r="AC156" s="217">
        <f ca="1">I156*('A1'!I35+$C156*('A1'!I33-'A1'!I35))</f>
        <v>470.02175459490354</v>
      </c>
      <c r="AD156" s="217">
        <f ca="1">J156*('A1'!J35+$C156*('A1'!J33-'A1'!J35))</f>
        <v>495.30899784228802</v>
      </c>
      <c r="AE156" s="217">
        <f ca="1">F156*('A1'!F43+$C156*('A1'!F41-'A1'!F43))</f>
        <v>617.69833208821115</v>
      </c>
      <c r="AF156" s="217">
        <f ca="1">G156*('A1'!G43+$C156*('A1'!G41-'A1'!G43))</f>
        <v>678.90816009435957</v>
      </c>
      <c r="AG156" s="217">
        <f ca="1">H156*('A1'!H43+$C156*('A1'!H41-'A1'!H43))</f>
        <v>688.32387793045859</v>
      </c>
      <c r="AH156" s="217">
        <f ca="1">I156*('A1'!I43+$C156*('A1'!I41-'A1'!I43))</f>
        <v>670.72927985365811</v>
      </c>
      <c r="AI156" s="217">
        <f ca="1">J156*('A1'!J43+$C156*('A1'!J41-'A1'!J43))</f>
        <v>684.57230874318623</v>
      </c>
      <c r="AJ156" s="217">
        <f ca="1">(U156-Z156)*DCF!$H$40</f>
        <v>245.48482241734081</v>
      </c>
      <c r="AK156" s="217">
        <f ca="1">(V156-AA156)*DCF!$H$40</f>
        <v>319.32820105977561</v>
      </c>
      <c r="AL156" s="217">
        <f ca="1">(W156-AB156)*DCF!$H$40</f>
        <v>414.65807795060232</v>
      </c>
      <c r="AM156" s="217">
        <f ca="1">(X156-AC156)*DCF!$H$40</f>
        <v>486.30240297504741</v>
      </c>
      <c r="AN156" s="217">
        <f ca="1">(Y156-AD156)*DCF!$H$40</f>
        <v>560.05324461227713</v>
      </c>
      <c r="AO156" s="217">
        <f ca="1">(F156-DCF!$H$7)*DCF!$H$41</f>
        <v>347.69384523730349</v>
      </c>
      <c r="AP156" s="217">
        <f ca="1">(G156-F156)*DCF!$H$41</f>
        <v>346.15371250811245</v>
      </c>
      <c r="AQ156" s="217">
        <f ca="1">(H156-G156)*DCF!$H$41</f>
        <v>343.84609224078395</v>
      </c>
      <c r="AR156" s="217">
        <f ca="1">(I156-H156)*DCF!$H$41</f>
        <v>314.48424714009485</v>
      </c>
      <c r="AS156" s="217">
        <f ca="1">(J156-I156)*DCF!$H$41</f>
        <v>306.70138138353394</v>
      </c>
      <c r="AT156" s="217">
        <f ca="1">(U156-Z156)*(1-DCF!$H$40)+Z156-AE156-AO156</f>
        <v>166.38394927015412</v>
      </c>
      <c r="AU156" s="217">
        <f ca="1">(V156-AA156)*(1-DCF!$H$40)+AA156-AF156-AP156</f>
        <v>386.42735559699213</v>
      </c>
      <c r="AV156" s="217">
        <f ca="1">(W156-AB156)*(1-DCF!$H$40)+AB156-AG156-AQ156</f>
        <v>712.26982684541235</v>
      </c>
      <c r="AW156" s="217">
        <f ca="1">(X156-AC156)*(1-DCF!$H$40)+AC156-AH156-AR156</f>
        <v>1008.0198865064644</v>
      </c>
      <c r="AX156" s="217">
        <f ca="1">(Y156-AD156)*(1-DCF!$H$40)+AD156-AI156-AS156</f>
        <v>1258.2516689391466</v>
      </c>
      <c r="AY156" s="218">
        <f t="shared" ca="1" si="37"/>
        <v>0.10174121401217549</v>
      </c>
      <c r="AZ156" s="219">
        <f t="shared" ca="1" si="38"/>
        <v>11.848242802435099</v>
      </c>
      <c r="BA156" s="217">
        <f ca="1">SUMPRODUCT(AT156:AX156,(1+$AY156)^(-{1,2,3,4,5}))</f>
        <v>2461.2476105790256</v>
      </c>
      <c r="BB156" s="217">
        <f t="shared" ca="1" si="39"/>
        <v>33288.569468905225</v>
      </c>
      <c r="BC156" s="217">
        <f t="shared" ca="1" si="40"/>
        <v>20506.764928112862</v>
      </c>
      <c r="BD156" s="217">
        <f t="shared" ca="1" si="41"/>
        <v>22968.012538691888</v>
      </c>
      <c r="BE156" s="217">
        <f ca="1">BD156-(DCF!$J$48-DCF!$J$51)</f>
        <v>22405.872538691889</v>
      </c>
      <c r="BF156" s="220">
        <f ca="1">BE156/DCF!$J$55</f>
        <v>904.20302432619371</v>
      </c>
    </row>
    <row r="157" spans="1:58" ht="15" customHeight="1">
      <c r="A157">
        <v>131</v>
      </c>
      <c r="B157" s="215">
        <f t="shared" ca="1" si="28"/>
        <v>0.94073522051065073</v>
      </c>
      <c r="C157" s="216">
        <f t="shared" ca="1" si="29"/>
        <v>0.82785938961222827</v>
      </c>
      <c r="D157" s="215">
        <f t="shared" ca="1" si="30"/>
        <v>0.10052757679123325</v>
      </c>
      <c r="E157" s="216">
        <f t="shared" ca="1" si="31"/>
        <v>0.22419587060340032</v>
      </c>
      <c r="F157" s="217">
        <f ca="1">DCF!$H$7*(1+('A1'!F14+$C157*('A1'!F12-'A1'!F14)))</f>
        <v>6498.136300080685</v>
      </c>
      <c r="G157" s="217">
        <f ca="1">F157*(1+('A1'!G14+$C157*('A1'!G12-'A1'!G14)))</f>
        <v>7694.9559507358044</v>
      </c>
      <c r="H157" s="217">
        <f ca="1">G157*(1+('A1'!H14+$C157*('A1'!H12-'A1'!H14)))</f>
        <v>8907.8481480135797</v>
      </c>
      <c r="I157" s="217">
        <f ca="1">H157*(1+('A1'!I14+$C157*('A1'!I12-'A1'!I14)))</f>
        <v>10016.940671165825</v>
      </c>
      <c r="J157" s="217">
        <f ca="1">I157*(1+('A1'!J14+$C157*('A1'!J12-'A1'!J14)))</f>
        <v>11098.270992011045</v>
      </c>
      <c r="K157" s="216">
        <f ca="1">'A1'!F21+$C157*('A1'!F19-'A1'!F21)</f>
        <v>0.33446773357132747</v>
      </c>
      <c r="L157" s="216">
        <f ca="1">'A1'!G21+$C157*('A1'!G19-'A1'!G21)</f>
        <v>0.3229105457790829</v>
      </c>
      <c r="M157" s="216">
        <f ca="1">'A1'!H21+$C157*('A1'!H19-'A1'!H21)</f>
        <v>0.30963195188296055</v>
      </c>
      <c r="N157" s="216">
        <f ca="1">'A1'!I21+$C157*('A1'!I19-'A1'!I21)</f>
        <v>0.30463195188296055</v>
      </c>
      <c r="O157" s="216">
        <f ca="1">'A1'!J21+$C157*('A1'!J19-'A1'!J21)</f>
        <v>0.29963195188296055</v>
      </c>
      <c r="P157" s="216">
        <f ca="1">'A1'!F28+$C157*('A1'!F26-'A1'!F28)</f>
        <v>0.4393035152596943</v>
      </c>
      <c r="Q157" s="216">
        <f ca="1">'A1'!G28+$C157*('A1'!G26-'A1'!G28)</f>
        <v>0.42774632746744973</v>
      </c>
      <c r="R157" s="216">
        <f ca="1">'A1'!H28+$C157*('A1'!H26-'A1'!H28)</f>
        <v>0.41532843662326635</v>
      </c>
      <c r="S157" s="216">
        <f ca="1">'A1'!I28+$C157*('A1'!I26-'A1'!I28)</f>
        <v>0.41118913967520521</v>
      </c>
      <c r="T157" s="216">
        <f ca="1">'A1'!J28+$C157*('A1'!J26-'A1'!J28)</f>
        <v>0.40704984272714406</v>
      </c>
      <c r="U157" s="217">
        <f t="shared" ca="1" si="32"/>
        <v>1470.0652600930578</v>
      </c>
      <c r="V157" s="217">
        <f t="shared" ca="1" si="33"/>
        <v>1918.6843769866662</v>
      </c>
      <c r="W157" s="217">
        <f t="shared" ca="1" si="34"/>
        <v>2450.0110938751814</v>
      </c>
      <c r="X157" s="217">
        <f t="shared" ca="1" si="35"/>
        <v>2846.6032658585186</v>
      </c>
      <c r="Y157" s="217">
        <f t="shared" ca="1" si="36"/>
        <v>3255.3249303074135</v>
      </c>
      <c r="Z157" s="217">
        <f ca="1">F157*('A1'!F35+$C157*('A1'!F33-'A1'!F35))</f>
        <v>362.99046224983181</v>
      </c>
      <c r="AA157" s="217">
        <f ca="1">G157*('A1'!G35+$C157*('A1'!G33-'A1'!G35))</f>
        <v>413.38385358092859</v>
      </c>
      <c r="AB157" s="217">
        <f ca="1">H157*('A1'!H35+$C157*('A1'!H33-'A1'!H35))</f>
        <v>453.35198584451246</v>
      </c>
      <c r="AC157" s="217">
        <f ca="1">I157*('A1'!I35+$C157*('A1'!I33-'A1'!I35))</f>
        <v>481.47113824985888</v>
      </c>
      <c r="AD157" s="217">
        <f ca="1">J157*('A1'!J35+$C157*('A1'!J33-'A1'!J35))</f>
        <v>511.24948136225009</v>
      </c>
      <c r="AE157" s="217">
        <f ca="1">F157*('A1'!F43+$C157*('A1'!F41-'A1'!F43))</f>
        <v>607.20412998883819</v>
      </c>
      <c r="AF157" s="217">
        <f ca="1">G157*('A1'!G43+$C157*('A1'!G41-'A1'!G43))</f>
        <v>661.95798055819807</v>
      </c>
      <c r="AG157" s="217">
        <f ca="1">H157*('A1'!H43+$C157*('A1'!H41-'A1'!H43))</f>
        <v>677.21845497137303</v>
      </c>
      <c r="AH157" s="217">
        <f ca="1">I157*('A1'!I43+$C157*('A1'!I41-'A1'!I43))</f>
        <v>661.36772011728976</v>
      </c>
      <c r="AI157" s="217">
        <f ca="1">J157*('A1'!J43+$C157*('A1'!J41-'A1'!J43))</f>
        <v>677.2711145590863</v>
      </c>
      <c r="AJ157" s="217">
        <f ca="1">(U157-Z157)*DCF!$H$40</f>
        <v>267.91210107806069</v>
      </c>
      <c r="AK157" s="217">
        <f ca="1">(V157-AA157)*DCF!$H$40</f>
        <v>364.28272666418849</v>
      </c>
      <c r="AL157" s="217">
        <f ca="1">(W157-AB157)*DCF!$H$40</f>
        <v>483.19150414342187</v>
      </c>
      <c r="AM157" s="217">
        <f ca="1">(X157-AC157)*DCF!$H$40</f>
        <v>572.36197488129562</v>
      </c>
      <c r="AN157" s="217">
        <f ca="1">(Y157-AD157)*DCF!$H$40</f>
        <v>664.06625864472949</v>
      </c>
      <c r="AO157" s="217">
        <f ca="1">(F157-DCF!$H$7)*DCF!$H$41</f>
        <v>375.8046220431599</v>
      </c>
      <c r="AP157" s="217">
        <f ca="1">(G157-F157)*DCF!$H$41</f>
        <v>397.14951513415974</v>
      </c>
      <c r="AQ157" s="217">
        <f ca="1">(H157-G157)*DCF!$H$41</f>
        <v>402.48298713611501</v>
      </c>
      <c r="AR157" s="217">
        <f ca="1">(I157-H157)*DCF!$H$41</f>
        <v>368.03837367453559</v>
      </c>
      <c r="AS157" s="217">
        <f ca="1">(J157-I157)*DCF!$H$41</f>
        <v>358.82583678206714</v>
      </c>
      <c r="AT157" s="217">
        <f ca="1">(U157-Z157)*(1-DCF!$H$40)+Z157-AE157-AO157</f>
        <v>219.14440698299899</v>
      </c>
      <c r="AU157" s="217">
        <f ca="1">(V157-AA157)*(1-DCF!$H$40)+AA157-AF157-AP157</f>
        <v>495.29415463011992</v>
      </c>
      <c r="AV157" s="217">
        <f ca="1">(W157-AB157)*(1-DCF!$H$40)+AB157-AG157-AQ157</f>
        <v>887.11814762427161</v>
      </c>
      <c r="AW157" s="217">
        <f ca="1">(X157-AC157)*(1-DCF!$H$40)+AC157-AH157-AR157</f>
        <v>1244.8351971853976</v>
      </c>
      <c r="AX157" s="217">
        <f ca="1">(Y157-AD157)*(1-DCF!$H$40)+AD157-AI157-AS157</f>
        <v>1555.1617203215303</v>
      </c>
      <c r="AY157" s="218">
        <f t="shared" ca="1" si="37"/>
        <v>9.6983917412068008E-2</v>
      </c>
      <c r="AZ157" s="219">
        <f t="shared" ca="1" si="38"/>
        <v>10.896783482413602</v>
      </c>
      <c r="BA157" s="217">
        <f ca="1">SUMPRODUCT(AT157:AX157,(1+$AY157)^(-{1,2,3,4,5}))</f>
        <v>3121.9850726033201</v>
      </c>
      <c r="BB157" s="217">
        <f t="shared" ca="1" si="39"/>
        <v>35472.570930463029</v>
      </c>
      <c r="BC157" s="217">
        <f t="shared" ca="1" si="40"/>
        <v>22330.135739924826</v>
      </c>
      <c r="BD157" s="217">
        <f t="shared" ca="1" si="41"/>
        <v>25452.120812528148</v>
      </c>
      <c r="BE157" s="217">
        <f ca="1">BD157-(DCF!$J$48-DCF!$J$51)</f>
        <v>24889.980812528149</v>
      </c>
      <c r="BF157" s="220">
        <f ca="1">BE157/DCF!$J$55</f>
        <v>1004.4507700936344</v>
      </c>
    </row>
    <row r="158" spans="1:58" ht="15" customHeight="1">
      <c r="A158">
        <v>132</v>
      </c>
      <c r="B158" s="215">
        <f t="shared" ca="1" si="28"/>
        <v>0.18041333753856403</v>
      </c>
      <c r="C158" s="216">
        <f t="shared" ca="1" si="29"/>
        <v>0.30034425043486684</v>
      </c>
      <c r="D158" s="215">
        <f t="shared" ca="1" si="30"/>
        <v>0.17644517934697135</v>
      </c>
      <c r="E158" s="216">
        <f t="shared" ca="1" si="31"/>
        <v>0.29702287735709126</v>
      </c>
      <c r="F158" s="217">
        <f ca="1">DCF!$H$7*(1+('A1'!F14+$C158*('A1'!F12-'A1'!F14)))</f>
        <v>6186.786103629368</v>
      </c>
      <c r="G158" s="217">
        <f ca="1">F158*(1+('A1'!G14+$C158*('A1'!G12-'A1'!G14)))</f>
        <v>6836.7181150814413</v>
      </c>
      <c r="H158" s="217">
        <f ca="1">G158*(1+('A1'!H14+$C158*('A1'!H12-'A1'!H14)))</f>
        <v>7445.491987937633</v>
      </c>
      <c r="I158" s="217">
        <f ca="1">H158*(1+('A1'!I14+$C158*('A1'!I12-'A1'!I14)))</f>
        <v>8019.0255512557487</v>
      </c>
      <c r="J158" s="217">
        <f ca="1">I158*(1+('A1'!J14+$C158*('A1'!J12-'A1'!J14)))</f>
        <v>8588.5696041072315</v>
      </c>
      <c r="K158" s="216">
        <f ca="1">'A1'!F21+$C158*('A1'!F19-'A1'!F21)</f>
        <v>0.36348106622608234</v>
      </c>
      <c r="L158" s="216">
        <f ca="1">'A1'!G21+$C158*('A1'!G19-'A1'!G21)</f>
        <v>0.36247418121738501</v>
      </c>
      <c r="M158" s="216">
        <f ca="1">'A1'!H21+$C158*('A1'!H19-'A1'!H21)</f>
        <v>0.3544707387130363</v>
      </c>
      <c r="N158" s="216">
        <f ca="1">'A1'!I21+$C158*('A1'!I19-'A1'!I21)</f>
        <v>0.3494707387130363</v>
      </c>
      <c r="O158" s="216">
        <f ca="1">'A1'!J21+$C158*('A1'!J19-'A1'!J21)</f>
        <v>0.3444707387130363</v>
      </c>
      <c r="P158" s="216">
        <f ca="1">'A1'!F28+$C158*('A1'!F26-'A1'!F28)</f>
        <v>0.45249139373912833</v>
      </c>
      <c r="Q158" s="216">
        <f ca="1">'A1'!G28+$C158*('A1'!G26-'A1'!G28)</f>
        <v>0.451484508730431</v>
      </c>
      <c r="R158" s="216">
        <f ca="1">'A1'!H28+$C158*('A1'!H26-'A1'!H28)</f>
        <v>0.44697934497390801</v>
      </c>
      <c r="S158" s="216">
        <f ca="1">'A1'!I28+$C158*('A1'!I26-'A1'!I28)</f>
        <v>0.44547762372173366</v>
      </c>
      <c r="T158" s="216">
        <f ca="1">'A1'!J28+$C158*('A1'!J26-'A1'!J28)</f>
        <v>0.44397590246955937</v>
      </c>
      <c r="U158" s="217">
        <f t="shared" ca="1" si="32"/>
        <v>1138.5390273723317</v>
      </c>
      <c r="V158" s="217">
        <f t="shared" ca="1" si="33"/>
        <v>1271.911994587249</v>
      </c>
      <c r="W158" s="217">
        <f t="shared" ca="1" si="34"/>
        <v>1478.3018111145432</v>
      </c>
      <c r="X158" s="217">
        <f t="shared" ca="1" si="35"/>
        <v>1644.3143209624131</v>
      </c>
      <c r="Y158" s="217">
        <f t="shared" ca="1" si="36"/>
        <v>1816.940747185949</v>
      </c>
      <c r="Z158" s="217">
        <f ca="1">F158*('A1'!F35+$C158*('A1'!F33-'A1'!F35))</f>
        <v>361.91633804328501</v>
      </c>
      <c r="AA158" s="217">
        <f ca="1">G158*('A1'!G35+$C158*('A1'!G33-'A1'!G35))</f>
        <v>403.34283335796323</v>
      </c>
      <c r="AB158" s="217">
        <f ca="1">H158*('A1'!H35+$C158*('A1'!H33-'A1'!H35))</f>
        <v>422.13120146366265</v>
      </c>
      <c r="AC158" s="217">
        <f ca="1">I158*('A1'!I35+$C158*('A1'!I33-'A1'!I35))</f>
        <v>436.20186335191397</v>
      </c>
      <c r="AD158" s="217">
        <f ca="1">J158*('A1'!J35+$C158*('A1'!J33-'A1'!J35))</f>
        <v>450.00556782936576</v>
      </c>
      <c r="AE158" s="217">
        <f ca="1">F158*('A1'!F43+$C158*('A1'!F41-'A1'!F43))</f>
        <v>643.38315870132226</v>
      </c>
      <c r="AF158" s="217">
        <f ca="1">G158*('A1'!G43+$C158*('A1'!G41-'A1'!G43))</f>
        <v>714.35466901456437</v>
      </c>
      <c r="AG158" s="217">
        <f ca="1">H158*('A1'!H43+$C158*('A1'!H41-'A1'!H43))</f>
        <v>703.50928387519366</v>
      </c>
      <c r="AH158" s="217">
        <f ca="1">I158*('A1'!I43+$C158*('A1'!I41-'A1'!I43))</f>
        <v>677.51103972494775</v>
      </c>
      <c r="AI158" s="217">
        <f ca="1">J158*('A1'!J43+$C158*('A1'!J41-'A1'!J43))</f>
        <v>682.68780186778645</v>
      </c>
      <c r="AJ158" s="217">
        <f ca="1">(U158-Z158)*DCF!$H$40</f>
        <v>187.94269081762928</v>
      </c>
      <c r="AK158" s="217">
        <f ca="1">(V158-AA158)*DCF!$H$40</f>
        <v>210.19373701748717</v>
      </c>
      <c r="AL158" s="217">
        <f ca="1">(W158-AB158)*DCF!$H$40</f>
        <v>255.5932875355131</v>
      </c>
      <c r="AM158" s="217">
        <f ca="1">(X158-AC158)*DCF!$H$40</f>
        <v>292.36321474174082</v>
      </c>
      <c r="AN158" s="217">
        <f ca="1">(Y158-AD158)*DCF!$H$40</f>
        <v>330.79831340429314</v>
      </c>
      <c r="AO158" s="217">
        <f ca="1">(F158-DCF!$H$7)*DCF!$H$41</f>
        <v>272.48698392627188</v>
      </c>
      <c r="AP158" s="217">
        <f ca="1">(G158-F158)*DCF!$H$41</f>
        <v>215.6717455943085</v>
      </c>
      <c r="AQ158" s="217">
        <f ca="1">(H158-G158)*DCF!$H$41</f>
        <v>202.01393610042908</v>
      </c>
      <c r="AR158" s="217">
        <f ca="1">(I158-H158)*DCF!$H$41</f>
        <v>190.31988358502832</v>
      </c>
      <c r="AS158" s="217">
        <f ca="1">(J158-I158)*DCF!$H$41</f>
        <v>188.99601482453573</v>
      </c>
      <c r="AT158" s="217">
        <f ca="1">(U158-Z158)*(1-DCF!$H$40)+Z158-AE158-AO158</f>
        <v>34.726193927108227</v>
      </c>
      <c r="AU158" s="217">
        <f ca="1">(V158-AA158)*(1-DCF!$H$40)+AA158-AF158-AP158</f>
        <v>131.69184296088895</v>
      </c>
      <c r="AV158" s="217">
        <f ca="1">(W158-AB158)*(1-DCF!$H$40)+AB158-AG158-AQ158</f>
        <v>317.18530360340731</v>
      </c>
      <c r="AW158" s="217">
        <f ca="1">(X158-AC158)*(1-DCF!$H$40)+AC158-AH158-AR158</f>
        <v>484.12018291069643</v>
      </c>
      <c r="AX158" s="217">
        <f ca="1">(Y158-AD158)*(1-DCF!$H$40)+AD158-AI158-AS158</f>
        <v>614.45861708933398</v>
      </c>
      <c r="AY158" s="218">
        <f t="shared" ca="1" si="37"/>
        <v>9.8440457547141827E-2</v>
      </c>
      <c r="AZ158" s="219">
        <f t="shared" ca="1" si="38"/>
        <v>11.188091509428364</v>
      </c>
      <c r="BA158" s="217">
        <f ca="1">SUMPRODUCT(AT158:AX158,(1+$AY158)^(-{1,2,3,4,5}))</f>
        <v>1096.8711340449677</v>
      </c>
      <c r="BB158" s="217">
        <f t="shared" ca="1" si="39"/>
        <v>20328.099346725543</v>
      </c>
      <c r="BC158" s="217">
        <f t="shared" ca="1" si="40"/>
        <v>12712.008442961303</v>
      </c>
      <c r="BD158" s="217">
        <f t="shared" ca="1" si="41"/>
        <v>13808.879577006272</v>
      </c>
      <c r="BE158" s="217">
        <f ca="1">BD158-(DCF!$J$48-DCF!$J$51)</f>
        <v>13246.739577006272</v>
      </c>
      <c r="BF158" s="220">
        <f ca="1">BE158/DCF!$J$55</f>
        <v>534.5804751547447</v>
      </c>
    </row>
    <row r="159" spans="1:58" ht="15" customHeight="1">
      <c r="A159">
        <v>133</v>
      </c>
      <c r="B159" s="215">
        <f t="shared" ca="1" si="28"/>
        <v>0.95254477997528519</v>
      </c>
      <c r="C159" s="216">
        <f t="shared" ca="1" si="29"/>
        <v>0.84596230976687103</v>
      </c>
      <c r="D159" s="215">
        <f t="shared" ca="1" si="30"/>
        <v>0.75023666612575346</v>
      </c>
      <c r="E159" s="216">
        <f t="shared" ca="1" si="31"/>
        <v>0.64661399725353685</v>
      </c>
      <c r="F159" s="217">
        <f ca="1">DCF!$H$7*(1+('A1'!F14+$C159*('A1'!F12-'A1'!F14)))</f>
        <v>6508.8210128555274</v>
      </c>
      <c r="G159" s="217">
        <f ca="1">F159*(1+('A1'!G14+$C159*('A1'!G12-'A1'!G14)))</f>
        <v>7725.2828623110199</v>
      </c>
      <c r="H159" s="217">
        <f ca="1">G159*(1+('A1'!H14+$C159*('A1'!H12-'A1'!H14)))</f>
        <v>8961.135762820968</v>
      </c>
      <c r="I159" s="217">
        <f ca="1">H159*(1+('A1'!I14+$C159*('A1'!I12-'A1'!I14)))</f>
        <v>10091.463030686566</v>
      </c>
      <c r="J159" s="217">
        <f ca="1">I159*(1+('A1'!J14+$C159*('A1'!J12-'A1'!J14)))</f>
        <v>11193.625998426554</v>
      </c>
      <c r="K159" s="216">
        <f ca="1">'A1'!F21+$C159*('A1'!F19-'A1'!F21)</f>
        <v>0.33347207296282211</v>
      </c>
      <c r="L159" s="216">
        <f ca="1">'A1'!G21+$C159*('A1'!G19-'A1'!G21)</f>
        <v>0.32155282676748465</v>
      </c>
      <c r="M159" s="216">
        <f ca="1">'A1'!H21+$C159*('A1'!H19-'A1'!H21)</f>
        <v>0.30809320366981596</v>
      </c>
      <c r="N159" s="216">
        <f ca="1">'A1'!I21+$C159*('A1'!I19-'A1'!I21)</f>
        <v>0.30309320366981596</v>
      </c>
      <c r="O159" s="216">
        <f ca="1">'A1'!J21+$C159*('A1'!J19-'A1'!J21)</f>
        <v>0.29809320366981595</v>
      </c>
      <c r="P159" s="216">
        <f ca="1">'A1'!F28+$C159*('A1'!F26-'A1'!F28)</f>
        <v>0.43885094225582821</v>
      </c>
      <c r="Q159" s="216">
        <f ca="1">'A1'!G28+$C159*('A1'!G26-'A1'!G28)</f>
        <v>0.42693169606049081</v>
      </c>
      <c r="R159" s="216">
        <f ca="1">'A1'!H28+$C159*('A1'!H26-'A1'!H28)</f>
        <v>0.41424226141398779</v>
      </c>
      <c r="S159" s="216">
        <f ca="1">'A1'!I28+$C159*('A1'!I26-'A1'!I28)</f>
        <v>0.41001244986515339</v>
      </c>
      <c r="T159" s="216">
        <f ca="1">'A1'!J28+$C159*('A1'!J26-'A1'!J28)</f>
        <v>0.40578263831631906</v>
      </c>
      <c r="U159" s="217">
        <f t="shared" ca="1" si="32"/>
        <v>1481.9087426884369</v>
      </c>
      <c r="V159" s="217">
        <f t="shared" ca="1" si="33"/>
        <v>1943.0282054030197</v>
      </c>
      <c r="W159" s="217">
        <f t="shared" ca="1" si="34"/>
        <v>2488.1895939045776</v>
      </c>
      <c r="X159" s="217">
        <f t="shared" ca="1" si="35"/>
        <v>2895.1836910648399</v>
      </c>
      <c r="Y159" s="217">
        <f t="shared" ca="1" si="36"/>
        <v>3314.7030739061724</v>
      </c>
      <c r="Z159" s="217">
        <f ca="1">F159*('A1'!F35+$C159*('A1'!F33-'A1'!F35))</f>
        <v>362.99817448185962</v>
      </c>
      <c r="AA159" s="217">
        <f ca="1">G159*('A1'!G35+$C159*('A1'!G33-'A1'!G35))</f>
        <v>413.61455612525265</v>
      </c>
      <c r="AB159" s="217">
        <f ca="1">H159*('A1'!H35+$C159*('A1'!H33-'A1'!H35))</f>
        <v>454.27953158070221</v>
      </c>
      <c r="AC159" s="217">
        <f ca="1">I159*('A1'!I35+$C159*('A1'!I33-'A1'!I35))</f>
        <v>482.86088728742169</v>
      </c>
      <c r="AD159" s="217">
        <f ca="1">J159*('A1'!J35+$C159*('A1'!J33-'A1'!J35))</f>
        <v>513.21042746034198</v>
      </c>
      <c r="AE159" s="217">
        <f ca="1">F159*('A1'!F43+$C159*('A1'!F41-'A1'!F43))</f>
        <v>605.84596625621987</v>
      </c>
      <c r="AF159" s="217">
        <f ca="1">G159*('A1'!G43+$C159*('A1'!G41-'A1'!G43))</f>
        <v>659.67209448266044</v>
      </c>
      <c r="AG159" s="217">
        <f ca="1">H159*('A1'!H43+$C159*('A1'!H41-'A1'!H43))</f>
        <v>675.59184631443293</v>
      </c>
      <c r="AH159" s="217">
        <f ca="1">I159*('A1'!I43+$C159*('A1'!I41-'A1'!I43))</f>
        <v>659.89407981239287</v>
      </c>
      <c r="AI159" s="217">
        <f ca="1">J159*('A1'!J43+$C159*('A1'!J41-'A1'!J43))</f>
        <v>675.99784020804998</v>
      </c>
      <c r="AJ159" s="217">
        <f ca="1">(U159-Z159)*DCF!$H$40</f>
        <v>270.77635750599165</v>
      </c>
      <c r="AK159" s="217">
        <f ca="1">(V159-AA159)*DCF!$H$40</f>
        <v>370.11810312521959</v>
      </c>
      <c r="AL159" s="217">
        <f ca="1">(W159-AB159)*DCF!$H$40</f>
        <v>492.20623508237782</v>
      </c>
      <c r="AM159" s="217">
        <f ca="1">(X159-AC159)*DCF!$H$40</f>
        <v>583.78211851413528</v>
      </c>
      <c r="AN159" s="217">
        <f ca="1">(Y159-AD159)*DCF!$H$40</f>
        <v>677.96122043989089</v>
      </c>
      <c r="AO159" s="217">
        <f ca="1">(F159-DCF!$H$7)*DCF!$H$41</f>
        <v>379.35020929647214</v>
      </c>
      <c r="AP159" s="217">
        <f ca="1">(G159-F159)*DCF!$H$41</f>
        <v>403.66753121575306</v>
      </c>
      <c r="AQ159" s="217">
        <f ca="1">(H159-G159)*DCF!$H$41</f>
        <v>410.10220708358599</v>
      </c>
      <c r="AR159" s="217">
        <f ca="1">(I159-H159)*DCF!$H$41</f>
        <v>375.08485604327791</v>
      </c>
      <c r="AS159" s="217">
        <f ca="1">(J159-I159)*DCF!$H$41</f>
        <v>365.73888805816352</v>
      </c>
      <c r="AT159" s="217">
        <f ca="1">(U159-Z159)*(1-DCF!$H$40)+Z159-AE159-AO159</f>
        <v>225.93620962975319</v>
      </c>
      <c r="AU159" s="217">
        <f ca="1">(V159-AA159)*(1-DCF!$H$40)+AA159-AF159-AP159</f>
        <v>509.57047657938648</v>
      </c>
      <c r="AV159" s="217">
        <f ca="1">(W159-AB159)*(1-DCF!$H$40)+AB159-AG159-AQ159</f>
        <v>910.28930542418095</v>
      </c>
      <c r="AW159" s="217">
        <f ca="1">(X159-AC159)*(1-DCF!$H$40)+AC159-AH159-AR159</f>
        <v>1276.4226366950338</v>
      </c>
      <c r="AX159" s="217">
        <f ca="1">(Y159-AD159)*(1-DCF!$H$40)+AD159-AI159-AS159</f>
        <v>1595.0051252000681</v>
      </c>
      <c r="AY159" s="218">
        <f t="shared" ca="1" si="37"/>
        <v>0.10543227994507073</v>
      </c>
      <c r="AZ159" s="219">
        <f t="shared" ca="1" si="38"/>
        <v>12.586455989014148</v>
      </c>
      <c r="BA159" s="217">
        <f ca="1">SUMPRODUCT(AT159:AX159,(1+$AY159)^(-{1,2,3,4,5}))</f>
        <v>3116.3508368848479</v>
      </c>
      <c r="BB159" s="217">
        <f t="shared" ca="1" si="39"/>
        <v>41720.364356369952</v>
      </c>
      <c r="BC159" s="217">
        <f t="shared" ca="1" si="40"/>
        <v>25274.779814341779</v>
      </c>
      <c r="BD159" s="217">
        <f t="shared" ca="1" si="41"/>
        <v>28391.130651226627</v>
      </c>
      <c r="BE159" s="217">
        <f ca="1">BD159-(DCF!$J$48-DCF!$J$51)</f>
        <v>27828.990651226628</v>
      </c>
      <c r="BF159" s="220">
        <f ca="1">BE159/DCF!$J$55</f>
        <v>1123.0563535221097</v>
      </c>
    </row>
    <row r="160" spans="1:58" ht="15" customHeight="1">
      <c r="A160">
        <v>134</v>
      </c>
      <c r="B160" s="215">
        <f t="shared" ca="1" si="28"/>
        <v>0.83970130272440324</v>
      </c>
      <c r="C160" s="216">
        <f t="shared" ca="1" si="29"/>
        <v>0.71689339704309551</v>
      </c>
      <c r="D160" s="215">
        <f t="shared" ca="1" si="30"/>
        <v>0.1128495607462201</v>
      </c>
      <c r="E160" s="216">
        <f t="shared" ca="1" si="31"/>
        <v>0.23753900810837375</v>
      </c>
      <c r="F160" s="217">
        <f ca="1">DCF!$H$7*(1+('A1'!F14+$C160*('A1'!F12-'A1'!F14)))</f>
        <v>6432.6419075601361</v>
      </c>
      <c r="G160" s="217">
        <f ca="1">F160*(1+('A1'!G14+$C160*('A1'!G12-'A1'!G14)))</f>
        <v>7510.3281983746292</v>
      </c>
      <c r="H160" s="217">
        <f ca="1">G160*(1+('A1'!H14+$C160*('A1'!H12-'A1'!H14)))</f>
        <v>8585.7782186487348</v>
      </c>
      <c r="I160" s="217">
        <f ca="1">H160*(1+('A1'!I14+$C160*('A1'!I12-'A1'!I14)))</f>
        <v>9569.0250237894852</v>
      </c>
      <c r="J160" s="217">
        <f ca="1">I160*(1+('A1'!J14+$C160*('A1'!J12-'A1'!J14)))</f>
        <v>10527.674234877599</v>
      </c>
      <c r="K160" s="216">
        <f ca="1">'A1'!F21+$C160*('A1'!F19-'A1'!F21)</f>
        <v>0.34057086316262974</v>
      </c>
      <c r="L160" s="216">
        <f ca="1">'A1'!G21+$C160*('A1'!G19-'A1'!G21)</f>
        <v>0.33123299522176786</v>
      </c>
      <c r="M160" s="216">
        <f ca="1">'A1'!H21+$C160*('A1'!H19-'A1'!H21)</f>
        <v>0.31906406125133685</v>
      </c>
      <c r="N160" s="216">
        <f ca="1">'A1'!I21+$C160*('A1'!I19-'A1'!I21)</f>
        <v>0.31406406125133685</v>
      </c>
      <c r="O160" s="216">
        <f ca="1">'A1'!J21+$C160*('A1'!J19-'A1'!J21)</f>
        <v>0.30906406125133684</v>
      </c>
      <c r="P160" s="216">
        <f ca="1">'A1'!F28+$C160*('A1'!F26-'A1'!F28)</f>
        <v>0.4420776650739226</v>
      </c>
      <c r="Q160" s="216">
        <f ca="1">'A1'!G28+$C160*('A1'!G26-'A1'!G28)</f>
        <v>0.43273979713306071</v>
      </c>
      <c r="R160" s="216">
        <f ca="1">'A1'!H28+$C160*('A1'!H26-'A1'!H28)</f>
        <v>0.42198639617741429</v>
      </c>
      <c r="S160" s="216">
        <f ca="1">'A1'!I28+$C160*('A1'!I26-'A1'!I28)</f>
        <v>0.41840192919219882</v>
      </c>
      <c r="T160" s="216">
        <f ca="1">'A1'!J28+$C160*('A1'!J26-'A1'!J28)</f>
        <v>0.41481746220698335</v>
      </c>
      <c r="U160" s="217">
        <f t="shared" ca="1" si="32"/>
        <v>1398.144185935427</v>
      </c>
      <c r="V160" s="217">
        <f t="shared" ca="1" si="33"/>
        <v>1772.641793161155</v>
      </c>
      <c r="W160" s="217">
        <f t="shared" ca="1" si="34"/>
        <v>2223.2833423372813</v>
      </c>
      <c r="X160" s="217">
        <f t="shared" ca="1" si="35"/>
        <v>2560.0396321605431</v>
      </c>
      <c r="Y160" s="217">
        <f t="shared" ca="1" si="36"/>
        <v>2906.8853712614969</v>
      </c>
      <c r="Z160" s="217">
        <f ca="1">F160*('A1'!F35+$C160*('A1'!F33-'A1'!F35))</f>
        <v>362.90092190824538</v>
      </c>
      <c r="AA160" s="217">
        <f ca="1">G160*('A1'!G35+$C160*('A1'!G33-'A1'!G35))</f>
        <v>411.79930134881357</v>
      </c>
      <c r="AB160" s="217">
        <f ca="1">H160*('A1'!H35+$C160*('A1'!H33-'A1'!H35))</f>
        <v>447.44072827124126</v>
      </c>
      <c r="AC160" s="217">
        <f ca="1">I160*('A1'!I35+$C160*('A1'!I33-'A1'!I35))</f>
        <v>472.68380111145217</v>
      </c>
      <c r="AD160" s="217">
        <f ca="1">J160*('A1'!J35+$C160*('A1'!J33-'A1'!J35))</f>
        <v>498.98311541069188</v>
      </c>
      <c r="AE160" s="217">
        <f ca="1">F160*('A1'!F43+$C160*('A1'!F41-'A1'!F43))</f>
        <v>615.36023965016375</v>
      </c>
      <c r="AF160" s="217">
        <f ca="1">G160*('A1'!G43+$C160*('A1'!G41-'A1'!G43))</f>
        <v>675.24407848663543</v>
      </c>
      <c r="AG160" s="217">
        <f ca="1">H160*('A1'!H43+$C160*('A1'!H41-'A1'!H43))</f>
        <v>686.07864298821733</v>
      </c>
      <c r="AH160" s="217">
        <f ca="1">I160*('A1'!I43+$C160*('A1'!I41-'A1'!I43))</f>
        <v>668.95839731068202</v>
      </c>
      <c r="AI160" s="217">
        <f ca="1">J160*('A1'!J43+$C160*('A1'!J41-'A1'!J43))</f>
        <v>683.3379760568273</v>
      </c>
      <c r="AJ160" s="217">
        <f ca="1">(U160-Z160)*DCF!$H$40</f>
        <v>250.52886989457792</v>
      </c>
      <c r="AK160" s="217">
        <f ca="1">(V160-AA160)*DCF!$H$40</f>
        <v>329.32388301858663</v>
      </c>
      <c r="AL160" s="217">
        <f ca="1">(W160-AB160)*DCF!$H$40</f>
        <v>429.75391260398163</v>
      </c>
      <c r="AM160" s="217">
        <f ca="1">(X160-AC160)*DCF!$H$40</f>
        <v>505.14011111387993</v>
      </c>
      <c r="AN160" s="217">
        <f ca="1">(Y160-AD160)*DCF!$H$40</f>
        <v>582.71234591589484</v>
      </c>
      <c r="AO160" s="217">
        <f ca="1">(F160-DCF!$H$7)*DCF!$H$41</f>
        <v>354.07113344334931</v>
      </c>
      <c r="AP160" s="217">
        <f ca="1">(G160-F160)*DCF!$H$41</f>
        <v>357.61661134944217</v>
      </c>
      <c r="AQ160" s="217">
        <f ca="1">(H160-G160)*DCF!$H$41</f>
        <v>356.87453315884966</v>
      </c>
      <c r="AR160" s="217">
        <f ca="1">(I160-H160)*DCF!$H$41</f>
        <v>326.27805844022498</v>
      </c>
      <c r="AS160" s="217">
        <f ca="1">(J160-I160)*DCF!$H$41</f>
        <v>318.11565690702469</v>
      </c>
      <c r="AT160" s="217">
        <f ca="1">(U160-Z160)*(1-DCF!$H$40)+Z160-AE160-AO160</f>
        <v>178.18394294733588</v>
      </c>
      <c r="AU160" s="217">
        <f ca="1">(V160-AA160)*(1-DCF!$H$40)+AA160-AF160-AP160</f>
        <v>410.45722030649068</v>
      </c>
      <c r="AV160" s="217">
        <f ca="1">(W160-AB160)*(1-DCF!$H$40)+AB160-AG160-AQ160</f>
        <v>750.57625358623238</v>
      </c>
      <c r="AW160" s="217">
        <f ca="1">(X160-AC160)*(1-DCF!$H$40)+AC160-AH160-AR160</f>
        <v>1059.663065295756</v>
      </c>
      <c r="AX160" s="217">
        <f ca="1">(Y160-AD160)*(1-DCF!$H$40)+AD160-AI160-AS160</f>
        <v>1322.7193923817501</v>
      </c>
      <c r="AY160" s="218">
        <f t="shared" ca="1" si="37"/>
        <v>9.7250780162167469E-2</v>
      </c>
      <c r="AZ160" s="219">
        <f t="shared" ca="1" si="38"/>
        <v>10.950156032433496</v>
      </c>
      <c r="BA160" s="217">
        <f ca="1">SUMPRODUCT(AT160:AX160,(1+$AY160)^(-{1,2,3,4,5}))</f>
        <v>2634.1732069331947</v>
      </c>
      <c r="BB160" s="217">
        <f t="shared" ca="1" si="39"/>
        <v>31830.84838371176</v>
      </c>
      <c r="BC160" s="217">
        <f t="shared" ca="1" si="40"/>
        <v>20013.300780085949</v>
      </c>
      <c r="BD160" s="217">
        <f t="shared" ca="1" si="41"/>
        <v>22647.473987019144</v>
      </c>
      <c r="BE160" s="217">
        <f ca="1">BD160-(DCF!$J$48-DCF!$J$51)</f>
        <v>22085.333987019145</v>
      </c>
      <c r="BF160" s="220">
        <f ca="1">BE160/DCF!$J$55</f>
        <v>891.26749024533467</v>
      </c>
    </row>
    <row r="161" spans="1:58" ht="15" customHeight="1">
      <c r="A161">
        <v>135</v>
      </c>
      <c r="B161" s="215">
        <f t="shared" ca="1" si="28"/>
        <v>0.34058858750553489</v>
      </c>
      <c r="C161" s="216">
        <f t="shared" ca="1" si="29"/>
        <v>0.41266729183782841</v>
      </c>
      <c r="D161" s="215">
        <f t="shared" ca="1" si="30"/>
        <v>0.62390967322754154</v>
      </c>
      <c r="E161" s="216">
        <f t="shared" ca="1" si="31"/>
        <v>0.5663582545623298</v>
      </c>
      <c r="F161" s="217">
        <f ca="1">DCF!$H$7*(1+('A1'!F14+$C161*('A1'!F12-'A1'!F14)))</f>
        <v>6253.0814540554411</v>
      </c>
      <c r="G161" s="217">
        <f ca="1">F161*(1+('A1'!G14+$C161*('A1'!G12-'A1'!G14)))</f>
        <v>7015.3326696917284</v>
      </c>
      <c r="H161" s="217">
        <f ca="1">G161*(1+('A1'!H14+$C161*('A1'!H12-'A1'!H14)))</f>
        <v>7742.4490866149226</v>
      </c>
      <c r="I161" s="217">
        <f ca="1">H161*(1+('A1'!I14+$C161*('A1'!I12-'A1'!I14)))</f>
        <v>8417.1265356545773</v>
      </c>
      <c r="J161" s="217">
        <f ca="1">I161*(1+('A1'!J14+$C161*('A1'!J12-'A1'!J14)))</f>
        <v>9081.1259593140476</v>
      </c>
      <c r="K161" s="216">
        <f ca="1">'A1'!F21+$C161*('A1'!F19-'A1'!F21)</f>
        <v>0.35730329894891943</v>
      </c>
      <c r="L161" s="216">
        <f ca="1">'A1'!G21+$C161*('A1'!G19-'A1'!G21)</f>
        <v>0.35404995311216286</v>
      </c>
      <c r="M161" s="216">
        <f ca="1">'A1'!H21+$C161*('A1'!H19-'A1'!H21)</f>
        <v>0.3449232801937846</v>
      </c>
      <c r="N161" s="216">
        <f ca="1">'A1'!I21+$C161*('A1'!I19-'A1'!I21)</f>
        <v>0.33992328019378459</v>
      </c>
      <c r="O161" s="216">
        <f ca="1">'A1'!J21+$C161*('A1'!J19-'A1'!J21)</f>
        <v>0.33492328019378459</v>
      </c>
      <c r="P161" s="216">
        <f ca="1">'A1'!F28+$C161*('A1'!F26-'A1'!F28)</f>
        <v>0.44968331770405429</v>
      </c>
      <c r="Q161" s="216">
        <f ca="1">'A1'!G28+$C161*('A1'!G26-'A1'!G28)</f>
        <v>0.44642997186729771</v>
      </c>
      <c r="R161" s="216">
        <f ca="1">'A1'!H28+$C161*('A1'!H26-'A1'!H28)</f>
        <v>0.4402399624897303</v>
      </c>
      <c r="S161" s="216">
        <f ca="1">'A1'!I28+$C161*('A1'!I26-'A1'!I28)</f>
        <v>0.43817662603054119</v>
      </c>
      <c r="T161" s="216">
        <f ca="1">'A1'!J28+$C161*('A1'!J26-'A1'!J28)</f>
        <v>0.43611328957135204</v>
      </c>
      <c r="U161" s="217">
        <f t="shared" ca="1" si="32"/>
        <v>1206.9284077917835</v>
      </c>
      <c r="V161" s="217">
        <f t="shared" ca="1" si="33"/>
        <v>1399.6997005509352</v>
      </c>
      <c r="W161" s="217">
        <f t="shared" ca="1" si="34"/>
        <v>1663.3626554563318</v>
      </c>
      <c r="X161" s="217">
        <f t="shared" ca="1" si="35"/>
        <v>1867.7611675834664</v>
      </c>
      <c r="Y161" s="217">
        <f t="shared" ca="1" si="36"/>
        <v>2079.2457500394084</v>
      </c>
      <c r="Z161" s="217">
        <f ca="1">F161*('A1'!F35+$C161*('A1'!F33-'A1'!F35))</f>
        <v>362.28267629689441</v>
      </c>
      <c r="AA161" s="217">
        <f ca="1">G161*('A1'!G35+$C161*('A1'!G33-'A1'!G35))</f>
        <v>406.00064217945584</v>
      </c>
      <c r="AB161" s="217">
        <f ca="1">H161*('A1'!H35+$C161*('A1'!H33-'A1'!H35))</f>
        <v>429.40133473247323</v>
      </c>
      <c r="AC161" s="217">
        <f ca="1">I161*('A1'!I35+$C161*('A1'!I33-'A1'!I35))</f>
        <v>446.51166531766671</v>
      </c>
      <c r="AD161" s="217">
        <f ca="1">J161*('A1'!J35+$C161*('A1'!J33-'A1'!J35))</f>
        <v>463.57324984396672</v>
      </c>
      <c r="AE161" s="217">
        <f ca="1">F161*('A1'!F43+$C161*('A1'!F41-'A1'!F43))</f>
        <v>636.23011616037036</v>
      </c>
      <c r="AF161" s="217">
        <f ca="1">G161*('A1'!G43+$C161*('A1'!G41-'A1'!G43))</f>
        <v>705.43831531953936</v>
      </c>
      <c r="AG161" s="217">
        <f ca="1">H161*('A1'!H43+$C161*('A1'!H41-'A1'!H43))</f>
        <v>701.13021170776915</v>
      </c>
      <c r="AH161" s="217">
        <f ca="1">I161*('A1'!I43+$C161*('A1'!I41-'A1'!I43))</f>
        <v>678.05547244881348</v>
      </c>
      <c r="AI161" s="217">
        <f ca="1">J161*('A1'!J43+$C161*('A1'!J41-'A1'!J43))</f>
        <v>686.13940836187271</v>
      </c>
      <c r="AJ161" s="217">
        <f ca="1">(U161-Z161)*DCF!$H$40</f>
        <v>204.40426702176316</v>
      </c>
      <c r="AK161" s="217">
        <f ca="1">(V161-AA161)*DCF!$H$40</f>
        <v>240.47517212589801</v>
      </c>
      <c r="AL161" s="217">
        <f ca="1">(W161-AB161)*DCF!$H$40</f>
        <v>298.61863961517378</v>
      </c>
      <c r="AM161" s="217">
        <f ca="1">(X161-AC161)*DCF!$H$40</f>
        <v>343.94237954832352</v>
      </c>
      <c r="AN161" s="217">
        <f ca="1">(Y161-AD161)*DCF!$H$40</f>
        <v>390.99274504729686</v>
      </c>
      <c r="AO161" s="217">
        <f ca="1">(F161-DCF!$H$7)*DCF!$H$41</f>
        <v>294.48626031094022</v>
      </c>
      <c r="AP161" s="217">
        <f ca="1">(G161-F161)*DCF!$H$41</f>
        <v>252.94345771701458</v>
      </c>
      <c r="AQ161" s="217">
        <f ca="1">(H161-G161)*DCF!$H$41</f>
        <v>241.28441763891831</v>
      </c>
      <c r="AR161" s="217">
        <f ca="1">(I161-H161)*DCF!$H$41</f>
        <v>223.88320714100942</v>
      </c>
      <c r="AS161" s="217">
        <f ca="1">(J161-I161)*DCF!$H$41</f>
        <v>220.33983901531968</v>
      </c>
      <c r="AT161" s="217">
        <f ca="1">(U161-Z161)*(1-DCF!$H$40)+Z161-AE161-AO161</f>
        <v>71.807764298709685</v>
      </c>
      <c r="AU161" s="217">
        <f ca="1">(V161-AA161)*(1-DCF!$H$40)+AA161-AF161-AP161</f>
        <v>200.84275538848337</v>
      </c>
      <c r="AV161" s="217">
        <f ca="1">(W161-AB161)*(1-DCF!$H$40)+AB161-AG161-AQ161</f>
        <v>422.32938649447055</v>
      </c>
      <c r="AW161" s="217">
        <f ca="1">(X161-AC161)*(1-DCF!$H$40)+AC161-AH161-AR161</f>
        <v>621.88010844532005</v>
      </c>
      <c r="AX161" s="217">
        <f ca="1">(Y161-AD161)*(1-DCF!$H$40)+AD161-AI161-AS161</f>
        <v>781.77375761491908</v>
      </c>
      <c r="AY161" s="218">
        <f t="shared" ca="1" si="37"/>
        <v>0.10382716509124659</v>
      </c>
      <c r="AZ161" s="219">
        <f t="shared" ca="1" si="38"/>
        <v>12.265433018249318</v>
      </c>
      <c r="BA161" s="217">
        <f ca="1">SUMPRODUCT(AT161:AX161,(1+$AY161)^(-{1,2,3,4,5}))</f>
        <v>1439.8587451229123</v>
      </c>
      <c r="BB161" s="217">
        <f t="shared" ca="1" si="39"/>
        <v>25502.849475587929</v>
      </c>
      <c r="BC161" s="217">
        <f t="shared" ca="1" si="40"/>
        <v>15562.64169158012</v>
      </c>
      <c r="BD161" s="217">
        <f t="shared" ca="1" si="41"/>
        <v>17002.500436703034</v>
      </c>
      <c r="BE161" s="217">
        <f ca="1">BD161-(DCF!$J$48-DCF!$J$51)</f>
        <v>16440.360436703035</v>
      </c>
      <c r="BF161" s="220">
        <f ca="1">BE161/DCF!$J$55</f>
        <v>663.46104585791181</v>
      </c>
    </row>
    <row r="162" spans="1:58" ht="15" customHeight="1">
      <c r="A162">
        <v>136</v>
      </c>
      <c r="B162" s="215">
        <f t="shared" ca="1" si="28"/>
        <v>0.53072253918181989</v>
      </c>
      <c r="C162" s="216">
        <f t="shared" ca="1" si="29"/>
        <v>0.51560477870948185</v>
      </c>
      <c r="D162" s="215">
        <f t="shared" ca="1" si="30"/>
        <v>4.751608370855509E-2</v>
      </c>
      <c r="E162" s="216">
        <f t="shared" ca="1" si="31"/>
        <v>0.1541364390865364</v>
      </c>
      <c r="F162" s="217">
        <f ca="1">DCF!$H$7*(1+('A1'!F14+$C162*('A1'!F12-'A1'!F14)))</f>
        <v>6313.8372587318217</v>
      </c>
      <c r="G162" s="217">
        <f ca="1">F162*(1+('A1'!G14+$C162*('A1'!G12-'A1'!G14)))</f>
        <v>7180.9841936451458</v>
      </c>
      <c r="H162" s="217">
        <f ca="1">G162*(1+('A1'!H14+$C162*('A1'!H12-'A1'!H14)))</f>
        <v>8021.3648729178931</v>
      </c>
      <c r="I162" s="217">
        <f ca="1">H162*(1+('A1'!I14+$C162*('A1'!I12-'A1'!I14)))</f>
        <v>8794.659981986184</v>
      </c>
      <c r="J162" s="217">
        <f ca="1">I162*(1+('A1'!J14+$C162*('A1'!J12-'A1'!J14)))</f>
        <v>9551.8127910540916</v>
      </c>
      <c r="K162" s="216">
        <f ca="1">'A1'!F21+$C162*('A1'!F19-'A1'!F21)</f>
        <v>0.35164173717097852</v>
      </c>
      <c r="L162" s="216">
        <f ca="1">'A1'!G21+$C162*('A1'!G19-'A1'!G21)</f>
        <v>0.34632964159678886</v>
      </c>
      <c r="M162" s="216">
        <f ca="1">'A1'!H21+$C162*('A1'!H19-'A1'!H21)</f>
        <v>0.33617359380969403</v>
      </c>
      <c r="N162" s="216">
        <f ca="1">'A1'!I21+$C162*('A1'!I19-'A1'!I21)</f>
        <v>0.33117359380969402</v>
      </c>
      <c r="O162" s="216">
        <f ca="1">'A1'!J21+$C162*('A1'!J19-'A1'!J21)</f>
        <v>0.32617359380969402</v>
      </c>
      <c r="P162" s="216">
        <f ca="1">'A1'!F28+$C162*('A1'!F26-'A1'!F28)</f>
        <v>0.44710988053226297</v>
      </c>
      <c r="Q162" s="216">
        <f ca="1">'A1'!G28+$C162*('A1'!G26-'A1'!G28)</f>
        <v>0.44179778495807331</v>
      </c>
      <c r="R162" s="216">
        <f ca="1">'A1'!H28+$C162*('A1'!H26-'A1'!H28)</f>
        <v>0.4340637132774311</v>
      </c>
      <c r="S162" s="216">
        <f ca="1">'A1'!I28+$C162*('A1'!I26-'A1'!I28)</f>
        <v>0.43148568938388371</v>
      </c>
      <c r="T162" s="216">
        <f ca="1">'A1'!J28+$C162*('A1'!J26-'A1'!J28)</f>
        <v>0.42890766549033632</v>
      </c>
      <c r="U162" s="217">
        <f t="shared" ca="1" si="32"/>
        <v>1270.6495344047792</v>
      </c>
      <c r="V162" s="217">
        <f t="shared" ca="1" si="33"/>
        <v>1521.4536009764545</v>
      </c>
      <c r="W162" s="217">
        <f t="shared" ca="1" si="34"/>
        <v>1843.0103940383556</v>
      </c>
      <c r="X162" s="217">
        <f t="shared" ca="1" si="35"/>
        <v>2087.3309041933576</v>
      </c>
      <c r="Y162" s="217">
        <f t="shared" ca="1" si="36"/>
        <v>2339.4179601868304</v>
      </c>
      <c r="Z162" s="217">
        <f ca="1">F162*('A1'!F35+$C162*('A1'!F33-'A1'!F35))</f>
        <v>362.55301221092878</v>
      </c>
      <c r="AA162" s="217">
        <f ca="1">G162*('A1'!G35+$C162*('A1'!G33-'A1'!G35))</f>
        <v>408.1955223451921</v>
      </c>
      <c r="AB162" s="217">
        <f ca="1">H162*('A1'!H35+$C162*('A1'!H33-'A1'!H35))</f>
        <v>435.78749771233635</v>
      </c>
      <c r="AC162" s="217">
        <f ca="1">I162*('A1'!I35+$C162*('A1'!I33-'A1'!I35))</f>
        <v>455.67545438915317</v>
      </c>
      <c r="AD162" s="217">
        <f ca="1">J162*('A1'!J35+$C162*('A1'!J33-'A1'!J35))</f>
        <v>475.80199245415895</v>
      </c>
      <c r="AE162" s="217">
        <f ca="1">F162*('A1'!F43+$C162*('A1'!F41-'A1'!F43))</f>
        <v>629.41320520857835</v>
      </c>
      <c r="AF162" s="217">
        <f ca="1">G162*('A1'!G43+$C162*('A1'!G41-'A1'!G43))</f>
        <v>696.22394045636759</v>
      </c>
      <c r="AG162" s="217">
        <f ca="1">H162*('A1'!H43+$C162*('A1'!H41-'A1'!H43))</f>
        <v>697.48841954766931</v>
      </c>
      <c r="AH162" s="217">
        <f ca="1">I162*('A1'!I43+$C162*('A1'!I41-'A1'!I43))</f>
        <v>676.78279330438818</v>
      </c>
      <c r="AI162" s="217">
        <f ca="1">J162*('A1'!J43+$C162*('A1'!J41-'A1'!J43))</f>
        <v>687.28953998066368</v>
      </c>
      <c r="AJ162" s="217">
        <f ca="1">(U162-Z162)*DCF!$H$40</f>
        <v>219.7593583709118</v>
      </c>
      <c r="AK162" s="217">
        <f ca="1">(V162-AA162)*DCF!$H$40</f>
        <v>269.4084550287655</v>
      </c>
      <c r="AL162" s="217">
        <f ca="1">(W162-AB162)*DCF!$H$40</f>
        <v>340.54794091089667</v>
      </c>
      <c r="AM162" s="217">
        <f ca="1">(X162-AC162)*DCF!$H$40</f>
        <v>394.86061885261745</v>
      </c>
      <c r="AN162" s="217">
        <f ca="1">(Y162-AD162)*DCF!$H$40</f>
        <v>450.99506419130648</v>
      </c>
      <c r="AO162" s="217">
        <f ca="1">(F162-DCF!$H$7)*DCF!$H$41</f>
        <v>314.64730826465853</v>
      </c>
      <c r="AP162" s="217">
        <f ca="1">(G162-F162)*DCF!$H$41</f>
        <v>287.75177994645026</v>
      </c>
      <c r="AQ162" s="217">
        <f ca="1">(H162-G162)*DCF!$H$41</f>
        <v>278.86973540131504</v>
      </c>
      <c r="AR162" s="217">
        <f ca="1">(I162-H162)*DCF!$H$41</f>
        <v>256.60823454392641</v>
      </c>
      <c r="AS162" s="217">
        <f ca="1">(J162-I162)*DCF!$H$41</f>
        <v>251.25161576281499</v>
      </c>
      <c r="AT162" s="217">
        <f ca="1">(U162-Z162)*(1-DCF!$H$40)+Z162-AE162-AO162</f>
        <v>106.82966256063054</v>
      </c>
      <c r="AU162" s="217">
        <f ca="1">(V162-AA162)*(1-DCF!$H$40)+AA162-AF162-AP162</f>
        <v>268.06942554487114</v>
      </c>
      <c r="AV162" s="217">
        <f ca="1">(W162-AB162)*(1-DCF!$H$40)+AB162-AG162-AQ162</f>
        <v>526.10429817847466</v>
      </c>
      <c r="AW162" s="217">
        <f ca="1">(X162-AC162)*(1-DCF!$H$40)+AC162-AH162-AR162</f>
        <v>759.07925749242543</v>
      </c>
      <c r="AX162" s="217">
        <f ca="1">(Y162-AD162)*(1-DCF!$H$40)+AD162-AI162-AS162</f>
        <v>949.88174025204535</v>
      </c>
      <c r="AY162" s="218">
        <f t="shared" ca="1" si="37"/>
        <v>9.5582728781730728E-2</v>
      </c>
      <c r="AZ162" s="219">
        <f t="shared" ca="1" si="38"/>
        <v>10.616545756346145</v>
      </c>
      <c r="BA162" s="217">
        <f ca="1">SUMPRODUCT(AT162:AX162,(1+$AY162)^(-{1,2,3,4,5}))</f>
        <v>1849.5765737300594</v>
      </c>
      <c r="BB162" s="217">
        <f t="shared" ca="1" si="39"/>
        <v>24836.537817541452</v>
      </c>
      <c r="BC162" s="217">
        <f t="shared" ca="1" si="40"/>
        <v>15734.942833541227</v>
      </c>
      <c r="BD162" s="217">
        <f t="shared" ca="1" si="41"/>
        <v>17584.519407271287</v>
      </c>
      <c r="BE162" s="217">
        <f ca="1">BD162-(DCF!$J$48-DCF!$J$51)</f>
        <v>17022.379407271288</v>
      </c>
      <c r="BF162" s="220">
        <f ca="1">BE162/DCF!$J$55</f>
        <v>686.94878606951249</v>
      </c>
    </row>
    <row r="163" spans="1:58" ht="15" customHeight="1">
      <c r="A163">
        <v>137</v>
      </c>
      <c r="B163" s="215">
        <f t="shared" ca="1" si="28"/>
        <v>0.73246534459782575</v>
      </c>
      <c r="C163" s="216">
        <f t="shared" ca="1" si="29"/>
        <v>0.63425783986380901</v>
      </c>
      <c r="D163" s="215">
        <f t="shared" ca="1" si="30"/>
        <v>0.2522891200956624</v>
      </c>
      <c r="E163" s="216">
        <f t="shared" ca="1" si="31"/>
        <v>0.35516835451350559</v>
      </c>
      <c r="F163" s="217">
        <f ca="1">DCF!$H$7*(1+('A1'!F14+$C163*('A1'!F12-'A1'!F14)))</f>
        <v>6383.8687159475539</v>
      </c>
      <c r="G163" s="217">
        <f ca="1">F163*(1+('A1'!G14+$C163*('A1'!G12-'A1'!G14)))</f>
        <v>7374.253656167064</v>
      </c>
      <c r="H163" s="217">
        <f ca="1">G163*(1+('A1'!H14+$C163*('A1'!H12-'A1'!H14)))</f>
        <v>8350.9995042692972</v>
      </c>
      <c r="I163" s="217">
        <f ca="1">H163*(1+('A1'!I14+$C163*('A1'!I12-'A1'!I14)))</f>
        <v>9245.2513010481052</v>
      </c>
      <c r="J163" s="217">
        <f ca="1">I163*(1+('A1'!J14+$C163*('A1'!J12-'A1'!J14)))</f>
        <v>10117.984984444569</v>
      </c>
      <c r="K163" s="216">
        <f ca="1">'A1'!F21+$C163*('A1'!F19-'A1'!F21)</f>
        <v>0.34511581880749054</v>
      </c>
      <c r="L163" s="216">
        <f ca="1">'A1'!G21+$C163*('A1'!G19-'A1'!G21)</f>
        <v>0.33743066201021432</v>
      </c>
      <c r="M163" s="216">
        <f ca="1">'A1'!H21+$C163*('A1'!H19-'A1'!H21)</f>
        <v>0.32608808361157621</v>
      </c>
      <c r="N163" s="216">
        <f ca="1">'A1'!I21+$C163*('A1'!I19-'A1'!I21)</f>
        <v>0.3210880836115762</v>
      </c>
      <c r="O163" s="216">
        <f ca="1">'A1'!J21+$C163*('A1'!J19-'A1'!J21)</f>
        <v>0.3160880836115762</v>
      </c>
      <c r="P163" s="216">
        <f ca="1">'A1'!F28+$C163*('A1'!F26-'A1'!F28)</f>
        <v>0.44414355400340477</v>
      </c>
      <c r="Q163" s="216">
        <f ca="1">'A1'!G28+$C163*('A1'!G26-'A1'!G28)</f>
        <v>0.43645839720612861</v>
      </c>
      <c r="R163" s="216">
        <f ca="1">'A1'!H28+$C163*('A1'!H26-'A1'!H28)</f>
        <v>0.42694452960817147</v>
      </c>
      <c r="S163" s="216">
        <f ca="1">'A1'!I28+$C163*('A1'!I26-'A1'!I28)</f>
        <v>0.42377324040885245</v>
      </c>
      <c r="T163" s="216">
        <f ca="1">'A1'!J28+$C163*('A1'!J26-'A1'!J28)</f>
        <v>0.42060195120953336</v>
      </c>
      <c r="U163" s="217">
        <f t="shared" ca="1" si="32"/>
        <v>1345.340497091692</v>
      </c>
      <c r="V163" s="217">
        <f t="shared" ca="1" si="33"/>
        <v>1667.3994317732577</v>
      </c>
      <c r="W163" s="217">
        <f t="shared" ca="1" si="34"/>
        <v>2062.4245245725706</v>
      </c>
      <c r="X163" s="217">
        <f t="shared" ca="1" si="35"/>
        <v>2358.8211760478234</v>
      </c>
      <c r="Y163" s="217">
        <f t="shared" ca="1" si="36"/>
        <v>2664.1662739346352</v>
      </c>
      <c r="Z163" s="217">
        <f ca="1">F163*('A1'!F35+$C163*('A1'!F33-'A1'!F35))</f>
        <v>362.78702904809802</v>
      </c>
      <c r="AA163" s="217">
        <f ca="1">G163*('A1'!G35+$C163*('A1'!G33-'A1'!G35))</f>
        <v>410.43194473667478</v>
      </c>
      <c r="AB163" s="217">
        <f ca="1">H163*('A1'!H35+$C163*('A1'!H33-'A1'!H35))</f>
        <v>442.79641428706037</v>
      </c>
      <c r="AC163" s="217">
        <f ca="1">I163*('A1'!I35+$C163*('A1'!I33-'A1'!I35))</f>
        <v>465.85809803038001</v>
      </c>
      <c r="AD163" s="217">
        <f ca="1">J163*('A1'!J35+$C163*('A1'!J33-'A1'!J35))</f>
        <v>489.59822352879667</v>
      </c>
      <c r="AE163" s="217">
        <f ca="1">F163*('A1'!F43+$C163*('A1'!F41-'A1'!F43))</f>
        <v>621.24518311921008</v>
      </c>
      <c r="AF163" s="217">
        <f ca="1">G163*('A1'!G43+$C163*('A1'!G41-'A1'!G43))</f>
        <v>684.33793364932126</v>
      </c>
      <c r="AG163" s="217">
        <f ca="1">H163*('A1'!H43+$C163*('A1'!H41-'A1'!H43))</f>
        <v>691.47090622842074</v>
      </c>
      <c r="AH163" s="217">
        <f ca="1">I163*('A1'!I43+$C163*('A1'!I41-'A1'!I43))</f>
        <v>673.0633144275406</v>
      </c>
      <c r="AI163" s="217">
        <f ca="1">J163*('A1'!J43+$C163*('A1'!J41-'A1'!J43))</f>
        <v>686.00925309972183</v>
      </c>
      <c r="AJ163" s="217">
        <f ca="1">(U163-Z163)*DCF!$H$40</f>
        <v>237.77793926654974</v>
      </c>
      <c r="AK163" s="217">
        <f ca="1">(V163-AA163)*DCF!$H$40</f>
        <v>304.18613186285307</v>
      </c>
      <c r="AL163" s="217">
        <f ca="1">(W163-AB163)*DCF!$H$40</f>
        <v>391.95000268909348</v>
      </c>
      <c r="AM163" s="217">
        <f ca="1">(X163-AC163)*DCF!$H$40</f>
        <v>458.0970648802213</v>
      </c>
      <c r="AN163" s="217">
        <f ca="1">(Y163-AD163)*DCF!$H$40</f>
        <v>526.24546819821296</v>
      </c>
      <c r="AO163" s="217">
        <f ca="1">(F163-DCF!$H$7)*DCF!$H$41</f>
        <v>337.88636459377409</v>
      </c>
      <c r="AP163" s="217">
        <f ca="1">(G163-F163)*DCF!$H$41</f>
        <v>328.64675858977529</v>
      </c>
      <c r="AQ163" s="217">
        <f ca="1">(H163-G163)*DCF!$H$41</f>
        <v>324.1207977916871</v>
      </c>
      <c r="AR163" s="217">
        <f ca="1">(I163-H163)*DCF!$H$41</f>
        <v>296.74618669918277</v>
      </c>
      <c r="AS163" s="217">
        <f ca="1">(J163-I163)*DCF!$H$41</f>
        <v>289.60567200950328</v>
      </c>
      <c r="AT163" s="217">
        <f ca="1">(U163-Z163)*(1-DCF!$H$40)+Z163-AE163-AO163</f>
        <v>148.43101011215805</v>
      </c>
      <c r="AU163" s="217">
        <f ca="1">(V163-AA163)*(1-DCF!$H$40)+AA163-AF163-AP163</f>
        <v>350.22860767130811</v>
      </c>
      <c r="AV163" s="217">
        <f ca="1">(W163-AB163)*(1-DCF!$H$40)+AB163-AG163-AQ163</f>
        <v>654.88281786336927</v>
      </c>
      <c r="AW163" s="217">
        <f ca="1">(X163-AC163)*(1-DCF!$H$40)+AC163-AH163-AR163</f>
        <v>930.91461004087864</v>
      </c>
      <c r="AX163" s="217">
        <f ca="1">(Y163-AD163)*(1-DCF!$H$40)+AD163-AI163-AS163</f>
        <v>1162.3058806271977</v>
      </c>
      <c r="AY163" s="218">
        <f t="shared" ca="1" si="37"/>
        <v>9.9603367090270109E-2</v>
      </c>
      <c r="AZ163" s="219">
        <f t="shared" ca="1" si="38"/>
        <v>11.420673418054022</v>
      </c>
      <c r="BA163" s="217">
        <f ca="1">SUMPRODUCT(AT163:AX163,(1+$AY163)^(-{1,2,3,4,5}))</f>
        <v>2276.9438408674037</v>
      </c>
      <c r="BB163" s="217">
        <f t="shared" ca="1" si="39"/>
        <v>30426.572946001321</v>
      </c>
      <c r="BC163" s="217">
        <f t="shared" ca="1" si="40"/>
        <v>18926.605670755474</v>
      </c>
      <c r="BD163" s="217">
        <f t="shared" ca="1" si="41"/>
        <v>21203.549511622878</v>
      </c>
      <c r="BE163" s="217">
        <f ca="1">BD163-(DCF!$J$48-DCF!$J$51)</f>
        <v>20641.409511622878</v>
      </c>
      <c r="BF163" s="220">
        <f ca="1">BE163/DCF!$J$55</f>
        <v>832.99701337382157</v>
      </c>
    </row>
    <row r="164" spans="1:58" ht="15" customHeight="1">
      <c r="A164">
        <v>138</v>
      </c>
      <c r="B164" s="215">
        <f t="shared" ca="1" si="28"/>
        <v>0.40770681378729279</v>
      </c>
      <c r="C164" s="216">
        <f t="shared" ca="1" si="29"/>
        <v>0.45150128116501109</v>
      </c>
      <c r="D164" s="215">
        <f t="shared" ca="1" si="30"/>
        <v>0.72592721527025639</v>
      </c>
      <c r="E164" s="216">
        <f t="shared" ca="1" si="31"/>
        <v>0.62981573187820117</v>
      </c>
      <c r="F164" s="217">
        <f ca="1">DCF!$H$7*(1+('A1'!F14+$C164*('A1'!F12-'A1'!F14)))</f>
        <v>6276.0020667697254</v>
      </c>
      <c r="G164" s="217">
        <f ca="1">F164*(1+('A1'!G14+$C164*('A1'!G12-'A1'!G14)))</f>
        <v>7077.6056368370264</v>
      </c>
      <c r="H164" s="217">
        <f ca="1">G164*(1+('A1'!H14+$C164*('A1'!H12-'A1'!H14)))</f>
        <v>7846.9071603185193</v>
      </c>
      <c r="I164" s="217">
        <f ca="1">H164*(1+('A1'!I14+$C164*('A1'!I12-'A1'!I14)))</f>
        <v>8558.1124955804498</v>
      </c>
      <c r="J164" s="217">
        <f ca="1">I164*(1+('A1'!J14+$C164*('A1'!J12-'A1'!J14)))</f>
        <v>9256.4980332870928</v>
      </c>
      <c r="K164" s="216">
        <f ca="1">'A1'!F21+$C164*('A1'!F19-'A1'!F21)</f>
        <v>0.35516742953592439</v>
      </c>
      <c r="L164" s="216">
        <f ca="1">'A1'!G21+$C164*('A1'!G19-'A1'!G21)</f>
        <v>0.35113740391262416</v>
      </c>
      <c r="M164" s="216">
        <f ca="1">'A1'!H21+$C164*('A1'!H19-'A1'!H21)</f>
        <v>0.34162239110097403</v>
      </c>
      <c r="N164" s="216">
        <f ca="1">'A1'!I21+$C164*('A1'!I19-'A1'!I21)</f>
        <v>0.33662239110097403</v>
      </c>
      <c r="O164" s="216">
        <f ca="1">'A1'!J21+$C164*('A1'!J19-'A1'!J21)</f>
        <v>0.33162239110097402</v>
      </c>
      <c r="P164" s="216">
        <f ca="1">'A1'!F28+$C164*('A1'!F26-'A1'!F28)</f>
        <v>0.44871246797087472</v>
      </c>
      <c r="Q164" s="216">
        <f ca="1">'A1'!G28+$C164*('A1'!G26-'A1'!G28)</f>
        <v>0.44468244234757448</v>
      </c>
      <c r="R164" s="216">
        <f ca="1">'A1'!H28+$C164*('A1'!H26-'A1'!H28)</f>
        <v>0.43790992313009935</v>
      </c>
      <c r="S164" s="216">
        <f ca="1">'A1'!I28+$C164*('A1'!I26-'A1'!I28)</f>
        <v>0.43565241672427429</v>
      </c>
      <c r="T164" s="216">
        <f ca="1">'A1'!J28+$C164*('A1'!J26-'A1'!J28)</f>
        <v>0.43339491031844923</v>
      </c>
      <c r="U164" s="217">
        <f t="shared" ca="1" si="32"/>
        <v>1230.8501685824192</v>
      </c>
      <c r="V164" s="217">
        <f t="shared" ca="1" si="33"/>
        <v>1445.1066070390689</v>
      </c>
      <c r="W164" s="217">
        <f t="shared" ca="1" si="34"/>
        <v>1729.9894620790435</v>
      </c>
      <c r="X164" s="217">
        <f t="shared" ca="1" si="35"/>
        <v>1948.8978127092016</v>
      </c>
      <c r="Y164" s="217">
        <f t="shared" ca="1" si="36"/>
        <v>2175.1168872676021</v>
      </c>
      <c r="Z164" s="217">
        <f ca="1">F164*('A1'!F35+$C164*('A1'!F33-'A1'!F35))</f>
        <v>362.39200913747959</v>
      </c>
      <c r="AA164" s="217">
        <f ca="1">G164*('A1'!G35+$C164*('A1'!G33-'A1'!G35))</f>
        <v>406.8560693577694</v>
      </c>
      <c r="AB164" s="217">
        <f ca="1">H164*('A1'!H35+$C164*('A1'!H33-'A1'!H35))</f>
        <v>431.84265462237732</v>
      </c>
      <c r="AC164" s="217">
        <f ca="1">I164*('A1'!I35+$C164*('A1'!I33-'A1'!I35))</f>
        <v>450.00253967035974</v>
      </c>
      <c r="AD164" s="217">
        <f ca="1">J164*('A1'!J35+$C164*('A1'!J33-'A1'!J35))</f>
        <v>468.21204121051085</v>
      </c>
      <c r="AE164" s="217">
        <f ca="1">F164*('A1'!F43+$C164*('A1'!F41-'A1'!F43))</f>
        <v>633.68776786985404</v>
      </c>
      <c r="AF164" s="217">
        <f ca="1">G164*('A1'!G43+$C164*('A1'!G41-'A1'!G43))</f>
        <v>702.0804677948164</v>
      </c>
      <c r="AG164" s="217">
        <f ca="1">H164*('A1'!H43+$C164*('A1'!H41-'A1'!H43))</f>
        <v>699.92414957110964</v>
      </c>
      <c r="AH164" s="217">
        <f ca="1">I164*('A1'!I43+$C164*('A1'!I41-'A1'!I43))</f>
        <v>677.78073061633245</v>
      </c>
      <c r="AI164" s="217">
        <f ca="1">J164*('A1'!J43+$C164*('A1'!J41-'A1'!J43))</f>
        <v>686.80859775626993</v>
      </c>
      <c r="AJ164" s="217">
        <f ca="1">(U164-Z164)*DCF!$H$40</f>
        <v>210.16687458567537</v>
      </c>
      <c r="AK164" s="217">
        <f ca="1">(V164-AA164)*DCF!$H$40</f>
        <v>251.25663011887445</v>
      </c>
      <c r="AL164" s="217">
        <f ca="1">(W164-AB164)*DCF!$H$40</f>
        <v>314.15152740451322</v>
      </c>
      <c r="AM164" s="217">
        <f ca="1">(X164-AC164)*DCF!$H$40</f>
        <v>362.73265607539975</v>
      </c>
      <c r="AN164" s="217">
        <f ca="1">(Y164-AD164)*DCF!$H$40</f>
        <v>413.07097274581605</v>
      </c>
      <c r="AO164" s="217">
        <f ca="1">(F164-DCF!$H$7)*DCF!$H$41</f>
        <v>302.09217672539171</v>
      </c>
      <c r="AP164" s="217">
        <f ca="1">(G164-F164)*DCF!$H$41</f>
        <v>266.00204049772827</v>
      </c>
      <c r="AQ164" s="217">
        <f ca="1">(H164-G164)*DCF!$H$41</f>
        <v>255.28301350617403</v>
      </c>
      <c r="AR164" s="217">
        <f ca="1">(I164-H164)*DCF!$H$41</f>
        <v>236.00452574913194</v>
      </c>
      <c r="AS164" s="217">
        <f ca="1">(J164-I164)*DCF!$H$41</f>
        <v>231.75043752421553</v>
      </c>
      <c r="AT164" s="217">
        <f ca="1">(U164-Z164)*(1-DCF!$H$40)+Z164-AE164-AO164</f>
        <v>84.903349401498076</v>
      </c>
      <c r="AU164" s="217">
        <f ca="1">(V164-AA164)*(1-DCF!$H$40)+AA164-AF164-AP164</f>
        <v>225.76746862764975</v>
      </c>
      <c r="AV164" s="217">
        <f ca="1">(W164-AB164)*(1-DCF!$H$40)+AB164-AG164-AQ164</f>
        <v>460.63077159724662</v>
      </c>
      <c r="AW164" s="217">
        <f ca="1">(X164-AC164)*(1-DCF!$H$40)+AC164-AH164-AR164</f>
        <v>672.37990026833745</v>
      </c>
      <c r="AX164" s="217">
        <f ca="1">(Y164-AD164)*(1-DCF!$H$40)+AD164-AI164-AS164</f>
        <v>843.48687924130047</v>
      </c>
      <c r="AY164" s="218">
        <f t="shared" ca="1" si="37"/>
        <v>0.10509631463756403</v>
      </c>
      <c r="AZ164" s="219">
        <f t="shared" ca="1" si="38"/>
        <v>12.519262927512806</v>
      </c>
      <c r="BA164" s="217">
        <f ca="1">SUMPRODUCT(AT164:AX164,(1+$AY164)^(-{1,2,3,4,5}))</f>
        <v>1565.6142337064787</v>
      </c>
      <c r="BB164" s="217">
        <f t="shared" ca="1" si="39"/>
        <v>27230.860209776343</v>
      </c>
      <c r="BC164" s="217">
        <f t="shared" ca="1" si="40"/>
        <v>16521.927334210828</v>
      </c>
      <c r="BD164" s="217">
        <f t="shared" ca="1" si="41"/>
        <v>18087.541567917306</v>
      </c>
      <c r="BE164" s="217">
        <f ca="1">BD164-(DCF!$J$48-DCF!$J$51)</f>
        <v>17525.401567917306</v>
      </c>
      <c r="BF164" s="220">
        <f ca="1">BE164/DCF!$J$55</f>
        <v>707.24856052256223</v>
      </c>
    </row>
    <row r="165" spans="1:58" ht="15" customHeight="1">
      <c r="A165">
        <v>139</v>
      </c>
      <c r="B165" s="215">
        <f t="shared" ca="1" si="28"/>
        <v>0.48662392734427873</v>
      </c>
      <c r="C165" s="216">
        <f t="shared" ca="1" si="29"/>
        <v>0.4932666253377978</v>
      </c>
      <c r="D165" s="215">
        <f t="shared" ca="1" si="30"/>
        <v>0.88202566964071205</v>
      </c>
      <c r="E165" s="216">
        <f t="shared" ca="1" si="31"/>
        <v>0.75712726546678</v>
      </c>
      <c r="F165" s="217">
        <f ca="1">DCF!$H$7*(1+('A1'!F14+$C165*('A1'!F12-'A1'!F14)))</f>
        <v>6300.6528249135254</v>
      </c>
      <c r="G165" s="217">
        <f ca="1">F165*(1+('A1'!G14+$C165*('A1'!G12-'A1'!G14)))</f>
        <v>7144.8772578638609</v>
      </c>
      <c r="H165" s="217">
        <f ca="1">G165*(1+('A1'!H14+$C165*('A1'!H12-'A1'!H14)))</f>
        <v>7960.283954904161</v>
      </c>
      <c r="I165" s="217">
        <f ca="1">H165*(1+('A1'!I14+$C165*('A1'!I12-'A1'!I14)))</f>
        <v>8711.6869689343275</v>
      </c>
      <c r="J165" s="217">
        <f ca="1">I165*(1+('A1'!J14+$C165*('A1'!J12-'A1'!J14)))</f>
        <v>9448.0742276326291</v>
      </c>
      <c r="K165" s="216">
        <f ca="1">'A1'!F21+$C165*('A1'!F19-'A1'!F21)</f>
        <v>0.35287033560642111</v>
      </c>
      <c r="L165" s="216">
        <f ca="1">'A1'!G21+$C165*('A1'!G19-'A1'!G21)</f>
        <v>0.34800500309966514</v>
      </c>
      <c r="M165" s="216">
        <f ca="1">'A1'!H21+$C165*('A1'!H19-'A1'!H21)</f>
        <v>0.33807233684628718</v>
      </c>
      <c r="N165" s="216">
        <f ca="1">'A1'!I21+$C165*('A1'!I19-'A1'!I21)</f>
        <v>0.33307233684628718</v>
      </c>
      <c r="O165" s="216">
        <f ca="1">'A1'!J21+$C165*('A1'!J19-'A1'!J21)</f>
        <v>0.32807233684628717</v>
      </c>
      <c r="P165" s="216">
        <f ca="1">'A1'!F28+$C165*('A1'!F26-'A1'!F28)</f>
        <v>0.44766833436655507</v>
      </c>
      <c r="Q165" s="216">
        <f ca="1">'A1'!G28+$C165*('A1'!G26-'A1'!G28)</f>
        <v>0.44280300185979909</v>
      </c>
      <c r="R165" s="216">
        <f ca="1">'A1'!H28+$C165*('A1'!H26-'A1'!H28)</f>
        <v>0.43540400247973216</v>
      </c>
      <c r="S165" s="216">
        <f ca="1">'A1'!I28+$C165*('A1'!I26-'A1'!I28)</f>
        <v>0.43293766935304318</v>
      </c>
      <c r="T165" s="216">
        <f ca="1">'A1'!J28+$C165*('A1'!J26-'A1'!J28)</f>
        <v>0.4304713362263542</v>
      </c>
      <c r="U165" s="217">
        <f t="shared" ca="1" si="32"/>
        <v>1256.7365924957767</v>
      </c>
      <c r="V165" s="217">
        <f t="shared" ca="1" si="33"/>
        <v>1494.651127892294</v>
      </c>
      <c r="W165" s="217">
        <f t="shared" ca="1" si="34"/>
        <v>1803.1926614692425</v>
      </c>
      <c r="X165" s="217">
        <f t="shared" ca="1" si="35"/>
        <v>2038.4475798543183</v>
      </c>
      <c r="Y165" s="217">
        <f t="shared" ca="1" si="36"/>
        <v>2281.2972995412151</v>
      </c>
      <c r="Z165" s="217">
        <f ca="1">F165*('A1'!F35+$C165*('A1'!F33-'A1'!F35))</f>
        <v>362.49966071296075</v>
      </c>
      <c r="AA165" s="217">
        <f ca="1">G165*('A1'!G35+$C165*('A1'!G33-'A1'!G35))</f>
        <v>407.73909505316652</v>
      </c>
      <c r="AB165" s="217">
        <f ca="1">H165*('A1'!H35+$C165*('A1'!H33-'A1'!H35))</f>
        <v>434.42507085942151</v>
      </c>
      <c r="AC165" s="217">
        <f ca="1">I165*('A1'!I35+$C165*('A1'!I33-'A1'!I35))</f>
        <v>453.71163101220492</v>
      </c>
      <c r="AD165" s="217">
        <f ca="1">J165*('A1'!J35+$C165*('A1'!J33-'A1'!J35))</f>
        <v>473.16712046496281</v>
      </c>
      <c r="AE165" s="217">
        <f ca="1">F165*('A1'!F43+$C165*('A1'!F41-'A1'!F43))</f>
        <v>630.91377561308457</v>
      </c>
      <c r="AF165" s="217">
        <f ca="1">G165*('A1'!G43+$C165*('A1'!G41-'A1'!G43))</f>
        <v>698.30935238396899</v>
      </c>
      <c r="AG165" s="217">
        <f ca="1">H165*('A1'!H43+$C165*('A1'!H41-'A1'!H43))</f>
        <v>698.40083115412017</v>
      </c>
      <c r="AH165" s="217">
        <f ca="1">I165*('A1'!I43+$C165*('A1'!I41-'A1'!I43))</f>
        <v>677.20880692296839</v>
      </c>
      <c r="AI165" s="217">
        <f ca="1">J165*('A1'!J43+$C165*('A1'!J41-'A1'!J43))</f>
        <v>687.2119913297488</v>
      </c>
      <c r="AJ165" s="217">
        <f ca="1">(U165-Z165)*DCF!$H$40</f>
        <v>216.40533749144143</v>
      </c>
      <c r="AK165" s="217">
        <f ca="1">(V165-AA165)*DCF!$H$40</f>
        <v>263.03271194706883</v>
      </c>
      <c r="AL165" s="217">
        <f ca="1">(W165-AB165)*DCF!$H$40</f>
        <v>331.24175692757666</v>
      </c>
      <c r="AM165" s="217">
        <f ca="1">(X165-AC165)*DCF!$H$40</f>
        <v>383.50609961979143</v>
      </c>
      <c r="AN165" s="217">
        <f ca="1">(Y165-AD165)*DCF!$H$40</f>
        <v>437.56750333645306</v>
      </c>
      <c r="AO165" s="217">
        <f ca="1">(F165-DCF!$H$7)*DCF!$H$41</f>
        <v>310.27222009211005</v>
      </c>
      <c r="AP165" s="217">
        <f ca="1">(G165-F165)*DCF!$H$41</f>
        <v>280.14523660863034</v>
      </c>
      <c r="AQ165" s="217">
        <f ca="1">(H165-G165)*DCF!$H$41</f>
        <v>270.5824341950252</v>
      </c>
      <c r="AR165" s="217">
        <f ca="1">(I165-H165)*DCF!$H$41</f>
        <v>249.3436187558226</v>
      </c>
      <c r="AS165" s="217">
        <f ca="1">(J165-I165)*DCF!$H$41</f>
        <v>244.36082962284087</v>
      </c>
      <c r="AT165" s="217">
        <f ca="1">(U165-Z165)*(1-DCF!$H$40)+Z165-AE165-AO165</f>
        <v>99.145259299140548</v>
      </c>
      <c r="AU165" s="217">
        <f ca="1">(V165-AA165)*(1-DCF!$H$40)+AA165-AF165-AP165</f>
        <v>253.16382695262593</v>
      </c>
      <c r="AV165" s="217">
        <f ca="1">(W165-AB165)*(1-DCF!$H$40)+AB165-AG165-AQ165</f>
        <v>502.96763919252038</v>
      </c>
      <c r="AW165" s="217">
        <f ca="1">(X165-AC165)*(1-DCF!$H$40)+AC165-AH165-AR165</f>
        <v>728.38905455573581</v>
      </c>
      <c r="AX165" s="217">
        <f ca="1">(Y165-AD165)*(1-DCF!$H$40)+AD165-AI165-AS165</f>
        <v>912.15697525217251</v>
      </c>
      <c r="AY165" s="218">
        <f t="shared" ca="1" si="37"/>
        <v>0.1076425453093356</v>
      </c>
      <c r="AZ165" s="219">
        <f t="shared" ca="1" si="38"/>
        <v>13.028509061867119</v>
      </c>
      <c r="BA165" s="217">
        <f ca="1">SUMPRODUCT(AT165:AX165,(1+$AY165)^(-{1,2,3,4,5}))</f>
        <v>1696.994263458691</v>
      </c>
      <c r="BB165" s="217">
        <f t="shared" ca="1" si="39"/>
        <v>29721.902539885708</v>
      </c>
      <c r="BC165" s="217">
        <f t="shared" ca="1" si="40"/>
        <v>17827.008068787585</v>
      </c>
      <c r="BD165" s="217">
        <f t="shared" ca="1" si="41"/>
        <v>19524.002332246277</v>
      </c>
      <c r="BE165" s="217">
        <f ca="1">BD165-(DCF!$J$48-DCF!$J$51)</f>
        <v>18961.862332246277</v>
      </c>
      <c r="BF165" s="220">
        <f ca="1">BE165/DCF!$J$55</f>
        <v>765.21783465769045</v>
      </c>
    </row>
    <row r="166" spans="1:58" ht="15" customHeight="1">
      <c r="A166">
        <v>140</v>
      </c>
      <c r="B166" s="215">
        <f t="shared" ca="1" si="28"/>
        <v>0.69682584685333981</v>
      </c>
      <c r="C166" s="216">
        <f t="shared" ca="1" si="29"/>
        <v>0.61065814947102059</v>
      </c>
      <c r="D166" s="215">
        <f t="shared" ca="1" si="30"/>
        <v>0.37818643692443155</v>
      </c>
      <c r="E166" s="216">
        <f t="shared" ca="1" si="31"/>
        <v>0.43484850058637176</v>
      </c>
      <c r="F166" s="217">
        <f ca="1">DCF!$H$7*(1+('A1'!F14+$C166*('A1'!F12-'A1'!F14)))</f>
        <v>6369.9396972440454</v>
      </c>
      <c r="G166" s="217">
        <f ca="1">F166*(1+('A1'!G14+$C166*('A1'!G12-'A1'!G14)))</f>
        <v>7335.614417242844</v>
      </c>
      <c r="H166" s="217">
        <f ca="1">G166*(1+('A1'!H14+$C166*('A1'!H12-'A1'!H14)))</f>
        <v>8284.7369923896258</v>
      </c>
      <c r="I166" s="217">
        <f ca="1">H166*(1+('A1'!I14+$C166*('A1'!I12-'A1'!I14)))</f>
        <v>9154.2966364655149</v>
      </c>
      <c r="J166" s="217">
        <f ca="1">I166*(1+('A1'!J14+$C166*('A1'!J12-'A1'!J14)))</f>
        <v>10003.321677350088</v>
      </c>
      <c r="K166" s="216">
        <f ca="1">'A1'!F21+$C166*('A1'!F19-'A1'!F21)</f>
        <v>0.34641380177909387</v>
      </c>
      <c r="L166" s="216">
        <f ca="1">'A1'!G21+$C166*('A1'!G19-'A1'!G21)</f>
        <v>0.33920063878967344</v>
      </c>
      <c r="M166" s="216">
        <f ca="1">'A1'!H21+$C166*('A1'!H19-'A1'!H21)</f>
        <v>0.32809405729496322</v>
      </c>
      <c r="N166" s="216">
        <f ca="1">'A1'!I21+$C166*('A1'!I19-'A1'!I21)</f>
        <v>0.32309405729496321</v>
      </c>
      <c r="O166" s="216">
        <f ca="1">'A1'!J21+$C166*('A1'!J19-'A1'!J21)</f>
        <v>0.31809405729496321</v>
      </c>
      <c r="P166" s="216">
        <f ca="1">'A1'!F28+$C166*('A1'!F26-'A1'!F28)</f>
        <v>0.44473354626322448</v>
      </c>
      <c r="Q166" s="216">
        <f ca="1">'A1'!G28+$C166*('A1'!G26-'A1'!G28)</f>
        <v>0.43752038327380405</v>
      </c>
      <c r="R166" s="216">
        <f ca="1">'A1'!H28+$C166*('A1'!H26-'A1'!H28)</f>
        <v>0.42836051103173878</v>
      </c>
      <c r="S166" s="216">
        <f ca="1">'A1'!I28+$C166*('A1'!I26-'A1'!I28)</f>
        <v>0.42530722028438367</v>
      </c>
      <c r="T166" s="216">
        <f ca="1">'A1'!J28+$C166*('A1'!J26-'A1'!J28)</f>
        <v>0.42225392953702856</v>
      </c>
      <c r="U166" s="217">
        <f t="shared" ca="1" si="32"/>
        <v>1330.3787985799306</v>
      </c>
      <c r="V166" s="217">
        <f t="shared" ca="1" si="33"/>
        <v>1637.8884896184015</v>
      </c>
      <c r="W166" s="217">
        <f t="shared" ca="1" si="34"/>
        <v>2017.709847111272</v>
      </c>
      <c r="X166" s="217">
        <f t="shared" ca="1" si="35"/>
        <v>2303.2093383944057</v>
      </c>
      <c r="Y166" s="217">
        <f t="shared" ca="1" si="36"/>
        <v>2597.3826118911275</v>
      </c>
      <c r="Z166" s="217">
        <f ca="1">F166*('A1'!F35+$C166*('A1'!F33-'A1'!F35))</f>
        <v>362.74710389583748</v>
      </c>
      <c r="AA166" s="217">
        <f ca="1">G166*('A1'!G35+$C166*('A1'!G33-'A1'!G35))</f>
        <v>410.01256661639172</v>
      </c>
      <c r="AB166" s="217">
        <f ca="1">H166*('A1'!H35+$C166*('A1'!H33-'A1'!H35))</f>
        <v>441.43365577648325</v>
      </c>
      <c r="AC166" s="217">
        <f ca="1">I166*('A1'!I35+$C166*('A1'!I33-'A1'!I35))</f>
        <v>463.86745479020607</v>
      </c>
      <c r="AD166" s="217">
        <f ca="1">J166*('A1'!J35+$C166*('A1'!J33-'A1'!J35))</f>
        <v>486.88269508295753</v>
      </c>
      <c r="AE166" s="217">
        <f ca="1">F166*('A1'!F43+$C166*('A1'!F41-'A1'!F43))</f>
        <v>622.89625494162408</v>
      </c>
      <c r="AF166" s="217">
        <f ca="1">G166*('A1'!G43+$C166*('A1'!G41-'A1'!G43))</f>
        <v>686.81131259860126</v>
      </c>
      <c r="AG166" s="217">
        <f ca="1">H166*('A1'!H43+$C166*('A1'!H41-'A1'!H43))</f>
        <v>692.8274085789742</v>
      </c>
      <c r="AH166" s="217">
        <f ca="1">I166*('A1'!I43+$C166*('A1'!I41-'A1'!I43))</f>
        <v>674.00307593357525</v>
      </c>
      <c r="AI166" s="217">
        <f ca="1">J166*('A1'!J43+$C166*('A1'!J41-'A1'!J43))</f>
        <v>686.49760431961965</v>
      </c>
      <c r="AJ166" s="217">
        <f ca="1">(U166-Z166)*DCF!$H$40</f>
        <v>234.16687011355054</v>
      </c>
      <c r="AK166" s="217">
        <f ca="1">(V166-AA166)*DCF!$H$40</f>
        <v>297.14597336648637</v>
      </c>
      <c r="AL166" s="217">
        <f ca="1">(W166-AB166)*DCF!$H$40</f>
        <v>381.45883830301887</v>
      </c>
      <c r="AM166" s="217">
        <f ca="1">(X166-AC166)*DCF!$H$40</f>
        <v>445.12073583221633</v>
      </c>
      <c r="AN166" s="217">
        <f ca="1">(Y166-AD166)*DCF!$H$40</f>
        <v>510.7409798675771</v>
      </c>
      <c r="AO166" s="217">
        <f ca="1">(F166-DCF!$H$7)*DCF!$H$41</f>
        <v>333.2641953125754</v>
      </c>
      <c r="AP166" s="217">
        <f ca="1">(G166-F166)*DCF!$H$41</f>
        <v>320.44698348235448</v>
      </c>
      <c r="AQ166" s="217">
        <f ca="1">(H166-G166)*DCF!$H$41</f>
        <v>314.95436285333119</v>
      </c>
      <c r="AR166" s="217">
        <f ca="1">(I166-H166)*DCF!$H$41</f>
        <v>288.55240706980004</v>
      </c>
      <c r="AS166" s="217">
        <f ca="1">(J166-I166)*DCF!$H$41</f>
        <v>281.73825783984762</v>
      </c>
      <c r="AT166" s="217">
        <f ca="1">(U166-Z166)*(1-DCF!$H$40)+Z166-AE166-AO166</f>
        <v>140.05147821218071</v>
      </c>
      <c r="AU166" s="217">
        <f ca="1">(V166-AA166)*(1-DCF!$H$40)+AA166-AF166-AP166</f>
        <v>333.48422017095953</v>
      </c>
      <c r="AV166" s="217">
        <f ca="1">(W166-AB166)*(1-DCF!$H$40)+AB166-AG166-AQ166</f>
        <v>628.46923737594773</v>
      </c>
      <c r="AW166" s="217">
        <f ca="1">(X166-AC166)*(1-DCF!$H$40)+AC166-AH166-AR166</f>
        <v>895.53311955881418</v>
      </c>
      <c r="AX166" s="217">
        <f ca="1">(Y166-AD166)*(1-DCF!$H$40)+AD166-AI166-AS166</f>
        <v>1118.4057698640829</v>
      </c>
      <c r="AY166" s="218">
        <f t="shared" ca="1" si="37"/>
        <v>0.10119697001172744</v>
      </c>
      <c r="AZ166" s="219">
        <f t="shared" ca="1" si="38"/>
        <v>11.739394002345486</v>
      </c>
      <c r="BA166" s="217">
        <f ca="1">SUMPRODUCT(AT166:AX166,(1+$AY166)^(-{1,2,3,4,5}))</f>
        <v>2172.5113400195651</v>
      </c>
      <c r="BB166" s="217">
        <f t="shared" ca="1" si="39"/>
        <v>30491.697855831157</v>
      </c>
      <c r="BC166" s="217">
        <f t="shared" ca="1" si="40"/>
        <v>18830.270941086688</v>
      </c>
      <c r="BD166" s="217">
        <f t="shared" ca="1" si="41"/>
        <v>21002.782281106254</v>
      </c>
      <c r="BE166" s="217">
        <f ca="1">BD166-(DCF!$J$48-DCF!$J$51)</f>
        <v>20440.642281106255</v>
      </c>
      <c r="BF166" s="220">
        <f ca="1">BE166/DCF!$J$55</f>
        <v>824.89492599894959</v>
      </c>
    </row>
    <row r="167" spans="1:58" ht="15" customHeight="1">
      <c r="A167">
        <v>141</v>
      </c>
      <c r="B167" s="215">
        <f t="shared" ca="1" si="28"/>
        <v>0.52958317105013375</v>
      </c>
      <c r="C167" s="216">
        <f t="shared" ca="1" si="29"/>
        <v>0.51501709878086099</v>
      </c>
      <c r="D167" s="215">
        <f t="shared" ca="1" si="30"/>
        <v>0.90902907946577738</v>
      </c>
      <c r="E167" s="216">
        <f t="shared" ca="1" si="31"/>
        <v>0.78672679430572789</v>
      </c>
      <c r="F167" s="217">
        <f ca="1">DCF!$H$7*(1+('A1'!F14+$C167*('A1'!F12-'A1'!F14)))</f>
        <v>6313.49039804928</v>
      </c>
      <c r="G167" s="217">
        <f ca="1">F167*(1+('A1'!G14+$C167*('A1'!G12-'A1'!G14)))</f>
        <v>7180.0331481298617</v>
      </c>
      <c r="H167" s="217">
        <f ca="1">G167*(1+('A1'!H14+$C167*('A1'!H12-'A1'!H14)))</f>
        <v>8019.7539848793876</v>
      </c>
      <c r="I167" s="217">
        <f ca="1">H167*(1+('A1'!I14+$C167*('A1'!I12-'A1'!I14)))</f>
        <v>8792.4696228439534</v>
      </c>
      <c r="J167" s="217">
        <f ca="1">I167*(1+('A1'!J14+$C167*('A1'!J12-'A1'!J14)))</f>
        <v>9549.0721577254662</v>
      </c>
      <c r="K167" s="216">
        <f ca="1">'A1'!F21+$C167*('A1'!F19-'A1'!F21)</f>
        <v>0.35167405956705267</v>
      </c>
      <c r="L167" s="216">
        <f ca="1">'A1'!G21+$C167*('A1'!G19-'A1'!G21)</f>
        <v>0.34637371759143543</v>
      </c>
      <c r="M167" s="216">
        <f ca="1">'A1'!H21+$C167*('A1'!H19-'A1'!H21)</f>
        <v>0.3362235466036268</v>
      </c>
      <c r="N167" s="216">
        <f ca="1">'A1'!I21+$C167*('A1'!I19-'A1'!I21)</f>
        <v>0.3312235466036268</v>
      </c>
      <c r="O167" s="216">
        <f ca="1">'A1'!J21+$C167*('A1'!J19-'A1'!J21)</f>
        <v>0.32622354660362679</v>
      </c>
      <c r="P167" s="216">
        <f ca="1">'A1'!F28+$C167*('A1'!F26-'A1'!F28)</f>
        <v>0.44712457253047849</v>
      </c>
      <c r="Q167" s="216">
        <f ca="1">'A1'!G28+$C167*('A1'!G26-'A1'!G28)</f>
        <v>0.44182423055486125</v>
      </c>
      <c r="R167" s="216">
        <f ca="1">'A1'!H28+$C167*('A1'!H26-'A1'!H28)</f>
        <v>0.43409897407314835</v>
      </c>
      <c r="S167" s="216">
        <f ca="1">'A1'!I28+$C167*('A1'!I26-'A1'!I28)</f>
        <v>0.43152388857924406</v>
      </c>
      <c r="T167" s="216">
        <f ca="1">'A1'!J28+$C167*('A1'!J26-'A1'!J28)</f>
        <v>0.42894880308533978</v>
      </c>
      <c r="U167" s="217">
        <f t="shared" ca="1" si="32"/>
        <v>1270.2829043266177</v>
      </c>
      <c r="V167" s="217">
        <f t="shared" ca="1" si="33"/>
        <v>1520.7457531515097</v>
      </c>
      <c r="W167" s="217">
        <f t="shared" ca="1" si="34"/>
        <v>1841.9568800394861</v>
      </c>
      <c r="X167" s="217">
        <f t="shared" ca="1" si="35"/>
        <v>2086.0359690964237</v>
      </c>
      <c r="Y167" s="217">
        <f t="shared" ca="1" si="36"/>
        <v>2337.8768990264366</v>
      </c>
      <c r="Z167" s="217">
        <f ca="1">F167*('A1'!F35+$C167*('A1'!F33-'A1'!F35))</f>
        <v>362.551646343036</v>
      </c>
      <c r="AA167" s="217">
        <f ca="1">G167*('A1'!G35+$C167*('A1'!G33-'A1'!G35))</f>
        <v>408.18365677304888</v>
      </c>
      <c r="AB167" s="217">
        <f ca="1">H167*('A1'!H35+$C167*('A1'!H33-'A1'!H35))</f>
        <v>435.75182436024613</v>
      </c>
      <c r="AC167" s="217">
        <f ca="1">I167*('A1'!I35+$C167*('A1'!I33-'A1'!I35))</f>
        <v>455.62397176963799</v>
      </c>
      <c r="AD167" s="217">
        <f ca="1">J167*('A1'!J35+$C167*('A1'!J33-'A1'!J35))</f>
        <v>475.73281556797576</v>
      </c>
      <c r="AE167" s="217">
        <f ca="1">F167*('A1'!F43+$C167*('A1'!F41-'A1'!F43))</f>
        <v>629.45283362573753</v>
      </c>
      <c r="AF167" s="217">
        <f ca="1">G167*('A1'!G43+$C167*('A1'!G41-'A1'!G43))</f>
        <v>696.27941759642522</v>
      </c>
      <c r="AG167" s="217">
        <f ca="1">H167*('A1'!H43+$C167*('A1'!H41-'A1'!H43))</f>
        <v>697.51330335432658</v>
      </c>
      <c r="AH167" s="217">
        <f ca="1">I167*('A1'!I43+$C167*('A1'!I41-'A1'!I43))</f>
        <v>676.79508730051748</v>
      </c>
      <c r="AI167" s="217">
        <f ca="1">J167*('A1'!J43+$C167*('A1'!J41-'A1'!J43))</f>
        <v>687.28875384006164</v>
      </c>
      <c r="AJ167" s="217">
        <f ca="1">(U167-Z167)*DCF!$H$40</f>
        <v>219.67096443202675</v>
      </c>
      <c r="AK167" s="217">
        <f ca="1">(V167-AA167)*DCF!$H$40</f>
        <v>269.24002732358753</v>
      </c>
      <c r="AL167" s="217">
        <f ca="1">(W167-AB167)*DCF!$H$40</f>
        <v>340.30162347437607</v>
      </c>
      <c r="AM167" s="217">
        <f ca="1">(X167-AC167)*DCF!$H$40</f>
        <v>394.55970335308211</v>
      </c>
      <c r="AN167" s="217">
        <f ca="1">(Y167-AD167)*DCF!$H$40</f>
        <v>450.63886819694756</v>
      </c>
      <c r="AO167" s="217">
        <f ca="1">(F167-DCF!$H$7)*DCF!$H$41</f>
        <v>314.53220691934291</v>
      </c>
      <c r="AP167" s="217">
        <f ca="1">(G167-F167)*DCF!$H$41</f>
        <v>287.55128882546671</v>
      </c>
      <c r="AQ167" s="217">
        <f ca="1">(H167-G167)*DCF!$H$41</f>
        <v>278.65077497731227</v>
      </c>
      <c r="AR167" s="217">
        <f ca="1">(I167-H167)*DCF!$H$41</f>
        <v>256.41594436240013</v>
      </c>
      <c r="AS167" s="217">
        <f ca="1">(J167-I167)*DCF!$H$41</f>
        <v>251.06901421027706</v>
      </c>
      <c r="AT167" s="217">
        <f ca="1">(U167-Z167)*(1-DCF!$H$40)+Z167-AE167-AO167</f>
        <v>106.6268993495105</v>
      </c>
      <c r="AU167" s="217">
        <f ca="1">(V167-AA167)*(1-DCF!$H$40)+AA167-AF167-AP167</f>
        <v>267.6750194060304</v>
      </c>
      <c r="AV167" s="217">
        <f ca="1">(W167-AB167)*(1-DCF!$H$40)+AB167-AG167-AQ167</f>
        <v>525.49117823347115</v>
      </c>
      <c r="AW167" s="217">
        <f ca="1">(X167-AC167)*(1-DCF!$H$40)+AC167-AH167-AR167</f>
        <v>758.26523408042408</v>
      </c>
      <c r="AX167" s="217">
        <f ca="1">(Y167-AD167)*(1-DCF!$H$40)+AD167-AI167-AS167</f>
        <v>948.88026277915048</v>
      </c>
      <c r="AY167" s="218">
        <f t="shared" ca="1" si="37"/>
        <v>0.10823453588611456</v>
      </c>
      <c r="AZ167" s="219">
        <f t="shared" ca="1" si="38"/>
        <v>13.146907177222911</v>
      </c>
      <c r="BA167" s="217">
        <f ca="1">SUMPRODUCT(AT167:AX167,(1+$AY167)^(-{1,2,3,4,5}))</f>
        <v>1770.5280832654457</v>
      </c>
      <c r="BB167" s="217">
        <f t="shared" ca="1" si="39"/>
        <v>30735.850583274303</v>
      </c>
      <c r="BC167" s="217">
        <f t="shared" ca="1" si="40"/>
        <v>18385.982252300346</v>
      </c>
      <c r="BD167" s="217">
        <f t="shared" ca="1" si="41"/>
        <v>20156.510335565792</v>
      </c>
      <c r="BE167" s="217">
        <f ca="1">BD167-(DCF!$J$48-DCF!$J$51)</f>
        <v>19594.370335565793</v>
      </c>
      <c r="BF167" s="220">
        <f ca="1">BE167/DCF!$J$55</f>
        <v>790.74309141903314</v>
      </c>
    </row>
    <row r="168" spans="1:58" ht="15" customHeight="1">
      <c r="A168">
        <v>142</v>
      </c>
      <c r="B168" s="215">
        <f t="shared" ca="1" si="28"/>
        <v>0.71931607743959025</v>
      </c>
      <c r="C168" s="216">
        <f t="shared" ca="1" si="29"/>
        <v>0.62537757504361158</v>
      </c>
      <c r="D168" s="215">
        <f t="shared" ca="1" si="30"/>
        <v>0.23598520079129248</v>
      </c>
      <c r="E168" s="216">
        <f t="shared" ca="1" si="31"/>
        <v>0.34350051003695209</v>
      </c>
      <c r="F168" s="217">
        <f ca="1">DCF!$H$7*(1+('A1'!F14+$C168*('A1'!F12-'A1'!F14)))</f>
        <v>6378.6274024932709</v>
      </c>
      <c r="G168" s="217">
        <f ca="1">F168*(1+('A1'!G14+$C168*('A1'!G12-'A1'!G14)))</f>
        <v>7359.7026272045632</v>
      </c>
      <c r="H168" s="217">
        <f ca="1">G168*(1+('A1'!H14+$C168*('A1'!H12-'A1'!H14)))</f>
        <v>8326.0248462304189</v>
      </c>
      <c r="I168" s="217">
        <f ca="1">H168*(1+('A1'!I14+$C168*('A1'!I12-'A1'!I14)))</f>
        <v>9210.9479190699003</v>
      </c>
      <c r="J168" s="217">
        <f ca="1">I168*(1+('A1'!J14+$C168*('A1'!J12-'A1'!J14)))</f>
        <v>10074.717734167061</v>
      </c>
      <c r="K168" s="216">
        <f ca="1">'A1'!F21+$C168*('A1'!F19-'A1'!F21)</f>
        <v>0.34560423337260138</v>
      </c>
      <c r="L168" s="216">
        <f ca="1">'A1'!G21+$C168*('A1'!G19-'A1'!G21)</f>
        <v>0.33809668187172914</v>
      </c>
      <c r="M168" s="216">
        <f ca="1">'A1'!H21+$C168*('A1'!H19-'A1'!H21)</f>
        <v>0.32684290612129302</v>
      </c>
      <c r="N168" s="216">
        <f ca="1">'A1'!I21+$C168*('A1'!I19-'A1'!I21)</f>
        <v>0.32184290612129302</v>
      </c>
      <c r="O168" s="216">
        <f ca="1">'A1'!J21+$C168*('A1'!J19-'A1'!J21)</f>
        <v>0.31684290612129301</v>
      </c>
      <c r="P168" s="216">
        <f ca="1">'A1'!F28+$C168*('A1'!F26-'A1'!F28)</f>
        <v>0.44436556062390969</v>
      </c>
      <c r="Q168" s="216">
        <f ca="1">'A1'!G28+$C168*('A1'!G26-'A1'!G28)</f>
        <v>0.43685800912303746</v>
      </c>
      <c r="R168" s="216">
        <f ca="1">'A1'!H28+$C168*('A1'!H26-'A1'!H28)</f>
        <v>0.42747734549738331</v>
      </c>
      <c r="S168" s="216">
        <f ca="1">'A1'!I28+$C168*('A1'!I26-'A1'!I28)</f>
        <v>0.42435045762216528</v>
      </c>
      <c r="T168" s="216">
        <f ca="1">'A1'!J28+$C168*('A1'!J26-'A1'!J28)</f>
        <v>0.42122356974694719</v>
      </c>
      <c r="U168" s="217">
        <f t="shared" ca="1" si="32"/>
        <v>1339.7044273651611</v>
      </c>
      <c r="V168" s="217">
        <f t="shared" ca="1" si="33"/>
        <v>1656.266551925879</v>
      </c>
      <c r="W168" s="217">
        <f t="shared" ca="1" si="34"/>
        <v>2045.5356892385389</v>
      </c>
      <c r="X168" s="217">
        <f t="shared" ca="1" si="35"/>
        <v>2337.7997080733235</v>
      </c>
      <c r="Y168" s="217">
        <f t="shared" ca="1" si="36"/>
        <v>2638.9063207431168</v>
      </c>
      <c r="Z168" s="217">
        <f ca="1">F168*('A1'!F35+$C168*('A1'!F33-'A1'!F35))</f>
        <v>362.77239146420635</v>
      </c>
      <c r="AA168" s="217">
        <f ca="1">G168*('A1'!G35+$C168*('A1'!G33-'A1'!G35))</f>
        <v>410.27563306625001</v>
      </c>
      <c r="AB168" s="217">
        <f ca="1">H168*('A1'!H35+$C168*('A1'!H33-'A1'!H35))</f>
        <v>442.28548926485229</v>
      </c>
      <c r="AC168" s="217">
        <f ca="1">I168*('A1'!I35+$C168*('A1'!I33-'A1'!I35))</f>
        <v>465.11113602428304</v>
      </c>
      <c r="AD168" s="217">
        <f ca="1">J168*('A1'!J35+$C168*('A1'!J33-'A1'!J35))</f>
        <v>488.57816256324827</v>
      </c>
      <c r="AE168" s="217">
        <f ca="1">F168*('A1'!F43+$C168*('A1'!F41-'A1'!F43))</f>
        <v>621.8680035327003</v>
      </c>
      <c r="AF168" s="217">
        <f ca="1">G168*('A1'!G43+$C168*('A1'!G41-'A1'!G43))</f>
        <v>685.27504775700982</v>
      </c>
      <c r="AG168" s="217">
        <f ca="1">H168*('A1'!H43+$C168*('A1'!H41-'A1'!H43))</f>
        <v>691.99078587109864</v>
      </c>
      <c r="AH168" s="217">
        <f ca="1">I168*('A1'!I43+$C168*('A1'!I41-'A1'!I43))</f>
        <v>673.42884273980781</v>
      </c>
      <c r="AI168" s="217">
        <f ca="1">J168*('A1'!J43+$C168*('A1'!J41-'A1'!J43))</f>
        <v>686.20700697055622</v>
      </c>
      <c r="AJ168" s="217">
        <f ca="1">(U168-Z168)*DCF!$H$40</f>
        <v>236.41755268803107</v>
      </c>
      <c r="AK168" s="217">
        <f ca="1">(V168-AA168)*DCF!$H$40</f>
        <v>301.52980236403016</v>
      </c>
      <c r="AL168" s="217">
        <f ca="1">(W168-AB168)*DCF!$H$40</f>
        <v>387.98654839363218</v>
      </c>
      <c r="AM168" s="217">
        <f ca="1">(X168-AC168)*DCF!$H$40</f>
        <v>453.19063443586776</v>
      </c>
      <c r="AN168" s="217">
        <f ca="1">(Y168-AD168)*DCF!$H$40</f>
        <v>520.37941427952808</v>
      </c>
      <c r="AO168" s="217">
        <f ca="1">(F168-DCF!$H$7)*DCF!$H$41</f>
        <v>336.14710079083164</v>
      </c>
      <c r="AP168" s="217">
        <f ca="1">(G168-F168)*DCF!$H$41</f>
        <v>325.55744684752426</v>
      </c>
      <c r="AQ168" s="217">
        <f ca="1">(H168-G168)*DCF!$H$41</f>
        <v>320.66184787274517</v>
      </c>
      <c r="AR168" s="217">
        <f ca="1">(I168-H168)*DCF!$H$41</f>
        <v>293.65056724866992</v>
      </c>
      <c r="AS168" s="217">
        <f ca="1">(J168-I168)*DCF!$H$41</f>
        <v>286.63112530411973</v>
      </c>
      <c r="AT168" s="217">
        <f ca="1">(U168-Z168)*(1-DCF!$H$40)+Z168-AE168-AO168</f>
        <v>145.27177035359813</v>
      </c>
      <c r="AU168" s="217">
        <f ca="1">(V168-AA168)*(1-DCF!$H$40)+AA168-AF168-AP168</f>
        <v>343.90425495731461</v>
      </c>
      <c r="AV168" s="217">
        <f ca="1">(W168-AB168)*(1-DCF!$H$40)+AB168-AG168-AQ168</f>
        <v>644.89650710106298</v>
      </c>
      <c r="AW168" s="217">
        <f ca="1">(X168-AC168)*(1-DCF!$H$40)+AC168-AH168-AR168</f>
        <v>917.52966364897793</v>
      </c>
      <c r="AX168" s="217">
        <f ca="1">(Y168-AD168)*(1-DCF!$H$40)+AD168-AI168-AS168</f>
        <v>1145.6887741889127</v>
      </c>
      <c r="AY168" s="218">
        <f t="shared" ca="1" si="37"/>
        <v>9.9370010200739045E-2</v>
      </c>
      <c r="AZ168" s="219">
        <f t="shared" ca="1" si="38"/>
        <v>11.374002040147808</v>
      </c>
      <c r="BA168" s="217">
        <f ca="1">SUMPRODUCT(AT168:AX168,(1+$AY168)^(-{1,2,3,4,5}))</f>
        <v>2243.5848989793549</v>
      </c>
      <c r="BB168" s="217">
        <f t="shared" ca="1" si="39"/>
        <v>30014.925875891156</v>
      </c>
      <c r="BC168" s="217">
        <f t="shared" ca="1" si="40"/>
        <v>18690.367766139909</v>
      </c>
      <c r="BD168" s="217">
        <f t="shared" ca="1" si="41"/>
        <v>20933.952665119265</v>
      </c>
      <c r="BE168" s="217">
        <f ca="1">BD168-(DCF!$J$48-DCF!$J$51)</f>
        <v>20371.812665119265</v>
      </c>
      <c r="BF168" s="220">
        <f ca="1">BE168/DCF!$J$55</f>
        <v>822.11726372174201</v>
      </c>
    </row>
    <row r="169" spans="1:58" ht="15" customHeight="1">
      <c r="A169">
        <v>143</v>
      </c>
      <c r="B169" s="215">
        <f t="shared" ca="1" si="28"/>
        <v>0.57655662522799389</v>
      </c>
      <c r="C169" s="216">
        <f t="shared" ca="1" si="29"/>
        <v>0.53986775011307553</v>
      </c>
      <c r="D169" s="215">
        <f t="shared" ca="1" si="30"/>
        <v>0.17230738199139028</v>
      </c>
      <c r="E169" s="216">
        <f t="shared" ca="1" si="31"/>
        <v>0.29351948997587052</v>
      </c>
      <c r="F169" s="217">
        <f ca="1">DCF!$H$7*(1+('A1'!F14+$C169*('A1'!F12-'A1'!F14)))</f>
        <v>6328.1577594188402</v>
      </c>
      <c r="G169" s="217">
        <f ca="1">F169*(1+('A1'!G14+$C169*('A1'!G12-'A1'!G14)))</f>
        <v>7220.3024687746783</v>
      </c>
      <c r="H169" s="217">
        <f ca="1">G169*(1+('A1'!H14+$C169*('A1'!H12-'A1'!H14)))</f>
        <v>8088.0586905773371</v>
      </c>
      <c r="I169" s="217">
        <f ca="1">H169*(1+('A1'!I14+$C169*('A1'!I12-'A1'!I14)))</f>
        <v>8885.4450094320073</v>
      </c>
      <c r="J169" s="217">
        <f ca="1">I169*(1+('A1'!J14+$C169*('A1'!J12-'A1'!J14)))</f>
        <v>9665.5048243232923</v>
      </c>
      <c r="K169" s="216">
        <f ca="1">'A1'!F21+$C169*('A1'!F19-'A1'!F21)</f>
        <v>0.35030727374378084</v>
      </c>
      <c r="L169" s="216">
        <f ca="1">'A1'!G21+$C169*('A1'!G19-'A1'!G21)</f>
        <v>0.34450991874151932</v>
      </c>
      <c r="M169" s="216">
        <f ca="1">'A1'!H21+$C169*('A1'!H19-'A1'!H21)</f>
        <v>0.3341112412403886</v>
      </c>
      <c r="N169" s="216">
        <f ca="1">'A1'!I21+$C169*('A1'!I19-'A1'!I21)</f>
        <v>0.3291112412403886</v>
      </c>
      <c r="O169" s="216">
        <f ca="1">'A1'!J21+$C169*('A1'!J19-'A1'!J21)</f>
        <v>0.32411124124038859</v>
      </c>
      <c r="P169" s="216">
        <f ca="1">'A1'!F28+$C169*('A1'!F26-'A1'!F28)</f>
        <v>0.4465033062471731</v>
      </c>
      <c r="Q169" s="216">
        <f ca="1">'A1'!G28+$C169*('A1'!G26-'A1'!G28)</f>
        <v>0.44070595124491163</v>
      </c>
      <c r="R169" s="216">
        <f ca="1">'A1'!H28+$C169*('A1'!H26-'A1'!H28)</f>
        <v>0.43260793499321548</v>
      </c>
      <c r="S169" s="216">
        <f ca="1">'A1'!I28+$C169*('A1'!I26-'A1'!I28)</f>
        <v>0.4299085962426501</v>
      </c>
      <c r="T169" s="216">
        <f ca="1">'A1'!J28+$C169*('A1'!J26-'A1'!J28)</f>
        <v>0.42720925749208472</v>
      </c>
      <c r="U169" s="217">
        <f t="shared" ca="1" si="32"/>
        <v>1285.8147048620581</v>
      </c>
      <c r="V169" s="217">
        <f t="shared" ca="1" si="33"/>
        <v>1550.8063841905946</v>
      </c>
      <c r="W169" s="217">
        <f t="shared" ca="1" si="34"/>
        <v>1886.7889940088387</v>
      </c>
      <c r="X169" s="217">
        <f t="shared" ca="1" si="35"/>
        <v>2141.2159824084479</v>
      </c>
      <c r="Y169" s="217">
        <f t="shared" ca="1" si="36"/>
        <v>2403.6129192115895</v>
      </c>
      <c r="Z169" s="217">
        <f ca="1">F169*('A1'!F35+$C169*('A1'!F33-'A1'!F35))</f>
        <v>362.60762410544015</v>
      </c>
      <c r="AA169" s="217">
        <f ca="1">G169*('A1'!G35+$C169*('A1'!G33-'A1'!G35))</f>
        <v>408.67866857449735</v>
      </c>
      <c r="AB169" s="217">
        <f ca="1">H169*('A1'!H35+$C169*('A1'!H33-'A1'!H35))</f>
        <v>437.25221890593082</v>
      </c>
      <c r="AC169" s="217">
        <f ca="1">I169*('A1'!I35+$C169*('A1'!I33-'A1'!I35))</f>
        <v>457.79222807511024</v>
      </c>
      <c r="AD169" s="217">
        <f ca="1">J169*('A1'!J35+$C169*('A1'!J33-'A1'!J35))</f>
        <v>478.65113804353041</v>
      </c>
      <c r="AE169" s="217">
        <f ca="1">F169*('A1'!F43+$C169*('A1'!F41-'A1'!F43))</f>
        <v>627.76998769731142</v>
      </c>
      <c r="AF169" s="217">
        <f ca="1">G169*('A1'!G43+$C169*('A1'!G41-'A1'!G43))</f>
        <v>693.90448819572362</v>
      </c>
      <c r="AG169" s="217">
        <f ca="1">H169*('A1'!H43+$C169*('A1'!H41-'A1'!H43))</f>
        <v>696.41929082836305</v>
      </c>
      <c r="AH169" s="217">
        <f ca="1">I169*('A1'!I43+$C169*('A1'!I41-'A1'!I43))</f>
        <v>676.2234936861978</v>
      </c>
      <c r="AI169" s="217">
        <f ca="1">J169*('A1'!J43+$C169*('A1'!J41-'A1'!J43))</f>
        <v>687.26213217658903</v>
      </c>
      <c r="AJ169" s="217">
        <f ca="1">(U169-Z169)*DCF!$H$40</f>
        <v>223.41611354310152</v>
      </c>
      <c r="AK169" s="217">
        <f ca="1">(V169-AA169)*DCF!$H$40</f>
        <v>276.39490717909553</v>
      </c>
      <c r="AL169" s="217">
        <f ca="1">(W169-AB169)*DCF!$H$40</f>
        <v>350.78789957490375</v>
      </c>
      <c r="AM169" s="217">
        <f ca="1">(X169-AC169)*DCF!$H$40</f>
        <v>407.3885485486677</v>
      </c>
      <c r="AN169" s="217">
        <f ca="1">(Y169-AD169)*DCF!$H$40</f>
        <v>465.84075104267032</v>
      </c>
      <c r="AO169" s="217">
        <f ca="1">(F169-DCF!$H$7)*DCF!$H$41</f>
        <v>319.39938590744674</v>
      </c>
      <c r="AP169" s="217">
        <f ca="1">(G169-F169)*DCF!$H$41</f>
        <v>296.0469762977495</v>
      </c>
      <c r="AQ169" s="217">
        <f ca="1">(H169-G169)*DCF!$H$41</f>
        <v>287.95396412060251</v>
      </c>
      <c r="AR169" s="217">
        <f ca="1">(I169-H169)*DCF!$H$41</f>
        <v>264.60259884135297</v>
      </c>
      <c r="AS169" s="217">
        <f ca="1">(J169-I169)*DCF!$H$41</f>
        <v>258.85301690203414</v>
      </c>
      <c r="AT169" s="217">
        <f ca="1">(U169-Z169)*(1-DCF!$H$40)+Z169-AE169-AO169</f>
        <v>115.22921771419834</v>
      </c>
      <c r="AU169" s="217">
        <f ca="1">(V169-AA169)*(1-DCF!$H$40)+AA169-AF169-AP169</f>
        <v>284.46001251802596</v>
      </c>
      <c r="AV169" s="217">
        <f ca="1">(W169-AB169)*(1-DCF!$H$40)+AB169-AG169-AQ169</f>
        <v>551.62783948496963</v>
      </c>
      <c r="AW169" s="217">
        <f ca="1">(X169-AC169)*(1-DCF!$H$40)+AC169-AH169-AR169</f>
        <v>793.00134133222923</v>
      </c>
      <c r="AX169" s="217">
        <f ca="1">(Y169-AD169)*(1-DCF!$H$40)+AD169-AI169-AS169</f>
        <v>991.65701909029622</v>
      </c>
      <c r="AY169" s="218">
        <f t="shared" ca="1" si="37"/>
        <v>9.8370389799517413E-2</v>
      </c>
      <c r="AZ169" s="219">
        <f t="shared" ca="1" si="38"/>
        <v>11.174077959903482</v>
      </c>
      <c r="BA169" s="217">
        <f ca="1">SUMPRODUCT(AT169:AX169,(1+$AY169)^(-{1,2,3,4,5}))</f>
        <v>1922.166326574782</v>
      </c>
      <c r="BB169" s="217">
        <f t="shared" ca="1" si="39"/>
        <v>26858.158144701491</v>
      </c>
      <c r="BC169" s="217">
        <f t="shared" ca="1" si="40"/>
        <v>16800.884412998148</v>
      </c>
      <c r="BD169" s="217">
        <f t="shared" ca="1" si="41"/>
        <v>18723.050739572929</v>
      </c>
      <c r="BE169" s="217">
        <f ca="1">BD169-(DCF!$J$48-DCF!$J$51)</f>
        <v>18160.91073957293</v>
      </c>
      <c r="BF169" s="220">
        <f ca="1">BE169/DCF!$J$55</f>
        <v>732.8949313124408</v>
      </c>
    </row>
    <row r="170" spans="1:58" ht="15" customHeight="1">
      <c r="A170">
        <v>144</v>
      </c>
      <c r="B170" s="215">
        <f t="shared" ca="1" si="28"/>
        <v>2.8200526703966444E-3</v>
      </c>
      <c r="C170" s="216">
        <f t="shared" ca="1" si="29"/>
        <v>3.7550317378130402E-2</v>
      </c>
      <c r="D170" s="215">
        <f t="shared" ca="1" si="30"/>
        <v>0.76220322646567018</v>
      </c>
      <c r="E170" s="216">
        <f t="shared" ca="1" si="31"/>
        <v>0.65518354626386388</v>
      </c>
      <c r="F170" s="217">
        <f ca="1">DCF!$H$7*(1+('A1'!F14+$C170*('A1'!F12-'A1'!F14)))</f>
        <v>6031.6797633430479</v>
      </c>
      <c r="G170" s="217">
        <f ca="1">F170*(1+('A1'!G14+$C170*('A1'!G12-'A1'!G14)))</f>
        <v>6427.5542725591476</v>
      </c>
      <c r="H170" s="217">
        <f ca="1">G170*(1+('A1'!H14+$C170*('A1'!H12-'A1'!H14)))</f>
        <v>6780.308357564073</v>
      </c>
      <c r="I170" s="217">
        <f ca="1">H170*(1+('A1'!I14+$C170*('A1'!I12-'A1'!I14)))</f>
        <v>7142.2380212096077</v>
      </c>
      <c r="J170" s="217">
        <f ca="1">I170*(1+('A1'!J14+$C170*('A1'!J12-'A1'!J14)))</f>
        <v>7518.1234535841477</v>
      </c>
      <c r="K170" s="216">
        <f ca="1">'A1'!F21+$C170*('A1'!F19-'A1'!F21)</f>
        <v>0.37793473254420284</v>
      </c>
      <c r="L170" s="216">
        <f ca="1">'A1'!G21+$C170*('A1'!G19-'A1'!G21)</f>
        <v>0.38218372619664021</v>
      </c>
      <c r="M170" s="216">
        <f ca="1">'A1'!H21+$C170*('A1'!H19-'A1'!H21)</f>
        <v>0.37680822302285893</v>
      </c>
      <c r="N170" s="216">
        <f ca="1">'A1'!I21+$C170*('A1'!I19-'A1'!I21)</f>
        <v>0.37180822302285893</v>
      </c>
      <c r="O170" s="216">
        <f ca="1">'A1'!J21+$C170*('A1'!J19-'A1'!J21)</f>
        <v>0.36680822302285893</v>
      </c>
      <c r="P170" s="216">
        <f ca="1">'A1'!F28+$C170*('A1'!F26-'A1'!F28)</f>
        <v>0.45906124206554677</v>
      </c>
      <c r="Q170" s="216">
        <f ca="1">'A1'!G28+$C170*('A1'!G26-'A1'!G28)</f>
        <v>0.46331023571798413</v>
      </c>
      <c r="R170" s="216">
        <f ca="1">'A1'!H28+$C170*('A1'!H26-'A1'!H28)</f>
        <v>0.4627469809573122</v>
      </c>
      <c r="S170" s="216">
        <f ca="1">'A1'!I28+$C170*('A1'!I26-'A1'!I28)</f>
        <v>0.46255922937042154</v>
      </c>
      <c r="T170" s="216">
        <f ca="1">'A1'!J28+$C170*('A1'!J26-'A1'!J28)</f>
        <v>0.46237147778353088</v>
      </c>
      <c r="U170" s="217">
        <f t="shared" ca="1" si="32"/>
        <v>983.1880812898296</v>
      </c>
      <c r="V170" s="217">
        <f t="shared" ca="1" si="33"/>
        <v>993.09594523184273</v>
      </c>
      <c r="W170" s="217">
        <f t="shared" ca="1" si="34"/>
        <v>1087.865191380909</v>
      </c>
      <c r="X170" s="217">
        <f t="shared" ca="1" si="35"/>
        <v>1182.9870790665223</v>
      </c>
      <c r="Y170" s="217">
        <f t="shared" ca="1" si="36"/>
        <v>1284.2480977157425</v>
      </c>
      <c r="Z170" s="217">
        <f ca="1">F170*('A1'!F35+$C170*('A1'!F33-'A1'!F35))</f>
        <v>360.76832835339894</v>
      </c>
      <c r="AA170" s="217">
        <f ca="1">G170*('A1'!G35+$C170*('A1'!G33-'A1'!G35))</f>
        <v>396.09479786966961</v>
      </c>
      <c r="AB170" s="217">
        <f ca="1">H170*('A1'!H35+$C170*('A1'!H33-'A1'!H35))</f>
        <v>404.01787141561505</v>
      </c>
      <c r="AC170" s="217">
        <f ca="1">I170*('A1'!I35+$C170*('A1'!I33-'A1'!I35))</f>
        <v>411.0314855763184</v>
      </c>
      <c r="AD170" s="217">
        <f ca="1">J170*('A1'!J35+$C170*('A1'!J33-'A1'!J35))</f>
        <v>417.62721833947165</v>
      </c>
      <c r="AE170" s="217">
        <f ca="1">F170*('A1'!F43+$C170*('A1'!F41-'A1'!F43))</f>
        <v>658.95494417899977</v>
      </c>
      <c r="AF170" s="217">
        <f ca="1">G170*('A1'!G43+$C170*('A1'!G41-'A1'!G43))</f>
        <v>730.72125674281062</v>
      </c>
      <c r="AG170" s="217">
        <f ca="1">H170*('A1'!H43+$C170*('A1'!H41-'A1'!H43))</f>
        <v>703.02128196804347</v>
      </c>
      <c r="AH170" s="217">
        <f ca="1">I170*('A1'!I43+$C170*('A1'!I41-'A1'!I43))</f>
        <v>669.12584635788266</v>
      </c>
      <c r="AI170" s="217">
        <f ca="1">J170*('A1'!J43+$C170*('A1'!J41-'A1'!J43))</f>
        <v>666.75033356062158</v>
      </c>
      <c r="AJ170" s="217">
        <f ca="1">(U170-Z170)*DCF!$H$40</f>
        <v>150.62558021061622</v>
      </c>
      <c r="AK170" s="217">
        <f ca="1">(V170-AA170)*DCF!$H$40</f>
        <v>144.47427766164589</v>
      </c>
      <c r="AL170" s="217">
        <f ca="1">(W170-AB170)*DCF!$H$40</f>
        <v>165.49105143160114</v>
      </c>
      <c r="AM170" s="217">
        <f ca="1">(X170-AC170)*DCF!$H$40</f>
        <v>186.81325362462934</v>
      </c>
      <c r="AN170" s="217">
        <f ca="1">(Y170-AD170)*DCF!$H$40</f>
        <v>209.72225280905752</v>
      </c>
      <c r="AO170" s="217">
        <f ca="1">(F170-DCF!$H$7)*DCF!$H$41</f>
        <v>221.01690002079209</v>
      </c>
      <c r="AP170" s="217">
        <f ca="1">(G170-F170)*DCF!$H$41</f>
        <v>131.36596587722059</v>
      </c>
      <c r="AQ170" s="217">
        <f ca="1">(H170-G170)*DCF!$H$41</f>
        <v>117.05699663655588</v>
      </c>
      <c r="AR170" s="217">
        <f ca="1">(I170-H170)*DCF!$H$41</f>
        <v>120.10179675008897</v>
      </c>
      <c r="AS170" s="217">
        <f ca="1">(J170-I170)*DCF!$H$41</f>
        <v>124.73284269006415</v>
      </c>
      <c r="AT170" s="217">
        <f ca="1">(U170-Z170)*(1-DCF!$H$40)+Z170-AE170-AO170</f>
        <v>-47.409343120578399</v>
      </c>
      <c r="AU170" s="217">
        <f ca="1">(V170-AA170)*(1-DCF!$H$40)+AA170-AF170-AP170</f>
        <v>-13.465555049834308</v>
      </c>
      <c r="AV170" s="217">
        <f ca="1">(W170-AB170)*(1-DCF!$H$40)+AB170-AG170-AQ170</f>
        <v>102.2958613447085</v>
      </c>
      <c r="AW170" s="217">
        <f ca="1">(X170-AC170)*(1-DCF!$H$40)+AC170-AH170-AR170</f>
        <v>206.94618233392123</v>
      </c>
      <c r="AX170" s="217">
        <f ca="1">(Y170-AD170)*(1-DCF!$H$40)+AD170-AI170-AS170</f>
        <v>283.04266865599908</v>
      </c>
      <c r="AY170" s="218">
        <f t="shared" ca="1" si="37"/>
        <v>0.10560367092527728</v>
      </c>
      <c r="AZ170" s="219">
        <f t="shared" ca="1" si="38"/>
        <v>12.620734185055456</v>
      </c>
      <c r="BA170" s="217">
        <f ca="1">SUMPRODUCT(AT170:AX170,(1+$AY170)^(-{1,2,3,4,5}))</f>
        <v>331.63814287533404</v>
      </c>
      <c r="BB170" s="217">
        <f t="shared" ca="1" si="39"/>
        <v>16208.15386893351</v>
      </c>
      <c r="BC170" s="217">
        <f t="shared" ca="1" si="40"/>
        <v>9811.517681636411</v>
      </c>
      <c r="BD170" s="217">
        <f t="shared" ca="1" si="41"/>
        <v>10143.155824511745</v>
      </c>
      <c r="BE170" s="217">
        <f ca="1">BD170-(DCF!$J$48-DCF!$J$51)</f>
        <v>9581.0158245117454</v>
      </c>
      <c r="BF170" s="220">
        <f ca="1">BE170/DCF!$J$55</f>
        <v>386.64789642449779</v>
      </c>
    </row>
    <row r="171" spans="1:58" ht="15" customHeight="1">
      <c r="A171">
        <v>145</v>
      </c>
      <c r="B171" s="215">
        <f t="shared" ca="1" si="28"/>
        <v>0.85627829384543852</v>
      </c>
      <c r="C171" s="216">
        <f t="shared" ca="1" si="29"/>
        <v>0.73193125307622908</v>
      </c>
      <c r="D171" s="215">
        <f t="shared" ca="1" si="30"/>
        <v>3.2724750895062327E-2</v>
      </c>
      <c r="E171" s="216">
        <f t="shared" ca="1" si="31"/>
        <v>0.12791550120110995</v>
      </c>
      <c r="F171" s="217">
        <f ca="1">DCF!$H$7*(1+('A1'!F14+$C171*('A1'!F12-'A1'!F14)))</f>
        <v>6441.5175569631529</v>
      </c>
      <c r="G171" s="217">
        <f ca="1">F171*(1+('A1'!G14+$C171*('A1'!G12-'A1'!G14)))</f>
        <v>7535.2208129580267</v>
      </c>
      <c r="H171" s="217">
        <f ca="1">G171*(1+('A1'!H14+$C171*('A1'!H12-'A1'!H14)))</f>
        <v>8628.9661231444061</v>
      </c>
      <c r="I171" s="217">
        <f ca="1">H171*(1+('A1'!I14+$C171*('A1'!I12-'A1'!I14)))</f>
        <v>9628.8373281555141</v>
      </c>
      <c r="J171" s="217">
        <f ca="1">I171*(1+('A1'!J14+$C171*('A1'!J12-'A1'!J14)))</f>
        <v>10603.614482551773</v>
      </c>
      <c r="K171" s="216">
        <f ca="1">'A1'!F21+$C171*('A1'!F19-'A1'!F21)</f>
        <v>0.33974378108080738</v>
      </c>
      <c r="L171" s="216">
        <f ca="1">'A1'!G21+$C171*('A1'!G19-'A1'!G21)</f>
        <v>0.33010515601928281</v>
      </c>
      <c r="M171" s="216">
        <f ca="1">'A1'!H21+$C171*('A1'!H19-'A1'!H21)</f>
        <v>0.31778584348852051</v>
      </c>
      <c r="N171" s="216">
        <f ca="1">'A1'!I21+$C171*('A1'!I19-'A1'!I21)</f>
        <v>0.31278584348852051</v>
      </c>
      <c r="O171" s="216">
        <f ca="1">'A1'!J21+$C171*('A1'!J19-'A1'!J21)</f>
        <v>0.30778584348852051</v>
      </c>
      <c r="P171" s="216">
        <f ca="1">'A1'!F28+$C171*('A1'!F26-'A1'!F28)</f>
        <v>0.44170171867309427</v>
      </c>
      <c r="Q171" s="216">
        <f ca="1">'A1'!G28+$C171*('A1'!G26-'A1'!G28)</f>
        <v>0.43206309361156969</v>
      </c>
      <c r="R171" s="216">
        <f ca="1">'A1'!H28+$C171*('A1'!H26-'A1'!H28)</f>
        <v>0.42108412481542629</v>
      </c>
      <c r="S171" s="216">
        <f ca="1">'A1'!I28+$C171*('A1'!I26-'A1'!I28)</f>
        <v>0.41742446855004511</v>
      </c>
      <c r="T171" s="216">
        <f ca="1">'A1'!J28+$C171*('A1'!J26-'A1'!J28)</f>
        <v>0.413764812284664</v>
      </c>
      <c r="U171" s="217">
        <f t="shared" ca="1" si="32"/>
        <v>1407.8226504885502</v>
      </c>
      <c r="V171" s="217">
        <f t="shared" ca="1" si="33"/>
        <v>1792.1147553638382</v>
      </c>
      <c r="W171" s="217">
        <f t="shared" ca="1" si="34"/>
        <v>2253.2821972408674</v>
      </c>
      <c r="X171" s="217">
        <f t="shared" ca="1" si="35"/>
        <v>2597.7610181944883</v>
      </c>
      <c r="Y171" s="217">
        <f t="shared" ca="1" si="36"/>
        <v>2952.5694991005043</v>
      </c>
      <c r="Z171" s="217">
        <f ca="1">F171*('A1'!F35+$C171*('A1'!F33-'A1'!F35))</f>
        <v>362.91731333188631</v>
      </c>
      <c r="AA171" s="217">
        <f ca="1">G171*('A1'!G35+$C171*('A1'!G33-'A1'!G35))</f>
        <v>412.03105428505319</v>
      </c>
      <c r="AB171" s="217">
        <f ca="1">H171*('A1'!H35+$C171*('A1'!H33-'A1'!H35))</f>
        <v>448.26405752874484</v>
      </c>
      <c r="AC171" s="217">
        <f ca="1">I171*('A1'!I35+$C171*('A1'!I33-'A1'!I35))</f>
        <v>473.90080137785139</v>
      </c>
      <c r="AD171" s="217">
        <f ca="1">J171*('A1'!J35+$C171*('A1'!J33-'A1'!J35))</f>
        <v>500.66900899868284</v>
      </c>
      <c r="AE171" s="217">
        <f ca="1">F171*('A1'!F43+$C171*('A1'!F41-'A1'!F43))</f>
        <v>614.27197092233541</v>
      </c>
      <c r="AF171" s="217">
        <f ca="1">G171*('A1'!G43+$C171*('A1'!G41-'A1'!G43))</f>
        <v>673.51616707596725</v>
      </c>
      <c r="AG171" s="217">
        <f ca="1">H171*('A1'!H43+$C171*('A1'!H41-'A1'!H43))</f>
        <v>684.98809337587306</v>
      </c>
      <c r="AH171" s="217">
        <f ca="1">I171*('A1'!I43+$C171*('A1'!I41-'A1'!I43))</f>
        <v>668.07190218053267</v>
      </c>
      <c r="AI171" s="217">
        <f ca="1">J171*('A1'!J43+$C171*('A1'!J41-'A1'!J43))</f>
        <v>682.6862141923616</v>
      </c>
      <c r="AJ171" s="217">
        <f ca="1">(U171-Z171)*DCF!$H$40</f>
        <v>252.86709159191264</v>
      </c>
      <c r="AK171" s="217">
        <f ca="1">(V171-AA171)*DCF!$H$40</f>
        <v>333.98025566106594</v>
      </c>
      <c r="AL171" s="217">
        <f ca="1">(W171-AB171)*DCF!$H$40</f>
        <v>436.81438981033364</v>
      </c>
      <c r="AM171" s="217">
        <f ca="1">(X171-AC171)*DCF!$H$40</f>
        <v>513.97417246962618</v>
      </c>
      <c r="AN171" s="217">
        <f ca="1">(Y171-AD171)*DCF!$H$40</f>
        <v>593.35991860464082</v>
      </c>
      <c r="AO171" s="217">
        <f ca="1">(F171-DCF!$H$7)*DCF!$H$41</f>
        <v>357.01640582000135</v>
      </c>
      <c r="AP171" s="217">
        <f ca="1">(G171-F171)*DCF!$H$41</f>
        <v>362.93163935038365</v>
      </c>
      <c r="AQ171" s="217">
        <f ca="1">(H171-G171)*DCF!$H$41</f>
        <v>362.94559450374084</v>
      </c>
      <c r="AR171" s="217">
        <f ca="1">(I171-H171)*DCF!$H$41</f>
        <v>331.79465598630878</v>
      </c>
      <c r="AS171" s="217">
        <f ca="1">(J171-I171)*DCF!$H$41</f>
        <v>323.46751160078327</v>
      </c>
      <c r="AT171" s="217">
        <f ca="1">(U171-Z171)*(1-DCF!$H$40)+Z171-AE171-AO171</f>
        <v>183.66718215430075</v>
      </c>
      <c r="AU171" s="217">
        <f ca="1">(V171-AA171)*(1-DCF!$H$40)+AA171-AF171-AP171</f>
        <v>421.68669327642135</v>
      </c>
      <c r="AV171" s="217">
        <f ca="1">(W171-AB171)*(1-DCF!$H$40)+AB171-AG171-AQ171</f>
        <v>768.53411955091985</v>
      </c>
      <c r="AW171" s="217">
        <f ca="1">(X171-AC171)*(1-DCF!$H$40)+AC171-AH171-AR171</f>
        <v>1083.9202875580211</v>
      </c>
      <c r="AX171" s="217">
        <f ca="1">(Y171-AD171)*(1-DCF!$H$40)+AD171-AI171-AS171</f>
        <v>1353.0558547027185</v>
      </c>
      <c r="AY171" s="218">
        <f t="shared" ca="1" si="37"/>
        <v>9.5058310024022194E-2</v>
      </c>
      <c r="AZ171" s="219">
        <f t="shared" ca="1" si="38"/>
        <v>10.511662004804439</v>
      </c>
      <c r="BA171" s="217">
        <f ca="1">SUMPRODUCT(AT171:AX171,(1+$AY171)^(-{1,2,3,4,5}))</f>
        <v>2717.6972151468481</v>
      </c>
      <c r="BB171" s="217">
        <f t="shared" ca="1" si="39"/>
        <v>31036.412620239247</v>
      </c>
      <c r="BC171" s="217">
        <f t="shared" ca="1" si="40"/>
        <v>19709.939482488382</v>
      </c>
      <c r="BD171" s="217">
        <f t="shared" ca="1" si="41"/>
        <v>22427.636697635229</v>
      </c>
      <c r="BE171" s="217">
        <f ca="1">BD171-(DCF!$J$48-DCF!$J$51)</f>
        <v>21865.49669763523</v>
      </c>
      <c r="BF171" s="220">
        <f ca="1">BE171/DCF!$J$55</f>
        <v>882.39581869684457</v>
      </c>
    </row>
    <row r="172" spans="1:58" ht="15" customHeight="1">
      <c r="A172">
        <v>146</v>
      </c>
      <c r="B172" s="215">
        <f t="shared" ca="1" si="28"/>
        <v>0.71966173682998091</v>
      </c>
      <c r="C172" s="216">
        <f t="shared" ca="1" si="29"/>
        <v>0.62560831795429861</v>
      </c>
      <c r="D172" s="215">
        <f t="shared" ca="1" si="30"/>
        <v>0.31449768752666507</v>
      </c>
      <c r="E172" s="216">
        <f t="shared" ca="1" si="31"/>
        <v>0.39654614329650534</v>
      </c>
      <c r="F172" s="217">
        <f ca="1">DCF!$H$7*(1+('A1'!F14+$C172*('A1'!F12-'A1'!F14)))</f>
        <v>6378.763591666313</v>
      </c>
      <c r="G172" s="217">
        <f ca="1">F172*(1+('A1'!G14+$C172*('A1'!G12-'A1'!G14)))</f>
        <v>7360.0805413478638</v>
      </c>
      <c r="H172" s="217">
        <f ca="1">G172*(1+('A1'!H14+$C172*('A1'!H12-'A1'!H14)))</f>
        <v>8326.6731573877605</v>
      </c>
      <c r="I172" s="217">
        <f ca="1">H172*(1+('A1'!I14+$C172*('A1'!I12-'A1'!I14)))</f>
        <v>9211.838054190519</v>
      </c>
      <c r="J172" s="217">
        <f ca="1">I172*(1+('A1'!J14+$C172*('A1'!J12-'A1'!J14)))</f>
        <v>10075.840132624511</v>
      </c>
      <c r="K172" s="216">
        <f ca="1">'A1'!F21+$C172*('A1'!F19-'A1'!F21)</f>
        <v>0.34559154251251356</v>
      </c>
      <c r="L172" s="216">
        <f ca="1">'A1'!G21+$C172*('A1'!G19-'A1'!G21)</f>
        <v>0.33807937615342759</v>
      </c>
      <c r="M172" s="216">
        <f ca="1">'A1'!H21+$C172*('A1'!H19-'A1'!H21)</f>
        <v>0.32682329297388463</v>
      </c>
      <c r="N172" s="216">
        <f ca="1">'A1'!I21+$C172*('A1'!I19-'A1'!I21)</f>
        <v>0.32182329297388462</v>
      </c>
      <c r="O172" s="216">
        <f ca="1">'A1'!J21+$C172*('A1'!J19-'A1'!J21)</f>
        <v>0.31682329297388462</v>
      </c>
      <c r="P172" s="216">
        <f ca="1">'A1'!F28+$C172*('A1'!F26-'A1'!F28)</f>
        <v>0.44435979205114257</v>
      </c>
      <c r="Q172" s="216">
        <f ca="1">'A1'!G28+$C172*('A1'!G26-'A1'!G28)</f>
        <v>0.43684762569205654</v>
      </c>
      <c r="R172" s="216">
        <f ca="1">'A1'!H28+$C172*('A1'!H26-'A1'!H28)</f>
        <v>0.4274635009227421</v>
      </c>
      <c r="S172" s="216">
        <f ca="1">'A1'!I28+$C172*('A1'!I26-'A1'!I28)</f>
        <v>0.42433545933297062</v>
      </c>
      <c r="T172" s="216">
        <f ca="1">'A1'!J28+$C172*('A1'!J26-'A1'!J28)</f>
        <v>0.42120741774319914</v>
      </c>
      <c r="U172" s="217">
        <f t="shared" ca="1" si="32"/>
        <v>1339.8507795634487</v>
      </c>
      <c r="V172" s="217">
        <f t="shared" ca="1" si="33"/>
        <v>1656.5553940998764</v>
      </c>
      <c r="W172" s="217">
        <f t="shared" ca="1" si="34"/>
        <v>2045.9735576766452</v>
      </c>
      <c r="X172" s="217">
        <f t="shared" ca="1" si="35"/>
        <v>2338.3444652229118</v>
      </c>
      <c r="Y172" s="217">
        <f t="shared" ca="1" si="36"/>
        <v>2639.5606784719284</v>
      </c>
      <c r="Z172" s="217">
        <f ca="1">F172*('A1'!F35+$C172*('A1'!F33-'A1'!F35))</f>
        <v>362.77277769392634</v>
      </c>
      <c r="AA172" s="217">
        <f ca="1">G172*('A1'!G35+$C172*('A1'!G33-'A1'!G35))</f>
        <v>410.27971748875956</v>
      </c>
      <c r="AB172" s="217">
        <f ca="1">H172*('A1'!H35+$C172*('A1'!H33-'A1'!H35))</f>
        <v>442.29879357363143</v>
      </c>
      <c r="AC172" s="217">
        <f ca="1">I172*('A1'!I35+$C172*('A1'!I33-'A1'!I35))</f>
        <v>465.13057701885577</v>
      </c>
      <c r="AD172" s="217">
        <f ca="1">J172*('A1'!J35+$C172*('A1'!J33-'A1'!J35))</f>
        <v>488.60469465880101</v>
      </c>
      <c r="AE172" s="217">
        <f ca="1">F172*('A1'!F43+$C172*('A1'!F41-'A1'!F43))</f>
        <v>621.85184385908474</v>
      </c>
      <c r="AF172" s="217">
        <f ca="1">G172*('A1'!G43+$C172*('A1'!G41-'A1'!G43))</f>
        <v>685.25079599317633</v>
      </c>
      <c r="AG172" s="217">
        <f ca="1">H172*('A1'!H43+$C172*('A1'!H41-'A1'!H43))</f>
        <v>691.97742194051511</v>
      </c>
      <c r="AH172" s="217">
        <f ca="1">I172*('A1'!I43+$C172*('A1'!I41-'A1'!I43))</f>
        <v>673.41952728586568</v>
      </c>
      <c r="AI172" s="217">
        <f ca="1">J172*('A1'!J43+$C172*('A1'!J41-'A1'!J43))</f>
        <v>686.20208302903882</v>
      </c>
      <c r="AJ172" s="217">
        <f ca="1">(U172-Z172)*DCF!$H$40</f>
        <v>236.45287645242439</v>
      </c>
      <c r="AK172" s="217">
        <f ca="1">(V172-AA172)*DCF!$H$40</f>
        <v>301.59871373989023</v>
      </c>
      <c r="AL172" s="217">
        <f ca="1">(W172-AB172)*DCF!$H$40</f>
        <v>388.08929291292935</v>
      </c>
      <c r="AM172" s="217">
        <f ca="1">(X172-AC172)*DCF!$H$40</f>
        <v>453.31776094538156</v>
      </c>
      <c r="AN172" s="217">
        <f ca="1">(Y172-AD172)*DCF!$H$40</f>
        <v>520.53134808277673</v>
      </c>
      <c r="AO172" s="217">
        <f ca="1">(F172-DCF!$H$7)*DCF!$H$41</f>
        <v>336.19229345123841</v>
      </c>
      <c r="AP172" s="217">
        <f ca="1">(G172-F172)*DCF!$H$41</f>
        <v>325.63766023195643</v>
      </c>
      <c r="AQ172" s="217">
        <f ca="1">(H172-G172)*DCF!$H$41</f>
        <v>320.7515757134949</v>
      </c>
      <c r="AR172" s="217">
        <f ca="1">(I172-H172)*DCF!$H$41</f>
        <v>293.73081348268749</v>
      </c>
      <c r="AS172" s="217">
        <f ca="1">(J172-I172)*DCF!$H$41</f>
        <v>286.70819896476314</v>
      </c>
      <c r="AT172" s="217">
        <f ca="1">(U172-Z172)*(1-DCF!$H$40)+Z172-AE172-AO172</f>
        <v>145.35376580070118</v>
      </c>
      <c r="AU172" s="217">
        <f ca="1">(V172-AA172)*(1-DCF!$H$40)+AA172-AF172-AP172</f>
        <v>344.06822413485321</v>
      </c>
      <c r="AV172" s="217">
        <f ca="1">(W172-AB172)*(1-DCF!$H$40)+AB172-AG172-AQ172</f>
        <v>645.15526710970585</v>
      </c>
      <c r="AW172" s="217">
        <f ca="1">(X172-AC172)*(1-DCF!$H$40)+AC172-AH172-AR172</f>
        <v>917.87636350897731</v>
      </c>
      <c r="AX172" s="217">
        <f ca="1">(Y172-AD172)*(1-DCF!$H$40)+AD172-AI172-AS172</f>
        <v>1146.1190483953492</v>
      </c>
      <c r="AY172" s="218">
        <f t="shared" ca="1" si="37"/>
        <v>0.10043092286593011</v>
      </c>
      <c r="AZ172" s="219">
        <f t="shared" ca="1" si="38"/>
        <v>11.586184573186021</v>
      </c>
      <c r="BA172" s="217">
        <f ca="1">SUMPRODUCT(AT172:AX172,(1+$AY172)^(-{1,2,3,4,5}))</f>
        <v>2236.562717544607</v>
      </c>
      <c r="BB172" s="217">
        <f t="shared" ca="1" si="39"/>
        <v>30582.437212899884</v>
      </c>
      <c r="BC172" s="217">
        <f t="shared" ca="1" si="40"/>
        <v>18952.135967538572</v>
      </c>
      <c r="BD172" s="217">
        <f t="shared" ca="1" si="41"/>
        <v>21188.698685083178</v>
      </c>
      <c r="BE172" s="217">
        <f ca="1">BD172-(DCF!$J$48-DCF!$J$51)</f>
        <v>20626.558685083179</v>
      </c>
      <c r="BF172" s="220">
        <f ca="1">BE172/DCF!$J$55</f>
        <v>832.39769896427322</v>
      </c>
    </row>
    <row r="173" spans="1:58" ht="15" customHeight="1">
      <c r="A173">
        <v>147</v>
      </c>
      <c r="B173" s="215">
        <f t="shared" ca="1" si="28"/>
        <v>0.51592441450250559</v>
      </c>
      <c r="C173" s="216">
        <f t="shared" ca="1" si="29"/>
        <v>0.50802663410632976</v>
      </c>
      <c r="D173" s="215">
        <f t="shared" ca="1" si="30"/>
        <v>0.38560366283502112</v>
      </c>
      <c r="E173" s="216">
        <f t="shared" ca="1" si="31"/>
        <v>0.43909205346659436</v>
      </c>
      <c r="F173" s="217">
        <f ca="1">DCF!$H$7*(1+('A1'!F14+$C173*('A1'!F12-'A1'!F14)))</f>
        <v>6309.3644831928914</v>
      </c>
      <c r="G173" s="217">
        <f ca="1">F173*(1+('A1'!G14+$C173*('A1'!G12-'A1'!G14)))</f>
        <v>7168.7251324464414</v>
      </c>
      <c r="H173" s="217">
        <f ca="1">G173*(1+('A1'!H14+$C173*('A1'!H12-'A1'!H14)))</f>
        <v>8000.6088180518918</v>
      </c>
      <c r="I173" s="217">
        <f ca="1">H173*(1+('A1'!I14+$C173*('A1'!I12-'A1'!I14)))</f>
        <v>8766.4462721317559</v>
      </c>
      <c r="J173" s="217">
        <f ca="1">I173*(1+('A1'!J14+$C173*('A1'!J12-'A1'!J14)))</f>
        <v>9516.5197592277</v>
      </c>
      <c r="K173" s="216">
        <f ca="1">'A1'!F21+$C173*('A1'!F19-'A1'!F21)</f>
        <v>0.35205853512415186</v>
      </c>
      <c r="L173" s="216">
        <f ca="1">'A1'!G21+$C173*('A1'!G19-'A1'!G21)</f>
        <v>0.34689800244202529</v>
      </c>
      <c r="M173" s="216">
        <f ca="1">'A1'!H21+$C173*('A1'!H19-'A1'!H21)</f>
        <v>0.336817736100962</v>
      </c>
      <c r="N173" s="216">
        <f ca="1">'A1'!I21+$C173*('A1'!I19-'A1'!I21)</f>
        <v>0.33181773610096199</v>
      </c>
      <c r="O173" s="216">
        <f ca="1">'A1'!J21+$C173*('A1'!J19-'A1'!J21)</f>
        <v>0.32681773610096199</v>
      </c>
      <c r="P173" s="216">
        <f ca="1">'A1'!F28+$C173*('A1'!F26-'A1'!F28)</f>
        <v>0.44729933414734174</v>
      </c>
      <c r="Q173" s="216">
        <f ca="1">'A1'!G28+$C173*('A1'!G26-'A1'!G28)</f>
        <v>0.44213880146521517</v>
      </c>
      <c r="R173" s="216">
        <f ca="1">'A1'!H28+$C173*('A1'!H26-'A1'!H28)</f>
        <v>0.43451840195362024</v>
      </c>
      <c r="S173" s="216">
        <f ca="1">'A1'!I28+$C173*('A1'!I26-'A1'!I28)</f>
        <v>0.43197826878308859</v>
      </c>
      <c r="T173" s="216">
        <f ca="1">'A1'!J28+$C173*('A1'!J26-'A1'!J28)</f>
        <v>0.42943813561255695</v>
      </c>
      <c r="U173" s="217">
        <f t="shared" ca="1" si="32"/>
        <v>1265.9243334505834</v>
      </c>
      <c r="V173" s="217">
        <f t="shared" ca="1" si="33"/>
        <v>1512.3371658513922</v>
      </c>
      <c r="W173" s="217">
        <f t="shared" ca="1" si="34"/>
        <v>1829.4501102503098</v>
      </c>
      <c r="X173" s="217">
        <f t="shared" ca="1" si="35"/>
        <v>2070.6696324468421</v>
      </c>
      <c r="Y173" s="217">
        <f t="shared" ca="1" si="36"/>
        <v>2319.5958130340282</v>
      </c>
      <c r="Z173" s="217">
        <f ca="1">F173*('A1'!F35+$C173*('A1'!F33-'A1'!F35))</f>
        <v>362.53524298284094</v>
      </c>
      <c r="AA173" s="217">
        <f ca="1">G173*('A1'!G35+$C173*('A1'!G33-'A1'!G35))</f>
        <v>408.04192521297722</v>
      </c>
      <c r="AB173" s="217">
        <f ca="1">H173*('A1'!H35+$C173*('A1'!H33-'A1'!H35))</f>
        <v>435.32678302811394</v>
      </c>
      <c r="AC173" s="217">
        <f ca="1">I173*('A1'!I35+$C173*('A1'!I33-'A1'!I35))</f>
        <v>455.01082547118091</v>
      </c>
      <c r="AD173" s="217">
        <f ca="1">J173*('A1'!J35+$C173*('A1'!J33-'A1'!J35))</f>
        <v>474.90936049650924</v>
      </c>
      <c r="AE173" s="217">
        <f ca="1">F173*('A1'!F43+$C173*('A1'!F41-'A1'!F43))</f>
        <v>629.92358911628799</v>
      </c>
      <c r="AF173" s="217">
        <f ca="1">G173*('A1'!G43+$C173*('A1'!G41-'A1'!G43))</f>
        <v>696.9367747358832</v>
      </c>
      <c r="AG173" s="217">
        <f ca="1">H173*('A1'!H43+$C173*('A1'!H41-'A1'!H43))</f>
        <v>697.80564299317734</v>
      </c>
      <c r="AH173" s="217">
        <f ca="1">I173*('A1'!I43+$C173*('A1'!I41-'A1'!I43))</f>
        <v>676.93680910783917</v>
      </c>
      <c r="AI173" s="217">
        <f ca="1">J173*('A1'!J43+$C173*('A1'!J41-'A1'!J43))</f>
        <v>687.27418577145397</v>
      </c>
      <c r="AJ173" s="217">
        <f ca="1">(U173-Z173)*DCF!$H$40</f>
        <v>218.62015989319366</v>
      </c>
      <c r="AK173" s="217">
        <f ca="1">(V173-AA173)*DCF!$H$40</f>
        <v>267.23944823449642</v>
      </c>
      <c r="AL173" s="217">
        <f ca="1">(W173-AB173)*DCF!$H$40</f>
        <v>337.37784518777136</v>
      </c>
      <c r="AM173" s="217">
        <f ca="1">(X173-AC173)*DCF!$H$40</f>
        <v>390.98943128811004</v>
      </c>
      <c r="AN173" s="217">
        <f ca="1">(Y173-AD173)*DCF!$H$40</f>
        <v>446.41412151407957</v>
      </c>
      <c r="AO173" s="217">
        <f ca="1">(F173-DCF!$H$7)*DCF!$H$41</f>
        <v>313.16307408149004</v>
      </c>
      <c r="AP173" s="217">
        <f ca="1">(G173-F173)*DCF!$H$41</f>
        <v>285.16799919654147</v>
      </c>
      <c r="AQ173" s="217">
        <f ca="1">(H173-G173)*DCF!$H$41</f>
        <v>276.05011515759844</v>
      </c>
      <c r="AR173" s="217">
        <f ca="1">(I173-H173)*DCF!$H$41</f>
        <v>254.13350573990789</v>
      </c>
      <c r="AS173" s="217">
        <f ca="1">(J173-I173)*DCF!$H$41</f>
        <v>248.90243200141458</v>
      </c>
      <c r="AT173" s="217">
        <f ca="1">(U173-Z173)*(1-DCF!$H$40)+Z173-AE173-AO173</f>
        <v>104.21751035961171</v>
      </c>
      <c r="AU173" s="217">
        <f ca="1">(V173-AA173)*(1-DCF!$H$40)+AA173-AF173-AP173</f>
        <v>262.99294368447113</v>
      </c>
      <c r="AV173" s="217">
        <f ca="1">(W173-AB173)*(1-DCF!$H$40)+AB173-AG173-AQ173</f>
        <v>518.21650691176274</v>
      </c>
      <c r="AW173" s="217">
        <f ca="1">(X173-AC173)*(1-DCF!$H$40)+AC173-AH173-AR173</f>
        <v>748.60988631098508</v>
      </c>
      <c r="AX173" s="217">
        <f ca="1">(Y173-AD173)*(1-DCF!$H$40)+AD173-AI173-AS173</f>
        <v>937.00507374708013</v>
      </c>
      <c r="AY173" s="218">
        <f t="shared" ca="1" si="37"/>
        <v>0.10128184106933188</v>
      </c>
      <c r="AZ173" s="219">
        <f t="shared" ca="1" si="38"/>
        <v>11.756368213866377</v>
      </c>
      <c r="BA173" s="217">
        <f ca="1">SUMPRODUCT(AT173:AX173,(1+$AY173)^(-{1,2,3,4,5}))</f>
        <v>1786.8250940925677</v>
      </c>
      <c r="BB173" s="217">
        <f t="shared" ca="1" si="39"/>
        <v>27270.022485370784</v>
      </c>
      <c r="BC173" s="217">
        <f t="shared" ca="1" si="40"/>
        <v>16834.22412113324</v>
      </c>
      <c r="BD173" s="217">
        <f t="shared" ca="1" si="41"/>
        <v>18621.049215225808</v>
      </c>
      <c r="BE173" s="217">
        <f ca="1">BD173-(DCF!$J$48-DCF!$J$51)</f>
        <v>18058.909215225809</v>
      </c>
      <c r="BF173" s="220">
        <f ca="1">BE173/DCF!$J$55</f>
        <v>728.77859589005186</v>
      </c>
    </row>
    <row r="174" spans="1:58" ht="15" customHeight="1">
      <c r="A174">
        <v>148</v>
      </c>
      <c r="B174" s="215">
        <f t="shared" ca="1" si="28"/>
        <v>0.60225339797778377</v>
      </c>
      <c r="C174" s="216">
        <f t="shared" ca="1" si="29"/>
        <v>0.5540478713907645</v>
      </c>
      <c r="D174" s="215">
        <f t="shared" ca="1" si="30"/>
        <v>0.96897767581880356</v>
      </c>
      <c r="E174" s="216">
        <f t="shared" ca="1" si="31"/>
        <v>0.87545618405316861</v>
      </c>
      <c r="F174" s="217">
        <f ca="1">DCF!$H$7*(1+('A1'!F14+$C174*('A1'!F12-'A1'!F14)))</f>
        <v>6336.5271562714051</v>
      </c>
      <c r="G174" s="217">
        <f ca="1">F174*(1+('A1'!G14+$C174*('A1'!G12-'A1'!G14)))</f>
        <v>7243.329693088981</v>
      </c>
      <c r="H174" s="217">
        <f ca="1">G174*(1+('A1'!H14+$C174*('A1'!H12-'A1'!H14)))</f>
        <v>8127.2058595143008</v>
      </c>
      <c r="I174" s="217">
        <f ca="1">H174*(1+('A1'!I14+$C174*('A1'!I12-'A1'!I14)))</f>
        <v>8938.8236521036761</v>
      </c>
      <c r="J174" s="217">
        <f ca="1">I174*(1+('A1'!J14+$C174*('A1'!J12-'A1'!J14)))</f>
        <v>9732.4423699118415</v>
      </c>
      <c r="K174" s="216">
        <f ca="1">'A1'!F21+$C174*('A1'!F19-'A1'!F21)</f>
        <v>0.34952736707350796</v>
      </c>
      <c r="L174" s="216">
        <f ca="1">'A1'!G21+$C174*('A1'!G19-'A1'!G21)</f>
        <v>0.34344640964569267</v>
      </c>
      <c r="M174" s="216">
        <f ca="1">'A1'!H21+$C174*('A1'!H19-'A1'!H21)</f>
        <v>0.332905930931785</v>
      </c>
      <c r="N174" s="216">
        <f ca="1">'A1'!I21+$C174*('A1'!I19-'A1'!I21)</f>
        <v>0.32790593093178499</v>
      </c>
      <c r="O174" s="216">
        <f ca="1">'A1'!J21+$C174*('A1'!J19-'A1'!J21)</f>
        <v>0.32290593093178499</v>
      </c>
      <c r="P174" s="216">
        <f ca="1">'A1'!F28+$C174*('A1'!F26-'A1'!F28)</f>
        <v>0.44614880321523087</v>
      </c>
      <c r="Q174" s="216">
        <f ca="1">'A1'!G28+$C174*('A1'!G26-'A1'!G28)</f>
        <v>0.44006784578741559</v>
      </c>
      <c r="R174" s="216">
        <f ca="1">'A1'!H28+$C174*('A1'!H26-'A1'!H28)</f>
        <v>0.43175712771655417</v>
      </c>
      <c r="S174" s="216">
        <f ca="1">'A1'!I28+$C174*('A1'!I26-'A1'!I28)</f>
        <v>0.4289868883596003</v>
      </c>
      <c r="T174" s="216">
        <f ca="1">'A1'!J28+$C174*('A1'!J26-'A1'!J28)</f>
        <v>0.4262166490026465</v>
      </c>
      <c r="U174" s="217">
        <f t="shared" ca="1" si="32"/>
        <v>1294.7034956387806</v>
      </c>
      <c r="V174" s="217">
        <f t="shared" ca="1" si="33"/>
        <v>1568.0776217518439</v>
      </c>
      <c r="W174" s="217">
        <f t="shared" ca="1" si="34"/>
        <v>1912.6317687133912</v>
      </c>
      <c r="X174" s="217">
        <f t="shared" ca="1" si="35"/>
        <v>2173.0922169144078</v>
      </c>
      <c r="Y174" s="217">
        <f t="shared" ca="1" si="36"/>
        <v>2441.65003270031</v>
      </c>
      <c r="Z174" s="217">
        <f ca="1">F174*('A1'!F35+$C174*('A1'!F33-'A1'!F35))</f>
        <v>362.63793246157456</v>
      </c>
      <c r="AA174" s="217">
        <f ca="1">G174*('A1'!G35+$C174*('A1'!G33-'A1'!G35))</f>
        <v>408.95492698914217</v>
      </c>
      <c r="AB174" s="217">
        <f ca="1">H174*('A1'!H35+$C174*('A1'!H33-'A1'!H35))</f>
        <v>438.10087939585509</v>
      </c>
      <c r="AC174" s="217">
        <f ca="1">I174*('A1'!I35+$C174*('A1'!I33-'A1'!I35))</f>
        <v>459.0213372157877</v>
      </c>
      <c r="AD174" s="217">
        <f ca="1">J174*('A1'!J35+$C174*('A1'!J33-'A1'!J35))</f>
        <v>480.30990497326781</v>
      </c>
      <c r="AE174" s="217">
        <f ca="1">F174*('A1'!F43+$C174*('A1'!F41-'A1'!F43))</f>
        <v>626.80319953101559</v>
      </c>
      <c r="AF174" s="217">
        <f ca="1">G174*('A1'!G43+$C174*('A1'!G41-'A1'!G43))</f>
        <v>692.52261576692138</v>
      </c>
      <c r="AG174" s="217">
        <f ca="1">H174*('A1'!H43+$C174*('A1'!H41-'A1'!H43))</f>
        <v>695.75647651035592</v>
      </c>
      <c r="AH174" s="217">
        <f ca="1">I174*('A1'!I43+$C174*('A1'!I41-'A1'!I43))</f>
        <v>675.84947934835805</v>
      </c>
      <c r="AI174" s="217">
        <f ca="1">J174*('A1'!J43+$C174*('A1'!J41-'A1'!J43))</f>
        <v>687.19144904516259</v>
      </c>
      <c r="AJ174" s="217">
        <f ca="1">(U174-Z174)*DCF!$H$40</f>
        <v>225.55986628888385</v>
      </c>
      <c r="AK174" s="217">
        <f ca="1">(V174-AA174)*DCF!$H$40</f>
        <v>280.50769213257382</v>
      </c>
      <c r="AL174" s="217">
        <f ca="1">(W174-AB174)*DCF!$H$40</f>
        <v>356.83647521484374</v>
      </c>
      <c r="AM174" s="217">
        <f ca="1">(X174-AC174)*DCF!$H$40</f>
        <v>414.80515288706601</v>
      </c>
      <c r="AN174" s="217">
        <f ca="1">(Y174-AD174)*DCF!$H$40</f>
        <v>474.64431090994424</v>
      </c>
      <c r="AO174" s="217">
        <f ca="1">(F174-DCF!$H$7)*DCF!$H$41</f>
        <v>322.17666475655494</v>
      </c>
      <c r="AP174" s="217">
        <f ca="1">(G174-F174)*DCF!$H$41</f>
        <v>300.91099157871753</v>
      </c>
      <c r="AQ174" s="217">
        <f ca="1">(H174-G174)*DCF!$H$41</f>
        <v>293.30316455140678</v>
      </c>
      <c r="AR174" s="217">
        <f ca="1">(I174-H174)*DCF!$H$41</f>
        <v>269.32513401220251</v>
      </c>
      <c r="AS174" s="217">
        <f ca="1">(J174-I174)*DCF!$H$41</f>
        <v>263.35236792475729</v>
      </c>
      <c r="AT174" s="217">
        <f ca="1">(U174-Z174)*(1-DCF!$H$40)+Z174-AE174-AO174</f>
        <v>120.16376506232632</v>
      </c>
      <c r="AU174" s="217">
        <f ca="1">(V174-AA174)*(1-DCF!$H$40)+AA174-AF174-AP174</f>
        <v>294.13632227363127</v>
      </c>
      <c r="AV174" s="217">
        <f ca="1">(W174-AB174)*(1-DCF!$H$40)+AB174-AG174-AQ174</f>
        <v>566.7356524367849</v>
      </c>
      <c r="AW174" s="217">
        <f ca="1">(X174-AC174)*(1-DCF!$H$40)+AC174-AH174-AR174</f>
        <v>813.11245066678123</v>
      </c>
      <c r="AX174" s="217">
        <f ca="1">(Y174-AD174)*(1-DCF!$H$40)+AD174-AI174-AS174</f>
        <v>1016.4619048204459</v>
      </c>
      <c r="AY174" s="218">
        <f t="shared" ca="1" si="37"/>
        <v>0.11000912368106337</v>
      </c>
      <c r="AZ174" s="219">
        <f t="shared" ca="1" si="38"/>
        <v>13.501824736212674</v>
      </c>
      <c r="BA174" s="217">
        <f ca="1">SUMPRODUCT(AT174:AX174,(1+$AY174)^(-{1,2,3,4,5}))</f>
        <v>1900.1610977560363</v>
      </c>
      <c r="BB174" s="217">
        <f t="shared" ca="1" si="39"/>
        <v>32966.730808687527</v>
      </c>
      <c r="BC174" s="217">
        <f t="shared" ca="1" si="40"/>
        <v>19563.346159150577</v>
      </c>
      <c r="BD174" s="217">
        <f t="shared" ca="1" si="41"/>
        <v>21463.507256906614</v>
      </c>
      <c r="BE174" s="217">
        <f ca="1">BD174-(DCF!$J$48-DCF!$J$51)</f>
        <v>20901.367256906615</v>
      </c>
      <c r="BF174" s="220">
        <f ca="1">BE174/DCF!$J$55</f>
        <v>843.48777105695422</v>
      </c>
    </row>
    <row r="175" spans="1:58" ht="15" customHeight="1">
      <c r="A175">
        <v>149</v>
      </c>
      <c r="B175" s="215">
        <f t="shared" ca="1" si="28"/>
        <v>0.48695918105476621</v>
      </c>
      <c r="C175" s="216">
        <f t="shared" ca="1" si="29"/>
        <v>0.49343651114138598</v>
      </c>
      <c r="D175" s="215">
        <f t="shared" ca="1" si="30"/>
        <v>0.17249846663787094</v>
      </c>
      <c r="E175" s="216">
        <f t="shared" ca="1" si="31"/>
        <v>0.29368219782434118</v>
      </c>
      <c r="F175" s="217">
        <f ca="1">DCF!$H$7*(1+('A1'!F14+$C175*('A1'!F12-'A1'!F14)))</f>
        <v>6300.7530949804732</v>
      </c>
      <c r="G175" s="217">
        <f ca="1">F175*(1+('A1'!G14+$C175*('A1'!G12-'A1'!G14)))</f>
        <v>7145.1515243918693</v>
      </c>
      <c r="H175" s="217">
        <f ca="1">G175*(1+('A1'!H14+$C175*('A1'!H12-'A1'!H14)))</f>
        <v>7960.7473237818858</v>
      </c>
      <c r="I175" s="217">
        <f ca="1">H175*(1+('A1'!I14+$C175*('A1'!I12-'A1'!I14)))</f>
        <v>8712.3157946682368</v>
      </c>
      <c r="J175" s="217">
        <f ca="1">I175*(1+('A1'!J14+$C175*('A1'!J12-'A1'!J14)))</f>
        <v>9448.8598140794657</v>
      </c>
      <c r="K175" s="216">
        <f ca="1">'A1'!F21+$C175*('A1'!F19-'A1'!F21)</f>
        <v>0.35286099188722375</v>
      </c>
      <c r="L175" s="216">
        <f ca="1">'A1'!G21+$C175*('A1'!G19-'A1'!G21)</f>
        <v>0.34799226166439606</v>
      </c>
      <c r="M175" s="216">
        <f ca="1">'A1'!H21+$C175*('A1'!H19-'A1'!H21)</f>
        <v>0.33805789655298218</v>
      </c>
      <c r="N175" s="216">
        <f ca="1">'A1'!I21+$C175*('A1'!I19-'A1'!I21)</f>
        <v>0.33305789655298218</v>
      </c>
      <c r="O175" s="216">
        <f ca="1">'A1'!J21+$C175*('A1'!J19-'A1'!J21)</f>
        <v>0.32805789655298218</v>
      </c>
      <c r="P175" s="216">
        <f ca="1">'A1'!F28+$C175*('A1'!F26-'A1'!F28)</f>
        <v>0.44766408722146533</v>
      </c>
      <c r="Q175" s="216">
        <f ca="1">'A1'!G28+$C175*('A1'!G26-'A1'!G28)</f>
        <v>0.44279535699863765</v>
      </c>
      <c r="R175" s="216">
        <f ca="1">'A1'!H28+$C175*('A1'!H26-'A1'!H28)</f>
        <v>0.43539380933151689</v>
      </c>
      <c r="S175" s="216">
        <f ca="1">'A1'!I28+$C175*('A1'!I26-'A1'!I28)</f>
        <v>0.43292662677580995</v>
      </c>
      <c r="T175" s="216">
        <f ca="1">'A1'!J28+$C175*('A1'!J26-'A1'!J28)</f>
        <v>0.43045944422010302</v>
      </c>
      <c r="U175" s="217">
        <f t="shared" ca="1" si="32"/>
        <v>1256.8422251769123</v>
      </c>
      <c r="V175" s="217">
        <f t="shared" ca="1" si="33"/>
        <v>1494.8541654314781</v>
      </c>
      <c r="W175" s="217">
        <f t="shared" ca="1" si="34"/>
        <v>1803.493726087326</v>
      </c>
      <c r="X175" s="217">
        <f t="shared" ca="1" si="35"/>
        <v>2038.8167335993801</v>
      </c>
      <c r="Y175" s="217">
        <f t="shared" ca="1" si="36"/>
        <v>2281.7357945662416</v>
      </c>
      <c r="Z175" s="217">
        <f ca="1">F175*('A1'!F35+$C175*('A1'!F33-'A1'!F35))</f>
        <v>362.50007757507609</v>
      </c>
      <c r="AA175" s="217">
        <f ca="1">G175*('A1'!G35+$C175*('A1'!G33-'A1'!G35))</f>
        <v>407.74260811457111</v>
      </c>
      <c r="AB175" s="217">
        <f ca="1">H175*('A1'!H35+$C175*('A1'!H33-'A1'!H35))</f>
        <v>434.43548218613745</v>
      </c>
      <c r="AC175" s="217">
        <f ca="1">I175*('A1'!I35+$C175*('A1'!I33-'A1'!I35))</f>
        <v>453.72661957456074</v>
      </c>
      <c r="AD175" s="217">
        <f ca="1">J175*('A1'!J35+$C175*('A1'!J33-'A1'!J35))</f>
        <v>473.18720053736911</v>
      </c>
      <c r="AE175" s="217">
        <f ca="1">F175*('A1'!F43+$C175*('A1'!F41-'A1'!F43))</f>
        <v>630.90240795284296</v>
      </c>
      <c r="AF175" s="217">
        <f ca="1">G175*('A1'!G43+$C175*('A1'!G41-'A1'!G43))</f>
        <v>698.2936729130281</v>
      </c>
      <c r="AG175" s="217">
        <f ca="1">H175*('A1'!H43+$C175*('A1'!H41-'A1'!H43))</f>
        <v>698.39415050372099</v>
      </c>
      <c r="AH175" s="217">
        <f ca="1">I175*('A1'!I43+$C175*('A1'!I41-'A1'!I43))</f>
        <v>677.20588565457456</v>
      </c>
      <c r="AI175" s="217">
        <f ca="1">J175*('A1'!J43+$C175*('A1'!J41-'A1'!J43))</f>
        <v>687.21294853483232</v>
      </c>
      <c r="AJ175" s="217">
        <f ca="1">(U175-Z175)*DCF!$H$40</f>
        <v>216.43079971964434</v>
      </c>
      <c r="AK175" s="217">
        <f ca="1">(V175-AA175)*DCF!$H$40</f>
        <v>263.08099687069148</v>
      </c>
      <c r="AL175" s="217">
        <f ca="1">(W175-AB175)*DCF!$H$40</f>
        <v>331.31209502408763</v>
      </c>
      <c r="AM175" s="217">
        <f ca="1">(X175-AC175)*DCF!$H$40</f>
        <v>383.59180759400624</v>
      </c>
      <c r="AN175" s="217">
        <f ca="1">(Y175-AD175)*DCF!$H$40</f>
        <v>437.66875975498715</v>
      </c>
      <c r="AO175" s="217">
        <f ca="1">(F175-DCF!$H$7)*DCF!$H$41</f>
        <v>310.3054934499205</v>
      </c>
      <c r="AP175" s="217">
        <f ca="1">(G175-F175)*DCF!$H$41</f>
        <v>280.2029751410044</v>
      </c>
      <c r="AQ175" s="217">
        <f ca="1">(H175-G175)*DCF!$H$41</f>
        <v>270.64518542613968</v>
      </c>
      <c r="AR175" s="217">
        <f ca="1">(I175-H175)*DCF!$H$41</f>
        <v>249.39852352796041</v>
      </c>
      <c r="AS175" s="217">
        <f ca="1">(J175-I175)*DCF!$H$41</f>
        <v>244.41284868945382</v>
      </c>
      <c r="AT175" s="217">
        <f ca="1">(U175-Z175)*(1-DCF!$H$40)+Z175-AE175-AO175</f>
        <v>99.203524054504328</v>
      </c>
      <c r="AU175" s="217">
        <f ca="1">(V175-AA175)*(1-DCF!$H$40)+AA175-AF175-AP175</f>
        <v>253.27652050675414</v>
      </c>
      <c r="AV175" s="217">
        <f ca="1">(W175-AB175)*(1-DCF!$H$40)+AB175-AG175-AQ175</f>
        <v>503.14229513337779</v>
      </c>
      <c r="AW175" s="217">
        <f ca="1">(X175-AC175)*(1-DCF!$H$40)+AC175-AH175-AR175</f>
        <v>728.62051682283891</v>
      </c>
      <c r="AX175" s="217">
        <f ca="1">(Y175-AD175)*(1-DCF!$H$40)+AD175-AI175-AS175</f>
        <v>912.44123758696833</v>
      </c>
      <c r="AY175" s="218">
        <f t="shared" ca="1" si="37"/>
        <v>9.8373643956486817E-2</v>
      </c>
      <c r="AZ175" s="219">
        <f t="shared" ca="1" si="38"/>
        <v>11.174728791297365</v>
      </c>
      <c r="BA175" s="217">
        <f ca="1">SUMPRODUCT(AT175:AX175,(1+$AY175)^(-{1,2,3,4,5}))</f>
        <v>1751.331077222427</v>
      </c>
      <c r="BB175" s="217">
        <f t="shared" ca="1" si="39"/>
        <v>25497.778677673152</v>
      </c>
      <c r="BC175" s="217">
        <f t="shared" ca="1" si="40"/>
        <v>15949.674738913051</v>
      </c>
      <c r="BD175" s="217">
        <f t="shared" ca="1" si="41"/>
        <v>17701.005816135479</v>
      </c>
      <c r="BE175" s="217">
        <f ca="1">BD175-(DCF!$J$48-DCF!$J$51)</f>
        <v>17138.86581613548</v>
      </c>
      <c r="BF175" s="220">
        <f ca="1">BE175/DCF!$J$55</f>
        <v>691.64966808185159</v>
      </c>
    </row>
    <row r="176" spans="1:58" ht="15" customHeight="1">
      <c r="A176">
        <v>150</v>
      </c>
      <c r="B176" s="215">
        <f t="shared" ca="1" si="28"/>
        <v>9.1985817160624705E-3</v>
      </c>
      <c r="C176" s="216">
        <f t="shared" ca="1" si="29"/>
        <v>6.7818071765800264E-2</v>
      </c>
      <c r="D176" s="215">
        <f t="shared" ca="1" si="30"/>
        <v>0.33668399814556993</v>
      </c>
      <c r="E176" s="216">
        <f t="shared" ca="1" si="31"/>
        <v>0.41029501468185664</v>
      </c>
      <c r="F176" s="217">
        <f ca="1">DCF!$H$7*(1+('A1'!F14+$C176*('A1'!F12-'A1'!F14)))</f>
        <v>6049.5444094448394</v>
      </c>
      <c r="G176" s="217">
        <f ca="1">F176*(1+('A1'!G14+$C176*('A1'!G12-'A1'!G14)))</f>
        <v>6474.0573395480478</v>
      </c>
      <c r="H176" s="217">
        <f ca="1">G176*(1+('A1'!H14+$C176*('A1'!H12-'A1'!H14)))</f>
        <v>6854.8377576104685</v>
      </c>
      <c r="I176" s="217">
        <f ca="1">H176*(1+('A1'!I14+$C176*('A1'!I12-'A1'!I14)))</f>
        <v>7239.419014599961</v>
      </c>
      <c r="J176" s="217">
        <f ca="1">I176*(1+('A1'!J14+$C176*('A1'!J12-'A1'!J14)))</f>
        <v>7635.7574060091983</v>
      </c>
      <c r="K176" s="216">
        <f ca="1">'A1'!F21+$C176*('A1'!F19-'A1'!F21)</f>
        <v>0.37627000605288097</v>
      </c>
      <c r="L176" s="216">
        <f ca="1">'A1'!G21+$C176*('A1'!G19-'A1'!G21)</f>
        <v>0.37991364461756499</v>
      </c>
      <c r="M176" s="216">
        <f ca="1">'A1'!H21+$C176*('A1'!H19-'A1'!H21)</f>
        <v>0.37423546389990697</v>
      </c>
      <c r="N176" s="216">
        <f ca="1">'A1'!I21+$C176*('A1'!I19-'A1'!I21)</f>
        <v>0.36923546389990697</v>
      </c>
      <c r="O176" s="216">
        <f ca="1">'A1'!J21+$C176*('A1'!J19-'A1'!J21)</f>
        <v>0.36423546389990696</v>
      </c>
      <c r="P176" s="216">
        <f ca="1">'A1'!F28+$C176*('A1'!F26-'A1'!F28)</f>
        <v>0.45830454820585503</v>
      </c>
      <c r="Q176" s="216">
        <f ca="1">'A1'!G28+$C176*('A1'!G26-'A1'!G28)</f>
        <v>0.461948186770539</v>
      </c>
      <c r="R176" s="216">
        <f ca="1">'A1'!H28+$C176*('A1'!H26-'A1'!H28)</f>
        <v>0.46093091569405203</v>
      </c>
      <c r="S176" s="216">
        <f ca="1">'A1'!I28+$C176*('A1'!I26-'A1'!I28)</f>
        <v>0.46059182533522303</v>
      </c>
      <c r="T176" s="216">
        <f ca="1">'A1'!J28+$C176*('A1'!J26-'A1'!J28)</f>
        <v>0.46025273497639402</v>
      </c>
      <c r="U176" s="217">
        <f t="shared" ca="1" si="32"/>
        <v>1000.7485804639842</v>
      </c>
      <c r="V176" s="217">
        <f t="shared" ca="1" si="33"/>
        <v>1023.7955711645317</v>
      </c>
      <c r="W176" s="217">
        <f t="shared" ca="1" si="34"/>
        <v>1129.9077248829608</v>
      </c>
      <c r="X176" s="217">
        <f t="shared" ca="1" si="35"/>
        <v>1231.9515580772197</v>
      </c>
      <c r="Y176" s="217">
        <f t="shared" ca="1" si="36"/>
        <v>1340.1655352722978</v>
      </c>
      <c r="Z176" s="217">
        <f ca="1">F176*('A1'!F35+$C176*('A1'!F33-'A1'!F35))</f>
        <v>360.92132238213969</v>
      </c>
      <c r="AA176" s="217">
        <f ca="1">G176*('A1'!G35+$C176*('A1'!G33-'A1'!G35))</f>
        <v>397.00097419928522</v>
      </c>
      <c r="AB176" s="217">
        <f ca="1">H176*('A1'!H35+$C176*('A1'!H33-'A1'!H35))</f>
        <v>406.1765647877541</v>
      </c>
      <c r="AC176" s="217">
        <f ca="1">I176*('A1'!I35+$C176*('A1'!I33-'A1'!I35))</f>
        <v>413.99474158749973</v>
      </c>
      <c r="AD176" s="217">
        <f ca="1">J176*('A1'!J35+$C176*('A1'!J33-'A1'!J35))</f>
        <v>421.38830661155146</v>
      </c>
      <c r="AE176" s="217">
        <f ca="1">F176*('A1'!F43+$C176*('A1'!F41-'A1'!F43))</f>
        <v>657.24451630072986</v>
      </c>
      <c r="AF176" s="217">
        <f ca="1">G176*('A1'!G43+$C176*('A1'!G41-'A1'!G43))</f>
        <v>729.14956106359739</v>
      </c>
      <c r="AG176" s="217">
        <f ca="1">H176*('A1'!H43+$C176*('A1'!H41-'A1'!H43))</f>
        <v>703.48709878450018</v>
      </c>
      <c r="AH176" s="217">
        <f ca="1">I176*('A1'!I43+$C176*('A1'!I41-'A1'!I43))</f>
        <v>670.56108604737699</v>
      </c>
      <c r="AI176" s="217">
        <f ca="1">J176*('A1'!J43+$C176*('A1'!J41-'A1'!J43))</f>
        <v>669.09368450968384</v>
      </c>
      <c r="AJ176" s="217">
        <f ca="1">(U176-Z176)*DCF!$H$40</f>
        <v>154.83819645580638</v>
      </c>
      <c r="AK176" s="217">
        <f ca="1">(V176-AA176)*DCF!$H$40</f>
        <v>151.68429246558964</v>
      </c>
      <c r="AL176" s="217">
        <f ca="1">(W176-AB176)*DCF!$H$40</f>
        <v>175.14294074303999</v>
      </c>
      <c r="AM176" s="217">
        <f ca="1">(X176-AC176)*DCF!$H$40</f>
        <v>197.94554959051226</v>
      </c>
      <c r="AN176" s="217">
        <f ca="1">(Y176-AD176)*DCF!$H$40</f>
        <v>222.34408933590061</v>
      </c>
      <c r="AO176" s="217">
        <f ca="1">(F176-DCF!$H$7)*DCF!$H$41</f>
        <v>226.94505764544857</v>
      </c>
      <c r="AP176" s="217">
        <f ca="1">(G176-F176)*DCF!$H$41</f>
        <v>140.86926486073693</v>
      </c>
      <c r="AQ176" s="217">
        <f ca="1">(H176-G176)*DCF!$H$41</f>
        <v>126.35718198919444</v>
      </c>
      <c r="AR176" s="217">
        <f ca="1">(I176-H176)*DCF!$H$41</f>
        <v>127.61844247749215</v>
      </c>
      <c r="AS176" s="217">
        <f ca="1">(J176-I176)*DCF!$H$41</f>
        <v>131.51989933576894</v>
      </c>
      <c r="AT176" s="217">
        <f ca="1">(U176-Z176)*(1-DCF!$H$40)+Z176-AE176-AO176</f>
        <v>-38.27918993800057</v>
      </c>
      <c r="AU176" s="217">
        <f ca="1">(V176-AA176)*(1-DCF!$H$40)+AA176-AF176-AP176</f>
        <v>2.0924527746076649</v>
      </c>
      <c r="AV176" s="217">
        <f ca="1">(W176-AB176)*(1-DCF!$H$40)+AB176-AG176-AQ176</f>
        <v>124.9205033662261</v>
      </c>
      <c r="AW176" s="217">
        <f ca="1">(X176-AC176)*(1-DCF!$H$40)+AC176-AH176-AR176</f>
        <v>235.82647996183837</v>
      </c>
      <c r="AX176" s="217">
        <f ca="1">(Y176-AD176)*(1-DCF!$H$40)+AD176-AI176-AS176</f>
        <v>317.20786209094433</v>
      </c>
      <c r="AY176" s="218">
        <f t="shared" ca="1" si="37"/>
        <v>0.10070590029363713</v>
      </c>
      <c r="AZ176" s="219">
        <f t="shared" ca="1" si="38"/>
        <v>11.641180058727427</v>
      </c>
      <c r="BA176" s="217">
        <f ca="1">SUMPRODUCT(AT176:AX176,(1+$AY176)^(-{1,2,3,4,5}))</f>
        <v>417.61452944025137</v>
      </c>
      <c r="BB176" s="217">
        <f t="shared" ca="1" si="39"/>
        <v>15601.108304605641</v>
      </c>
      <c r="BC176" s="217">
        <f t="shared" ca="1" si="40"/>
        <v>9656.0382907418425</v>
      </c>
      <c r="BD176" s="217">
        <f t="shared" ca="1" si="41"/>
        <v>10073.652820182095</v>
      </c>
      <c r="BE176" s="217">
        <f ca="1">BD176-(DCF!$J$48-DCF!$J$51)</f>
        <v>9511.5128201820953</v>
      </c>
      <c r="BF176" s="220">
        <f ca="1">BE176/DCF!$J$55</f>
        <v>383.84305913882184</v>
      </c>
    </row>
    <row r="177" spans="1:58" ht="15" customHeight="1">
      <c r="A177">
        <v>151</v>
      </c>
      <c r="B177" s="215">
        <f t="shared" ca="1" si="28"/>
        <v>0.82110494593543371</v>
      </c>
      <c r="C177" s="216">
        <f t="shared" ca="1" si="29"/>
        <v>0.70092220571850683</v>
      </c>
      <c r="D177" s="215">
        <f t="shared" ca="1" si="30"/>
        <v>7.6278132203127846E-2</v>
      </c>
      <c r="E177" s="216">
        <f t="shared" ca="1" si="31"/>
        <v>0.19529225817109064</v>
      </c>
      <c r="F177" s="217">
        <f ca="1">DCF!$H$7*(1+('A1'!F14+$C177*('A1'!F12-'A1'!F14)))</f>
        <v>6423.2153846280598</v>
      </c>
      <c r="G177" s="217">
        <f ca="1">F177*(1+('A1'!G14+$C177*('A1'!G12-'A1'!G14)))</f>
        <v>7483.9344519855258</v>
      </c>
      <c r="H177" s="217">
        <f ca="1">G177*(1+('A1'!H14+$C177*('A1'!H12-'A1'!H14)))</f>
        <v>8540.0664342447963</v>
      </c>
      <c r="I177" s="217">
        <f ca="1">H177*(1+('A1'!I14+$C177*('A1'!I12-'A1'!I14)))</f>
        <v>9505.8027541436459</v>
      </c>
      <c r="J177" s="217">
        <f ca="1">I177*(1+('A1'!J14+$C177*('A1'!J12-'A1'!J14)))</f>
        <v>10447.490868199988</v>
      </c>
      <c r="K177" s="216">
        <f ca="1">'A1'!F21+$C177*('A1'!F19-'A1'!F21)</f>
        <v>0.34144927868548214</v>
      </c>
      <c r="L177" s="216">
        <f ca="1">'A1'!G21+$C177*('A1'!G19-'A1'!G21)</f>
        <v>0.332430834571112</v>
      </c>
      <c r="M177" s="216">
        <f ca="1">'A1'!H21+$C177*('A1'!H19-'A1'!H21)</f>
        <v>0.32042161251392692</v>
      </c>
      <c r="N177" s="216">
        <f ca="1">'A1'!I21+$C177*('A1'!I19-'A1'!I21)</f>
        <v>0.31542161251392692</v>
      </c>
      <c r="O177" s="216">
        <f ca="1">'A1'!J21+$C177*('A1'!J19-'A1'!J21)</f>
        <v>0.31042161251392691</v>
      </c>
      <c r="P177" s="216">
        <f ca="1">'A1'!F28+$C177*('A1'!F26-'A1'!F28)</f>
        <v>0.44247694485703731</v>
      </c>
      <c r="Q177" s="216">
        <f ca="1">'A1'!G28+$C177*('A1'!G26-'A1'!G28)</f>
        <v>0.43345850074266717</v>
      </c>
      <c r="R177" s="216">
        <f ca="1">'A1'!H28+$C177*('A1'!H26-'A1'!H28)</f>
        <v>0.42294466765688959</v>
      </c>
      <c r="S177" s="216">
        <f ca="1">'A1'!I28+$C177*('A1'!I26-'A1'!I28)</f>
        <v>0.41944005662829709</v>
      </c>
      <c r="T177" s="216">
        <f ca="1">'A1'!J28+$C177*('A1'!J26-'A1'!J28)</f>
        <v>0.41593544559970452</v>
      </c>
      <c r="U177" s="217">
        <f t="shared" ca="1" si="32"/>
        <v>1387.8884051563734</v>
      </c>
      <c r="V177" s="217">
        <f t="shared" ca="1" si="33"/>
        <v>1752.0688690224392</v>
      </c>
      <c r="W177" s="217">
        <f t="shared" ca="1" si="34"/>
        <v>2191.6690166085928</v>
      </c>
      <c r="X177" s="217">
        <f t="shared" ca="1" si="35"/>
        <v>2520.3526756968968</v>
      </c>
      <c r="Y177" s="217">
        <f t="shared" ca="1" si="36"/>
        <v>2858.8821365052149</v>
      </c>
      <c r="Z177" s="217">
        <f ca="1">F177*('A1'!F35+$C177*('A1'!F33-'A1'!F35))</f>
        <v>362.88205160169082</v>
      </c>
      <c r="AA177" s="217">
        <f ca="1">G177*('A1'!G35+$C177*('A1'!G33-'A1'!G35))</f>
        <v>411.54737758771836</v>
      </c>
      <c r="AB177" s="217">
        <f ca="1">H177*('A1'!H35+$C177*('A1'!H33-'A1'!H35))</f>
        <v>446.55884183187982</v>
      </c>
      <c r="AC177" s="217">
        <f ca="1">I177*('A1'!I35+$C177*('A1'!I33-'A1'!I35))</f>
        <v>471.38262093761836</v>
      </c>
      <c r="AD177" s="217">
        <f ca="1">J177*('A1'!J35+$C177*('A1'!J33-'A1'!J35))</f>
        <v>497.18494849644696</v>
      </c>
      <c r="AE177" s="217">
        <f ca="1">F177*('A1'!F43+$C177*('A1'!F41-'A1'!F43))</f>
        <v>616.51020640511558</v>
      </c>
      <c r="AF177" s="217">
        <f ca="1">G177*('A1'!G43+$C177*('A1'!G41-'A1'!G43))</f>
        <v>677.05450745449082</v>
      </c>
      <c r="AG177" s="217">
        <f ca="1">H177*('A1'!H43+$C177*('A1'!H41-'A1'!H43))</f>
        <v>687.19969852313295</v>
      </c>
      <c r="AH177" s="217">
        <f ca="1">I177*('A1'!I43+$C177*('A1'!I41-'A1'!I43))</f>
        <v>669.85227346906663</v>
      </c>
      <c r="AI177" s="217">
        <f ca="1">J177*('A1'!J43+$C177*('A1'!J41-'A1'!J43))</f>
        <v>683.97343611330461</v>
      </c>
      <c r="AJ177" s="217">
        <f ca="1">(U177-Z177)*DCF!$H$40</f>
        <v>248.05153756023319</v>
      </c>
      <c r="AK177" s="217">
        <f ca="1">(V177-AA177)*DCF!$H$40</f>
        <v>324.40620092720246</v>
      </c>
      <c r="AL177" s="217">
        <f ca="1">(W177-AB177)*DCF!$H$40</f>
        <v>422.31666229596453</v>
      </c>
      <c r="AM177" s="217">
        <f ca="1">(X177-AC177)*DCF!$H$40</f>
        <v>495.85075325174535</v>
      </c>
      <c r="AN177" s="217">
        <f ca="1">(Y177-AD177)*DCF!$H$40</f>
        <v>571.53071949812181</v>
      </c>
      <c r="AO177" s="217">
        <f ca="1">(F177-DCF!$H$7)*DCF!$H$41</f>
        <v>350.94306062985072</v>
      </c>
      <c r="AP177" s="217">
        <f ca="1">(G177-F177)*DCF!$H$41</f>
        <v>351.98625211742029</v>
      </c>
      <c r="AQ177" s="217">
        <f ca="1">(H177-G177)*DCF!$H$41</f>
        <v>350.46408574788393</v>
      </c>
      <c r="AR177" s="217">
        <f ca="1">(I177-H177)*DCF!$H$41</f>
        <v>320.46742463271846</v>
      </c>
      <c r="AS177" s="217">
        <f ca="1">(J177-I177)*DCF!$H$41</f>
        <v>312.48733065200008</v>
      </c>
      <c r="AT177" s="217">
        <f ca="1">(U177-Z177)*(1-DCF!$H$40)+Z177-AE177-AO177</f>
        <v>172.38360056117381</v>
      </c>
      <c r="AU177" s="217">
        <f ca="1">(V177-AA177)*(1-DCF!$H$40)+AA177-AF177-AP177</f>
        <v>398.62190852332566</v>
      </c>
      <c r="AV177" s="217">
        <f ca="1">(W177-AB177)*(1-DCF!$H$40)+AB177-AG177-AQ177</f>
        <v>731.68857004161146</v>
      </c>
      <c r="AW177" s="217">
        <f ca="1">(X177-AC177)*(1-DCF!$H$40)+AC177-AH177-AR177</f>
        <v>1034.1822243433662</v>
      </c>
      <c r="AX177" s="217">
        <f ca="1">(Y177-AD177)*(1-DCF!$H$40)+AD177-AI177-AS177</f>
        <v>1290.8906502417883</v>
      </c>
      <c r="AY177" s="218">
        <f t="shared" ca="1" si="37"/>
        <v>9.6405845163421808E-2</v>
      </c>
      <c r="AZ177" s="219">
        <f t="shared" ca="1" si="38"/>
        <v>10.781169032684362</v>
      </c>
      <c r="BA177" s="217">
        <f ca="1">SUMPRODUCT(AT177:AX177,(1+$AY177)^(-{1,2,3,4,5}))</f>
        <v>2574.4154167529223</v>
      </c>
      <c r="BB177" s="217">
        <f t="shared" ca="1" si="39"/>
        <v>30822.091558184529</v>
      </c>
      <c r="BC177" s="217">
        <f t="shared" ca="1" si="40"/>
        <v>19453.842491008094</v>
      </c>
      <c r="BD177" s="217">
        <f t="shared" ca="1" si="41"/>
        <v>22028.257907761017</v>
      </c>
      <c r="BE177" s="217">
        <f ca="1">BD177-(DCF!$J$48-DCF!$J$51)</f>
        <v>21466.117907761018</v>
      </c>
      <c r="BF177" s="220">
        <f ca="1">BE177/DCF!$J$55</f>
        <v>866.27863740732357</v>
      </c>
    </row>
    <row r="178" spans="1:58" ht="15" customHeight="1">
      <c r="A178">
        <v>152</v>
      </c>
      <c r="B178" s="215">
        <f t="shared" ca="1" si="28"/>
        <v>0.96076863869057261</v>
      </c>
      <c r="C178" s="216">
        <f t="shared" ca="1" si="29"/>
        <v>0.85994400885819378</v>
      </c>
      <c r="D178" s="215">
        <f t="shared" ca="1" si="30"/>
        <v>8.4230978321563121E-2</v>
      </c>
      <c r="E178" s="216">
        <f t="shared" ca="1" si="31"/>
        <v>0.20522058659106684</v>
      </c>
      <c r="F178" s="217">
        <f ca="1">DCF!$H$7*(1+('A1'!F14+$C178*('A1'!F12-'A1'!F14)))</f>
        <v>6517.0732968858865</v>
      </c>
      <c r="G178" s="217">
        <f ca="1">F178*(1+('A1'!G14+$C178*('A1'!G12-'A1'!G14)))</f>
        <v>7748.745415241051</v>
      </c>
      <c r="H178" s="217">
        <f ca="1">G178*(1+('A1'!H14+$C178*('A1'!H12-'A1'!H14)))</f>
        <v>9002.4360214836161</v>
      </c>
      <c r="I178" s="217">
        <f ca="1">H178*(1+('A1'!I14+$C178*('A1'!I12-'A1'!I14)))</f>
        <v>10149.301005520161</v>
      </c>
      <c r="J178" s="217">
        <f ca="1">I178*(1+('A1'!J14+$C178*('A1'!J12-'A1'!J14)))</f>
        <v>11267.714197361853</v>
      </c>
      <c r="K178" s="216">
        <f ca="1">'A1'!F21+$C178*('A1'!F19-'A1'!F21)</f>
        <v>0.33270307951279937</v>
      </c>
      <c r="L178" s="216">
        <f ca="1">'A1'!G21+$C178*('A1'!G19-'A1'!G21)</f>
        <v>0.32050419933563545</v>
      </c>
      <c r="M178" s="216">
        <f ca="1">'A1'!H21+$C178*('A1'!H19-'A1'!H21)</f>
        <v>0.30690475924705352</v>
      </c>
      <c r="N178" s="216">
        <f ca="1">'A1'!I21+$C178*('A1'!I19-'A1'!I21)</f>
        <v>0.30190475924705351</v>
      </c>
      <c r="O178" s="216">
        <f ca="1">'A1'!J21+$C178*('A1'!J19-'A1'!J21)</f>
        <v>0.29690475924705351</v>
      </c>
      <c r="P178" s="216">
        <f ca="1">'A1'!F28+$C178*('A1'!F26-'A1'!F28)</f>
        <v>0.43850139977854513</v>
      </c>
      <c r="Q178" s="216">
        <f ca="1">'A1'!G28+$C178*('A1'!G26-'A1'!G28)</f>
        <v>0.42630251960138127</v>
      </c>
      <c r="R178" s="216">
        <f ca="1">'A1'!H28+$C178*('A1'!H26-'A1'!H28)</f>
        <v>0.41340335946850837</v>
      </c>
      <c r="S178" s="216">
        <f ca="1">'A1'!I28+$C178*('A1'!I26-'A1'!I28)</f>
        <v>0.40910363942421746</v>
      </c>
      <c r="T178" s="216">
        <f ca="1">'A1'!J28+$C178*('A1'!J26-'A1'!J28)</f>
        <v>0.40480391937992644</v>
      </c>
      <c r="U178" s="217">
        <f t="shared" ca="1" si="32"/>
        <v>1491.0771784574802</v>
      </c>
      <c r="V178" s="217">
        <f t="shared" ca="1" si="33"/>
        <v>1961.9302758066306</v>
      </c>
      <c r="W178" s="217">
        <f t="shared" ca="1" si="34"/>
        <v>2517.9082669915451</v>
      </c>
      <c r="X178" s="217">
        <f t="shared" ca="1" si="35"/>
        <v>2933.0627499525513</v>
      </c>
      <c r="Y178" s="217">
        <f t="shared" ca="1" si="36"/>
        <v>3361.0613567846053</v>
      </c>
      <c r="Z178" s="217">
        <f ca="1">F178*('A1'!F35+$C178*('A1'!F33-'A1'!F35))</f>
        <v>363.00280712841953</v>
      </c>
      <c r="AA178" s="217">
        <f ca="1">G178*('A1'!G35+$C178*('A1'!G33-'A1'!G35))</f>
        <v>413.78734378490577</v>
      </c>
      <c r="AB178" s="217">
        <f ca="1">H178*('A1'!H35+$C178*('A1'!H33-'A1'!H35))</f>
        <v>454.98866114917269</v>
      </c>
      <c r="AC178" s="217">
        <f ca="1">I178*('A1'!I35+$C178*('A1'!I33-'A1'!I35))</f>
        <v>483.92549119462331</v>
      </c>
      <c r="AD178" s="217">
        <f ca="1">J178*('A1'!J35+$C178*('A1'!J33-'A1'!J35))</f>
        <v>514.71675524169086</v>
      </c>
      <c r="AE178" s="217">
        <f ca="1">F178*('A1'!F43+$C178*('A1'!F41-'A1'!F43))</f>
        <v>604.79169991851279</v>
      </c>
      <c r="AF178" s="217">
        <f ca="1">G178*('A1'!G43+$C178*('A1'!G41-'A1'!G43))</f>
        <v>657.88367089258304</v>
      </c>
      <c r="AG178" s="217">
        <f ca="1">H178*('A1'!H43+$C178*('A1'!H41-'A1'!H43))</f>
        <v>674.30009999263859</v>
      </c>
      <c r="AH178" s="217">
        <f ca="1">I178*('A1'!I43+$C178*('A1'!I41-'A1'!I43))</f>
        <v>658.70952474157264</v>
      </c>
      <c r="AI178" s="217">
        <f ca="1">J178*('A1'!J43+$C178*('A1'!J41-'A1'!J43))</f>
        <v>674.95816164839596</v>
      </c>
      <c r="AJ178" s="217">
        <f ca="1">(U178-Z178)*DCF!$H$40</f>
        <v>272.99399786163264</v>
      </c>
      <c r="AK178" s="217">
        <f ca="1">(V178-AA178)*DCF!$H$40</f>
        <v>374.6505895492574</v>
      </c>
      <c r="AL178" s="217">
        <f ca="1">(W178-AB178)*DCF!$H$40</f>
        <v>499.22654461385406</v>
      </c>
      <c r="AM178" s="217">
        <f ca="1">(X178-AC178)*DCF!$H$40</f>
        <v>592.69121661941858</v>
      </c>
      <c r="AN178" s="217">
        <f ca="1">(Y178-AD178)*DCF!$H$40</f>
        <v>688.81539357338534</v>
      </c>
      <c r="AO178" s="217">
        <f ca="1">(F178-DCF!$H$7)*DCF!$H$41</f>
        <v>382.08862573174082</v>
      </c>
      <c r="AP178" s="217">
        <f ca="1">(G178-F178)*DCF!$H$41</f>
        <v>408.71486722436413</v>
      </c>
      <c r="AQ178" s="217">
        <f ca="1">(H178-G178)*DCF!$H$41</f>
        <v>416.02142488631586</v>
      </c>
      <c r="AR178" s="217">
        <f ca="1">(I178-H178)*DCF!$H$41</f>
        <v>380.57268869636226</v>
      </c>
      <c r="AS178" s="217">
        <f ca="1">(J178-I178)*DCF!$H$41</f>
        <v>371.1313200919123</v>
      </c>
      <c r="AT178" s="217">
        <f ca="1">(U178-Z178)*(1-DCF!$H$40)+Z178-AE178-AO178</f>
        <v>231.20285494559374</v>
      </c>
      <c r="AU178" s="217">
        <f ca="1">(V178-AA178)*(1-DCF!$H$40)+AA178-AF178-AP178</f>
        <v>520.6811481404261</v>
      </c>
      <c r="AV178" s="217">
        <f ca="1">(W178-AB178)*(1-DCF!$H$40)+AB178-AG178-AQ178</f>
        <v>928.3601974987364</v>
      </c>
      <c r="AW178" s="217">
        <f ca="1">(X178-AC178)*(1-DCF!$H$40)+AC178-AH178-AR178</f>
        <v>1301.0893198951978</v>
      </c>
      <c r="AX178" s="217">
        <f ca="1">(Y178-AD178)*(1-DCF!$H$40)+AD178-AI178-AS178</f>
        <v>1626.1564814709116</v>
      </c>
      <c r="AY178" s="218">
        <f t="shared" ca="1" si="37"/>
        <v>9.6604411731821341E-2</v>
      </c>
      <c r="AZ178" s="219">
        <f t="shared" ca="1" si="38"/>
        <v>10.820882346364268</v>
      </c>
      <c r="BA178" s="217">
        <f ca="1">SUMPRODUCT(AT178:AX178,(1+$AY178)^(-{1,2,3,4,5}))</f>
        <v>3272.9739527273559</v>
      </c>
      <c r="BB178" s="217">
        <f t="shared" ca="1" si="39"/>
        <v>36369.649500677668</v>
      </c>
      <c r="BC178" s="217">
        <f t="shared" ca="1" si="40"/>
        <v>22934.494482810129</v>
      </c>
      <c r="BD178" s="217">
        <f t="shared" ca="1" si="41"/>
        <v>26207.468435537485</v>
      </c>
      <c r="BE178" s="217">
        <f ca="1">BD178-(DCF!$J$48-DCF!$J$51)</f>
        <v>25645.328435537485</v>
      </c>
      <c r="BF178" s="220">
        <f ca="1">BE178/DCF!$J$55</f>
        <v>1034.9332966706834</v>
      </c>
    </row>
    <row r="179" spans="1:58" ht="15" customHeight="1">
      <c r="A179">
        <v>153</v>
      </c>
      <c r="B179" s="215">
        <f t="shared" ca="1" si="28"/>
        <v>0.51787968112875737</v>
      </c>
      <c r="C179" s="216">
        <f t="shared" ca="1" si="29"/>
        <v>0.50902122302932351</v>
      </c>
      <c r="D179" s="215">
        <f t="shared" ca="1" si="30"/>
        <v>0.77481992597268112</v>
      </c>
      <c r="E179" s="216">
        <f t="shared" ca="1" si="31"/>
        <v>0.66445561096382577</v>
      </c>
      <c r="F179" s="217">
        <f ca="1">DCF!$H$7*(1+('A1'!F14+$C179*('A1'!F12-'A1'!F14)))</f>
        <v>6309.9515098648562</v>
      </c>
      <c r="G179" s="217">
        <f ca="1">F179*(1+('A1'!G14+$C179*('A1'!G12-'A1'!G14)))</f>
        <v>7170.3334856778174</v>
      </c>
      <c r="H179" s="217">
        <f ca="1">G179*(1+('A1'!H14+$C179*('A1'!H12-'A1'!H14)))</f>
        <v>8003.3309096147259</v>
      </c>
      <c r="I179" s="217">
        <f ca="1">H179*(1+('A1'!I14+$C179*('A1'!I12-'A1'!I14)))</f>
        <v>8770.1453310083052</v>
      </c>
      <c r="J179" s="217">
        <f ca="1">I179*(1+('A1'!J14+$C179*('A1'!J12-'A1'!J14)))</f>
        <v>9521.1459047361532</v>
      </c>
      <c r="K179" s="216">
        <f ca="1">'A1'!F21+$C179*('A1'!F19-'A1'!F21)</f>
        <v>0.3520038327333872</v>
      </c>
      <c r="L179" s="216">
        <f ca="1">'A1'!G21+$C179*('A1'!G19-'A1'!G21)</f>
        <v>0.34682340827280073</v>
      </c>
      <c r="M179" s="216">
        <f ca="1">'A1'!H21+$C179*('A1'!H19-'A1'!H21)</f>
        <v>0.33673319604250751</v>
      </c>
      <c r="N179" s="216">
        <f ca="1">'A1'!I21+$C179*('A1'!I19-'A1'!I21)</f>
        <v>0.33173319604250751</v>
      </c>
      <c r="O179" s="216">
        <f ca="1">'A1'!J21+$C179*('A1'!J19-'A1'!J21)</f>
        <v>0.3267331960425075</v>
      </c>
      <c r="P179" s="216">
        <f ca="1">'A1'!F28+$C179*('A1'!F26-'A1'!F28)</f>
        <v>0.44727446942426691</v>
      </c>
      <c r="Q179" s="216">
        <f ca="1">'A1'!G28+$C179*('A1'!G26-'A1'!G28)</f>
        <v>0.44209404496368043</v>
      </c>
      <c r="R179" s="216">
        <f ca="1">'A1'!H28+$C179*('A1'!H26-'A1'!H28)</f>
        <v>0.43445872661824059</v>
      </c>
      <c r="S179" s="216">
        <f ca="1">'A1'!I28+$C179*('A1'!I26-'A1'!I28)</f>
        <v>0.43191362050309401</v>
      </c>
      <c r="T179" s="216">
        <f ca="1">'A1'!J28+$C179*('A1'!J26-'A1'!J28)</f>
        <v>0.42936851438794738</v>
      </c>
      <c r="U179" s="217">
        <f t="shared" ca="1" si="32"/>
        <v>1266.5441803629478</v>
      </c>
      <c r="V179" s="217">
        <f t="shared" ca="1" si="33"/>
        <v>1513.5322533006126</v>
      </c>
      <c r="W179" s="217">
        <f t="shared" ca="1" si="34"/>
        <v>1831.2267577387515</v>
      </c>
      <c r="X179" s="217">
        <f t="shared" ca="1" si="35"/>
        <v>2072.8517683415421</v>
      </c>
      <c r="Y179" s="217">
        <f t="shared" ca="1" si="36"/>
        <v>2322.1912009072271</v>
      </c>
      <c r="Z179" s="217">
        <f ca="1">F179*('A1'!F35+$C179*('A1'!F33-'A1'!F35))</f>
        <v>362.53759441785564</v>
      </c>
      <c r="AA179" s="217">
        <f ca="1">G179*('A1'!G35+$C179*('A1'!G33-'A1'!G35))</f>
        <v>408.0621569079463</v>
      </c>
      <c r="AB179" s="217">
        <f ca="1">H179*('A1'!H35+$C179*('A1'!H33-'A1'!H35))</f>
        <v>435.38733640975835</v>
      </c>
      <c r="AC179" s="217">
        <f ca="1">I179*('A1'!I35+$C179*('A1'!I33-'A1'!I35))</f>
        <v>455.09814796806461</v>
      </c>
      <c r="AD179" s="217">
        <f ca="1">J179*('A1'!J35+$C179*('A1'!J33-'A1'!J35))</f>
        <v>475.02658666839136</v>
      </c>
      <c r="AE179" s="217">
        <f ca="1">F179*('A1'!F43+$C179*('A1'!F41-'A1'!F43))</f>
        <v>629.85668138899155</v>
      </c>
      <c r="AF179" s="217">
        <f ca="1">G179*('A1'!G43+$C179*('A1'!G41-'A1'!G43))</f>
        <v>696.84353363867478</v>
      </c>
      <c r="AG179" s="217">
        <f ca="1">H179*('A1'!H43+$C179*('A1'!H41-'A1'!H43))</f>
        <v>697.76446043232966</v>
      </c>
      <c r="AH179" s="217">
        <f ca="1">I179*('A1'!I43+$C179*('A1'!I41-'A1'!I43))</f>
        <v>676.91715285707244</v>
      </c>
      <c r="AI179" s="217">
        <f ca="1">J179*('A1'!J43+$C179*('A1'!J41-'A1'!J43))</f>
        <v>687.27684476882359</v>
      </c>
      <c r="AJ179" s="217">
        <f ca="1">(U179-Z179)*DCF!$H$40</f>
        <v>218.76959379871229</v>
      </c>
      <c r="AK179" s="217">
        <f ca="1">(V179-AA179)*DCF!$H$40</f>
        <v>267.52376332702528</v>
      </c>
      <c r="AL179" s="217">
        <f ca="1">(W179-AB179)*DCF!$H$40</f>
        <v>337.79313996161636</v>
      </c>
      <c r="AM179" s="217">
        <f ca="1">(X179-AC179)*DCF!$H$40</f>
        <v>391.49637613038158</v>
      </c>
      <c r="AN179" s="217">
        <f ca="1">(Y179-AD179)*DCF!$H$40</f>
        <v>447.01383664579828</v>
      </c>
      <c r="AO179" s="217">
        <f ca="1">(F179-DCF!$H$7)*DCF!$H$41</f>
        <v>313.35787148309856</v>
      </c>
      <c r="AP179" s="217">
        <f ca="1">(G179-F179)*DCF!$H$41</f>
        <v>285.50691354144027</v>
      </c>
      <c r="AQ179" s="217">
        <f ca="1">(H179-G179)*DCF!$H$41</f>
        <v>276.41969518419876</v>
      </c>
      <c r="AR179" s="217">
        <f ca="1">(I179-H179)*DCF!$H$41</f>
        <v>254.45770002827169</v>
      </c>
      <c r="AS179" s="217">
        <f ca="1">(J179-I179)*DCF!$H$41</f>
        <v>249.21007401426627</v>
      </c>
      <c r="AT179" s="217">
        <f ca="1">(U179-Z179)*(1-DCF!$H$40)+Z179-AE179-AO179</f>
        <v>104.5600336921454</v>
      </c>
      <c r="AU179" s="217">
        <f ca="1">(V179-AA179)*(1-DCF!$H$40)+AA179-AF179-AP179</f>
        <v>263.65804279347248</v>
      </c>
      <c r="AV179" s="217">
        <f ca="1">(W179-AB179)*(1-DCF!$H$40)+AB179-AG179-AQ179</f>
        <v>519.24946216060675</v>
      </c>
      <c r="AW179" s="217">
        <f ca="1">(X179-AC179)*(1-DCF!$H$40)+AC179-AH179-AR179</f>
        <v>749.98053932581638</v>
      </c>
      <c r="AX179" s="217">
        <f ca="1">(Y179-AD179)*(1-DCF!$H$40)+AD179-AI179-AS179</f>
        <v>938.69044547833903</v>
      </c>
      <c r="AY179" s="218">
        <f t="shared" ca="1" si="37"/>
        <v>0.10578911221927652</v>
      </c>
      <c r="AZ179" s="219">
        <f t="shared" ca="1" si="38"/>
        <v>12.657822443855302</v>
      </c>
      <c r="BA179" s="217">
        <f ca="1">SUMPRODUCT(AT179:AX179,(1+$AY179)^(-{1,2,3,4,5}))</f>
        <v>1763.5638419680095</v>
      </c>
      <c r="BB179" s="217">
        <f t="shared" ca="1" si="39"/>
        <v>29393.883901766796</v>
      </c>
      <c r="BC179" s="217">
        <f t="shared" ca="1" si="40"/>
        <v>17778.512730243212</v>
      </c>
      <c r="BD179" s="217">
        <f t="shared" ca="1" si="41"/>
        <v>19542.076572211223</v>
      </c>
      <c r="BE179" s="217">
        <f ca="1">BD179-(DCF!$J$48-DCF!$J$51)</f>
        <v>18979.936572211223</v>
      </c>
      <c r="BF179" s="220">
        <f ca="1">BE179/DCF!$J$55</f>
        <v>765.94723193559071</v>
      </c>
    </row>
    <row r="180" spans="1:58" ht="15" customHeight="1">
      <c r="A180">
        <v>154</v>
      </c>
      <c r="B180" s="215">
        <f t="shared" ca="1" si="28"/>
        <v>0.8781774666911053</v>
      </c>
      <c r="C180" s="216">
        <f t="shared" ca="1" si="29"/>
        <v>0.75319792007673969</v>
      </c>
      <c r="D180" s="215">
        <f t="shared" ca="1" si="30"/>
        <v>0.48391138020490276</v>
      </c>
      <c r="E180" s="216">
        <f t="shared" ca="1" si="31"/>
        <v>0.49188991665051579</v>
      </c>
      <c r="F180" s="217">
        <f ca="1">DCF!$H$7*(1+('A1'!F14+$C180*('A1'!F12-'A1'!F14)))</f>
        <v>6454.0695776668617</v>
      </c>
      <c r="G180" s="217">
        <f ca="1">F180*(1+('A1'!G14+$C180*('A1'!G12-'A1'!G14)))</f>
        <v>7570.4925196162594</v>
      </c>
      <c r="H180" s="217">
        <f ca="1">G180*(1+('A1'!H14+$C180*('A1'!H12-'A1'!H14)))</f>
        <v>8690.2874441621661</v>
      </c>
      <c r="I180" s="217">
        <f ca="1">H180*(1+('A1'!I14+$C180*('A1'!I12-'A1'!I14)))</f>
        <v>9713.8973948733492</v>
      </c>
      <c r="J180" s="217">
        <f ca="1">I180*(1+('A1'!J14+$C180*('A1'!J12-'A1'!J14)))</f>
        <v>10711.746376573039</v>
      </c>
      <c r="K180" s="216">
        <f ca="1">'A1'!F21+$C180*('A1'!F19-'A1'!F21)</f>
        <v>0.33857411439577934</v>
      </c>
      <c r="L180" s="216">
        <f ca="1">'A1'!G21+$C180*('A1'!G19-'A1'!G21)</f>
        <v>0.32851015599424455</v>
      </c>
      <c r="M180" s="216">
        <f ca="1">'A1'!H21+$C180*('A1'!H19-'A1'!H21)</f>
        <v>0.31597817679347712</v>
      </c>
      <c r="N180" s="216">
        <f ca="1">'A1'!I21+$C180*('A1'!I19-'A1'!I21)</f>
        <v>0.31097817679347711</v>
      </c>
      <c r="O180" s="216">
        <f ca="1">'A1'!J21+$C180*('A1'!J19-'A1'!J21)</f>
        <v>0.30597817679347711</v>
      </c>
      <c r="P180" s="216">
        <f ca="1">'A1'!F28+$C180*('A1'!F26-'A1'!F28)</f>
        <v>0.44117005199808151</v>
      </c>
      <c r="Q180" s="216">
        <f ca="1">'A1'!G28+$C180*('A1'!G26-'A1'!G28)</f>
        <v>0.43110609359654672</v>
      </c>
      <c r="R180" s="216">
        <f ca="1">'A1'!H28+$C180*('A1'!H26-'A1'!H28)</f>
        <v>0.41980812479539564</v>
      </c>
      <c r="S180" s="216">
        <f ca="1">'A1'!I28+$C180*('A1'!I26-'A1'!I28)</f>
        <v>0.41604213519501193</v>
      </c>
      <c r="T180" s="216">
        <f ca="1">'A1'!J28+$C180*('A1'!J26-'A1'!J28)</f>
        <v>0.41227614559462822</v>
      </c>
      <c r="U180" s="217">
        <f t="shared" ca="1" si="32"/>
        <v>1421.5464749810371</v>
      </c>
      <c r="V180" s="217">
        <f t="shared" ca="1" si="33"/>
        <v>1819.8233843102171</v>
      </c>
      <c r="W180" s="217">
        <f t="shared" ca="1" si="34"/>
        <v>2296.0929858778686</v>
      </c>
      <c r="X180" s="217">
        <f t="shared" ca="1" si="35"/>
        <v>2651.6966802283555</v>
      </c>
      <c r="Y180" s="217">
        <f t="shared" ca="1" si="36"/>
        <v>3017.9882412743291</v>
      </c>
      <c r="Z180" s="217">
        <f ca="1">F180*('A1'!F35+$C180*('A1'!F33-'A1'!F35))</f>
        <v>362.93821575036549</v>
      </c>
      <c r="AA180" s="217">
        <f ca="1">G180*('A1'!G35+$C180*('A1'!G33-'A1'!G35))</f>
        <v>412.34974401889326</v>
      </c>
      <c r="AB180" s="217">
        <f ca="1">H180*('A1'!H35+$C180*('A1'!H33-'A1'!H35))</f>
        <v>449.41667594379857</v>
      </c>
      <c r="AC180" s="217">
        <f ca="1">I180*('A1'!I35+$C180*('A1'!I33-'A1'!I35))</f>
        <v>475.60820113876463</v>
      </c>
      <c r="AD180" s="217">
        <f ca="1">J180*('A1'!J35+$C180*('A1'!J33-'A1'!J35))</f>
        <v>503.04101599339776</v>
      </c>
      <c r="AE180" s="217">
        <f ca="1">F180*('A1'!F43+$C180*('A1'!F41-'A1'!F43))</f>
        <v>612.72381790476993</v>
      </c>
      <c r="AF180" s="217">
        <f ca="1">G180*('A1'!G43+$C180*('A1'!G41-'A1'!G43))</f>
        <v>671.03386706526794</v>
      </c>
      <c r="AG180" s="217">
        <f ca="1">H180*('A1'!H43+$C180*('A1'!H41-'A1'!H43))</f>
        <v>683.38745666360921</v>
      </c>
      <c r="AH180" s="217">
        <f ca="1">I180*('A1'!I43+$C180*('A1'!I41-'A1'!I43))</f>
        <v>666.74319653495684</v>
      </c>
      <c r="AI180" s="217">
        <f ca="1">J180*('A1'!J43+$C180*('A1'!J41-'A1'!J43))</f>
        <v>681.67489569872066</v>
      </c>
      <c r="AJ180" s="217">
        <f ca="1">(U180-Z180)*DCF!$H$40</f>
        <v>256.18319873382251</v>
      </c>
      <c r="AK180" s="217">
        <f ca="1">(V180-AA180)*DCF!$H$40</f>
        <v>340.60862095050038</v>
      </c>
      <c r="AL180" s="217">
        <f ca="1">(W180-AB180)*DCF!$H$40</f>
        <v>446.89566700404492</v>
      </c>
      <c r="AM180" s="217">
        <f ca="1">(X180-AC180)*DCF!$H$40</f>
        <v>526.61341193968099</v>
      </c>
      <c r="AN180" s="217">
        <f ca="1">(Y180-AD180)*DCF!$H$40</f>
        <v>608.61722851798538</v>
      </c>
      <c r="AO180" s="217">
        <f ca="1">(F180-DCF!$H$7)*DCF!$H$41</f>
        <v>361.18163567205403</v>
      </c>
      <c r="AP180" s="217">
        <f ca="1">(G180-F180)*DCF!$H$41</f>
        <v>370.47088075229448</v>
      </c>
      <c r="AQ180" s="217">
        <f ca="1">(H180-G180)*DCF!$H$41</f>
        <v>371.58983067303762</v>
      </c>
      <c r="AR180" s="217">
        <f ca="1">(I180-H180)*DCF!$H$41</f>
        <v>339.67205951951217</v>
      </c>
      <c r="AS180" s="217">
        <f ca="1">(J180-I180)*DCF!$H$41</f>
        <v>331.1236066705801</v>
      </c>
      <c r="AT180" s="217">
        <f ca="1">(U180-Z180)*(1-DCF!$H$40)+Z180-AE180-AO180</f>
        <v>191.45782267039061</v>
      </c>
      <c r="AU180" s="217">
        <f ca="1">(V180-AA180)*(1-DCF!$H$40)+AA180-AF180-AP180</f>
        <v>437.71001554215428</v>
      </c>
      <c r="AV180" s="217">
        <f ca="1">(W180-AB180)*(1-DCF!$H$40)+AB180-AG180-AQ180</f>
        <v>794.22003153717674</v>
      </c>
      <c r="AW180" s="217">
        <f ca="1">(X180-AC180)*(1-DCF!$H$40)+AC180-AH180-AR180</f>
        <v>1118.6680122342052</v>
      </c>
      <c r="AX180" s="217">
        <f ca="1">(Y180-AD180)*(1-DCF!$H$40)+AD180-AI180-AS180</f>
        <v>1396.5725103870427</v>
      </c>
      <c r="AY180" s="218">
        <f t="shared" ca="1" si="37"/>
        <v>0.10233779833301032</v>
      </c>
      <c r="AZ180" s="219">
        <f t="shared" ca="1" si="38"/>
        <v>11.967559666602064</v>
      </c>
      <c r="BA180" s="217">
        <f ca="1">SUMPRODUCT(AT180:AX180,(1+$AY180)^(-{1,2,3,4,5}))</f>
        <v>2742.4250379401269</v>
      </c>
      <c r="BB180" s="217">
        <f t="shared" ca="1" si="39"/>
        <v>36117.954350553962</v>
      </c>
      <c r="BC180" s="217">
        <f t="shared" ca="1" si="40"/>
        <v>22189.608928605852</v>
      </c>
      <c r="BD180" s="217">
        <f t="shared" ca="1" si="41"/>
        <v>24932.03396654598</v>
      </c>
      <c r="BE180" s="217">
        <f ca="1">BD180-(DCF!$J$48-DCF!$J$51)</f>
        <v>24369.89396654598</v>
      </c>
      <c r="BF180" s="220">
        <f ca="1">BE180/DCF!$J$55</f>
        <v>983.46233957224922</v>
      </c>
    </row>
    <row r="181" spans="1:58" ht="15" customHeight="1">
      <c r="A181">
        <v>155</v>
      </c>
      <c r="B181" s="215">
        <f t="shared" ca="1" si="28"/>
        <v>0.28086298068161653</v>
      </c>
      <c r="C181" s="216">
        <f t="shared" ca="1" si="29"/>
        <v>0.37474189829909366</v>
      </c>
      <c r="D181" s="215">
        <f t="shared" ca="1" si="30"/>
        <v>0.49022065015566374</v>
      </c>
      <c r="E181" s="216">
        <f t="shared" ca="1" si="31"/>
        <v>0.49508617944538896</v>
      </c>
      <c r="F181" s="217">
        <f ca="1">DCF!$H$7*(1+('A1'!F14+$C181*('A1'!F12-'A1'!F14)))</f>
        <v>6230.6971131108512</v>
      </c>
      <c r="G181" s="217">
        <f ca="1">F181*(1+('A1'!G14+$C181*('A1'!G12-'A1'!G14)))</f>
        <v>6954.7744294815784</v>
      </c>
      <c r="H181" s="217">
        <f ca="1">G181*(1+('A1'!H14+$C181*('A1'!H12-'A1'!H14)))</f>
        <v>7641.3250493086271</v>
      </c>
      <c r="I181" s="217">
        <f ca="1">H181*(1+('A1'!I14+$C181*('A1'!I12-'A1'!I14)))</f>
        <v>8281.1085206789085</v>
      </c>
      <c r="J181" s="217">
        <f ca="1">I181*(1+('A1'!J14+$C181*('A1'!J12-'A1'!J14)))</f>
        <v>8912.3934296070547</v>
      </c>
      <c r="K181" s="216">
        <f ca="1">'A1'!F21+$C181*('A1'!F19-'A1'!F21)</f>
        <v>0.35938919559354987</v>
      </c>
      <c r="L181" s="216">
        <f ca="1">'A1'!G21+$C181*('A1'!G19-'A1'!G21)</f>
        <v>0.35689435762756799</v>
      </c>
      <c r="M181" s="216">
        <f ca="1">'A1'!H21+$C181*('A1'!H19-'A1'!H21)</f>
        <v>0.34814693864457702</v>
      </c>
      <c r="N181" s="216">
        <f ca="1">'A1'!I21+$C181*('A1'!I19-'A1'!I21)</f>
        <v>0.34314693864457702</v>
      </c>
      <c r="O181" s="216">
        <f ca="1">'A1'!J21+$C181*('A1'!J19-'A1'!J21)</f>
        <v>0.33814693864457701</v>
      </c>
      <c r="P181" s="216">
        <f ca="1">'A1'!F28+$C181*('A1'!F26-'A1'!F28)</f>
        <v>0.45063145254252268</v>
      </c>
      <c r="Q181" s="216">
        <f ca="1">'A1'!G28+$C181*('A1'!G26-'A1'!G28)</f>
        <v>0.4481366145765408</v>
      </c>
      <c r="R181" s="216">
        <f ca="1">'A1'!H28+$C181*('A1'!H26-'A1'!H28)</f>
        <v>0.44251548610205438</v>
      </c>
      <c r="S181" s="216">
        <f ca="1">'A1'!I28+$C181*('A1'!I26-'A1'!I28)</f>
        <v>0.44064177661055892</v>
      </c>
      <c r="T181" s="216">
        <f ca="1">'A1'!J28+$C181*('A1'!J26-'A1'!J28)</f>
        <v>0.43876806711906347</v>
      </c>
      <c r="U181" s="217">
        <f t="shared" ca="1" si="32"/>
        <v>1183.7037992092435</v>
      </c>
      <c r="V181" s="217">
        <f t="shared" ca="1" si="33"/>
        <v>1355.9656090557469</v>
      </c>
      <c r="W181" s="217">
        <f t="shared" ca="1" si="34"/>
        <v>1599.6164575450953</v>
      </c>
      <c r="X181" s="217">
        <f t="shared" ca="1" si="35"/>
        <v>1790.4691123676275</v>
      </c>
      <c r="Y181" s="217">
        <f t="shared" ca="1" si="36"/>
        <v>1988.2212368760584</v>
      </c>
      <c r="Z181" s="217">
        <f ca="1">F181*('A1'!F35+$C181*('A1'!F33-'A1'!F35))</f>
        <v>362.16731046718184</v>
      </c>
      <c r="AA181" s="217">
        <f ca="1">G181*('A1'!G35+$C181*('A1'!G33-'A1'!G35))</f>
        <v>405.13356090839864</v>
      </c>
      <c r="AB181" s="217">
        <f ca="1">H181*('A1'!H35+$C181*('A1'!H33-'A1'!H35))</f>
        <v>426.98073175903602</v>
      </c>
      <c r="AC181" s="217">
        <f ca="1">I181*('A1'!I35+$C181*('A1'!I33-'A1'!I35))</f>
        <v>443.06495427465654</v>
      </c>
      <c r="AD181" s="217">
        <f ca="1">J181*('A1'!J35+$C181*('A1'!J33-'A1'!J35))</f>
        <v>459.01586527160322</v>
      </c>
      <c r="AE181" s="217">
        <f ca="1">F181*('A1'!F43+$C181*('A1'!F41-'A1'!F43))</f>
        <v>638.67861716431685</v>
      </c>
      <c r="AF181" s="217">
        <f ca="1">G181*('A1'!G43+$C181*('A1'!G41-'A1'!G43))</f>
        <v>708.58047137227425</v>
      </c>
      <c r="AG181" s="217">
        <f ca="1">H181*('A1'!H43+$C181*('A1'!H41-'A1'!H43))</f>
        <v>702.11576726996418</v>
      </c>
      <c r="AH181" s="217">
        <f ca="1">I181*('A1'!I43+$C181*('A1'!I41-'A1'!I43))</f>
        <v>678.09056801739587</v>
      </c>
      <c r="AI181" s="217">
        <f ca="1">J181*('A1'!J43+$C181*('A1'!J41-'A1'!J43))</f>
        <v>685.22075553765876</v>
      </c>
      <c r="AJ181" s="217">
        <f ca="1">(U181-Z181)*DCF!$H$40</f>
        <v>198.81183027557893</v>
      </c>
      <c r="AK181" s="217">
        <f ca="1">(V181-AA181)*DCF!$H$40</f>
        <v>230.10135565165828</v>
      </c>
      <c r="AL181" s="217">
        <f ca="1">(W181-AB181)*DCF!$H$40</f>
        <v>283.77784564022636</v>
      </c>
      <c r="AM181" s="217">
        <f ca="1">(X181-AC181)*DCF!$H$40</f>
        <v>326.07180625849901</v>
      </c>
      <c r="AN181" s="217">
        <f ca="1">(Y181-AD181)*DCF!$H$40</f>
        <v>370.06769992827816</v>
      </c>
      <c r="AO181" s="217">
        <f ca="1">(F181-DCF!$H$7)*DCF!$H$41</f>
        <v>287.05829892354535</v>
      </c>
      <c r="AP181" s="217">
        <f ca="1">(G181-F181)*DCF!$H$41</f>
        <v>240.27593042850566</v>
      </c>
      <c r="AQ181" s="217">
        <f ca="1">(H181-G181)*DCF!$H$41</f>
        <v>227.8231692052498</v>
      </c>
      <c r="AR181" s="217">
        <f ca="1">(I181-H181)*DCF!$H$41</f>
        <v>212.30408049071747</v>
      </c>
      <c r="AS181" s="217">
        <f ca="1">(J181-I181)*DCF!$H$41</f>
        <v>209.48393966884524</v>
      </c>
      <c r="AT181" s="217">
        <f ca="1">(U181-Z181)*(1-DCF!$H$40)+Z181-AE181-AO181</f>
        <v>59.155052845802459</v>
      </c>
      <c r="AU181" s="217">
        <f ca="1">(V181-AA181)*(1-DCF!$H$40)+AA181-AF181-AP181</f>
        <v>177.00785160330878</v>
      </c>
      <c r="AV181" s="217">
        <f ca="1">(W181-AB181)*(1-DCF!$H$40)+AB181-AG181-AQ181</f>
        <v>385.89967542965496</v>
      </c>
      <c r="AW181" s="217">
        <f ca="1">(X181-AC181)*(1-DCF!$H$40)+AC181-AH181-AR181</f>
        <v>574.00265760101547</v>
      </c>
      <c r="AX181" s="217">
        <f ca="1">(Y181-AD181)*(1-DCF!$H$40)+AD181-AI181-AS181</f>
        <v>723.44884174127617</v>
      </c>
      <c r="AY181" s="218">
        <f t="shared" ca="1" si="37"/>
        <v>0.10240172358890778</v>
      </c>
      <c r="AZ181" s="219">
        <f t="shared" ca="1" si="38"/>
        <v>11.980344717781556</v>
      </c>
      <c r="BA181" s="217">
        <f ca="1">SUMPRODUCT(AT181:AX181,(1+$AY181)^(-{1,2,3,4,5}))</f>
        <v>1320.3312073083976</v>
      </c>
      <c r="BB181" s="217">
        <f t="shared" ca="1" si="39"/>
        <v>23819.575792989195</v>
      </c>
      <c r="BC181" s="217">
        <f t="shared" ca="1" si="40"/>
        <v>14629.672526608339</v>
      </c>
      <c r="BD181" s="217">
        <f t="shared" ca="1" si="41"/>
        <v>15950.003733916737</v>
      </c>
      <c r="BE181" s="217">
        <f ca="1">BD181-(DCF!$J$48-DCF!$J$51)</f>
        <v>15387.863733916738</v>
      </c>
      <c r="BF181" s="220">
        <f ca="1">BE181/DCF!$J$55</f>
        <v>620.98688199264348</v>
      </c>
    </row>
    <row r="182" spans="1:58" ht="15" customHeight="1">
      <c r="A182">
        <v>156</v>
      </c>
      <c r="B182" s="215">
        <f t="shared" ca="1" si="28"/>
        <v>0.64569108502721473</v>
      </c>
      <c r="C182" s="216">
        <f t="shared" ca="1" si="29"/>
        <v>0.57910279463223735</v>
      </c>
      <c r="D182" s="215">
        <f t="shared" ca="1" si="30"/>
        <v>3.7642624161610239E-2</v>
      </c>
      <c r="E182" s="216">
        <f t="shared" ca="1" si="31"/>
        <v>0.13719078715717437</v>
      </c>
      <c r="F182" s="217">
        <f ca="1">DCF!$H$7*(1+('A1'!F14+$C182*('A1'!F12-'A1'!F14)))</f>
        <v>6351.3150830889572</v>
      </c>
      <c r="G182" s="217">
        <f ca="1">F182*(1+('A1'!G14+$C182*('A1'!G12-'A1'!G14)))</f>
        <v>7284.1036352052988</v>
      </c>
      <c r="H182" s="217">
        <f ca="1">G182*(1+('A1'!H14+$C182*('A1'!H12-'A1'!H14)))</f>
        <v>8196.6806372655337</v>
      </c>
      <c r="I182" s="217">
        <f ca="1">H182*(1+('A1'!I14+$C182*('A1'!I12-'A1'!I14)))</f>
        <v>9033.7195288661678</v>
      </c>
      <c r="J182" s="217">
        <f ca="1">I182*(1+('A1'!J14+$C182*('A1'!J12-'A1'!J14)))</f>
        <v>9851.6071610657909</v>
      </c>
      <c r="K182" s="216">
        <f ca="1">'A1'!F21+$C182*('A1'!F19-'A1'!F21)</f>
        <v>0.34814934629522698</v>
      </c>
      <c r="L182" s="216">
        <f ca="1">'A1'!G21+$C182*('A1'!G19-'A1'!G21)</f>
        <v>0.34156729040258221</v>
      </c>
      <c r="M182" s="216">
        <f ca="1">'A1'!H21+$C182*('A1'!H19-'A1'!H21)</f>
        <v>0.3307762624562598</v>
      </c>
      <c r="N182" s="216">
        <f ca="1">'A1'!I21+$C182*('A1'!I19-'A1'!I21)</f>
        <v>0.32577626245625979</v>
      </c>
      <c r="O182" s="216">
        <f ca="1">'A1'!J21+$C182*('A1'!J19-'A1'!J21)</f>
        <v>0.32077626245625979</v>
      </c>
      <c r="P182" s="216">
        <f ca="1">'A1'!F28+$C182*('A1'!F26-'A1'!F28)</f>
        <v>0.44552243013419407</v>
      </c>
      <c r="Q182" s="216">
        <f ca="1">'A1'!G28+$C182*('A1'!G26-'A1'!G28)</f>
        <v>0.4389403742415493</v>
      </c>
      <c r="R182" s="216">
        <f ca="1">'A1'!H28+$C182*('A1'!H26-'A1'!H28)</f>
        <v>0.43025383232206577</v>
      </c>
      <c r="S182" s="216">
        <f ca="1">'A1'!I28+$C182*('A1'!I26-'A1'!I28)</f>
        <v>0.42735831834890459</v>
      </c>
      <c r="T182" s="216">
        <f ca="1">'A1'!J28+$C182*('A1'!J26-'A1'!J28)</f>
        <v>0.42446280437574341</v>
      </c>
      <c r="U182" s="217">
        <f t="shared" ca="1" si="32"/>
        <v>1310.4555584307686</v>
      </c>
      <c r="V182" s="217">
        <f t="shared" ca="1" si="33"/>
        <v>1598.8049178653825</v>
      </c>
      <c r="W182" s="217">
        <f t="shared" ca="1" si="34"/>
        <v>1958.7599950196786</v>
      </c>
      <c r="X182" s="217">
        <f t="shared" ca="1" si="35"/>
        <v>2230.1129583821194</v>
      </c>
      <c r="Y182" s="217">
        <f t="shared" ca="1" si="36"/>
        <v>2509.8046335576405</v>
      </c>
      <c r="Z182" s="217">
        <f ca="1">F182*('A1'!F35+$C182*('A1'!F33-'A1'!F35))</f>
        <v>362.68858341430393</v>
      </c>
      <c r="AA182" s="217">
        <f ca="1">G182*('A1'!G35+$C182*('A1'!G33-'A1'!G35))</f>
        <v>409.43197766734625</v>
      </c>
      <c r="AB182" s="217">
        <f ca="1">H182*('A1'!H35+$C182*('A1'!H33-'A1'!H35))</f>
        <v>439.58691093469946</v>
      </c>
      <c r="AC182" s="217">
        <f ca="1">I182*('A1'!I35+$C182*('A1'!I33-'A1'!I35))</f>
        <v>461.17830597315515</v>
      </c>
      <c r="AD182" s="217">
        <f ca="1">J182*('A1'!J35+$C182*('A1'!J33-'A1'!J35))</f>
        <v>483.22888215657832</v>
      </c>
      <c r="AE182" s="217">
        <f ca="1">F182*('A1'!F43+$C182*('A1'!F41-'A1'!F43))</f>
        <v>625.08337285565142</v>
      </c>
      <c r="AF182" s="217">
        <f ca="1">G182*('A1'!G43+$C182*('A1'!G41-'A1'!G43))</f>
        <v>690.03335104477139</v>
      </c>
      <c r="AG182" s="217">
        <f ca="1">H182*('A1'!H43+$C182*('A1'!H41-'A1'!H43))</f>
        <v>694.51624368168643</v>
      </c>
      <c r="AH182" s="217">
        <f ca="1">I182*('A1'!I43+$C182*('A1'!I41-'A1'!I43))</f>
        <v>675.10252736412838</v>
      </c>
      <c r="AI182" s="217">
        <f ca="1">J182*('A1'!J43+$C182*('A1'!J41-'A1'!J43))</f>
        <v>686.96638114519544</v>
      </c>
      <c r="AJ182" s="217">
        <f ca="1">(U182-Z182)*DCF!$H$40</f>
        <v>229.35960795398444</v>
      </c>
      <c r="AK182" s="217">
        <f ca="1">(V182-AA182)*DCF!$H$40</f>
        <v>287.82825152792475</v>
      </c>
      <c r="AL182" s="217">
        <f ca="1">(W182-AB182)*DCF!$H$40</f>
        <v>367.63988634856491</v>
      </c>
      <c r="AM182" s="217">
        <f ca="1">(X182-AC182)*DCF!$H$40</f>
        <v>428.08218588296933</v>
      </c>
      <c r="AN182" s="217">
        <f ca="1">(Y182-AD182)*DCF!$H$40</f>
        <v>490.43133183905707</v>
      </c>
      <c r="AO182" s="217">
        <f ca="1">(F182-DCF!$H$7)*DCF!$H$41</f>
        <v>327.08385186884493</v>
      </c>
      <c r="AP182" s="217">
        <f ca="1">(G182-F182)*DCF!$H$41</f>
        <v>309.53412320136806</v>
      </c>
      <c r="AQ182" s="217">
        <f ca="1">(H182-G182)*DCF!$H$41</f>
        <v>302.82717508224357</v>
      </c>
      <c r="AR182" s="217">
        <f ca="1">(I182-H182)*DCF!$H$41</f>
        <v>277.760805285625</v>
      </c>
      <c r="AS182" s="217">
        <f ca="1">(J182-I182)*DCF!$H$41</f>
        <v>271.40570125540899</v>
      </c>
      <c r="AT182" s="217">
        <f ca="1">(U182-Z182)*(1-DCF!$H$40)+Z182-AE182-AO182</f>
        <v>128.92872575228796</v>
      </c>
      <c r="AU182" s="217">
        <f ca="1">(V182-AA182)*(1-DCF!$H$40)+AA182-AF182-AP182</f>
        <v>311.40919209131835</v>
      </c>
      <c r="AV182" s="217">
        <f ca="1">(W182-AB182)*(1-DCF!$H$40)+AB182-AG182-AQ182</f>
        <v>593.77668990718371</v>
      </c>
      <c r="AW182" s="217">
        <f ca="1">(X182-AC182)*(1-DCF!$H$40)+AC182-AH182-AR182</f>
        <v>849.16743984939683</v>
      </c>
      <c r="AX182" s="217">
        <f ca="1">(Y182-AD182)*(1-DCF!$H$40)+AD182-AI182-AS182</f>
        <v>1061.0012193179791</v>
      </c>
      <c r="AY182" s="218">
        <f t="shared" ca="1" si="37"/>
        <v>9.5243815743143487E-2</v>
      </c>
      <c r="AZ182" s="219">
        <f t="shared" ca="1" si="38"/>
        <v>10.548763148628698</v>
      </c>
      <c r="BA182" s="217">
        <f ca="1">SUMPRODUCT(AT182:AX182,(1+$AY182)^(-{1,2,3,4,5}))</f>
        <v>2092.6310597045331</v>
      </c>
      <c r="BB182" s="217">
        <f t="shared" ca="1" si="39"/>
        <v>26475.33462873039</v>
      </c>
      <c r="BC182" s="217">
        <f t="shared" ca="1" si="40"/>
        <v>16799.153941587316</v>
      </c>
      <c r="BD182" s="217">
        <f t="shared" ca="1" si="41"/>
        <v>18891.78500129185</v>
      </c>
      <c r="BE182" s="217">
        <f ca="1">BD182-(DCF!$J$48-DCF!$J$51)</f>
        <v>18329.64500129185</v>
      </c>
      <c r="BF182" s="220">
        <f ca="1">BE182/DCF!$J$55</f>
        <v>739.7043081617569</v>
      </c>
    </row>
    <row r="183" spans="1:58" ht="15" customHeight="1">
      <c r="A183">
        <v>157</v>
      </c>
      <c r="B183" s="215">
        <f t="shared" ca="1" si="28"/>
        <v>0.8062220040776491</v>
      </c>
      <c r="C183" s="216">
        <f t="shared" ca="1" si="29"/>
        <v>0.68873002399657068</v>
      </c>
      <c r="D183" s="215">
        <f t="shared" ca="1" si="30"/>
        <v>0.15544646790700556</v>
      </c>
      <c r="E183" s="216">
        <f t="shared" ca="1" si="31"/>
        <v>0.27878886985226431</v>
      </c>
      <c r="F183" s="217">
        <f ca="1">DCF!$H$7*(1+('A1'!F14+$C183*('A1'!F12-'A1'!F14)))</f>
        <v>6416.0193102552666</v>
      </c>
      <c r="G183" s="217">
        <f ca="1">F183*(1+('A1'!G14+$C183*('A1'!G12-'A1'!G14)))</f>
        <v>7463.816238897768</v>
      </c>
      <c r="H183" s="217">
        <f ca="1">G183*(1+('A1'!H14+$C183*('A1'!H12-'A1'!H14)))</f>
        <v>8505.2791146945219</v>
      </c>
      <c r="I183" s="217">
        <f ca="1">H183*(1+('A1'!I14+$C183*('A1'!I12-'A1'!I14)))</f>
        <v>9457.7487684177449</v>
      </c>
      <c r="J183" s="217">
        <f ca="1">I183*(1+('A1'!J14+$C183*('A1'!J12-'A1'!J14)))</f>
        <v>10386.604694374444</v>
      </c>
      <c r="K183" s="216">
        <f ca="1">'A1'!F21+$C183*('A1'!F19-'A1'!F21)</f>
        <v>0.34211984868018863</v>
      </c>
      <c r="L183" s="216">
        <f ca="1">'A1'!G21+$C183*('A1'!G19-'A1'!G21)</f>
        <v>0.33334524820025718</v>
      </c>
      <c r="M183" s="216">
        <f ca="1">'A1'!H21+$C183*('A1'!H19-'A1'!H21)</f>
        <v>0.32145794796029148</v>
      </c>
      <c r="N183" s="216">
        <f ca="1">'A1'!I21+$C183*('A1'!I19-'A1'!I21)</f>
        <v>0.31645794796029147</v>
      </c>
      <c r="O183" s="216">
        <f ca="1">'A1'!J21+$C183*('A1'!J19-'A1'!J21)</f>
        <v>0.31145794796029147</v>
      </c>
      <c r="P183" s="216">
        <f ca="1">'A1'!F28+$C183*('A1'!F26-'A1'!F28)</f>
        <v>0.44278174940008574</v>
      </c>
      <c r="Q183" s="216">
        <f ca="1">'A1'!G28+$C183*('A1'!G26-'A1'!G28)</f>
        <v>0.4340071489201543</v>
      </c>
      <c r="R183" s="216">
        <f ca="1">'A1'!H28+$C183*('A1'!H26-'A1'!H28)</f>
        <v>0.42367619856020577</v>
      </c>
      <c r="S183" s="216">
        <f ca="1">'A1'!I28+$C183*('A1'!I26-'A1'!I28)</f>
        <v>0.42023254844022295</v>
      </c>
      <c r="T183" s="216">
        <f ca="1">'A1'!J28+$C183*('A1'!J26-'A1'!J28)</f>
        <v>0.41678889832024008</v>
      </c>
      <c r="U183" s="217">
        <f t="shared" ca="1" si="32"/>
        <v>1380.0755003220081</v>
      </c>
      <c r="V183" s="217">
        <f t="shared" ca="1" si="33"/>
        <v>1736.4389563133116</v>
      </c>
      <c r="W183" s="217">
        <f t="shared" ca="1" si="34"/>
        <v>2167.7052206480089</v>
      </c>
      <c r="X183" s="217">
        <f t="shared" ca="1" si="35"/>
        <v>2490.3151333807223</v>
      </c>
      <c r="Y183" s="217">
        <f t="shared" ca="1" si="36"/>
        <v>2822.5925821336909</v>
      </c>
      <c r="Z183" s="217">
        <f ca="1">F183*('A1'!F35+$C183*('A1'!F33-'A1'!F35))</f>
        <v>362.86663294774314</v>
      </c>
      <c r="AA183" s="217">
        <f ca="1">G183*('A1'!G35+$C183*('A1'!G33-'A1'!G35))</f>
        <v>411.35106343844109</v>
      </c>
      <c r="AB183" s="217">
        <f ca="1">H183*('A1'!H35+$C183*('A1'!H33-'A1'!H35))</f>
        <v>445.88049490529937</v>
      </c>
      <c r="AC183" s="217">
        <f ca="1">I183*('A1'!I35+$C183*('A1'!I33-'A1'!I35))</f>
        <v>470.38340213351847</v>
      </c>
      <c r="AD183" s="217">
        <f ca="1">J183*('A1'!J35+$C183*('A1'!J33-'A1'!J35))</f>
        <v>495.80706488017597</v>
      </c>
      <c r="AE183" s="217">
        <f ca="1">F183*('A1'!F43+$C183*('A1'!F41-'A1'!F43))</f>
        <v>617.38402145778798</v>
      </c>
      <c r="AF183" s="217">
        <f ca="1">G183*('A1'!G43+$C183*('A1'!G41-'A1'!G43))</f>
        <v>678.41946566697152</v>
      </c>
      <c r="AG183" s="217">
        <f ca="1">H183*('A1'!H43+$C183*('A1'!H41-'A1'!H43))</f>
        <v>688.02986893628679</v>
      </c>
      <c r="AH183" s="217">
        <f ca="1">I183*('A1'!I43+$C183*('A1'!I41-'A1'!I43))</f>
        <v>670.50188923177961</v>
      </c>
      <c r="AI183" s="217">
        <f ca="1">J183*('A1'!J43+$C183*('A1'!J41-'A1'!J43))</f>
        <v>684.41959497972073</v>
      </c>
      <c r="AJ183" s="217">
        <f ca="1">(U183-Z183)*DCF!$H$40</f>
        <v>246.16454590457212</v>
      </c>
      <c r="AK183" s="217">
        <f ca="1">(V183-AA183)*DCF!$H$40</f>
        <v>320.67127007571867</v>
      </c>
      <c r="AL183" s="217">
        <f ca="1">(W183-AB183)*DCF!$H$40</f>
        <v>416.68158362973566</v>
      </c>
      <c r="AM183" s="217">
        <f ca="1">(X183-AC183)*DCF!$H$40</f>
        <v>488.8234789618233</v>
      </c>
      <c r="AN183" s="217">
        <f ca="1">(Y183-AD183)*DCF!$H$40</f>
        <v>563.08209517535067</v>
      </c>
      <c r="AO183" s="217">
        <f ca="1">(F183-DCF!$H$7)*DCF!$H$41</f>
        <v>348.55513405590136</v>
      </c>
      <c r="AP183" s="217">
        <f ca="1">(G183-F183)*DCF!$H$41</f>
        <v>347.69820326867745</v>
      </c>
      <c r="AQ183" s="217">
        <f ca="1">(H183-G183)*DCF!$H$41</f>
        <v>345.59632767267948</v>
      </c>
      <c r="AR183" s="217">
        <f ca="1">(I183-H183)*DCF!$H$41</f>
        <v>316.06504868893046</v>
      </c>
      <c r="AS183" s="217">
        <f ca="1">(J183-I183)*DCF!$H$41</f>
        <v>308.22913078112242</v>
      </c>
      <c r="AT183" s="217">
        <f ca="1">(U183-Z183)*(1-DCF!$H$40)+Z183-AE183-AO183</f>
        <v>167.97179890374662</v>
      </c>
      <c r="AU183" s="217">
        <f ca="1">(V183-AA183)*(1-DCF!$H$40)+AA183-AF183-AP183</f>
        <v>389.65001730194393</v>
      </c>
      <c r="AV183" s="217">
        <f ca="1">(W183-AB183)*(1-DCF!$H$40)+AB183-AG183-AQ183</f>
        <v>717.39744040930668</v>
      </c>
      <c r="AW183" s="217">
        <f ca="1">(X183-AC183)*(1-DCF!$H$40)+AC183-AH183-AR183</f>
        <v>1014.924716498189</v>
      </c>
      <c r="AX183" s="217">
        <f ca="1">(Y183-AD183)*(1-DCF!$H$40)+AD183-AI183-AS183</f>
        <v>1266.8617611974973</v>
      </c>
      <c r="AY183" s="218">
        <f t="shared" ca="1" si="37"/>
        <v>9.8075777397045288E-2</v>
      </c>
      <c r="AZ183" s="219">
        <f t="shared" ca="1" si="38"/>
        <v>11.115155479409058</v>
      </c>
      <c r="BA183" s="217">
        <f ca="1">SUMPRODUCT(AT183:AX183,(1+$AY183)^(-{1,2,3,4,5}))</f>
        <v>2509.5703362485538</v>
      </c>
      <c r="BB183" s="217">
        <f t="shared" ca="1" si="39"/>
        <v>31373.555405442658</v>
      </c>
      <c r="BC183" s="217">
        <f t="shared" ca="1" si="40"/>
        <v>19651.792978809499</v>
      </c>
      <c r="BD183" s="217">
        <f t="shared" ca="1" si="41"/>
        <v>22161.363315058054</v>
      </c>
      <c r="BE183" s="217">
        <f ca="1">BD183-(DCF!$J$48-DCF!$J$51)</f>
        <v>21599.223315058054</v>
      </c>
      <c r="BF183" s="220">
        <f ca="1">BE183/DCF!$J$55</f>
        <v>871.65018951377749</v>
      </c>
    </row>
    <row r="184" spans="1:58" ht="15" customHeight="1">
      <c r="A184">
        <v>158</v>
      </c>
      <c r="B184" s="215">
        <f t="shared" ca="1" si="28"/>
        <v>0.86958434487979464</v>
      </c>
      <c r="C184" s="216">
        <f t="shared" ca="1" si="29"/>
        <v>0.74464176621831313</v>
      </c>
      <c r="D184" s="215">
        <f t="shared" ca="1" si="30"/>
        <v>0.64008419715886289</v>
      </c>
      <c r="E184" s="216">
        <f t="shared" ca="1" si="31"/>
        <v>0.57578554784099056</v>
      </c>
      <c r="F184" s="217">
        <f ca="1">DCF!$H$7*(1+('A1'!F14+$C184*('A1'!F12-'A1'!F14)))</f>
        <v>6449.0195611140798</v>
      </c>
      <c r="G184" s="217">
        <f ca="1">F184*(1+('A1'!G14+$C184*('A1'!G12-'A1'!G14)))</f>
        <v>7556.2921322355905</v>
      </c>
      <c r="H184" s="217">
        <f ca="1">G184*(1+('A1'!H14+$C184*('A1'!H12-'A1'!H14)))</f>
        <v>8665.5817323705978</v>
      </c>
      <c r="I184" s="217">
        <f ca="1">H184*(1+('A1'!I14+$C184*('A1'!I12-'A1'!I14)))</f>
        <v>9679.6086867742706</v>
      </c>
      <c r="J184" s="217">
        <f ca="1">I184*(1+('A1'!J14+$C184*('A1'!J12-'A1'!J14)))</f>
        <v>10668.137984730505</v>
      </c>
      <c r="K184" s="216">
        <f ca="1">'A1'!F21+$C184*('A1'!F19-'A1'!F21)</f>
        <v>0.33904470285799276</v>
      </c>
      <c r="L184" s="216">
        <f ca="1">'A1'!G21+$C184*('A1'!G19-'A1'!G21)</f>
        <v>0.32915186753362652</v>
      </c>
      <c r="M184" s="216">
        <f ca="1">'A1'!H21+$C184*('A1'!H19-'A1'!H21)</f>
        <v>0.31670544987144339</v>
      </c>
      <c r="N184" s="216">
        <f ca="1">'A1'!I21+$C184*('A1'!I19-'A1'!I21)</f>
        <v>0.31170544987144339</v>
      </c>
      <c r="O184" s="216">
        <f ca="1">'A1'!J21+$C184*('A1'!J19-'A1'!J21)</f>
        <v>0.30670544987144338</v>
      </c>
      <c r="P184" s="216">
        <f ca="1">'A1'!F28+$C184*('A1'!F26-'A1'!F28)</f>
        <v>0.44138395584454215</v>
      </c>
      <c r="Q184" s="216">
        <f ca="1">'A1'!G28+$C184*('A1'!G26-'A1'!G28)</f>
        <v>0.43149112052017591</v>
      </c>
      <c r="R184" s="216">
        <f ca="1">'A1'!H28+$C184*('A1'!H26-'A1'!H28)</f>
        <v>0.42032149402690122</v>
      </c>
      <c r="S184" s="216">
        <f ca="1">'A1'!I28+$C184*('A1'!I26-'A1'!I28)</f>
        <v>0.41659828519580966</v>
      </c>
      <c r="T184" s="216">
        <f ca="1">'A1'!J28+$C184*('A1'!J26-'A1'!J28)</f>
        <v>0.4128750763647181</v>
      </c>
      <c r="U184" s="217">
        <f t="shared" ca="1" si="32"/>
        <v>1416.0198750874079</v>
      </c>
      <c r="V184" s="217">
        <f t="shared" ca="1" si="33"/>
        <v>1808.6515061644734</v>
      </c>
      <c r="W184" s="217">
        <f t="shared" ca="1" si="34"/>
        <v>2278.8145110601727</v>
      </c>
      <c r="X184" s="217">
        <f t="shared" ca="1" si="35"/>
        <v>2629.9135262071418</v>
      </c>
      <c r="Y184" s="217">
        <f t="shared" ca="1" si="36"/>
        <v>2991.5536397181445</v>
      </c>
      <c r="Z184" s="217">
        <f ca="1">F184*('A1'!F35+$C184*('A1'!F33-'A1'!F35))</f>
        <v>362.9301270850226</v>
      </c>
      <c r="AA184" s="217">
        <f ca="1">G184*('A1'!G35+$C184*('A1'!G33-'A1'!G35))</f>
        <v>412.22280500451205</v>
      </c>
      <c r="AB184" s="217">
        <f ca="1">H184*('A1'!H35+$C184*('A1'!H33-'A1'!H35))</f>
        <v>448.95460899071838</v>
      </c>
      <c r="AC184" s="217">
        <f ca="1">I184*('A1'!I35+$C184*('A1'!I33-'A1'!I35))</f>
        <v>474.92321292704708</v>
      </c>
      <c r="AD184" s="217">
        <f ca="1">J184*('A1'!J35+$C184*('A1'!J33-'A1'!J35))</f>
        <v>502.08843381038349</v>
      </c>
      <c r="AE184" s="217">
        <f ca="1">F184*('A1'!F43+$C184*('A1'!F41-'A1'!F43))</f>
        <v>613.34796539525996</v>
      </c>
      <c r="AF184" s="217">
        <f ca="1">G184*('A1'!G43+$C184*('A1'!G41-'A1'!G43))</f>
        <v>672.03802002776206</v>
      </c>
      <c r="AG184" s="217">
        <f ca="1">H184*('A1'!H43+$C184*('A1'!H41-'A1'!H43))</f>
        <v>684.03968887135716</v>
      </c>
      <c r="AH184" s="217">
        <f ca="1">I184*('A1'!I43+$C184*('A1'!I41-'A1'!I43))</f>
        <v>667.28839343479547</v>
      </c>
      <c r="AI184" s="217">
        <f ca="1">J184*('A1'!J43+$C184*('A1'!J41-'A1'!J43))</f>
        <v>682.09447973338138</v>
      </c>
      <c r="AJ184" s="217">
        <f ca="1">(U184-Z184)*DCF!$H$40</f>
        <v>254.84771901657723</v>
      </c>
      <c r="AK184" s="217">
        <f ca="1">(V184-AA184)*DCF!$H$40</f>
        <v>337.93574568071062</v>
      </c>
      <c r="AL184" s="217">
        <f ca="1">(W184-AB184)*DCF!$H$40</f>
        <v>442.82609630080788</v>
      </c>
      <c r="AM184" s="217">
        <f ca="1">(X184-AC184)*DCF!$H$40</f>
        <v>521.50765581378289</v>
      </c>
      <c r="AN184" s="217">
        <f ca="1">(Y184-AD184)*DCF!$H$40</f>
        <v>602.45057982967819</v>
      </c>
      <c r="AO184" s="217">
        <f ca="1">(F184-DCF!$H$7)*DCF!$H$41</f>
        <v>359.50585133457344</v>
      </c>
      <c r="AP184" s="217">
        <f ca="1">(G184-F184)*DCF!$H$41</f>
        <v>367.43444553366834</v>
      </c>
      <c r="AQ184" s="217">
        <f ca="1">(H184-G184)*DCF!$H$41</f>
        <v>368.10377118710591</v>
      </c>
      <c r="AR184" s="217">
        <f ca="1">(I184-H184)*DCF!$H$41</f>
        <v>336.49206298872588</v>
      </c>
      <c r="AS184" s="217">
        <f ca="1">(J184-I184)*DCF!$H$41</f>
        <v>328.03098709511534</v>
      </c>
      <c r="AT184" s="217">
        <f ca="1">(U184-Z184)*(1-DCF!$H$40)+Z184-AE184-AO184</f>
        <v>188.31833934099723</v>
      </c>
      <c r="AU184" s="217">
        <f ca="1">(V184-AA184)*(1-DCF!$H$40)+AA184-AF184-AP184</f>
        <v>431.24329492233238</v>
      </c>
      <c r="AV184" s="217">
        <f ca="1">(W184-AB184)*(1-DCF!$H$40)+AB184-AG184-AQ184</f>
        <v>783.84495470090178</v>
      </c>
      <c r="AW184" s="217">
        <f ca="1">(X184-AC184)*(1-DCF!$H$40)+AC184-AH184-AR184</f>
        <v>1104.6254139698374</v>
      </c>
      <c r="AX184" s="217">
        <f ca="1">(Y184-AD184)*(1-DCF!$H$40)+AD184-AI184-AS184</f>
        <v>1378.9775930599696</v>
      </c>
      <c r="AY184" s="218">
        <f t="shared" ca="1" si="37"/>
        <v>0.10401571095681982</v>
      </c>
      <c r="AZ184" s="219">
        <f t="shared" ca="1" si="38"/>
        <v>12.303142191363962</v>
      </c>
      <c r="BA184" s="217">
        <f ca="1">SUMPRODUCT(AT184:AX184,(1+$AY184)^(-{1,2,3,4,5}))</f>
        <v>2691.2323673043938</v>
      </c>
      <c r="BB184" s="217">
        <f t="shared" ca="1" si="39"/>
        <v>36805.50980254473</v>
      </c>
      <c r="BC184" s="217">
        <f t="shared" ca="1" si="40"/>
        <v>22440.708727973979</v>
      </c>
      <c r="BD184" s="217">
        <f t="shared" ca="1" si="41"/>
        <v>25131.941095278373</v>
      </c>
      <c r="BE184" s="217">
        <f ca="1">BD184-(DCF!$J$48-DCF!$J$51)</f>
        <v>24569.801095278373</v>
      </c>
      <c r="BF184" s="220">
        <f ca="1">BE184/DCF!$J$55</f>
        <v>991.52971700073601</v>
      </c>
    </row>
    <row r="185" spans="1:58" ht="15" customHeight="1">
      <c r="A185">
        <v>159</v>
      </c>
      <c r="B185" s="215">
        <f t="shared" ca="1" si="28"/>
        <v>0.32685174402436235</v>
      </c>
      <c r="C185" s="216">
        <f t="shared" ca="1" si="29"/>
        <v>0.40425965914518502</v>
      </c>
      <c r="D185" s="215">
        <f t="shared" ca="1" si="30"/>
        <v>0.55755973363284561</v>
      </c>
      <c r="E185" s="216">
        <f t="shared" ca="1" si="31"/>
        <v>0.52965955608349269</v>
      </c>
      <c r="F185" s="217">
        <f ca="1">DCF!$H$7*(1+('A1'!F14+$C185*('A1'!F12-'A1'!F14)))</f>
        <v>6248.1190977245351</v>
      </c>
      <c r="G185" s="217">
        <f ca="1">F185*(1+('A1'!G14+$C185*('A1'!G12-'A1'!G14)))</f>
        <v>7001.8856180997036</v>
      </c>
      <c r="H185" s="217">
        <f ca="1">G185*(1+('A1'!H14+$C185*('A1'!H12-'A1'!H14)))</f>
        <v>7719.9552851397411</v>
      </c>
      <c r="I185" s="217">
        <f ca="1">H185*(1+('A1'!I14+$C185*('A1'!I12-'A1'!I14)))</f>
        <v>8386.8310336935283</v>
      </c>
      <c r="J185" s="217">
        <f ca="1">I185*(1+('A1'!J14+$C185*('A1'!J12-'A1'!J14)))</f>
        <v>9043.504607227449</v>
      </c>
      <c r="K185" s="216">
        <f ca="1">'A1'!F21+$C185*('A1'!F19-'A1'!F21)</f>
        <v>0.35776571874701485</v>
      </c>
      <c r="L185" s="216">
        <f ca="1">'A1'!G21+$C185*('A1'!G19-'A1'!G21)</f>
        <v>0.35468052556411112</v>
      </c>
      <c r="M185" s="216">
        <f ca="1">'A1'!H21+$C185*('A1'!H19-'A1'!H21)</f>
        <v>0.34563792897265927</v>
      </c>
      <c r="N185" s="216">
        <f ca="1">'A1'!I21+$C185*('A1'!I19-'A1'!I21)</f>
        <v>0.34063792897265927</v>
      </c>
      <c r="O185" s="216">
        <f ca="1">'A1'!J21+$C185*('A1'!J19-'A1'!J21)</f>
        <v>0.33563792897265926</v>
      </c>
      <c r="P185" s="216">
        <f ca="1">'A1'!F28+$C185*('A1'!F26-'A1'!F28)</f>
        <v>0.44989350852137039</v>
      </c>
      <c r="Q185" s="216">
        <f ca="1">'A1'!G28+$C185*('A1'!G26-'A1'!G28)</f>
        <v>0.44680831533846666</v>
      </c>
      <c r="R185" s="216">
        <f ca="1">'A1'!H28+$C185*('A1'!H26-'A1'!H28)</f>
        <v>0.44074442045128892</v>
      </c>
      <c r="S185" s="216">
        <f ca="1">'A1'!I28+$C185*('A1'!I26-'A1'!I28)</f>
        <v>0.43872312215556297</v>
      </c>
      <c r="T185" s="216">
        <f ca="1">'A1'!J28+$C185*('A1'!J26-'A1'!J28)</f>
        <v>0.43670182385983708</v>
      </c>
      <c r="U185" s="217">
        <f t="shared" ca="1" si="32"/>
        <v>1201.7680553754963</v>
      </c>
      <c r="V185" s="217">
        <f t="shared" ca="1" si="33"/>
        <v>1389.9524299165428</v>
      </c>
      <c r="W185" s="217">
        <f t="shared" ca="1" si="34"/>
        <v>1649.1187105637262</v>
      </c>
      <c r="X185" s="217">
        <f t="shared" ca="1" si="35"/>
        <v>1850.461583639345</v>
      </c>
      <c r="Y185" s="217">
        <f t="shared" ca="1" si="36"/>
        <v>2058.8464941418597</v>
      </c>
      <c r="Z185" s="217">
        <f ca="1">F185*('A1'!F35+$C185*('A1'!F33-'A1'!F35))</f>
        <v>362.25783337974889</v>
      </c>
      <c r="AA185" s="217">
        <f ca="1">G185*('A1'!G35+$C185*('A1'!G33-'A1'!G35))</f>
        <v>405.81110938871603</v>
      </c>
      <c r="AB185" s="217">
        <f ca="1">H185*('A1'!H35+$C185*('A1'!H33-'A1'!H35))</f>
        <v>428.86778569433119</v>
      </c>
      <c r="AC185" s="217">
        <f ca="1">I185*('A1'!I35+$C185*('A1'!I33-'A1'!I35))</f>
        <v>445.75071049435417</v>
      </c>
      <c r="AD185" s="217">
        <f ca="1">J185*('A1'!J35+$C185*('A1'!J33-'A1'!J35))</f>
        <v>462.56516892478896</v>
      </c>
      <c r="AE185" s="217">
        <f ca="1">F185*('A1'!F43+$C185*('A1'!F41-'A1'!F43))</f>
        <v>636.77585081480606</v>
      </c>
      <c r="AF185" s="217">
        <f ca="1">G185*('A1'!G43+$C185*('A1'!G41-'A1'!G43))</f>
        <v>706.14654981433637</v>
      </c>
      <c r="AG185" s="217">
        <f ca="1">H185*('A1'!H43+$C185*('A1'!H41-'A1'!H43))</f>
        <v>701.36497771313964</v>
      </c>
      <c r="AH185" s="217">
        <f ca="1">I185*('A1'!I43+$C185*('A1'!I41-'A1'!I43))</f>
        <v>678.08293727626301</v>
      </c>
      <c r="AI185" s="217">
        <f ca="1">J185*('A1'!J43+$C185*('A1'!J41-'A1'!J43))</f>
        <v>685.9580715006216</v>
      </c>
      <c r="AJ185" s="217">
        <f ca="1">(U185-Z185)*DCF!$H$40</f>
        <v>203.16147372297084</v>
      </c>
      <c r="AK185" s="217">
        <f ca="1">(V185-AA185)*DCF!$H$40</f>
        <v>238.16219956773406</v>
      </c>
      <c r="AL185" s="217">
        <f ca="1">(W185-AB185)*DCF!$H$40</f>
        <v>295.30072381839358</v>
      </c>
      <c r="AM185" s="217">
        <f ca="1">(X185-AC185)*DCF!$H$40</f>
        <v>339.94003130108774</v>
      </c>
      <c r="AN185" s="217">
        <f ca="1">(Y185-AD185)*DCF!$H$40</f>
        <v>386.30008070253115</v>
      </c>
      <c r="AO185" s="217">
        <f ca="1">(F185-DCF!$H$7)*DCF!$H$41</f>
        <v>292.83956491313029</v>
      </c>
      <c r="AP185" s="217">
        <f ca="1">(G185-F185)*DCF!$H$41</f>
        <v>250.12791854436654</v>
      </c>
      <c r="AQ185" s="217">
        <f ca="1">(H185-G185)*DCF!$H$41</f>
        <v>238.28236772465678</v>
      </c>
      <c r="AR185" s="217">
        <f ca="1">(I185-H185)*DCF!$H$41</f>
        <v>221.29431117536566</v>
      </c>
      <c r="AS185" s="217">
        <f ca="1">(J185-I185)*DCF!$H$41</f>
        <v>217.90884799364406</v>
      </c>
      <c r="AT185" s="217">
        <f ca="1">(U185-Z185)*(1-DCF!$H$40)+Z185-AE185-AO185</f>
        <v>68.991165924589041</v>
      </c>
      <c r="AU185" s="217">
        <f ca="1">(V185-AA185)*(1-DCF!$H$40)+AA185-AF185-AP185</f>
        <v>195.51576199010589</v>
      </c>
      <c r="AV185" s="217">
        <f ca="1">(W185-AB185)*(1-DCF!$H$40)+AB185-AG185-AQ185</f>
        <v>414.17064130753613</v>
      </c>
      <c r="AW185" s="217">
        <f ca="1">(X185-AC185)*(1-DCF!$H$40)+AC185-AH185-AR185</f>
        <v>611.14430388662845</v>
      </c>
      <c r="AX185" s="217">
        <f ca="1">(Y185-AD185)*(1-DCF!$H$40)+AD185-AI185-AS185</f>
        <v>768.67949394506309</v>
      </c>
      <c r="AY185" s="218">
        <f t="shared" ca="1" si="37"/>
        <v>0.10309319112166986</v>
      </c>
      <c r="AZ185" s="219">
        <f t="shared" ca="1" si="38"/>
        <v>12.118638224333971</v>
      </c>
      <c r="BA185" s="217">
        <f ca="1">SUMPRODUCT(AT185:AX185,(1+$AY185)^(-{1,2,3,4,5}))</f>
        <v>1415.176444479217</v>
      </c>
      <c r="BB185" s="217">
        <f t="shared" ca="1" si="39"/>
        <v>24950.415821943527</v>
      </c>
      <c r="BC185" s="217">
        <f t="shared" ca="1" si="40"/>
        <v>15276.250398693197</v>
      </c>
      <c r="BD185" s="217">
        <f t="shared" ca="1" si="41"/>
        <v>16691.426843172412</v>
      </c>
      <c r="BE185" s="217">
        <f ca="1">BD185-(DCF!$J$48-DCF!$J$51)</f>
        <v>16129.286843172413</v>
      </c>
      <c r="BF185" s="220">
        <f ca="1">BE185/DCF!$J$55</f>
        <v>650.90747609299046</v>
      </c>
    </row>
    <row r="186" spans="1:58" ht="15" customHeight="1">
      <c r="A186">
        <v>160</v>
      </c>
      <c r="B186" s="215">
        <f t="shared" ca="1" si="28"/>
        <v>0.46325805575713319</v>
      </c>
      <c r="C186" s="216">
        <f t="shared" ca="1" si="29"/>
        <v>0.48127853461230391</v>
      </c>
      <c r="D186" s="215">
        <f t="shared" ca="1" si="30"/>
        <v>0.45193930833839169</v>
      </c>
      <c r="E186" s="216">
        <f t="shared" ca="1" si="31"/>
        <v>0.47536265542130657</v>
      </c>
      <c r="F186" s="217">
        <f ca="1">DCF!$H$7*(1+('A1'!F14+$C186*('A1'!F12-'A1'!F14)))</f>
        <v>6293.5772092102879</v>
      </c>
      <c r="G186" s="217">
        <f ca="1">F186*(1+('A1'!G14+$C186*('A1'!G12-'A1'!G14)))</f>
        <v>7125.5363842706229</v>
      </c>
      <c r="H186" s="217">
        <f ca="1">G186*(1+('A1'!H14+$C186*('A1'!H12-'A1'!H14)))</f>
        <v>7927.6310056994489</v>
      </c>
      <c r="I186" s="217">
        <f ca="1">H186*(1+('A1'!I14+$C186*('A1'!I12-'A1'!I14)))</f>
        <v>8667.3984329877294</v>
      </c>
      <c r="J186" s="217">
        <f ca="1">I186*(1+('A1'!J14+$C186*('A1'!J12-'A1'!J14)))</f>
        <v>9392.7686518081682</v>
      </c>
      <c r="K186" s="216">
        <f ca="1">'A1'!F21+$C186*('A1'!F19-'A1'!F21)</f>
        <v>0.35352968059632328</v>
      </c>
      <c r="L186" s="216">
        <f ca="1">'A1'!G21+$C186*('A1'!G19-'A1'!G21)</f>
        <v>0.34890410990407722</v>
      </c>
      <c r="M186" s="216">
        <f ca="1">'A1'!H21+$C186*('A1'!H19-'A1'!H21)</f>
        <v>0.33909132455795415</v>
      </c>
      <c r="N186" s="216">
        <f ca="1">'A1'!I21+$C186*('A1'!I19-'A1'!I21)</f>
        <v>0.33409132455795415</v>
      </c>
      <c r="O186" s="216">
        <f ca="1">'A1'!J21+$C186*('A1'!J19-'A1'!J21)</f>
        <v>0.32909132455795415</v>
      </c>
      <c r="P186" s="216">
        <f ca="1">'A1'!F28+$C186*('A1'!F26-'A1'!F28)</f>
        <v>0.44796803663469242</v>
      </c>
      <c r="Q186" s="216">
        <f ca="1">'A1'!G28+$C186*('A1'!G26-'A1'!G28)</f>
        <v>0.44334246594244631</v>
      </c>
      <c r="R186" s="216">
        <f ca="1">'A1'!H28+$C186*('A1'!H26-'A1'!H28)</f>
        <v>0.43612328792326177</v>
      </c>
      <c r="S186" s="216">
        <f ca="1">'A1'!I28+$C186*('A1'!I26-'A1'!I28)</f>
        <v>0.4337168952502003</v>
      </c>
      <c r="T186" s="216">
        <f ca="1">'A1'!J28+$C186*('A1'!J26-'A1'!J28)</f>
        <v>0.43131050257713877</v>
      </c>
      <c r="U186" s="217">
        <f t="shared" ca="1" si="32"/>
        <v>1249.2894428110956</v>
      </c>
      <c r="V186" s="217">
        <f t="shared" ca="1" si="33"/>
        <v>1480.3545827624034</v>
      </c>
      <c r="W186" s="217">
        <f t="shared" ca="1" si="34"/>
        <v>1782.015607722079</v>
      </c>
      <c r="X186" s="217">
        <f t="shared" ca="1" si="35"/>
        <v>2012.4986717874331</v>
      </c>
      <c r="Y186" s="217">
        <f t="shared" ca="1" si="36"/>
        <v>2250.4902071160145</v>
      </c>
      <c r="Z186" s="217">
        <f ca="1">F186*('A1'!F35+$C186*('A1'!F33-'A1'!F35))</f>
        <v>362.46981446902669</v>
      </c>
      <c r="AA186" s="217">
        <f ca="1">G186*('A1'!G35+$C186*('A1'!G33-'A1'!G35))</f>
        <v>407.48957873129439</v>
      </c>
      <c r="AB186" s="217">
        <f ca="1">H186*('A1'!H35+$C186*('A1'!H33-'A1'!H35))</f>
        <v>433.68847537489586</v>
      </c>
      <c r="AC186" s="217">
        <f ca="1">I186*('A1'!I35+$C186*('A1'!I33-'A1'!I35))</f>
        <v>452.65191531253657</v>
      </c>
      <c r="AD186" s="217">
        <f ca="1">J186*('A1'!J35+$C186*('A1'!J33-'A1'!J35))</f>
        <v>471.74858930892196</v>
      </c>
      <c r="AE186" s="217">
        <f ca="1">F186*('A1'!F43+$C186*('A1'!F41-'A1'!F43))</f>
        <v>631.71422067876927</v>
      </c>
      <c r="AF186" s="217">
        <f ca="1">G186*('A1'!G43+$C186*('A1'!G41-'A1'!G43))</f>
        <v>699.40881436392692</v>
      </c>
      <c r="AG186" s="217">
        <f ca="1">H186*('A1'!H43+$C186*('A1'!H41-'A1'!H43))</f>
        <v>698.86230343048885</v>
      </c>
      <c r="AH186" s="217">
        <f ca="1">I186*('A1'!I43+$C186*('A1'!I41-'A1'!I43))</f>
        <v>677.4027025483083</v>
      </c>
      <c r="AI186" s="217">
        <f ca="1">J186*('A1'!J43+$C186*('A1'!J41-'A1'!J43))</f>
        <v>687.13035101842343</v>
      </c>
      <c r="AJ186" s="217">
        <f ca="1">(U186-Z186)*DCF!$H$40</f>
        <v>214.61035005878065</v>
      </c>
      <c r="AK186" s="217">
        <f ca="1">(V186-AA186)*DCF!$H$40</f>
        <v>259.63333097552839</v>
      </c>
      <c r="AL186" s="217">
        <f ca="1">(W186-AB186)*DCF!$H$40</f>
        <v>326.29516602801829</v>
      </c>
      <c r="AM186" s="217">
        <f ca="1">(X186-AC186)*DCF!$H$40</f>
        <v>377.48291506692493</v>
      </c>
      <c r="AN186" s="217">
        <f ca="1">(Y186-AD186)*DCF!$H$40</f>
        <v>430.4554715093164</v>
      </c>
      <c r="AO186" s="217">
        <f ca="1">(F186-DCF!$H$7)*DCF!$H$41</f>
        <v>307.92426620926881</v>
      </c>
      <c r="AP186" s="217">
        <f ca="1">(G186-F186)*DCF!$H$41</f>
        <v>276.07516538165578</v>
      </c>
      <c r="AQ186" s="217">
        <f ca="1">(H186-G186)*DCF!$H$41</f>
        <v>266.16498970233806</v>
      </c>
      <c r="AR186" s="217">
        <f ca="1">(I186-H186)*DCF!$H$41</f>
        <v>245.48249596233237</v>
      </c>
      <c r="AS186" s="217">
        <f ca="1">(J186-I186)*DCF!$H$41</f>
        <v>240.7049638093811</v>
      </c>
      <c r="AT186" s="217">
        <f ca="1">(U186-Z186)*(1-DCF!$H$40)+Z186-AE186-AO186</f>
        <v>95.040605864276699</v>
      </c>
      <c r="AU186" s="217">
        <f ca="1">(V186-AA186)*(1-DCF!$H$40)+AA186-AF186-AP186</f>
        <v>245.2372720412925</v>
      </c>
      <c r="AV186" s="217">
        <f ca="1">(W186-AB186)*(1-DCF!$H$40)+AB186-AG186-AQ186</f>
        <v>490.69314856123367</v>
      </c>
      <c r="AW186" s="217">
        <f ca="1">(X186-AC186)*(1-DCF!$H$40)+AC186-AH186-AR186</f>
        <v>712.13055820986744</v>
      </c>
      <c r="AX186" s="217">
        <f ca="1">(Y186-AD186)*(1-DCF!$H$40)+AD186-AI186-AS186</f>
        <v>892.19942077889368</v>
      </c>
      <c r="AY186" s="218">
        <f t="shared" ca="1" si="37"/>
        <v>0.10200725310842614</v>
      </c>
      <c r="AZ186" s="219">
        <f t="shared" ca="1" si="38"/>
        <v>11.901450621685226</v>
      </c>
      <c r="BA186" s="217">
        <f ca="1">SUMPRODUCT(AT186:AX186,(1+$AY186)^(-{1,2,3,4,5}))</f>
        <v>1686.6544740876743</v>
      </c>
      <c r="BB186" s="217">
        <f t="shared" ca="1" si="39"/>
        <v>26784.098074577407</v>
      </c>
      <c r="BC186" s="217">
        <f t="shared" ca="1" si="40"/>
        <v>16479.907203334944</v>
      </c>
      <c r="BD186" s="217">
        <f t="shared" ca="1" si="41"/>
        <v>18166.561677422618</v>
      </c>
      <c r="BE186" s="217">
        <f ca="1">BD186-(DCF!$J$48-DCF!$J$51)</f>
        <v>17604.421677422619</v>
      </c>
      <c r="BF186" s="220">
        <f ca="1">BE186/DCF!$J$55</f>
        <v>710.43746655038626</v>
      </c>
    </row>
    <row r="187" spans="1:58" ht="15" customHeight="1">
      <c r="A187">
        <v>161</v>
      </c>
      <c r="B187" s="215">
        <f t="shared" ca="1" si="28"/>
        <v>0.77071399914934713</v>
      </c>
      <c r="C187" s="216">
        <f t="shared" ca="1" si="29"/>
        <v>0.6614102771416025</v>
      </c>
      <c r="D187" s="215">
        <f t="shared" ca="1" si="30"/>
        <v>0.64302553174426713</v>
      </c>
      <c r="E187" s="216">
        <f t="shared" ca="1" si="31"/>
        <v>0.5775225045900475</v>
      </c>
      <c r="F187" s="217">
        <f ca="1">DCF!$H$7*(1+('A1'!F14+$C187*('A1'!F12-'A1'!F14)))</f>
        <v>6399.8946383386283</v>
      </c>
      <c r="G187" s="217">
        <f ca="1">F187*(1+('A1'!G14+$C187*('A1'!G12-'A1'!G14)))</f>
        <v>7418.8317296020368</v>
      </c>
      <c r="H187" s="217">
        <f ca="1">G187*(1+('A1'!H14+$C187*('A1'!H12-'A1'!H14)))</f>
        <v>8427.6692176267297</v>
      </c>
      <c r="I187" s="217">
        <f ca="1">H187*(1+('A1'!I14+$C187*('A1'!I12-'A1'!I14)))</f>
        <v>9350.7259114680073</v>
      </c>
      <c r="J187" s="217">
        <f ca="1">I187*(1+('A1'!J14+$C187*('A1'!J12-'A1'!J14)))</f>
        <v>10251.188842201953</v>
      </c>
      <c r="K187" s="216">
        <f ca="1">'A1'!F21+$C187*('A1'!F19-'A1'!F21)</f>
        <v>0.34362243475721188</v>
      </c>
      <c r="L187" s="216">
        <f ca="1">'A1'!G21+$C187*('A1'!G19-'A1'!G21)</f>
        <v>0.33539422921437984</v>
      </c>
      <c r="M187" s="216">
        <f ca="1">'A1'!H21+$C187*('A1'!H19-'A1'!H21)</f>
        <v>0.32378012644296378</v>
      </c>
      <c r="N187" s="216">
        <f ca="1">'A1'!I21+$C187*('A1'!I19-'A1'!I21)</f>
        <v>0.31878012644296377</v>
      </c>
      <c r="O187" s="216">
        <f ca="1">'A1'!J21+$C187*('A1'!J19-'A1'!J21)</f>
        <v>0.31378012644296377</v>
      </c>
      <c r="P187" s="216">
        <f ca="1">'A1'!F28+$C187*('A1'!F26-'A1'!F28)</f>
        <v>0.44346474307145994</v>
      </c>
      <c r="Q187" s="216">
        <f ca="1">'A1'!G28+$C187*('A1'!G26-'A1'!G28)</f>
        <v>0.4352365375286279</v>
      </c>
      <c r="R187" s="216">
        <f ca="1">'A1'!H28+$C187*('A1'!H26-'A1'!H28)</f>
        <v>0.42531538337150387</v>
      </c>
      <c r="S187" s="216">
        <f ca="1">'A1'!I28+$C187*('A1'!I26-'A1'!I28)</f>
        <v>0.42200833198579585</v>
      </c>
      <c r="T187" s="216">
        <f ca="1">'A1'!J28+$C187*('A1'!J26-'A1'!J28)</f>
        <v>0.41870128060008782</v>
      </c>
      <c r="U187" s="217">
        <f t="shared" ca="1" si="32"/>
        <v>1362.619629047829</v>
      </c>
      <c r="V187" s="217">
        <f t="shared" ca="1" si="33"/>
        <v>1701.6517454814646</v>
      </c>
      <c r="W187" s="217">
        <f t="shared" ca="1" si="34"/>
        <v>2114.5400485009386</v>
      </c>
      <c r="X187" s="217">
        <f t="shared" ca="1" si="35"/>
        <v>2423.8160783217645</v>
      </c>
      <c r="Y187" s="217">
        <f t="shared" ca="1" si="36"/>
        <v>2742.3836152018348</v>
      </c>
      <c r="Z187" s="217">
        <f ca="1">F187*('A1'!F35+$C187*('A1'!F33-'A1'!F35))</f>
        <v>362.82889786821465</v>
      </c>
      <c r="AA187" s="217">
        <f ca="1">G187*('A1'!G35+$C187*('A1'!G33-'A1'!G35))</f>
        <v>410.89865173189628</v>
      </c>
      <c r="AB187" s="217">
        <f ca="1">H187*('A1'!H35+$C187*('A1'!H33-'A1'!H35))</f>
        <v>444.34453569583303</v>
      </c>
      <c r="AC187" s="217">
        <f ca="1">I187*('A1'!I35+$C187*('A1'!I33-'A1'!I35))</f>
        <v>468.12610826619385</v>
      </c>
      <c r="AD187" s="217">
        <f ca="1">J187*('A1'!J35+$C187*('A1'!J33-'A1'!J35))</f>
        <v>492.70367532548903</v>
      </c>
      <c r="AE187" s="217">
        <f ca="1">F187*('A1'!F43+$C187*('A1'!F41-'A1'!F43))</f>
        <v>619.32928848883694</v>
      </c>
      <c r="AF187" s="217">
        <f ca="1">G187*('A1'!G43+$C187*('A1'!G41-'A1'!G43))</f>
        <v>681.42444464222933</v>
      </c>
      <c r="AG187" s="217">
        <f ca="1">H187*('A1'!H43+$C187*('A1'!H41-'A1'!H43))</f>
        <v>689.81012169971791</v>
      </c>
      <c r="AH187" s="217">
        <f ca="1">I187*('A1'!I43+$C187*('A1'!I41-'A1'!I43))</f>
        <v>671.85564400918804</v>
      </c>
      <c r="AI187" s="217">
        <f ca="1">J187*('A1'!J43+$C187*('A1'!J41-'A1'!J43))</f>
        <v>685.29853793786629</v>
      </c>
      <c r="AJ187" s="217">
        <f ca="1">(U187-Z187)*DCF!$H$40</f>
        <v>241.94935694546666</v>
      </c>
      <c r="AK187" s="217">
        <f ca="1">(V187-AA187)*DCF!$H$40</f>
        <v>312.36224868739549</v>
      </c>
      <c r="AL187" s="217">
        <f ca="1">(W187-AB187)*DCF!$H$40</f>
        <v>404.18731409883554</v>
      </c>
      <c r="AM187" s="217">
        <f ca="1">(X187-AC187)*DCF!$H$40</f>
        <v>473.27697275344809</v>
      </c>
      <c r="AN187" s="217">
        <f ca="1">(Y187-AD187)*DCF!$H$40</f>
        <v>544.42254545007575</v>
      </c>
      <c r="AO187" s="217">
        <f ca="1">(F187-DCF!$H$7)*DCF!$H$41</f>
        <v>343.20436493217841</v>
      </c>
      <c r="AP187" s="217">
        <f ca="1">(G187-F187)*DCF!$H$41</f>
        <v>338.12143001325546</v>
      </c>
      <c r="AQ187" s="217">
        <f ca="1">(H187-G187)*DCF!$H$41</f>
        <v>334.77000398418937</v>
      </c>
      <c r="AR187" s="217">
        <f ca="1">(I187-H187)*DCF!$H$41</f>
        <v>306.30472870305709</v>
      </c>
      <c r="AS187" s="217">
        <f ca="1">(J187-I187)*DCF!$H$41</f>
        <v>298.80727321072686</v>
      </c>
      <c r="AT187" s="217">
        <f ca="1">(U187-Z187)*(1-DCF!$H$40)+Z187-AE187-AO187</f>
        <v>158.13661868134699</v>
      </c>
      <c r="AU187" s="217">
        <f ca="1">(V187-AA187)*(1-DCF!$H$40)+AA187-AF187-AP187</f>
        <v>369.74362213858421</v>
      </c>
      <c r="AV187" s="217">
        <f ca="1">(W187-AB187)*(1-DCF!$H$40)+AB187-AG187-AQ187</f>
        <v>685.7726087181959</v>
      </c>
      <c r="AW187" s="217">
        <f ca="1">(X187-AC187)*(1-DCF!$H$40)+AC187-AH187-AR187</f>
        <v>972.37873285607122</v>
      </c>
      <c r="AX187" s="217">
        <f ca="1">(Y187-AD187)*(1-DCF!$H$40)+AD187-AI187-AS187</f>
        <v>1213.855258603166</v>
      </c>
      <c r="AY187" s="218">
        <f t="shared" ca="1" si="37"/>
        <v>0.10405045009180094</v>
      </c>
      <c r="AZ187" s="219">
        <f t="shared" ca="1" si="38"/>
        <v>12.31009001836019</v>
      </c>
      <c r="BA187" s="217">
        <f ca="1">SUMPRODUCT(AT187:AX187,(1+$AY187)^(-{1,2,3,4,5}))</f>
        <v>2350.5884935540721</v>
      </c>
      <c r="BB187" s="217">
        <f t="shared" ca="1" si="39"/>
        <v>33758.989168010638</v>
      </c>
      <c r="BC187" s="217">
        <f t="shared" ca="1" si="40"/>
        <v>20579.974797317867</v>
      </c>
      <c r="BD187" s="217">
        <f t="shared" ca="1" si="41"/>
        <v>22930.563290871938</v>
      </c>
      <c r="BE187" s="217">
        <f ca="1">BD187-(DCF!$J$48-DCF!$J$51)</f>
        <v>22368.423290871939</v>
      </c>
      <c r="BF187" s="220">
        <f ca="1">BE187/DCF!$J$55</f>
        <v>902.69173646721538</v>
      </c>
    </row>
    <row r="188" spans="1:58" ht="15" customHeight="1">
      <c r="A188">
        <v>162</v>
      </c>
      <c r="B188" s="215">
        <f t="shared" ca="1" si="28"/>
        <v>0.89527793506587094</v>
      </c>
      <c r="C188" s="216">
        <f t="shared" ca="1" si="29"/>
        <v>0.77117466821379999</v>
      </c>
      <c r="D188" s="215">
        <f t="shared" ca="1" si="30"/>
        <v>5.8445554858183035E-2</v>
      </c>
      <c r="E188" s="216">
        <f t="shared" ca="1" si="31"/>
        <v>0.17094670932513301</v>
      </c>
      <c r="F188" s="217">
        <f ca="1">DCF!$H$7*(1+('A1'!F14+$C188*('A1'!F12-'A1'!F14)))</f>
        <v>6464.6798211430178</v>
      </c>
      <c r="G188" s="217">
        <f ca="1">F188*(1+('A1'!G14+$C188*('A1'!G12-'A1'!G14)))</f>
        <v>7600.3702078383612</v>
      </c>
      <c r="H188" s="217">
        <f ca="1">G188*(1+('A1'!H14+$C188*('A1'!H12-'A1'!H14)))</f>
        <v>8742.3464047634134</v>
      </c>
      <c r="I188" s="217">
        <f ca="1">H188*(1+('A1'!I14+$C188*('A1'!I12-'A1'!I14)))</f>
        <v>9786.2325729309014</v>
      </c>
      <c r="J188" s="217">
        <f ca="1">I188*(1+('A1'!J14+$C188*('A1'!J12-'A1'!J14)))</f>
        <v>10803.826827601961</v>
      </c>
      <c r="K188" s="216">
        <f ca="1">'A1'!F21+$C188*('A1'!F19-'A1'!F21)</f>
        <v>0.33758539324824099</v>
      </c>
      <c r="L188" s="216">
        <f ca="1">'A1'!G21+$C188*('A1'!G19-'A1'!G21)</f>
        <v>0.32716189988396499</v>
      </c>
      <c r="M188" s="216">
        <f ca="1">'A1'!H21+$C188*('A1'!H19-'A1'!H21)</f>
        <v>0.31445015320182701</v>
      </c>
      <c r="N188" s="216">
        <f ca="1">'A1'!I21+$C188*('A1'!I19-'A1'!I21)</f>
        <v>0.30945015320182701</v>
      </c>
      <c r="O188" s="216">
        <f ca="1">'A1'!J21+$C188*('A1'!J19-'A1'!J21)</f>
        <v>0.304450153201827</v>
      </c>
      <c r="P188" s="216">
        <f ca="1">'A1'!F28+$C188*('A1'!F26-'A1'!F28)</f>
        <v>0.440720633294655</v>
      </c>
      <c r="Q188" s="216">
        <f ca="1">'A1'!G28+$C188*('A1'!G26-'A1'!G28)</f>
        <v>0.43029713993037899</v>
      </c>
      <c r="R188" s="216">
        <f ca="1">'A1'!H28+$C188*('A1'!H26-'A1'!H28)</f>
        <v>0.418729519907172</v>
      </c>
      <c r="S188" s="216">
        <f ca="1">'A1'!I28+$C188*('A1'!I26-'A1'!I28)</f>
        <v>0.41487364656610304</v>
      </c>
      <c r="T188" s="216">
        <f ca="1">'A1'!J28+$C188*('A1'!J26-'A1'!J28)</f>
        <v>0.41101777322503402</v>
      </c>
      <c r="U188" s="217">
        <f t="shared" ca="1" si="32"/>
        <v>1433.1805566771561</v>
      </c>
      <c r="V188" s="217">
        <f t="shared" ca="1" si="33"/>
        <v>1843.4010879755706</v>
      </c>
      <c r="W188" s="217">
        <f t="shared" ca="1" si="34"/>
        <v>2332.6357255133412</v>
      </c>
      <c r="X188" s="217">
        <f t="shared" ca="1" si="35"/>
        <v>2697.8314102929044</v>
      </c>
      <c r="Y188" s="217">
        <f t="shared" ca="1" si="36"/>
        <v>3074.0352497826939</v>
      </c>
      <c r="Z188" s="217">
        <f ca="1">F188*('A1'!F35+$C188*('A1'!F33-'A1'!F35))</f>
        <v>362.95380268768901</v>
      </c>
      <c r="AA188" s="217">
        <f ca="1">G188*('A1'!G35+$C188*('A1'!G33-'A1'!G35))</f>
        <v>412.61082315266037</v>
      </c>
      <c r="AB188" s="217">
        <f ca="1">H188*('A1'!H35+$C188*('A1'!H33-'A1'!H35))</f>
        <v>450.38014731666595</v>
      </c>
      <c r="AC188" s="217">
        <f ca="1">I188*('A1'!I35+$C188*('A1'!I33-'A1'!I35))</f>
        <v>477.0387533400754</v>
      </c>
      <c r="AD188" s="217">
        <f ca="1">J188*('A1'!J35+$C188*('A1'!J33-'A1'!J35))</f>
        <v>505.03465151512626</v>
      </c>
      <c r="AE188" s="217">
        <f ca="1">F188*('A1'!F43+$C188*('A1'!F41-'A1'!F43))</f>
        <v>611.40683400216358</v>
      </c>
      <c r="AF188" s="217">
        <f ca="1">G188*('A1'!G43+$C188*('A1'!G41-'A1'!G43))</f>
        <v>668.9001198347986</v>
      </c>
      <c r="AG188" s="217">
        <f ca="1">H188*('A1'!H43+$C188*('A1'!H41-'A1'!H43))</f>
        <v>681.98070941653486</v>
      </c>
      <c r="AH188" s="217">
        <f ca="1">I188*('A1'!I43+$C188*('A1'!I41-'A1'!I43))</f>
        <v>665.55078141617821</v>
      </c>
      <c r="AI188" s="217">
        <f ca="1">J188*('A1'!J43+$C188*('A1'!J41-'A1'!J43))</f>
        <v>680.73709956164112</v>
      </c>
      <c r="AJ188" s="217">
        <f ca="1">(U188-Z188)*DCF!$H$40</f>
        <v>258.99487446545106</v>
      </c>
      <c r="AK188" s="217">
        <f ca="1">(V188-AA188)*DCF!$H$40</f>
        <v>346.25124408714424</v>
      </c>
      <c r="AL188" s="217">
        <f ca="1">(W188-AB188)*DCF!$H$40</f>
        <v>455.50584992359541</v>
      </c>
      <c r="AM188" s="217">
        <f ca="1">(X188-AC188)*DCF!$H$40</f>
        <v>537.43182298258466</v>
      </c>
      <c r="AN188" s="217">
        <f ca="1">(Y188-AD188)*DCF!$H$40</f>
        <v>621.69814478075136</v>
      </c>
      <c r="AO188" s="217">
        <f ca="1">(F188-DCF!$H$7)*DCF!$H$41</f>
        <v>364.70251122728422</v>
      </c>
      <c r="AP188" s="217">
        <f ca="1">(G188-F188)*DCF!$H$41</f>
        <v>376.86453942470848</v>
      </c>
      <c r="AQ188" s="217">
        <f ca="1">(H188-G188)*DCF!$H$41</f>
        <v>378.95040631667302</v>
      </c>
      <c r="AR188" s="217">
        <f ca="1">(I188-H188)*DCF!$H$41</f>
        <v>346.40046670025862</v>
      </c>
      <c r="AS188" s="217">
        <f ca="1">(J188-I188)*DCF!$H$41</f>
        <v>337.67582661656661</v>
      </c>
      <c r="AT188" s="217">
        <f ca="1">(U188-Z188)*(1-DCF!$H$40)+Z188-AE188-AO188</f>
        <v>198.07633698225737</v>
      </c>
      <c r="AU188" s="217">
        <f ca="1">(V188-AA188)*(1-DCF!$H$40)+AA188-AF188-AP188</f>
        <v>451.38518462891932</v>
      </c>
      <c r="AV188" s="217">
        <f ca="1">(W188-AB188)*(1-DCF!$H$40)+AB188-AG188-AQ188</f>
        <v>816.19875985653789</v>
      </c>
      <c r="AW188" s="217">
        <f ca="1">(X188-AC188)*(1-DCF!$H$40)+AC188-AH188-AR188</f>
        <v>1148.4483391938829</v>
      </c>
      <c r="AX188" s="217">
        <f ca="1">(Y188-AD188)*(1-DCF!$H$40)+AD188-AI188-AS188</f>
        <v>1433.9241788237346</v>
      </c>
      <c r="AY188" s="218">
        <f t="shared" ca="1" si="37"/>
        <v>9.5918934186502658E-2</v>
      </c>
      <c r="AZ188" s="219">
        <f t="shared" ca="1" si="38"/>
        <v>10.683786837300532</v>
      </c>
      <c r="BA188" s="217">
        <f ca="1">SUMPRODUCT(AT188:AX188,(1+$AY188)^(-{1,2,3,4,5}))</f>
        <v>2879.878604443802</v>
      </c>
      <c r="BB188" s="217">
        <f t="shared" ca="1" si="39"/>
        <v>32842.337339026199</v>
      </c>
      <c r="BC188" s="217">
        <f t="shared" ca="1" si="40"/>
        <v>20775.041792887976</v>
      </c>
      <c r="BD188" s="217">
        <f t="shared" ca="1" si="41"/>
        <v>23654.920397331778</v>
      </c>
      <c r="BE188" s="217">
        <f ca="1">BD188-(DCF!$J$48-DCF!$J$51)</f>
        <v>23092.780397331779</v>
      </c>
      <c r="BF188" s="220">
        <f ca="1">BE188/DCF!$J$55</f>
        <v>931.92362133231586</v>
      </c>
    </row>
    <row r="189" spans="1:58" ht="15" customHeight="1">
      <c r="A189">
        <v>163</v>
      </c>
      <c r="B189" s="215">
        <f t="shared" ca="1" si="28"/>
        <v>0.83514587658019357</v>
      </c>
      <c r="C189" s="216">
        <f t="shared" ca="1" si="29"/>
        <v>0.71289886501460287</v>
      </c>
      <c r="D189" s="215">
        <f t="shared" ca="1" si="30"/>
        <v>0.87280964106294345</v>
      </c>
      <c r="E189" s="216">
        <f t="shared" ca="1" si="31"/>
        <v>0.74781915324805437</v>
      </c>
      <c r="F189" s="217">
        <f ca="1">DCF!$H$7*(1+('A1'!F14+$C189*('A1'!F12-'A1'!F14)))</f>
        <v>6430.2842532684654</v>
      </c>
      <c r="G189" s="217">
        <f ca="1">F189*(1+('A1'!G14+$C189*('A1'!G12-'A1'!G14)))</f>
        <v>7503.7226603460276</v>
      </c>
      <c r="H189" s="217">
        <f ca="1">G189*(1+('A1'!H14+$C189*('A1'!H12-'A1'!H14)))</f>
        <v>8574.3301911961844</v>
      </c>
      <c r="I189" s="217">
        <f ca="1">H189*(1+('A1'!I14+$C189*('A1'!I12-'A1'!I14)))</f>
        <v>9553.1834242967707</v>
      </c>
      <c r="J189" s="217">
        <f ca="1">I189*(1+('A1'!J14+$C189*('A1'!J12-'A1'!J14)))</f>
        <v>10507.574348943634</v>
      </c>
      <c r="K189" s="216">
        <f ca="1">'A1'!F21+$C189*('A1'!F19-'A1'!F21)</f>
        <v>0.34079056242419686</v>
      </c>
      <c r="L189" s="216">
        <f ca="1">'A1'!G21+$C189*('A1'!G19-'A1'!G21)</f>
        <v>0.33153258512390477</v>
      </c>
      <c r="M189" s="216">
        <f ca="1">'A1'!H21+$C189*('A1'!H19-'A1'!H21)</f>
        <v>0.31940359647375877</v>
      </c>
      <c r="N189" s="216">
        <f ca="1">'A1'!I21+$C189*('A1'!I19-'A1'!I21)</f>
        <v>0.31440359647375876</v>
      </c>
      <c r="O189" s="216">
        <f ca="1">'A1'!J21+$C189*('A1'!J19-'A1'!J21)</f>
        <v>0.30940359647375876</v>
      </c>
      <c r="P189" s="216">
        <f ca="1">'A1'!F28+$C189*('A1'!F26-'A1'!F28)</f>
        <v>0.44217752837463492</v>
      </c>
      <c r="Q189" s="216">
        <f ca="1">'A1'!G28+$C189*('A1'!G26-'A1'!G28)</f>
        <v>0.43291955107434288</v>
      </c>
      <c r="R189" s="216">
        <f ca="1">'A1'!H28+$C189*('A1'!H26-'A1'!H28)</f>
        <v>0.42222606809912383</v>
      </c>
      <c r="S189" s="216">
        <f ca="1">'A1'!I28+$C189*('A1'!I26-'A1'!I28)</f>
        <v>0.41866157377405083</v>
      </c>
      <c r="T189" s="216">
        <f ca="1">'A1'!J28+$C189*('A1'!J26-'A1'!J28)</f>
        <v>0.41509707944897783</v>
      </c>
      <c r="U189" s="217">
        <f t="shared" ca="1" si="32"/>
        <v>1395.5768681930631</v>
      </c>
      <c r="V189" s="217">
        <f t="shared" ca="1" si="33"/>
        <v>1767.4858432053086</v>
      </c>
      <c r="W189" s="217">
        <f t="shared" ca="1" si="34"/>
        <v>2215.3525675622182</v>
      </c>
      <c r="X189" s="217">
        <f t="shared" ca="1" si="35"/>
        <v>2550.0773909561053</v>
      </c>
      <c r="Y189" s="217">
        <f t="shared" ca="1" si="36"/>
        <v>2894.8296308255626</v>
      </c>
      <c r="Z189" s="217">
        <f ca="1">F189*('A1'!F35+$C189*('A1'!F33-'A1'!F35))</f>
        <v>362.89634346672614</v>
      </c>
      <c r="AA189" s="217">
        <f ca="1">G189*('A1'!G35+$C189*('A1'!G33-'A1'!G35))</f>
        <v>411.73685126200331</v>
      </c>
      <c r="AB189" s="217">
        <f ca="1">H189*('A1'!H35+$C189*('A1'!H33-'A1'!H35))</f>
        <v>447.22087859456485</v>
      </c>
      <c r="AC189" s="217">
        <f ca="1">I189*('A1'!I35+$C189*('A1'!I33-'A1'!I35))</f>
        <v>472.35919516372286</v>
      </c>
      <c r="AD189" s="217">
        <f ca="1">J189*('A1'!J35+$C189*('A1'!J33-'A1'!J35))</f>
        <v>498.5341096118218</v>
      </c>
      <c r="AE189" s="217">
        <f ca="1">F189*('A1'!F43+$C189*('A1'!F41-'A1'!F43))</f>
        <v>615.6484209420039</v>
      </c>
      <c r="AF189" s="217">
        <f ca="1">G189*('A1'!G43+$C189*('A1'!G41-'A1'!G43))</f>
        <v>675.69926806171679</v>
      </c>
      <c r="AG189" s="217">
        <f ca="1">H189*('A1'!H43+$C189*('A1'!H41-'A1'!H43))</f>
        <v>686.36261092085226</v>
      </c>
      <c r="AH189" s="217">
        <f ca="1">I189*('A1'!I43+$C189*('A1'!I41-'A1'!I43))</f>
        <v>669.18654859218134</v>
      </c>
      <c r="AI189" s="217">
        <f ca="1">J189*('A1'!J43+$C189*('A1'!J41-'A1'!J43))</f>
        <v>683.50236744528058</v>
      </c>
      <c r="AJ189" s="217">
        <f ca="1">(U189-Z189)*DCF!$H$40</f>
        <v>249.90868698377352</v>
      </c>
      <c r="AK189" s="217">
        <f ca="1">(V189-AA189)*DCF!$H$40</f>
        <v>328.09125605027987</v>
      </c>
      <c r="AL189" s="217">
        <f ca="1">(W189-AB189)*DCF!$H$40</f>
        <v>427.88786873017204</v>
      </c>
      <c r="AM189" s="217">
        <f ca="1">(X189-AC189)*DCF!$H$40</f>
        <v>502.80780338175657</v>
      </c>
      <c r="AN189" s="217">
        <f ca="1">(Y189-AD189)*DCF!$H$40</f>
        <v>579.90351613372525</v>
      </c>
      <c r="AO189" s="217">
        <f ca="1">(F189-DCF!$H$7)*DCF!$H$41</f>
        <v>353.28877558493809</v>
      </c>
      <c r="AP189" s="217">
        <f ca="1">(G189-F189)*DCF!$H$41</f>
        <v>356.20700467600153</v>
      </c>
      <c r="AQ189" s="217">
        <f ca="1">(H189-G189)*DCF!$H$41</f>
        <v>355.26761408318873</v>
      </c>
      <c r="AR189" s="217">
        <f ca="1">(I189-H189)*DCF!$H$41</f>
        <v>324.82010693976036</v>
      </c>
      <c r="AS189" s="217">
        <f ca="1">(J189-I189)*DCF!$H$41</f>
        <v>316.70259822728178</v>
      </c>
      <c r="AT189" s="217">
        <f ca="1">(U189-Z189)*(1-DCF!$H$40)+Z189-AE189-AO189</f>
        <v>176.73098468234753</v>
      </c>
      <c r="AU189" s="217">
        <f ca="1">(V189-AA189)*(1-DCF!$H$40)+AA189-AF189-AP189</f>
        <v>407.48831441731028</v>
      </c>
      <c r="AV189" s="217">
        <f ca="1">(W189-AB189)*(1-DCF!$H$40)+AB189-AG189-AQ189</f>
        <v>745.83447382800512</v>
      </c>
      <c r="AW189" s="217">
        <f ca="1">(X189-AC189)*(1-DCF!$H$40)+AC189-AH189-AR189</f>
        <v>1053.2629320424073</v>
      </c>
      <c r="AX189" s="217">
        <f ca="1">(Y189-AD189)*(1-DCF!$H$40)+AD189-AI189-AS189</f>
        <v>1314.7211490192749</v>
      </c>
      <c r="AY189" s="218">
        <f t="shared" ca="1" si="37"/>
        <v>0.10745638306496109</v>
      </c>
      <c r="AZ189" s="219">
        <f t="shared" ca="1" si="38"/>
        <v>12.991276612992218</v>
      </c>
      <c r="BA189" s="217">
        <f ca="1">SUMPRODUCT(AT189:AX189,(1+$AY189)^(-{1,2,3,4,5}))</f>
        <v>2530.3820466424263</v>
      </c>
      <c r="BB189" s="217">
        <f t="shared" ca="1" si="39"/>
        <v>37607.532481541028</v>
      </c>
      <c r="BC189" s="217">
        <f t="shared" ca="1" si="40"/>
        <v>22575.723954882837</v>
      </c>
      <c r="BD189" s="217">
        <f t="shared" ca="1" si="41"/>
        <v>25106.106001525262</v>
      </c>
      <c r="BE189" s="217">
        <f ca="1">BD189-(DCF!$J$48-DCF!$J$51)</f>
        <v>24543.966001525263</v>
      </c>
      <c r="BF189" s="220">
        <f ca="1">BE189/DCF!$J$55</f>
        <v>990.48712560578042</v>
      </c>
    </row>
    <row r="190" spans="1:58" ht="15" customHeight="1">
      <c r="A190">
        <v>164</v>
      </c>
      <c r="B190" s="215">
        <f t="shared" ca="1" si="28"/>
        <v>0.51092108881290166</v>
      </c>
      <c r="C190" s="216">
        <f t="shared" ca="1" si="29"/>
        <v>0.50549069210625652</v>
      </c>
      <c r="D190" s="215">
        <f t="shared" ca="1" si="30"/>
        <v>0.31305867039444801</v>
      </c>
      <c r="E190" s="216">
        <f t="shared" ca="1" si="31"/>
        <v>0.39563788392572319</v>
      </c>
      <c r="F190" s="217">
        <f ca="1">DCF!$H$7*(1+('A1'!F14+$C190*('A1'!F12-'A1'!F14)))</f>
        <v>6307.8677184912312</v>
      </c>
      <c r="G190" s="217">
        <f ca="1">F190*(1+('A1'!G14+$C190*('A1'!G12-'A1'!G14)))</f>
        <v>7164.625044410931</v>
      </c>
      <c r="H190" s="217">
        <f ca="1">G190*(1+('A1'!H14+$C190*('A1'!H12-'A1'!H14)))</f>
        <v>7993.6709620410211</v>
      </c>
      <c r="I190" s="217">
        <f ca="1">H190*(1+('A1'!I14+$C190*('A1'!I12-'A1'!I14)))</f>
        <v>8757.0198741795339</v>
      </c>
      <c r="J190" s="217">
        <f ca="1">I190*(1+('A1'!J14+$C190*('A1'!J12-'A1'!J14)))</f>
        <v>9504.7323104776187</v>
      </c>
      <c r="K190" s="216">
        <f ca="1">'A1'!F21+$C190*('A1'!F19-'A1'!F21)</f>
        <v>0.3521980119341559</v>
      </c>
      <c r="L190" s="216">
        <f ca="1">'A1'!G21+$C190*('A1'!G19-'A1'!G21)</f>
        <v>0.34708819809203079</v>
      </c>
      <c r="M190" s="216">
        <f ca="1">'A1'!H21+$C190*('A1'!H19-'A1'!H21)</f>
        <v>0.3370332911709682</v>
      </c>
      <c r="N190" s="216">
        <f ca="1">'A1'!I21+$C190*('A1'!I19-'A1'!I21)</f>
        <v>0.33203329117096819</v>
      </c>
      <c r="O190" s="216">
        <f ca="1">'A1'!J21+$C190*('A1'!J19-'A1'!J21)</f>
        <v>0.32703329117096819</v>
      </c>
      <c r="P190" s="216">
        <f ca="1">'A1'!F28+$C190*('A1'!F26-'A1'!F28)</f>
        <v>0.44736273269734361</v>
      </c>
      <c r="Q190" s="216">
        <f ca="1">'A1'!G28+$C190*('A1'!G26-'A1'!G28)</f>
        <v>0.44225291885521845</v>
      </c>
      <c r="R190" s="216">
        <f ca="1">'A1'!H28+$C190*('A1'!H26-'A1'!H28)</f>
        <v>0.43467055847362462</v>
      </c>
      <c r="S190" s="216">
        <f ca="1">'A1'!I28+$C190*('A1'!I26-'A1'!I28)</f>
        <v>0.43214310501309333</v>
      </c>
      <c r="T190" s="216">
        <f ca="1">'A1'!J28+$C190*('A1'!J26-'A1'!J28)</f>
        <v>0.42961565155256209</v>
      </c>
      <c r="U190" s="217">
        <f t="shared" ca="1" si="32"/>
        <v>1264.3443084573844</v>
      </c>
      <c r="V190" s="217">
        <f t="shared" ca="1" si="33"/>
        <v>1509.2919093473711</v>
      </c>
      <c r="W190" s="217">
        <f t="shared" ca="1" si="34"/>
        <v>1824.9243078417699</v>
      </c>
      <c r="X190" s="217">
        <f t="shared" ca="1" si="35"/>
        <v>2065.1119854168132</v>
      </c>
      <c r="Y190" s="217">
        <f t="shared" ca="1" si="36"/>
        <v>2312.9866568845518</v>
      </c>
      <c r="Z190" s="217">
        <f ca="1">F190*('A1'!F35+$C190*('A1'!F33-'A1'!F35))</f>
        <v>362.52922101579964</v>
      </c>
      <c r="AA190" s="217">
        <f ca="1">G190*('A1'!G35+$C190*('A1'!G33-'A1'!G35))</f>
        <v>407.99024002966672</v>
      </c>
      <c r="AB190" s="217">
        <f ca="1">H190*('A1'!H35+$C190*('A1'!H33-'A1'!H35))</f>
        <v>435.17226878467147</v>
      </c>
      <c r="AC190" s="217">
        <f ca="1">I190*('A1'!I35+$C190*('A1'!I33-'A1'!I35))</f>
        <v>454.78804825856588</v>
      </c>
      <c r="AD190" s="217">
        <f ca="1">J190*('A1'!J35+$C190*('A1'!J33-'A1'!J35))</f>
        <v>474.61036481985025</v>
      </c>
      <c r="AE190" s="217">
        <f ca="1">F190*('A1'!F43+$C190*('A1'!F41-'A1'!F43))</f>
        <v>630.09408065933849</v>
      </c>
      <c r="AF190" s="217">
        <f ca="1">G190*('A1'!G43+$C190*('A1'!G41-'A1'!G43))</f>
        <v>697.17408557391855</v>
      </c>
      <c r="AG190" s="217">
        <f ca="1">H190*('A1'!H43+$C190*('A1'!H41-'A1'!H43))</f>
        <v>697.91003166679411</v>
      </c>
      <c r="AH190" s="217">
        <f ca="1">I190*('A1'!I43+$C190*('A1'!I41-'A1'!I43))</f>
        <v>676.98616675250173</v>
      </c>
      <c r="AI190" s="217">
        <f ca="1">J190*('A1'!J43+$C190*('A1'!J41-'A1'!J43))</f>
        <v>687.26652795620464</v>
      </c>
      <c r="AJ190" s="217">
        <f ca="1">(U190-Z190)*DCF!$H$40</f>
        <v>218.23925116086352</v>
      </c>
      <c r="AK190" s="217">
        <f ca="1">(V190-AA190)*DCF!$H$40</f>
        <v>266.51500397488445</v>
      </c>
      <c r="AL190" s="217">
        <f ca="1">(W190-AB190)*DCF!$H$40</f>
        <v>336.31999345181782</v>
      </c>
      <c r="AM190" s="217">
        <f ca="1">(X190-AC190)*DCF!$H$40</f>
        <v>389.69839279229586</v>
      </c>
      <c r="AN190" s="217">
        <f ca="1">(Y190-AD190)*DCF!$H$40</f>
        <v>444.88706267965779</v>
      </c>
      <c r="AO190" s="217">
        <f ca="1">(F190-DCF!$H$7)*DCF!$H$41</f>
        <v>312.66639158199325</v>
      </c>
      <c r="AP190" s="217">
        <f ca="1">(G190-F190)*DCF!$H$41</f>
        <v>284.30411916314614</v>
      </c>
      <c r="AQ190" s="217">
        <f ca="1">(H190-G190)*DCF!$H$41</f>
        <v>275.10843762509745</v>
      </c>
      <c r="AR190" s="217">
        <f ca="1">(I190-H190)*DCF!$H$41</f>
        <v>253.30771446479164</v>
      </c>
      <c r="AS190" s="217">
        <f ca="1">(J190-I190)*DCF!$H$41</f>
        <v>248.11894705523775</v>
      </c>
      <c r="AT190" s="217">
        <f ca="1">(U190-Z190)*(1-DCF!$H$40)+Z190-AE190-AO190</f>
        <v>103.34458505518921</v>
      </c>
      <c r="AU190" s="217">
        <f ca="1">(V190-AA190)*(1-DCF!$H$40)+AA190-AF190-AP190</f>
        <v>261.29870063542199</v>
      </c>
      <c r="AV190" s="217">
        <f ca="1">(W190-AB190)*(1-DCF!$H$40)+AB190-AG190-AQ190</f>
        <v>515.58584509806042</v>
      </c>
      <c r="AW190" s="217">
        <f ca="1">(X190-AC190)*(1-DCF!$H$40)+AC190-AH190-AR190</f>
        <v>745.11971140722403</v>
      </c>
      <c r="AX190" s="217">
        <f ca="1">(Y190-AD190)*(1-DCF!$H$40)+AD190-AI190-AS190</f>
        <v>932.71411919345189</v>
      </c>
      <c r="AY190" s="218">
        <f t="shared" ca="1" si="37"/>
        <v>0.10041275767851446</v>
      </c>
      <c r="AZ190" s="219">
        <f t="shared" ca="1" si="38"/>
        <v>11.582551535702892</v>
      </c>
      <c r="BA190" s="217">
        <f ca="1">SUMPRODUCT(AT190:AX190,(1+$AY190)^(-{1,2,3,4,5}))</f>
        <v>1782.8536684377887</v>
      </c>
      <c r="BB190" s="217">
        <f t="shared" ca="1" si="39"/>
        <v>26790.287154758465</v>
      </c>
      <c r="BC190" s="217">
        <f t="shared" ca="1" si="40"/>
        <v>16603.486174984791</v>
      </c>
      <c r="BD190" s="217">
        <f t="shared" ca="1" si="41"/>
        <v>18386.339843422582</v>
      </c>
      <c r="BE190" s="217">
        <f ca="1">BD190-(DCF!$J$48-DCF!$J$51)</f>
        <v>17824.199843422582</v>
      </c>
      <c r="BF190" s="220">
        <f ca="1">BE190/DCF!$J$55</f>
        <v>719.30675213767415</v>
      </c>
    </row>
    <row r="191" spans="1:58" ht="15" customHeight="1">
      <c r="A191">
        <v>165</v>
      </c>
      <c r="B191" s="215">
        <f t="shared" ca="1" si="28"/>
        <v>0.12401233534670031</v>
      </c>
      <c r="C191" s="216">
        <f t="shared" ca="1" si="29"/>
        <v>0.24901037663790268</v>
      </c>
      <c r="D191" s="215">
        <f t="shared" ca="1" si="30"/>
        <v>0.26705557495359866</v>
      </c>
      <c r="E191" s="216">
        <f t="shared" ca="1" si="31"/>
        <v>0.36541454196131729</v>
      </c>
      <c r="F191" s="217">
        <f ca="1">DCF!$H$7*(1+('A1'!F14+$C191*('A1'!F12-'A1'!F14)))</f>
        <v>6156.4878041033735</v>
      </c>
      <c r="G191" s="217">
        <f ca="1">F191*(1+('A1'!G14+$C191*('A1'!G12-'A1'!G14)))</f>
        <v>6755.8314743795418</v>
      </c>
      <c r="H191" s="217">
        <f ca="1">G191*(1+('A1'!H14+$C191*('A1'!H12-'A1'!H14)))</f>
        <v>7312.3184262903878</v>
      </c>
      <c r="I191" s="217">
        <f ca="1">H191*(1+('A1'!I14+$C191*('A1'!I12-'A1'!I14)))</f>
        <v>7841.8102324933234</v>
      </c>
      <c r="J191" s="217">
        <f ca="1">I191*(1+('A1'!J14+$C191*('A1'!J12-'A1'!J14)))</f>
        <v>8370.589192484118</v>
      </c>
      <c r="K191" s="216">
        <f ca="1">'A1'!F21+$C191*('A1'!F19-'A1'!F21)</f>
        <v>0.36630442928491536</v>
      </c>
      <c r="L191" s="216">
        <f ca="1">'A1'!G21+$C191*('A1'!G19-'A1'!G21)</f>
        <v>0.36632422175215729</v>
      </c>
      <c r="M191" s="216">
        <f ca="1">'A1'!H21+$C191*('A1'!H19-'A1'!H21)</f>
        <v>0.35883411798577824</v>
      </c>
      <c r="N191" s="216">
        <f ca="1">'A1'!I21+$C191*('A1'!I19-'A1'!I21)</f>
        <v>0.35383411798577824</v>
      </c>
      <c r="O191" s="216">
        <f ca="1">'A1'!J21+$C191*('A1'!J19-'A1'!J21)</f>
        <v>0.34883411798577824</v>
      </c>
      <c r="P191" s="216">
        <f ca="1">'A1'!F28+$C191*('A1'!F26-'A1'!F28)</f>
        <v>0.45377474058405243</v>
      </c>
      <c r="Q191" s="216">
        <f ca="1">'A1'!G28+$C191*('A1'!G26-'A1'!G28)</f>
        <v>0.45379453305129441</v>
      </c>
      <c r="R191" s="216">
        <f ca="1">'A1'!H28+$C191*('A1'!H26-'A1'!H28)</f>
        <v>0.45005937740172586</v>
      </c>
      <c r="S191" s="216">
        <f ca="1">'A1'!I28+$C191*('A1'!I26-'A1'!I28)</f>
        <v>0.44881432551853634</v>
      </c>
      <c r="T191" s="216">
        <f ca="1">'A1'!J28+$C191*('A1'!J26-'A1'!J28)</f>
        <v>0.44756927363534682</v>
      </c>
      <c r="U191" s="217">
        <f t="shared" ca="1" si="32"/>
        <v>1107.6803964058547</v>
      </c>
      <c r="V191" s="217">
        <f t="shared" ca="1" si="33"/>
        <v>1215.2473779494248</v>
      </c>
      <c r="W191" s="217">
        <f t="shared" ca="1" si="34"/>
        <v>1397.4316150619027</v>
      </c>
      <c r="X191" s="217">
        <f t="shared" ca="1" si="35"/>
        <v>1547.5934551263501</v>
      </c>
      <c r="Y191" s="217">
        <f t="shared" ca="1" si="36"/>
        <v>1704.223569722632</v>
      </c>
      <c r="Z191" s="217">
        <f ca="1">F191*('A1'!F35+$C191*('A1'!F33-'A1'!F35))</f>
        <v>361.72412151187024</v>
      </c>
      <c r="AA191" s="217">
        <f ca="1">G191*('A1'!G35+$C191*('A1'!G33-'A1'!G35))</f>
        <v>402.03883001215712</v>
      </c>
      <c r="AB191" s="217">
        <f ca="1">H191*('A1'!H35+$C191*('A1'!H33-'A1'!H35))</f>
        <v>418.70983075772796</v>
      </c>
      <c r="AC191" s="217">
        <f ca="1">I191*('A1'!I35+$C191*('A1'!I33-'A1'!I35))</f>
        <v>431.39268805041928</v>
      </c>
      <c r="AD191" s="217">
        <f ca="1">J191*('A1'!J35+$C191*('A1'!J33-'A1'!J35))</f>
        <v>443.74063196909105</v>
      </c>
      <c r="AE191" s="217">
        <f ca="1">F191*('A1'!F43+$C191*('A1'!F41-'A1'!F43))</f>
        <v>646.55307151404236</v>
      </c>
      <c r="AF191" s="217">
        <f ca="1">G191*('A1'!G43+$C191*('A1'!G41-'A1'!G43))</f>
        <v>718.04109465583667</v>
      </c>
      <c r="AG191" s="217">
        <f ca="1">H191*('A1'!H43+$C191*('A1'!H41-'A1'!H43))</f>
        <v>704.06392397055117</v>
      </c>
      <c r="AH191" s="217">
        <f ca="1">I191*('A1'!I43+$C191*('A1'!I41-'A1'!I43))</f>
        <v>676.62774790380138</v>
      </c>
      <c r="AI191" s="217">
        <f ca="1">J191*('A1'!J43+$C191*('A1'!J41-'A1'!J43))</f>
        <v>680.40030246101367</v>
      </c>
      <c r="AJ191" s="217">
        <f ca="1">(U191-Z191)*DCF!$H$40</f>
        <v>180.52141852434426</v>
      </c>
      <c r="AK191" s="217">
        <f ca="1">(V191-AA191)*DCF!$H$40</f>
        <v>196.79646860081877</v>
      </c>
      <c r="AL191" s="217">
        <f ca="1">(W191-AB191)*DCF!$H$40</f>
        <v>236.85067180161028</v>
      </c>
      <c r="AM191" s="217">
        <f ca="1">(X191-AC191)*DCF!$H$40</f>
        <v>270.12058563237525</v>
      </c>
      <c r="AN191" s="217">
        <f ca="1">(Y191-AD191)*DCF!$H$40</f>
        <v>305.03687093635688</v>
      </c>
      <c r="AO191" s="217">
        <f ca="1">(F191-DCF!$H$7)*DCF!$H$41</f>
        <v>262.43287513924486</v>
      </c>
      <c r="AP191" s="217">
        <f ca="1">(G191-F191)*DCF!$H$41</f>
        <v>198.8846422421413</v>
      </c>
      <c r="AQ191" s="217">
        <f ca="1">(H191-G191)*DCF!$H$41</f>
        <v>184.66318046240514</v>
      </c>
      <c r="AR191" s="217">
        <f ca="1">(I191-H191)*DCF!$H$41</f>
        <v>175.70518163358904</v>
      </c>
      <c r="AS191" s="217">
        <f ca="1">(J191-I191)*DCF!$H$41</f>
        <v>175.46863260353092</v>
      </c>
      <c r="AT191" s="217">
        <f ca="1">(U191-Z191)*(1-DCF!$H$40)+Z191-AE191-AO191</f>
        <v>18.173031228223294</v>
      </c>
      <c r="AU191" s="217">
        <f ca="1">(V191-AA191)*(1-DCF!$H$40)+AA191-AF191-AP191</f>
        <v>101.52517245062808</v>
      </c>
      <c r="AV191" s="217">
        <f ca="1">(W191-AB191)*(1-DCF!$H$40)+AB191-AG191-AQ191</f>
        <v>271.85383882733601</v>
      </c>
      <c r="AW191" s="217">
        <f ca="1">(X191-AC191)*(1-DCF!$H$40)+AC191-AH191-AR191</f>
        <v>425.1399399565845</v>
      </c>
      <c r="AX191" s="217">
        <f ca="1">(Y191-AD191)*(1-DCF!$H$40)+AD191-AI191-AS191</f>
        <v>543.31776372173044</v>
      </c>
      <c r="AY191" s="218">
        <f t="shared" ca="1" si="37"/>
        <v>9.9808290839226349E-2</v>
      </c>
      <c r="AZ191" s="219">
        <f t="shared" ca="1" si="38"/>
        <v>11.461658167845268</v>
      </c>
      <c r="BA191" s="217">
        <f ca="1">SUMPRODUCT(AT191:AX191,(1+$AY191)^(-{1,2,3,4,5}))</f>
        <v>933.04334147406473</v>
      </c>
      <c r="BB191" s="217">
        <f t="shared" ca="1" si="39"/>
        <v>19533.227997745824</v>
      </c>
      <c r="BC191" s="217">
        <f t="shared" ca="1" si="40"/>
        <v>12139.172224206055</v>
      </c>
      <c r="BD191" s="217">
        <f t="shared" ca="1" si="41"/>
        <v>13072.215565680121</v>
      </c>
      <c r="BE191" s="217">
        <f ca="1">BD191-(DCF!$J$48-DCF!$J$51)</f>
        <v>12510.075565680121</v>
      </c>
      <c r="BF191" s="220">
        <f ca="1">BE191/DCF!$J$55</f>
        <v>504.85193743307741</v>
      </c>
    </row>
    <row r="192" spans="1:58" ht="15" customHeight="1">
      <c r="A192">
        <v>166</v>
      </c>
      <c r="B192" s="215">
        <f t="shared" ca="1" si="28"/>
        <v>0.55815141232625864</v>
      </c>
      <c r="C192" s="216">
        <f t="shared" ca="1" si="29"/>
        <v>0.52997415620322463</v>
      </c>
      <c r="D192" s="215">
        <f t="shared" ca="1" si="30"/>
        <v>0.84372604347062941</v>
      </c>
      <c r="E192" s="216">
        <f t="shared" ca="1" si="31"/>
        <v>0.72047007626251303</v>
      </c>
      <c r="F192" s="217">
        <f ca="1">DCF!$H$7*(1+('A1'!F14+$C192*('A1'!F12-'A1'!F14)))</f>
        <v>6322.318358463931</v>
      </c>
      <c r="G192" s="217">
        <f ca="1">F192*(1+('A1'!G14+$C192*('A1'!G12-'A1'!G14)))</f>
        <v>7204.2572605630285</v>
      </c>
      <c r="H192" s="217">
        <f ca="1">G192*(1+('A1'!H14+$C192*('A1'!H12-'A1'!H14)))</f>
        <v>8060.8192447470992</v>
      </c>
      <c r="I192" s="217">
        <f ca="1">H192*(1+('A1'!I14+$C192*('A1'!I12-'A1'!I14)))</f>
        <v>8848.3425359631947</v>
      </c>
      <c r="J192" s="217">
        <f ca="1">I192*(1+('A1'!J14+$C192*('A1'!J12-'A1'!J14)))</f>
        <v>9619.0171636119467</v>
      </c>
      <c r="K192" s="216">
        <f ca="1">'A1'!F21+$C192*('A1'!F19-'A1'!F21)</f>
        <v>0.35085142140882264</v>
      </c>
      <c r="L192" s="216">
        <f ca="1">'A1'!G21+$C192*('A1'!G19-'A1'!G21)</f>
        <v>0.34525193828475814</v>
      </c>
      <c r="M192" s="216">
        <f ca="1">'A1'!H21+$C192*('A1'!H19-'A1'!H21)</f>
        <v>0.33495219672272591</v>
      </c>
      <c r="N192" s="216">
        <f ca="1">'A1'!I21+$C192*('A1'!I19-'A1'!I21)</f>
        <v>0.32995219672272591</v>
      </c>
      <c r="O192" s="216">
        <f ca="1">'A1'!J21+$C192*('A1'!J19-'A1'!J21)</f>
        <v>0.32495219672272591</v>
      </c>
      <c r="P192" s="216">
        <f ca="1">'A1'!F28+$C192*('A1'!F26-'A1'!F28)</f>
        <v>0.44675064609491938</v>
      </c>
      <c r="Q192" s="216">
        <f ca="1">'A1'!G28+$C192*('A1'!G26-'A1'!G28)</f>
        <v>0.44115116297085488</v>
      </c>
      <c r="R192" s="216">
        <f ca="1">'A1'!H28+$C192*('A1'!H26-'A1'!H28)</f>
        <v>0.43320155062780652</v>
      </c>
      <c r="S192" s="216">
        <f ca="1">'A1'!I28+$C192*('A1'!I26-'A1'!I28)</f>
        <v>0.43055167984679044</v>
      </c>
      <c r="T192" s="216">
        <f ca="1">'A1'!J28+$C192*('A1'!J26-'A1'!J28)</f>
        <v>0.4279018090657743</v>
      </c>
      <c r="U192" s="217">
        <f t="shared" ca="1" si="32"/>
        <v>1279.6241643362353</v>
      </c>
      <c r="V192" s="217">
        <f t="shared" ca="1" si="33"/>
        <v>1538.8070086129962</v>
      </c>
      <c r="W192" s="217">
        <f t="shared" ca="1" si="34"/>
        <v>1868.8707351793264</v>
      </c>
      <c r="X192" s="217">
        <f t="shared" ca="1" si="35"/>
        <v>2119.1437361482399</v>
      </c>
      <c r="Y192" s="217">
        <f t="shared" ca="1" si="36"/>
        <v>2377.3015602383553</v>
      </c>
      <c r="Z192" s="217">
        <f ca="1">F192*('A1'!F35+$C192*('A1'!F33-'A1'!F35))</f>
        <v>362.58577482146046</v>
      </c>
      <c r="AA192" s="217">
        <f ca="1">G192*('A1'!G35+$C192*('A1'!G33-'A1'!G35))</f>
        <v>408.48324852752927</v>
      </c>
      <c r="AB192" s="217">
        <f ca="1">H192*('A1'!H35+$C192*('A1'!H33-'A1'!H35))</f>
        <v>436.65687003186878</v>
      </c>
      <c r="AC192" s="217">
        <f ca="1">I192*('A1'!I35+$C192*('A1'!I33-'A1'!I35))</f>
        <v>456.93115265433499</v>
      </c>
      <c r="AD192" s="217">
        <f ca="1">J192*('A1'!J35+$C192*('A1'!J33-'A1'!J35))</f>
        <v>477.49099510479408</v>
      </c>
      <c r="AE192" s="217">
        <f ca="1">F192*('A1'!F43+$C192*('A1'!F41-'A1'!F43))</f>
        <v>628.44171268553089</v>
      </c>
      <c r="AF192" s="217">
        <f ca="1">G192*('A1'!G43+$C192*('A1'!G41-'A1'!G43))</f>
        <v>694.8571292689237</v>
      </c>
      <c r="AG192" s="217">
        <f ca="1">H192*('A1'!H43+$C192*('A1'!H41-'A1'!H43))</f>
        <v>696.8651149844909</v>
      </c>
      <c r="AH192" s="217">
        <f ca="1">I192*('A1'!I43+$C192*('A1'!I41-'A1'!I43))</f>
        <v>676.46379049120662</v>
      </c>
      <c r="AI192" s="217">
        <f ca="1">J192*('A1'!J43+$C192*('A1'!J41-'A1'!J43))</f>
        <v>687.28747705744001</v>
      </c>
      <c r="AJ192" s="217">
        <f ca="1">(U192-Z192)*DCF!$H$40</f>
        <v>221.92329026257548</v>
      </c>
      <c r="AK192" s="217">
        <f ca="1">(V192-AA192)*DCF!$H$40</f>
        <v>273.53834994068302</v>
      </c>
      <c r="AL192" s="217">
        <f ca="1">(W192-AB192)*DCF!$H$40</f>
        <v>346.59575536568474</v>
      </c>
      <c r="AM192" s="217">
        <f ca="1">(X192-AC192)*DCF!$H$40</f>
        <v>402.25544520552501</v>
      </c>
      <c r="AN192" s="217">
        <f ca="1">(Y192-AD192)*DCF!$H$40</f>
        <v>459.75415676232177</v>
      </c>
      <c r="AO192" s="217">
        <f ca="1">(F192-DCF!$H$7)*DCF!$H$41</f>
        <v>317.46165430632647</v>
      </c>
      <c r="AP192" s="217">
        <f ca="1">(G192-F192)*DCF!$H$41</f>
        <v>292.66030780400564</v>
      </c>
      <c r="AQ192" s="217">
        <f ca="1">(H192-G192)*DCF!$H$41</f>
        <v>284.23929747046418</v>
      </c>
      <c r="AR192" s="217">
        <f ca="1">(I192-H192)*DCF!$H$41</f>
        <v>261.32967744315351</v>
      </c>
      <c r="AS192" s="217">
        <f ca="1">(J192-I192)*DCF!$H$41</f>
        <v>255.73866081607335</v>
      </c>
      <c r="AT192" s="217">
        <f ca="1">(U192-Z192)*(1-DCF!$H$40)+Z192-AE192-AO192</f>
        <v>111.79750708180228</v>
      </c>
      <c r="AU192" s="217">
        <f ca="1">(V192-AA192)*(1-DCF!$H$40)+AA192-AF192-AP192</f>
        <v>277.75122159938388</v>
      </c>
      <c r="AV192" s="217">
        <f ca="1">(W192-AB192)*(1-DCF!$H$40)+AB192-AG192-AQ192</f>
        <v>541.17056735868664</v>
      </c>
      <c r="AW192" s="217">
        <f ca="1">(X192-AC192)*(1-DCF!$H$40)+AC192-AH192-AR192</f>
        <v>779.09482300835475</v>
      </c>
      <c r="AX192" s="217">
        <f ca="1">(Y192-AD192)*(1-DCF!$H$40)+AD192-AI192-AS192</f>
        <v>974.52126560251997</v>
      </c>
      <c r="AY192" s="218">
        <f t="shared" ca="1" si="37"/>
        <v>0.10690940152525026</v>
      </c>
      <c r="AZ192" s="219">
        <f t="shared" ca="1" si="38"/>
        <v>12.881880305050052</v>
      </c>
      <c r="BA192" s="217">
        <f ca="1">SUMPRODUCT(AT192:AX192,(1+$AY192)^(-{1,2,3,4,5}))</f>
        <v>1832.1320654732558</v>
      </c>
      <c r="BB192" s="217">
        <f t="shared" ca="1" si="39"/>
        <v>30624.114147999229</v>
      </c>
      <c r="BC192" s="217">
        <f t="shared" ca="1" si="40"/>
        <v>18429.058735777024</v>
      </c>
      <c r="BD192" s="217">
        <f t="shared" ca="1" si="41"/>
        <v>20261.190801250279</v>
      </c>
      <c r="BE192" s="217">
        <f ca="1">BD192-(DCF!$J$48-DCF!$J$51)</f>
        <v>19699.05080125028</v>
      </c>
      <c r="BF192" s="220">
        <f ca="1">BE192/DCF!$J$55</f>
        <v>794.96753719753769</v>
      </c>
    </row>
    <row r="193" spans="1:58" ht="15" customHeight="1">
      <c r="A193">
        <v>167</v>
      </c>
      <c r="B193" s="215">
        <f t="shared" ca="1" si="28"/>
        <v>0.25982751929109926</v>
      </c>
      <c r="C193" s="216">
        <f t="shared" ca="1" si="29"/>
        <v>0.36043551385171474</v>
      </c>
      <c r="D193" s="215">
        <f t="shared" ca="1" si="30"/>
        <v>0.73467369927772386</v>
      </c>
      <c r="E193" s="216">
        <f t="shared" ca="1" si="31"/>
        <v>0.63577047022359912</v>
      </c>
      <c r="F193" s="217">
        <f ca="1">DCF!$H$7*(1+('A1'!F14+$C193*('A1'!F12-'A1'!F14)))</f>
        <v>6222.253193159765</v>
      </c>
      <c r="G193" s="217">
        <f ca="1">F193*(1+('A1'!G14+$C193*('A1'!G12-'A1'!G14)))</f>
        <v>6931.9965387981529</v>
      </c>
      <c r="H193" s="217">
        <f ca="1">G193*(1+('A1'!H14+$C193*('A1'!H12-'A1'!H14)))</f>
        <v>7603.4062712204641</v>
      </c>
      <c r="I193" s="217">
        <f ca="1">H193*(1+('A1'!I14+$C193*('A1'!I12-'A1'!I14)))</f>
        <v>8230.2249729566502</v>
      </c>
      <c r="J193" s="217">
        <f ca="1">I193*(1+('A1'!J14+$C193*('A1'!J12-'A1'!J14)))</f>
        <v>8849.3887973114815</v>
      </c>
      <c r="K193" s="216">
        <f ca="1">'A1'!F21+$C193*('A1'!F19-'A1'!F21)</f>
        <v>0.36017604673815568</v>
      </c>
      <c r="L193" s="216">
        <f ca="1">'A1'!G21+$C193*('A1'!G19-'A1'!G21)</f>
        <v>0.35796733646112139</v>
      </c>
      <c r="M193" s="216">
        <f ca="1">'A1'!H21+$C193*('A1'!H19-'A1'!H21)</f>
        <v>0.34936298132260424</v>
      </c>
      <c r="N193" s="216">
        <f ca="1">'A1'!I21+$C193*('A1'!I19-'A1'!I21)</f>
        <v>0.34436298132260423</v>
      </c>
      <c r="O193" s="216">
        <f ca="1">'A1'!J21+$C193*('A1'!J19-'A1'!J21)</f>
        <v>0.33936298132260423</v>
      </c>
      <c r="P193" s="216">
        <f ca="1">'A1'!F28+$C193*('A1'!F26-'A1'!F28)</f>
        <v>0.45098911215370713</v>
      </c>
      <c r="Q193" s="216">
        <f ca="1">'A1'!G28+$C193*('A1'!G26-'A1'!G28)</f>
        <v>0.44878040187667284</v>
      </c>
      <c r="R193" s="216">
        <f ca="1">'A1'!H28+$C193*('A1'!H26-'A1'!H28)</f>
        <v>0.44337386916889715</v>
      </c>
      <c r="S193" s="216">
        <f ca="1">'A1'!I28+$C193*('A1'!I26-'A1'!I28)</f>
        <v>0.44157169159963855</v>
      </c>
      <c r="T193" s="216">
        <f ca="1">'A1'!J28+$C193*('A1'!J26-'A1'!J28)</f>
        <v>0.43976951403038</v>
      </c>
      <c r="U193" s="217">
        <f t="shared" ca="1" si="32"/>
        <v>1174.978193064924</v>
      </c>
      <c r="V193" s="217">
        <f t="shared" ca="1" si="33"/>
        <v>1339.6240089573257</v>
      </c>
      <c r="W193" s="217">
        <f t="shared" ca="1" si="34"/>
        <v>1575.9059307658231</v>
      </c>
      <c r="X193" s="217">
        <f t="shared" ca="1" si="35"/>
        <v>1761.8058007594909</v>
      </c>
      <c r="Y193" s="217">
        <f t="shared" ca="1" si="36"/>
        <v>1954.5424213134429</v>
      </c>
      <c r="Z193" s="217">
        <f ca="1">F193*('A1'!F35+$C193*('A1'!F33-'A1'!F35))</f>
        <v>362.12158645462586</v>
      </c>
      <c r="AA193" s="217">
        <f ca="1">G193*('A1'!G35+$C193*('A1'!G33-'A1'!G35))</f>
        <v>404.79840806068529</v>
      </c>
      <c r="AB193" s="217">
        <f ca="1">H193*('A1'!H35+$C193*('A1'!H33-'A1'!H35))</f>
        <v>426.05846216293014</v>
      </c>
      <c r="AC193" s="217">
        <f ca="1">I193*('A1'!I35+$C193*('A1'!I33-'A1'!I35))</f>
        <v>441.75546402457155</v>
      </c>
      <c r="AD193" s="217">
        <f ca="1">J193*('A1'!J35+$C193*('A1'!J33-'A1'!J35))</f>
        <v>457.29016466825209</v>
      </c>
      <c r="AE193" s="217">
        <f ca="1">F193*('A1'!F43+$C193*('A1'!F41-'A1'!F43))</f>
        <v>639.59343070773389</v>
      </c>
      <c r="AF193" s="217">
        <f ca="1">G193*('A1'!G43+$C193*('A1'!G41-'A1'!G43))</f>
        <v>709.73078125498682</v>
      </c>
      <c r="AG193" s="217">
        <f ca="1">H193*('A1'!H43+$C193*('A1'!H41-'A1'!H43))</f>
        <v>702.43884085447428</v>
      </c>
      <c r="AH193" s="217">
        <f ca="1">I193*('A1'!I43+$C193*('A1'!I41-'A1'!I43))</f>
        <v>678.04508457738223</v>
      </c>
      <c r="AI193" s="217">
        <f ca="1">J193*('A1'!J43+$C193*('A1'!J41-'A1'!J43))</f>
        <v>684.80780181289333</v>
      </c>
      <c r="AJ193" s="217">
        <f ca="1">(U193-Z193)*DCF!$H$40</f>
        <v>196.71129879969212</v>
      </c>
      <c r="AK193" s="217">
        <f ca="1">(V193-AA193)*DCF!$H$40</f>
        <v>226.22779541698699</v>
      </c>
      <c r="AL193" s="217">
        <f ca="1">(W193-AB193)*DCF!$H$40</f>
        <v>278.26308740190012</v>
      </c>
      <c r="AM193" s="217">
        <f ca="1">(X193-AC193)*DCF!$H$40</f>
        <v>319.45218148985043</v>
      </c>
      <c r="AN193" s="217">
        <f ca="1">(Y193-AD193)*DCF!$H$40</f>
        <v>362.33504610813617</v>
      </c>
      <c r="AO193" s="217">
        <f ca="1">(F193-DCF!$H$7)*DCF!$H$41</f>
        <v>284.25629052355805</v>
      </c>
      <c r="AP193" s="217">
        <f ca="1">(G193-F193)*DCF!$H$41</f>
        <v>235.5193829209679</v>
      </c>
      <c r="AQ193" s="217">
        <f ca="1">(H193-G193)*DCF!$H$41</f>
        <v>222.79885657117759</v>
      </c>
      <c r="AR193" s="217">
        <f ca="1">(I193-H193)*DCF!$H$41</f>
        <v>208.00188510882467</v>
      </c>
      <c r="AS193" s="217">
        <f ca="1">(J193-I193)*DCF!$H$41</f>
        <v>205.46171053970528</v>
      </c>
      <c r="AT193" s="217">
        <f ca="1">(U193-Z193)*(1-DCF!$H$40)+Z193-AE193-AO193</f>
        <v>54.417173033939775</v>
      </c>
      <c r="AU193" s="217">
        <f ca="1">(V193-AA193)*(1-DCF!$H$40)+AA193-AF193-AP193</f>
        <v>168.14604936438403</v>
      </c>
      <c r="AV193" s="217">
        <f ca="1">(W193-AB193)*(1-DCF!$H$40)+AB193-AG193-AQ193</f>
        <v>372.40514593827118</v>
      </c>
      <c r="AW193" s="217">
        <f ca="1">(X193-AC193)*(1-DCF!$H$40)+AC193-AH193-AR193</f>
        <v>556.30664958343345</v>
      </c>
      <c r="AX193" s="217">
        <f ca="1">(Y193-AD193)*(1-DCF!$H$40)+AD193-AI193-AS193</f>
        <v>701.93786285270812</v>
      </c>
      <c r="AY193" s="218">
        <f t="shared" ca="1" si="37"/>
        <v>0.10521540940447198</v>
      </c>
      <c r="AZ193" s="219">
        <f t="shared" ca="1" si="38"/>
        <v>12.543081880894396</v>
      </c>
      <c r="BA193" s="217">
        <f ca="1">SUMPRODUCT(AT193:AX193,(1+$AY193)^(-{1,2,3,4,5}))</f>
        <v>1261.2477758947516</v>
      </c>
      <c r="BB193" s="217">
        <f t="shared" ca="1" si="39"/>
        <v>24515.985630216106</v>
      </c>
      <c r="BC193" s="217">
        <f t="shared" ca="1" si="40"/>
        <v>14866.704221139809</v>
      </c>
      <c r="BD193" s="217">
        <f t="shared" ca="1" si="41"/>
        <v>16127.951997034561</v>
      </c>
      <c r="BE193" s="217">
        <f ca="1">BD193-(DCF!$J$48-DCF!$J$51)</f>
        <v>15565.811997034562</v>
      </c>
      <c r="BF193" s="220">
        <f ca="1">BE193/DCF!$J$55</f>
        <v>628.16809564129176</v>
      </c>
    </row>
    <row r="194" spans="1:58" ht="15" customHeight="1">
      <c r="A194">
        <v>168</v>
      </c>
      <c r="B194" s="215">
        <f t="shared" ca="1" si="28"/>
        <v>0.86330621810989938</v>
      </c>
      <c r="C194" s="216">
        <f t="shared" ca="1" si="29"/>
        <v>0.73856761687761341</v>
      </c>
      <c r="D194" s="215">
        <f t="shared" ca="1" si="30"/>
        <v>0.34349054339276452</v>
      </c>
      <c r="E194" s="216">
        <f t="shared" ca="1" si="31"/>
        <v>0.41442161103926789</v>
      </c>
      <c r="F194" s="217">
        <f ca="1">DCF!$H$7*(1+('A1'!F14+$C194*('A1'!F12-'A1'!F14)))</f>
        <v>6445.4344742605517</v>
      </c>
      <c r="G194" s="217">
        <f ca="1">F194*(1+('A1'!G14+$C194*('A1'!G12-'A1'!G14)))</f>
        <v>7546.2189196254994</v>
      </c>
      <c r="H194" s="217">
        <f ca="1">G194*(1+('A1'!H14+$C194*('A1'!H12-'A1'!H14)))</f>
        <v>8648.0709457143676</v>
      </c>
      <c r="I194" s="217">
        <f ca="1">H194*(1+('A1'!I14+$C194*('A1'!I12-'A1'!I14)))</f>
        <v>9655.321156406917</v>
      </c>
      <c r="J194" s="217">
        <f ca="1">I194*(1+('A1'!J14+$C194*('A1'!J12-'A1'!J14)))</f>
        <v>10637.264741794545</v>
      </c>
      <c r="K194" s="216">
        <f ca="1">'A1'!F21+$C194*('A1'!F19-'A1'!F21)</f>
        <v>0.33937878107173125</v>
      </c>
      <c r="L194" s="216">
        <f ca="1">'A1'!G21+$C194*('A1'!G19-'A1'!G21)</f>
        <v>0.32960742873417898</v>
      </c>
      <c r="M194" s="216">
        <f ca="1">'A1'!H21+$C194*('A1'!H19-'A1'!H21)</f>
        <v>0.31722175256540286</v>
      </c>
      <c r="N194" s="216">
        <f ca="1">'A1'!I21+$C194*('A1'!I19-'A1'!I21)</f>
        <v>0.31222175256540285</v>
      </c>
      <c r="O194" s="216">
        <f ca="1">'A1'!J21+$C194*('A1'!J19-'A1'!J21)</f>
        <v>0.30722175256540285</v>
      </c>
      <c r="P194" s="216">
        <f ca="1">'A1'!F28+$C194*('A1'!F26-'A1'!F28)</f>
        <v>0.44153580957805966</v>
      </c>
      <c r="Q194" s="216">
        <f ca="1">'A1'!G28+$C194*('A1'!G26-'A1'!G28)</f>
        <v>0.43176445724050738</v>
      </c>
      <c r="R194" s="216">
        <f ca="1">'A1'!H28+$C194*('A1'!H26-'A1'!H28)</f>
        <v>0.42068594298734324</v>
      </c>
      <c r="S194" s="216">
        <f ca="1">'A1'!I28+$C194*('A1'!I26-'A1'!I28)</f>
        <v>0.41699310490295516</v>
      </c>
      <c r="T194" s="216">
        <f ca="1">'A1'!J28+$C194*('A1'!J26-'A1'!J28)</f>
        <v>0.41330026681856707</v>
      </c>
      <c r="U194" s="217">
        <f t="shared" ca="1" si="32"/>
        <v>1412.1006502333228</v>
      </c>
      <c r="V194" s="217">
        <f t="shared" ca="1" si="33"/>
        <v>1800.7399888123723</v>
      </c>
      <c r="W194" s="217">
        <f t="shared" ca="1" si="34"/>
        <v>2266.5928431856209</v>
      </c>
      <c r="X194" s="217">
        <f t="shared" ca="1" si="35"/>
        <v>2614.5175155264255</v>
      </c>
      <c r="Y194" s="217">
        <f t="shared" ca="1" si="36"/>
        <v>2972.8812693148357</v>
      </c>
      <c r="Z194" s="217">
        <f ca="1">F194*('A1'!F35+$C194*('A1'!F33-'A1'!F35))</f>
        <v>362.92412255865599</v>
      </c>
      <c r="AA194" s="217">
        <f ca="1">G194*('A1'!G35+$C194*('A1'!G33-'A1'!G35))</f>
        <v>412.13164377773535</v>
      </c>
      <c r="AB194" s="217">
        <f ca="1">H194*('A1'!H35+$C194*('A1'!H33-'A1'!H35))</f>
        <v>448.62522010424937</v>
      </c>
      <c r="AC194" s="217">
        <f ca="1">I194*('A1'!I35+$C194*('A1'!I33-'A1'!I35))</f>
        <v>474.43533663149572</v>
      </c>
      <c r="AD194" s="217">
        <f ca="1">J194*('A1'!J35+$C194*('A1'!J33-'A1'!J35))</f>
        <v>501.41075429517304</v>
      </c>
      <c r="AE194" s="217">
        <f ca="1">F194*('A1'!F43+$C194*('A1'!F41-'A1'!F43))</f>
        <v>613.7900085807521</v>
      </c>
      <c r="AF194" s="217">
        <f ca="1">G194*('A1'!G43+$C194*('A1'!G41-'A1'!G43))</f>
        <v>672.74642342027266</v>
      </c>
      <c r="AG194" s="217">
        <f ca="1">H194*('A1'!H43+$C194*('A1'!H41-'A1'!H43))</f>
        <v>684.49596908624108</v>
      </c>
      <c r="AH194" s="217">
        <f ca="1">I194*('A1'!I43+$C194*('A1'!I41-'A1'!I43))</f>
        <v>667.66674607501602</v>
      </c>
      <c r="AI194" s="217">
        <f ca="1">J194*('A1'!J43+$C194*('A1'!J41-'A1'!J43))</f>
        <v>682.38195229598784</v>
      </c>
      <c r="AJ194" s="217">
        <f ca="1">(U194-Z194)*DCF!$H$40</f>
        <v>253.90071969726938</v>
      </c>
      <c r="AK194" s="217">
        <f ca="1">(V194-AA194)*DCF!$H$40</f>
        <v>336.04321949838209</v>
      </c>
      <c r="AL194" s="217">
        <f ca="1">(W194-AB194)*DCF!$H$40</f>
        <v>439.94816478569192</v>
      </c>
      <c r="AM194" s="217">
        <f ca="1">(X194-AC194)*DCF!$H$40</f>
        <v>517.899887292573</v>
      </c>
      <c r="AN194" s="217">
        <f ca="1">(Y194-AD194)*DCF!$H$40</f>
        <v>598.09586463475841</v>
      </c>
      <c r="AO194" s="217">
        <f ca="1">(F194-DCF!$H$7)*DCF!$H$41</f>
        <v>358.31618545232197</v>
      </c>
      <c r="AP194" s="217">
        <f ca="1">(G194-F194)*DCF!$H$41</f>
        <v>365.28144278430841</v>
      </c>
      <c r="AQ194" s="217">
        <f ca="1">(H194-G194)*DCF!$H$41</f>
        <v>365.63570599066492</v>
      </c>
      <c r="AR194" s="217">
        <f ca="1">(I194-H194)*DCF!$H$41</f>
        <v>334.24328600918022</v>
      </c>
      <c r="AS194" s="217">
        <f ca="1">(J194-I194)*DCF!$H$41</f>
        <v>325.84560139226232</v>
      </c>
      <c r="AT194" s="217">
        <f ca="1">(U194-Z194)*(1-DCF!$H$40)+Z194-AE194-AO194</f>
        <v>186.0937365029796</v>
      </c>
      <c r="AU194" s="217">
        <f ca="1">(V194-AA194)*(1-DCF!$H$40)+AA194-AF194-AP194</f>
        <v>426.66890310940892</v>
      </c>
      <c r="AV194" s="217">
        <f ca="1">(W194-AB194)*(1-DCF!$H$40)+AB194-AG194-AQ194</f>
        <v>776.51300332302299</v>
      </c>
      <c r="AW194" s="217">
        <f ca="1">(X194-AC194)*(1-DCF!$H$40)+AC194-AH194-AR194</f>
        <v>1094.7075961496562</v>
      </c>
      <c r="AX194" s="217">
        <f ca="1">(Y194-AD194)*(1-DCF!$H$40)+AD194-AI194-AS194</f>
        <v>1366.5578509918273</v>
      </c>
      <c r="AY194" s="218">
        <f t="shared" ca="1" si="37"/>
        <v>0.10078843222078536</v>
      </c>
      <c r="AZ194" s="219">
        <f t="shared" ca="1" si="38"/>
        <v>11.657686444157072</v>
      </c>
      <c r="BA194" s="217">
        <f ca="1">SUMPRODUCT(AT194:AX194,(1+$AY194)^(-{1,2,3,4,5}))</f>
        <v>2694.3726549421631</v>
      </c>
      <c r="BB194" s="217">
        <f t="shared" ca="1" si="39"/>
        <v>34656.917673380027</v>
      </c>
      <c r="BC194" s="217">
        <f t="shared" ca="1" si="40"/>
        <v>21442.264519195753</v>
      </c>
      <c r="BD194" s="217">
        <f t="shared" ca="1" si="41"/>
        <v>24136.637174137915</v>
      </c>
      <c r="BE194" s="217">
        <f ca="1">BD194-(DCF!$J$48-DCF!$J$51)</f>
        <v>23574.497174137916</v>
      </c>
      <c r="BF194" s="220">
        <f ca="1">BE194/DCF!$J$55</f>
        <v>951.3636036719729</v>
      </c>
    </row>
    <row r="195" spans="1:58" ht="15" customHeight="1">
      <c r="A195">
        <v>169</v>
      </c>
      <c r="B195" s="215">
        <f t="shared" ca="1" si="28"/>
        <v>7.5625346359376011E-2</v>
      </c>
      <c r="C195" s="216">
        <f t="shared" ca="1" si="29"/>
        <v>0.19445481012226981</v>
      </c>
      <c r="D195" s="215">
        <f t="shared" ca="1" si="30"/>
        <v>0.63623547501394029</v>
      </c>
      <c r="E195" s="216">
        <f t="shared" ca="1" si="31"/>
        <v>0.57352343265657624</v>
      </c>
      <c r="F195" s="217">
        <f ca="1">DCF!$H$7*(1+('A1'!F14+$C195*('A1'!F12-'A1'!F14)))</f>
        <v>6124.2879958122912</v>
      </c>
      <c r="G195" s="217">
        <f ca="1">F195*(1+('A1'!G14+$C195*('A1'!G12-'A1'!G14)))</f>
        <v>6670.3798644649951</v>
      </c>
      <c r="H195" s="217">
        <f ca="1">G195*(1+('A1'!H14+$C195*('A1'!H12-'A1'!H14)))</f>
        <v>7172.5202261866789</v>
      </c>
      <c r="I195" s="217">
        <f ca="1">H195*(1+('A1'!I14+$C195*('A1'!I12-'A1'!I14)))</f>
        <v>7656.6720327773273</v>
      </c>
      <c r="J195" s="217">
        <f ca="1">I195*(1+('A1'!J14+$C195*('A1'!J12-'A1'!J14)))</f>
        <v>8143.7270038573488</v>
      </c>
      <c r="K195" s="216">
        <f ca="1">'A1'!F21+$C195*('A1'!F19-'A1'!F21)</f>
        <v>0.36930498544327517</v>
      </c>
      <c r="L195" s="216">
        <f ca="1">'A1'!G21+$C195*('A1'!G19-'A1'!G21)</f>
        <v>0.3704158892408298</v>
      </c>
      <c r="M195" s="216">
        <f ca="1">'A1'!H21+$C195*('A1'!H19-'A1'!H21)</f>
        <v>0.36347134113960705</v>
      </c>
      <c r="N195" s="216">
        <f ca="1">'A1'!I21+$C195*('A1'!I19-'A1'!I21)</f>
        <v>0.35847134113960705</v>
      </c>
      <c r="O195" s="216">
        <f ca="1">'A1'!J21+$C195*('A1'!J19-'A1'!J21)</f>
        <v>0.35347134113960704</v>
      </c>
      <c r="P195" s="216">
        <f ca="1">'A1'!F28+$C195*('A1'!F26-'A1'!F28)</f>
        <v>0.45513862974694325</v>
      </c>
      <c r="Q195" s="216">
        <f ca="1">'A1'!G28+$C195*('A1'!G26-'A1'!G28)</f>
        <v>0.45624953354449788</v>
      </c>
      <c r="R195" s="216">
        <f ca="1">'A1'!H28+$C195*('A1'!H26-'A1'!H28)</f>
        <v>0.45333271139266385</v>
      </c>
      <c r="S195" s="216">
        <f ca="1">'A1'!I28+$C195*('A1'!I26-'A1'!I28)</f>
        <v>0.4523604373420525</v>
      </c>
      <c r="T195" s="216">
        <f ca="1">'A1'!J28+$C195*('A1'!J26-'A1'!J28)</f>
        <v>0.45138816329144116</v>
      </c>
      <c r="U195" s="217">
        <f t="shared" ca="1" si="32"/>
        <v>1075.1578600787486</v>
      </c>
      <c r="V195" s="217">
        <f t="shared" ca="1" si="33"/>
        <v>1156.2074736683032</v>
      </c>
      <c r="W195" s="217">
        <f t="shared" ca="1" si="34"/>
        <v>1313.976638567719</v>
      </c>
      <c r="X195" s="217">
        <f t="shared" ca="1" si="35"/>
        <v>1448.3990311897039</v>
      </c>
      <c r="Y195" s="217">
        <f t="shared" ca="1" si="36"/>
        <v>1589.1709233109777</v>
      </c>
      <c r="Z195" s="217">
        <f ca="1">F195*('A1'!F35+$C195*('A1'!F33-'A1'!F35))</f>
        <v>361.5027934519386</v>
      </c>
      <c r="AA195" s="217">
        <f ca="1">G195*('A1'!G35+$C195*('A1'!G33-'A1'!G35))</f>
        <v>400.59267709695013</v>
      </c>
      <c r="AB195" s="217">
        <f ca="1">H195*('A1'!H35+$C195*('A1'!H33-'A1'!H35))</f>
        <v>415.00917192570677</v>
      </c>
      <c r="AC195" s="217">
        <f ca="1">I195*('A1'!I35+$C195*('A1'!I33-'A1'!I35))</f>
        <v>426.22045742545851</v>
      </c>
      <c r="AD195" s="217">
        <f ca="1">J195*('A1'!J35+$C195*('A1'!J33-'A1'!J35))</f>
        <v>437.04566955733935</v>
      </c>
      <c r="AE195" s="217">
        <f ca="1">F195*('A1'!F43+$C195*('A1'!F41-'A1'!F43))</f>
        <v>649.85373435215649</v>
      </c>
      <c r="AF195" s="217">
        <f ca="1">G195*('A1'!G43+$C195*('A1'!G41-'A1'!G43))</f>
        <v>721.69562366389607</v>
      </c>
      <c r="AG195" s="217">
        <f ca="1">H195*('A1'!H43+$C195*('A1'!H41-'A1'!H43))</f>
        <v>704.29903669575674</v>
      </c>
      <c r="AH195" s="217">
        <f ca="1">I195*('A1'!I43+$C195*('A1'!I41-'A1'!I43))</f>
        <v>675.27315839326877</v>
      </c>
      <c r="AI195" s="217">
        <f ca="1">J195*('A1'!J43+$C195*('A1'!J41-'A1'!J43))</f>
        <v>677.50988925936747</v>
      </c>
      <c r="AJ195" s="217">
        <f ca="1">(U195-Z195)*DCF!$H$40</f>
        <v>172.70452612368803</v>
      </c>
      <c r="AK195" s="217">
        <f ca="1">(V195-AA195)*DCF!$H$40</f>
        <v>182.85878077026743</v>
      </c>
      <c r="AL195" s="217">
        <f ca="1">(W195-AB195)*DCF!$H$40</f>
        <v>217.55012692736693</v>
      </c>
      <c r="AM195" s="217">
        <f ca="1">(X195-AC195)*DCF!$H$40</f>
        <v>247.36721485094736</v>
      </c>
      <c r="AN195" s="217">
        <f ca="1">(Y195-AD195)*DCF!$H$40</f>
        <v>278.81431140838049</v>
      </c>
      <c r="AO195" s="217">
        <f ca="1">(F195-DCF!$H$7)*DCF!$H$41</f>
        <v>251.74777463707966</v>
      </c>
      <c r="AP195" s="217">
        <f ca="1">(G195-F195)*DCF!$H$41</f>
        <v>181.21370311342397</v>
      </c>
      <c r="AQ195" s="217">
        <f ca="1">(H195-G195)*DCF!$H$41</f>
        <v>166.62894954799285</v>
      </c>
      <c r="AR195" s="217">
        <f ca="1">(I195-H195)*DCF!$H$41</f>
        <v>160.6596742738576</v>
      </c>
      <c r="AS195" s="217">
        <f ca="1">(J195-I195)*DCF!$H$41</f>
        <v>161.62305281520932</v>
      </c>
      <c r="AT195" s="217">
        <f ca="1">(U195-Z195)*(1-DCF!$H$40)+Z195-AE195-AO195</f>
        <v>0.8518249658245054</v>
      </c>
      <c r="AU195" s="217">
        <f ca="1">(V195-AA195)*(1-DCF!$H$40)+AA195-AF195-AP195</f>
        <v>70.439366120715732</v>
      </c>
      <c r="AV195" s="217">
        <f ca="1">(W195-AB195)*(1-DCF!$H$40)+AB195-AG195-AQ195</f>
        <v>225.49852539660233</v>
      </c>
      <c r="AW195" s="217">
        <f ca="1">(X195-AC195)*(1-DCF!$H$40)+AC195-AH195-AR195</f>
        <v>365.09898367163009</v>
      </c>
      <c r="AX195" s="217">
        <f ca="1">(Y195-AD195)*(1-DCF!$H$40)+AD195-AI195-AS195</f>
        <v>471.22366982802043</v>
      </c>
      <c r="AY195" s="218">
        <f t="shared" ca="1" si="37"/>
        <v>0.10397046865313153</v>
      </c>
      <c r="AZ195" s="219">
        <f t="shared" ca="1" si="38"/>
        <v>12.294093730626305</v>
      </c>
      <c r="BA195" s="217">
        <f ca="1">SUMPRODUCT(AT195:AX195,(1+$AY195)^(-{1,2,3,4,5}))</f>
        <v>759.33525666856758</v>
      </c>
      <c r="BB195" s="217">
        <f t="shared" ca="1" si="39"/>
        <v>19537.416285171108</v>
      </c>
      <c r="BC195" s="217">
        <f t="shared" ca="1" si="40"/>
        <v>11914.610504014709</v>
      </c>
      <c r="BD195" s="217">
        <f t="shared" ca="1" si="41"/>
        <v>12673.945760683277</v>
      </c>
      <c r="BE195" s="217">
        <f ca="1">BD195-(DCF!$J$48-DCF!$J$51)</f>
        <v>12111.805760683277</v>
      </c>
      <c r="BF195" s="220">
        <f ca="1">BE195/DCF!$J$55</f>
        <v>488.7795099230986</v>
      </c>
    </row>
    <row r="196" spans="1:58" ht="15" customHeight="1">
      <c r="A196">
        <v>170</v>
      </c>
      <c r="B196" s="215">
        <f t="shared" ca="1" si="28"/>
        <v>0.90079116947899318</v>
      </c>
      <c r="C196" s="216">
        <f t="shared" ca="1" si="29"/>
        <v>0.7772795131549336</v>
      </c>
      <c r="D196" s="215">
        <f t="shared" ca="1" si="30"/>
        <v>0.45035161453548589</v>
      </c>
      <c r="E196" s="216">
        <f t="shared" ca="1" si="31"/>
        <v>0.47452692997104279</v>
      </c>
      <c r="F196" s="217">
        <f ca="1">DCF!$H$7*(1+('A1'!F14+$C196*('A1'!F12-'A1'!F14)))</f>
        <v>6468.2830251661098</v>
      </c>
      <c r="G196" s="217">
        <f ca="1">F196*(1+('A1'!G14+$C196*('A1'!G12-'A1'!G14)))</f>
        <v>7610.5295887884922</v>
      </c>
      <c r="H196" s="217">
        <f ca="1">G196*(1+('A1'!H14+$C196*('A1'!H12-'A1'!H14)))</f>
        <v>8760.072203599133</v>
      </c>
      <c r="I196" s="217">
        <f ca="1">H196*(1+('A1'!I14+$C196*('A1'!I12-'A1'!I14)))</f>
        <v>9810.8880329644944</v>
      </c>
      <c r="J196" s="217">
        <f ca="1">I196*(1+('A1'!J14+$C196*('A1'!J12-'A1'!J14)))</f>
        <v>10835.238593784332</v>
      </c>
      <c r="K196" s="216">
        <f ca="1">'A1'!F21+$C196*('A1'!F19-'A1'!F21)</f>
        <v>0.33724962677647868</v>
      </c>
      <c r="L196" s="216">
        <f ca="1">'A1'!G21+$C196*('A1'!G19-'A1'!G21)</f>
        <v>0.32670403651337998</v>
      </c>
      <c r="M196" s="216">
        <f ca="1">'A1'!H21+$C196*('A1'!H19-'A1'!H21)</f>
        <v>0.31393124138183065</v>
      </c>
      <c r="N196" s="216">
        <f ca="1">'A1'!I21+$C196*('A1'!I19-'A1'!I21)</f>
        <v>0.30893124138183065</v>
      </c>
      <c r="O196" s="216">
        <f ca="1">'A1'!J21+$C196*('A1'!J19-'A1'!J21)</f>
        <v>0.30393124138183064</v>
      </c>
      <c r="P196" s="216">
        <f ca="1">'A1'!F28+$C196*('A1'!F26-'A1'!F28)</f>
        <v>0.44056801217112668</v>
      </c>
      <c r="Q196" s="216">
        <f ca="1">'A1'!G28+$C196*('A1'!G26-'A1'!G28)</f>
        <v>0.43002242190802797</v>
      </c>
      <c r="R196" s="216">
        <f ca="1">'A1'!H28+$C196*('A1'!H26-'A1'!H28)</f>
        <v>0.41836322921070401</v>
      </c>
      <c r="S196" s="216">
        <f ca="1">'A1'!I28+$C196*('A1'!I26-'A1'!I28)</f>
        <v>0.41447683164492932</v>
      </c>
      <c r="T196" s="216">
        <f ca="1">'A1'!J28+$C196*('A1'!J26-'A1'!J28)</f>
        <v>0.41059043407915469</v>
      </c>
      <c r="U196" s="217">
        <f t="shared" ca="1" si="32"/>
        <v>1437.1383944865324</v>
      </c>
      <c r="V196" s="217">
        <f t="shared" ca="1" si="33"/>
        <v>1851.4404863532422</v>
      </c>
      <c r="W196" s="217">
        <f t="shared" ca="1" si="34"/>
        <v>2345.119766912127</v>
      </c>
      <c r="X196" s="217">
        <f t="shared" ca="1" si="35"/>
        <v>2713.6124263563506</v>
      </c>
      <c r="Y196" s="217">
        <f t="shared" ca="1" si="36"/>
        <v>3093.2257597340199</v>
      </c>
      <c r="Z196" s="217">
        <f ca="1">F196*('A1'!F35+$C196*('A1'!F33-'A1'!F35))</f>
        <v>362.95866210621944</v>
      </c>
      <c r="AA196" s="217">
        <f ca="1">G196*('A1'!G35+$C196*('A1'!G33-'A1'!G35))</f>
        <v>412.69774716863913</v>
      </c>
      <c r="AB196" s="217">
        <f ca="1">H196*('A1'!H35+$C196*('A1'!H33-'A1'!H35))</f>
        <v>450.70506098217641</v>
      </c>
      <c r="AC196" s="217">
        <f ca="1">I196*('A1'!I35+$C196*('A1'!I33-'A1'!I35))</f>
        <v>477.52187862537818</v>
      </c>
      <c r="AD196" s="217">
        <f ca="1">J196*('A1'!J35+$C196*('A1'!J33-'A1'!J35))</f>
        <v>505.70925350279174</v>
      </c>
      <c r="AE196" s="217">
        <f ca="1">F196*('A1'!F43+$C196*('A1'!F41-'A1'!F43))</f>
        <v>610.95785515328339</v>
      </c>
      <c r="AF196" s="217">
        <f ca="1">G196*('A1'!G43+$C196*('A1'!G41-'A1'!G43))</f>
        <v>668.1680970338108</v>
      </c>
      <c r="AG196" s="217">
        <f ca="1">H196*('A1'!H43+$C196*('A1'!H41-'A1'!H43))</f>
        <v>681.49171836136293</v>
      </c>
      <c r="AH196" s="217">
        <f ca="1">I196*('A1'!I43+$C196*('A1'!I41-'A1'!I43))</f>
        <v>665.13128354581966</v>
      </c>
      <c r="AI196" s="217">
        <f ca="1">J196*('A1'!J43+$C196*('A1'!J41-'A1'!J43))</f>
        <v>680.40115917229173</v>
      </c>
      <c r="AJ196" s="217">
        <f ca="1">(U196-Z196)*DCF!$H$40</f>
        <v>259.95149523603573</v>
      </c>
      <c r="AK196" s="217">
        <f ca="1">(V196-AA196)*DCF!$H$40</f>
        <v>348.17574288267394</v>
      </c>
      <c r="AL196" s="217">
        <f ca="1">(W196-AB196)*DCF!$H$40</f>
        <v>458.44835883504805</v>
      </c>
      <c r="AM196" s="217">
        <f ca="1">(X196-AC196)*DCF!$H$40</f>
        <v>541.13391255089527</v>
      </c>
      <c r="AN196" s="217">
        <f ca="1">(Y196-AD196)*DCF!$H$40</f>
        <v>626.17899450795721</v>
      </c>
      <c r="AO196" s="217">
        <f ca="1">(F196-DCF!$H$7)*DCF!$H$41</f>
        <v>365.8981890638882</v>
      </c>
      <c r="AP196" s="217">
        <f ca="1">(G196-F196)*DCF!$H$41</f>
        <v>379.04012409720445</v>
      </c>
      <c r="AQ196" s="217">
        <f ca="1">(H196-G196)*DCF!$H$41</f>
        <v>381.46122671715619</v>
      </c>
      <c r="AR196" s="217">
        <f ca="1">(I196-H196)*DCF!$H$41</f>
        <v>348.69998742025427</v>
      </c>
      <c r="AS196" s="217">
        <f ca="1">(J196-I196)*DCF!$H$41</f>
        <v>339.91782164866385</v>
      </c>
      <c r="AT196" s="217">
        <f ca="1">(U196-Z196)*(1-DCF!$H$40)+Z196-AE196-AO196</f>
        <v>200.33085503332512</v>
      </c>
      <c r="AU196" s="217">
        <f ca="1">(V196-AA196)*(1-DCF!$H$40)+AA196-AF196-AP196</f>
        <v>456.05652233955294</v>
      </c>
      <c r="AV196" s="217">
        <f ca="1">(W196-AB196)*(1-DCF!$H$40)+AB196-AG196-AQ196</f>
        <v>823.71846299855974</v>
      </c>
      <c r="AW196" s="217">
        <f ca="1">(X196-AC196)*(1-DCF!$H$40)+AC196-AH196-AR196</f>
        <v>1158.6472428393813</v>
      </c>
      <c r="AX196" s="217">
        <f ca="1">(Y196-AD196)*(1-DCF!$H$40)+AD196-AI196-AS196</f>
        <v>1446.7277844051071</v>
      </c>
      <c r="AY196" s="218">
        <f t="shared" ca="1" si="37"/>
        <v>0.10199053859942085</v>
      </c>
      <c r="AZ196" s="219">
        <f t="shared" ca="1" si="38"/>
        <v>11.898107719884171</v>
      </c>
      <c r="BA196" s="217">
        <f ca="1">SUMPRODUCT(AT196:AX196,(1+$AY196)^(-{1,2,3,4,5}))</f>
        <v>2848.7496959445107</v>
      </c>
      <c r="BB196" s="217">
        <f t="shared" ca="1" si="39"/>
        <v>36803.533291235923</v>
      </c>
      <c r="BC196" s="217">
        <f t="shared" ca="1" si="40"/>
        <v>22646.452763021793</v>
      </c>
      <c r="BD196" s="217">
        <f t="shared" ca="1" si="41"/>
        <v>25495.202458966305</v>
      </c>
      <c r="BE196" s="217">
        <f ca="1">BD196-(DCF!$J$48-DCF!$J$51)</f>
        <v>24933.062458966306</v>
      </c>
      <c r="BF196" s="220">
        <f ca="1">BE196/DCF!$J$55</f>
        <v>1006.1893569277363</v>
      </c>
    </row>
    <row r="197" spans="1:58" ht="15" customHeight="1">
      <c r="A197">
        <v>171</v>
      </c>
      <c r="B197" s="215">
        <f t="shared" ca="1" si="28"/>
        <v>0.58954426506319757</v>
      </c>
      <c r="C197" s="216">
        <f t="shared" ca="1" si="29"/>
        <v>0.54697917545834474</v>
      </c>
      <c r="D197" s="215">
        <f t="shared" ca="1" si="30"/>
        <v>0.11792930527837753</v>
      </c>
      <c r="E197" s="216">
        <f t="shared" ca="1" si="31"/>
        <v>0.24282638373782361</v>
      </c>
      <c r="F197" s="217">
        <f ca="1">DCF!$H$7*(1+('A1'!F14+$C197*('A1'!F12-'A1'!F14)))</f>
        <v>6332.3550677306948</v>
      </c>
      <c r="G197" s="217">
        <f ca="1">F197*(1+('A1'!G14+$C197*('A1'!G12-'A1'!G14)))</f>
        <v>7231.8463248430571</v>
      </c>
      <c r="H197" s="217">
        <f ca="1">G197*(1+('A1'!H14+$C197*('A1'!H12-'A1'!H14)))</f>
        <v>8107.6756552597453</v>
      </c>
      <c r="I197" s="217">
        <f ca="1">H197*(1+('A1'!I14+$C197*('A1'!I12-'A1'!I14)))</f>
        <v>8912.1851150545226</v>
      </c>
      <c r="J197" s="217">
        <f ca="1">I197*(1+('A1'!J14+$C197*('A1'!J12-'A1'!J14)))</f>
        <v>9699.028947410774</v>
      </c>
      <c r="K197" s="216">
        <f ca="1">'A1'!F21+$C197*('A1'!F19-'A1'!F21)</f>
        <v>0.34991614534979104</v>
      </c>
      <c r="L197" s="216">
        <f ca="1">'A1'!G21+$C197*('A1'!G19-'A1'!G21)</f>
        <v>0.34397656184062414</v>
      </c>
      <c r="M197" s="216">
        <f ca="1">'A1'!H21+$C197*('A1'!H19-'A1'!H21)</f>
        <v>0.33350677008604068</v>
      </c>
      <c r="N197" s="216">
        <f ca="1">'A1'!I21+$C197*('A1'!I19-'A1'!I21)</f>
        <v>0.32850677008604068</v>
      </c>
      <c r="O197" s="216">
        <f ca="1">'A1'!J21+$C197*('A1'!J19-'A1'!J21)</f>
        <v>0.32350677008604067</v>
      </c>
      <c r="P197" s="216">
        <f ca="1">'A1'!F28+$C197*('A1'!F26-'A1'!F28)</f>
        <v>0.44632552061354142</v>
      </c>
      <c r="Q197" s="216">
        <f ca="1">'A1'!G28+$C197*('A1'!G26-'A1'!G28)</f>
        <v>0.44038593710437451</v>
      </c>
      <c r="R197" s="216">
        <f ca="1">'A1'!H28+$C197*('A1'!H26-'A1'!H28)</f>
        <v>0.43218124947249936</v>
      </c>
      <c r="S197" s="216">
        <f ca="1">'A1'!I28+$C197*('A1'!I26-'A1'!I28)</f>
        <v>0.42944635359520761</v>
      </c>
      <c r="T197" s="216">
        <f ca="1">'A1'!J28+$C197*('A1'!J26-'A1'!J28)</f>
        <v>0.42671145771791591</v>
      </c>
      <c r="U197" s="217">
        <f t="shared" ca="1" si="32"/>
        <v>1290.2701191294559</v>
      </c>
      <c r="V197" s="217">
        <f t="shared" ca="1" si="33"/>
        <v>1559.4572695029528</v>
      </c>
      <c r="W197" s="217">
        <f t="shared" ca="1" si="34"/>
        <v>1899.7255395609225</v>
      </c>
      <c r="X197" s="217">
        <f t="shared" ca="1" si="35"/>
        <v>2157.1665682734219</v>
      </c>
      <c r="Y197" s="217">
        <f t="shared" ca="1" si="36"/>
        <v>2422.6406390649886</v>
      </c>
      <c r="Z197" s="217">
        <f ca="1">F197*('A1'!F35+$C197*('A1'!F33-'A1'!F35))</f>
        <v>362.62297229555764</v>
      </c>
      <c r="AA197" s="217">
        <f ca="1">G197*('A1'!G35+$C197*('A1'!G33-'A1'!G35))</f>
        <v>408.81777874222837</v>
      </c>
      <c r="AB197" s="217">
        <f ca="1">H197*('A1'!H35+$C197*('A1'!H33-'A1'!H35))</f>
        <v>437.67851212281033</v>
      </c>
      <c r="AC197" s="217">
        <f ca="1">I197*('A1'!I35+$C197*('A1'!I33-'A1'!I35))</f>
        <v>458.40938068398646</v>
      </c>
      <c r="AD197" s="217">
        <f ca="1">J197*('A1'!J35+$C197*('A1'!J33-'A1'!J35))</f>
        <v>479.48361877818701</v>
      </c>
      <c r="AE197" s="217">
        <f ca="1">F197*('A1'!F43+$C197*('A1'!F41-'A1'!F43))</f>
        <v>627.28573037724038</v>
      </c>
      <c r="AF197" s="217">
        <f ca="1">G197*('A1'!G43+$C197*('A1'!G41-'A1'!G43))</f>
        <v>693.21390046380748</v>
      </c>
      <c r="AG197" s="217">
        <f ca="1">H197*('A1'!H43+$C197*('A1'!H41-'A1'!H43))</f>
        <v>696.09040273435483</v>
      </c>
      <c r="AH197" s="217">
        <f ca="1">I197*('A1'!I43+$C197*('A1'!I41-'A1'!I43))</f>
        <v>676.04029762841662</v>
      </c>
      <c r="AI197" s="217">
        <f ca="1">J197*('A1'!J43+$C197*('A1'!J41-'A1'!J43))</f>
        <v>687.23176529292198</v>
      </c>
      <c r="AJ197" s="217">
        <f ca="1">(U197-Z197)*DCF!$H$40</f>
        <v>224.49060953380337</v>
      </c>
      <c r="AK197" s="217">
        <f ca="1">(V197-AA197)*DCF!$H$40</f>
        <v>278.45475676409535</v>
      </c>
      <c r="AL197" s="217">
        <f ca="1">(W197-AB197)*DCF!$H$40</f>
        <v>353.81538064002314</v>
      </c>
      <c r="AM197" s="217">
        <f ca="1">(X197-AC197)*DCF!$H$40</f>
        <v>411.09923939664338</v>
      </c>
      <c r="AN197" s="217">
        <f ca="1">(Y197-AD197)*DCF!$H$40</f>
        <v>470.24399890940595</v>
      </c>
      <c r="AO197" s="217">
        <f ca="1">(F197-DCF!$H$7)*DCF!$H$41</f>
        <v>320.7922097635801</v>
      </c>
      <c r="AP197" s="217">
        <f ca="1">(G197-F197)*DCF!$H$41</f>
        <v>298.48483556737</v>
      </c>
      <c r="AQ197" s="217">
        <f ca="1">(H197-G197)*DCF!$H$41</f>
        <v>290.63292345247191</v>
      </c>
      <c r="AR197" s="217">
        <f ca="1">(I197-H197)*DCF!$H$41</f>
        <v>266.96632337499284</v>
      </c>
      <c r="AS197" s="217">
        <f ca="1">(J197-I197)*DCF!$H$41</f>
        <v>261.10420758510679</v>
      </c>
      <c r="AT197" s="217">
        <f ca="1">(U197-Z197)*(1-DCF!$H$40)+Z197-AE197-AO197</f>
        <v>117.70156945483211</v>
      </c>
      <c r="AU197" s="217">
        <f ca="1">(V197-AA197)*(1-DCF!$H$40)+AA197-AF197-AP197</f>
        <v>289.30377670768013</v>
      </c>
      <c r="AV197" s="217">
        <f ca="1">(W197-AB197)*(1-DCF!$H$40)+AB197-AG197-AQ197</f>
        <v>559.18683273407271</v>
      </c>
      <c r="AW197" s="217">
        <f ca="1">(X197-AC197)*(1-DCF!$H$40)+AC197-AH197-AR197</f>
        <v>803.06070787336932</v>
      </c>
      <c r="AX197" s="217">
        <f ca="1">(Y197-AD197)*(1-DCF!$H$40)+AD197-AI197-AS197</f>
        <v>1004.060667277554</v>
      </c>
      <c r="AY197" s="218">
        <f t="shared" ca="1" si="37"/>
        <v>9.7356527674756471E-2</v>
      </c>
      <c r="AZ197" s="219">
        <f t="shared" ca="1" si="38"/>
        <v>10.971305534951295</v>
      </c>
      <c r="BA197" s="217">
        <f ca="1">SUMPRODUCT(AT197:AX197,(1+$AY197)^(-{1,2,3,4,5}))</f>
        <v>1955.4691537256849</v>
      </c>
      <c r="BB197" s="217">
        <f t="shared" ca="1" si="39"/>
        <v>26579.530652571651</v>
      </c>
      <c r="BC197" s="217">
        <f t="shared" ca="1" si="40"/>
        <v>16703.541128459467</v>
      </c>
      <c r="BD197" s="217">
        <f t="shared" ca="1" si="41"/>
        <v>18659.010282185151</v>
      </c>
      <c r="BE197" s="217">
        <f ca="1">BD197-(DCF!$J$48-DCF!$J$51)</f>
        <v>18096.870282185151</v>
      </c>
      <c r="BF197" s="220">
        <f ca="1">BE197/DCF!$J$55</f>
        <v>730.3105385310721</v>
      </c>
    </row>
    <row r="198" spans="1:58" ht="15" customHeight="1">
      <c r="A198">
        <v>172</v>
      </c>
      <c r="B198" s="215">
        <f t="shared" ca="1" si="28"/>
        <v>7.230089043236354E-2</v>
      </c>
      <c r="C198" s="216">
        <f t="shared" ca="1" si="29"/>
        <v>0.19013270422571119</v>
      </c>
      <c r="D198" s="215">
        <f t="shared" ca="1" si="30"/>
        <v>0.36090371645989872</v>
      </c>
      <c r="E198" s="216">
        <f t="shared" ca="1" si="31"/>
        <v>0.42479625496224582</v>
      </c>
      <c r="F198" s="217">
        <f ca="1">DCF!$H$7*(1+('A1'!F14+$C198*('A1'!F12-'A1'!F14)))</f>
        <v>6121.7370007411819</v>
      </c>
      <c r="G198" s="217">
        <f ca="1">F198*(1+('A1'!G14+$C198*('A1'!G12-'A1'!G14)))</f>
        <v>6663.6325823620791</v>
      </c>
      <c r="H198" s="217">
        <f ca="1">G198*(1+('A1'!H14+$C198*('A1'!H12-'A1'!H14)))</f>
        <v>7161.5208942508207</v>
      </c>
      <c r="I198" s="217">
        <f ca="1">H198*(1+('A1'!I14+$C198*('A1'!I12-'A1'!I14)))</f>
        <v>7642.1444790227179</v>
      </c>
      <c r="J198" s="217">
        <f ca="1">I198*(1+('A1'!J14+$C198*('A1'!J12-'A1'!J14)))</f>
        <v>8125.9632146854665</v>
      </c>
      <c r="K198" s="216">
        <f ca="1">'A1'!F21+$C198*('A1'!F19-'A1'!F21)</f>
        <v>0.36954270126758587</v>
      </c>
      <c r="L198" s="216">
        <f ca="1">'A1'!G21+$C198*('A1'!G19-'A1'!G21)</f>
        <v>0.37074004718307169</v>
      </c>
      <c r="M198" s="216">
        <f ca="1">'A1'!H21+$C198*('A1'!H19-'A1'!H21)</f>
        <v>0.36383872014081453</v>
      </c>
      <c r="N198" s="216">
        <f ca="1">'A1'!I21+$C198*('A1'!I19-'A1'!I21)</f>
        <v>0.35883872014081453</v>
      </c>
      <c r="O198" s="216">
        <f ca="1">'A1'!J21+$C198*('A1'!J19-'A1'!J21)</f>
        <v>0.35383872014081452</v>
      </c>
      <c r="P198" s="216">
        <f ca="1">'A1'!F28+$C198*('A1'!F26-'A1'!F28)</f>
        <v>0.45524668239435723</v>
      </c>
      <c r="Q198" s="216">
        <f ca="1">'A1'!G28+$C198*('A1'!G26-'A1'!G28)</f>
        <v>0.45644402830984299</v>
      </c>
      <c r="R198" s="216">
        <f ca="1">'A1'!H28+$C198*('A1'!H26-'A1'!H28)</f>
        <v>0.45359203774645734</v>
      </c>
      <c r="S198" s="216">
        <f ca="1">'A1'!I28+$C198*('A1'!I26-'A1'!I28)</f>
        <v>0.4526413742253288</v>
      </c>
      <c r="T198" s="216">
        <f ca="1">'A1'!J28+$C198*('A1'!J26-'A1'!J28)</f>
        <v>0.45169071070420025</v>
      </c>
      <c r="U198" s="217">
        <f t="shared" ca="1" si="32"/>
        <v>1072.5933129593507</v>
      </c>
      <c r="V198" s="217">
        <f t="shared" ca="1" si="33"/>
        <v>1151.5818252964386</v>
      </c>
      <c r="W198" s="217">
        <f t="shared" ca="1" si="34"/>
        <v>1307.4734420378393</v>
      </c>
      <c r="X198" s="217">
        <f t="shared" ca="1" si="35"/>
        <v>1440.6963560256615</v>
      </c>
      <c r="Y198" s="217">
        <f t="shared" ca="1" si="36"/>
        <v>1580.2606912923561</v>
      </c>
      <c r="Z198" s="217">
        <f ca="1">F198*('A1'!F35+$C198*('A1'!F33-'A1'!F35))</f>
        <v>361.48450799192335</v>
      </c>
      <c r="AA198" s="217">
        <f ca="1">G198*('A1'!G35+$C198*('A1'!G33-'A1'!G35))</f>
        <v>400.4754752779383</v>
      </c>
      <c r="AB198" s="217">
        <f ca="1">H198*('A1'!H35+$C198*('A1'!H33-'A1'!H35))</f>
        <v>414.71322098112796</v>
      </c>
      <c r="AC198" s="217">
        <f ca="1">I198*('A1'!I35+$C198*('A1'!I33-'A1'!I35))</f>
        <v>425.80812063275556</v>
      </c>
      <c r="AD198" s="217">
        <f ca="1">J198*('A1'!J35+$C198*('A1'!J33-'A1'!J35))</f>
        <v>436.51380369702451</v>
      </c>
      <c r="AE198" s="217">
        <f ca="1">F198*('A1'!F43+$C198*('A1'!F41-'A1'!F43))</f>
        <v>650.11222187133967</v>
      </c>
      <c r="AF198" s="217">
        <f ca="1">G198*('A1'!G43+$C198*('A1'!G41-'A1'!G43))</f>
        <v>721.97364007185206</v>
      </c>
      <c r="AG198" s="217">
        <f ca="1">H198*('A1'!H43+$C198*('A1'!H41-'A1'!H43))</f>
        <v>704.30231720658674</v>
      </c>
      <c r="AH198" s="217">
        <f ca="1">I198*('A1'!I43+$C198*('A1'!I41-'A1'!I43))</f>
        <v>675.14796965135201</v>
      </c>
      <c r="AI198" s="217">
        <f ca="1">J198*('A1'!J43+$C198*('A1'!J41-'A1'!J43))</f>
        <v>677.26129170605395</v>
      </c>
      <c r="AJ198" s="217">
        <f ca="1">(U198-Z198)*DCF!$H$40</f>
        <v>172.08833080211741</v>
      </c>
      <c r="AK198" s="217">
        <f ca="1">(V198-AA198)*DCF!$H$40</f>
        <v>181.76773670447707</v>
      </c>
      <c r="AL198" s="217">
        <f ca="1">(W198-AB198)*DCF!$H$40</f>
        <v>216.04797349572414</v>
      </c>
      <c r="AM198" s="217">
        <f ca="1">(X198-AC198)*DCF!$H$40</f>
        <v>245.60295296508323</v>
      </c>
      <c r="AN198" s="217">
        <f ca="1">(Y198-AD198)*DCF!$H$40</f>
        <v>276.78674679807023</v>
      </c>
      <c r="AO198" s="217">
        <f ca="1">(F198-DCF!$H$7)*DCF!$H$41</f>
        <v>250.90125907807612</v>
      </c>
      <c r="AP198" s="217">
        <f ca="1">(G198-F198)*DCF!$H$41</f>
        <v>179.8212181562013</v>
      </c>
      <c r="AQ198" s="217">
        <f ca="1">(H198-G198)*DCF!$H$41</f>
        <v>165.21796040810455</v>
      </c>
      <c r="AR198" s="217">
        <f ca="1">(I198-H198)*DCF!$H$41</f>
        <v>159.48887833661189</v>
      </c>
      <c r="AS198" s="217">
        <f ca="1">(J198-I198)*DCF!$H$41</f>
        <v>160.54914888479979</v>
      </c>
      <c r="AT198" s="217">
        <f ca="1">(U198-Z198)*(1-DCF!$H$40)+Z198-AE198-AO198</f>
        <v>-0.50849879218253591</v>
      </c>
      <c r="AU198" s="217">
        <f ca="1">(V198-AA198)*(1-DCF!$H$40)+AA198-AF198-AP198</f>
        <v>68.019230363908179</v>
      </c>
      <c r="AV198" s="217">
        <f ca="1">(W198-AB198)*(1-DCF!$H$40)+AB198-AG198-AQ198</f>
        <v>221.90519092742386</v>
      </c>
      <c r="AW198" s="217">
        <f ca="1">(X198-AC198)*(1-DCF!$H$40)+AC198-AH198-AR198</f>
        <v>360.45655507261444</v>
      </c>
      <c r="AX198" s="217">
        <f ca="1">(Y198-AD198)*(1-DCF!$H$40)+AD198-AI198-AS198</f>
        <v>465.66350390343212</v>
      </c>
      <c r="AY198" s="218">
        <f t="shared" ca="1" si="37"/>
        <v>0.10099592509924492</v>
      </c>
      <c r="AZ198" s="219">
        <f t="shared" ca="1" si="38"/>
        <v>11.699185019848983</v>
      </c>
      <c r="BA198" s="217">
        <f ca="1">SUMPRODUCT(AT198:AX198,(1+$AY198)^(-{1,2,3,4,5}))</f>
        <v>755.06147338356811</v>
      </c>
      <c r="BB198" s="217">
        <f t="shared" ca="1" si="39"/>
        <v>18487.76220702373</v>
      </c>
      <c r="BC198" s="217">
        <f t="shared" ca="1" si="40"/>
        <v>11427.619948615666</v>
      </c>
      <c r="BD198" s="217">
        <f t="shared" ca="1" si="41"/>
        <v>12182.681421999234</v>
      </c>
      <c r="BE198" s="217">
        <f ca="1">BD198-(DCF!$J$48-DCF!$J$51)</f>
        <v>11620.541421999234</v>
      </c>
      <c r="BF198" s="220">
        <f ca="1">BE198/DCF!$J$55</f>
        <v>468.95422974199244</v>
      </c>
    </row>
    <row r="199" spans="1:58" ht="15" customHeight="1">
      <c r="A199">
        <v>173</v>
      </c>
      <c r="B199" s="215">
        <f t="shared" ca="1" si="28"/>
        <v>0.9414270459148355</v>
      </c>
      <c r="C199" s="216">
        <f t="shared" ca="1" si="29"/>
        <v>0.82886707785296765</v>
      </c>
      <c r="D199" s="215">
        <f t="shared" ca="1" si="30"/>
        <v>5.2652608269828316E-2</v>
      </c>
      <c r="E199" s="216">
        <f t="shared" ca="1" si="31"/>
        <v>0.16225382625662224</v>
      </c>
      <c r="F199" s="217">
        <f ca="1">DCF!$H$7*(1+('A1'!F14+$C199*('A1'!F12-'A1'!F14)))</f>
        <v>6498.7310582372102</v>
      </c>
      <c r="G199" s="217">
        <f ca="1">F199*(1+('A1'!G14+$C199*('A1'!G12-'A1'!G14)))</f>
        <v>7696.6425550304521</v>
      </c>
      <c r="H199" s="217">
        <f ca="1">G199*(1+('A1'!H14+$C199*('A1'!H12-'A1'!H14)))</f>
        <v>8910.8088538846714</v>
      </c>
      <c r="I199" s="217">
        <f ca="1">H199*(1+('A1'!I14+$C199*('A1'!I12-'A1'!I14)))</f>
        <v>10021.078145221223</v>
      </c>
      <c r="J199" s="217">
        <f ca="1">I199*(1+('A1'!J14+$C199*('A1'!J12-'A1'!J14)))</f>
        <v>11103.561975623888</v>
      </c>
      <c r="K199" s="216">
        <f ca="1">'A1'!F21+$C199*('A1'!F19-'A1'!F21)</f>
        <v>0.3344123107180868</v>
      </c>
      <c r="L199" s="216">
        <f ca="1">'A1'!G21+$C199*('A1'!G19-'A1'!G21)</f>
        <v>0.32283496916102744</v>
      </c>
      <c r="M199" s="216">
        <f ca="1">'A1'!H21+$C199*('A1'!H19-'A1'!H21)</f>
        <v>0.30954629838249775</v>
      </c>
      <c r="N199" s="216">
        <f ca="1">'A1'!I21+$C199*('A1'!I19-'A1'!I21)</f>
        <v>0.30454629838249775</v>
      </c>
      <c r="O199" s="216">
        <f ca="1">'A1'!J21+$C199*('A1'!J19-'A1'!J21)</f>
        <v>0.29954629838249774</v>
      </c>
      <c r="P199" s="216">
        <f ca="1">'A1'!F28+$C199*('A1'!F26-'A1'!F28)</f>
        <v>0.43927832305367581</v>
      </c>
      <c r="Q199" s="216">
        <f ca="1">'A1'!G28+$C199*('A1'!G26-'A1'!G28)</f>
        <v>0.42770098149661645</v>
      </c>
      <c r="R199" s="216">
        <f ca="1">'A1'!H28+$C199*('A1'!H26-'A1'!H28)</f>
        <v>0.41526797532882198</v>
      </c>
      <c r="S199" s="216">
        <f ca="1">'A1'!I28+$C199*('A1'!I26-'A1'!I28)</f>
        <v>0.41112363993955714</v>
      </c>
      <c r="T199" s="216">
        <f ca="1">'A1'!J28+$C199*('A1'!J26-'A1'!J28)</f>
        <v>0.4069793045502923</v>
      </c>
      <c r="U199" s="217">
        <f t="shared" ca="1" si="32"/>
        <v>1470.7237070774258</v>
      </c>
      <c r="V199" s="217">
        <f t="shared" ca="1" si="33"/>
        <v>1920.0356181185941</v>
      </c>
      <c r="W199" s="217">
        <f t="shared" ca="1" si="34"/>
        <v>2452.1274062758562</v>
      </c>
      <c r="X199" s="217">
        <f t="shared" ca="1" si="35"/>
        <v>2849.2937671102577</v>
      </c>
      <c r="Y199" s="217">
        <f t="shared" ca="1" si="36"/>
        <v>3258.6111560946201</v>
      </c>
      <c r="Z199" s="217">
        <f ca="1">F199*('A1'!F35+$C199*('A1'!F33-'A1'!F35))</f>
        <v>362.99094238426562</v>
      </c>
      <c r="AA199" s="217">
        <f ca="1">G199*('A1'!G35+$C199*('A1'!G33-'A1'!G35))</f>
        <v>413.39690217321913</v>
      </c>
      <c r="AB199" s="217">
        <f ca="1">H199*('A1'!H35+$C199*('A1'!H33-'A1'!H35))</f>
        <v>453.40389417679717</v>
      </c>
      <c r="AC199" s="217">
        <f ca="1">I199*('A1'!I35+$C199*('A1'!I33-'A1'!I35))</f>
        <v>481.54883131284186</v>
      </c>
      <c r="AD199" s="217">
        <f ca="1">J199*('A1'!J35+$C199*('A1'!J33-'A1'!J35))</f>
        <v>511.35894701300134</v>
      </c>
      <c r="AE199" s="217">
        <f ca="1">F199*('A1'!F43+$C199*('A1'!F41-'A1'!F43))</f>
        <v>607.12873196622513</v>
      </c>
      <c r="AF199" s="217">
        <f ca="1">G199*('A1'!G43+$C199*('A1'!G41-'A1'!G43))</f>
        <v>661.83161699316076</v>
      </c>
      <c r="AG199" s="217">
        <f ca="1">H199*('A1'!H43+$C199*('A1'!H41-'A1'!H43))</f>
        <v>677.12926629698961</v>
      </c>
      <c r="AH199" s="217">
        <f ca="1">I199*('A1'!I43+$C199*('A1'!I41-'A1'!I43))</f>
        <v>661.28746222521488</v>
      </c>
      <c r="AI199" s="217">
        <f ca="1">J199*('A1'!J43+$C199*('A1'!J41-'A1'!J43))</f>
        <v>677.2023839088356</v>
      </c>
      <c r="AJ199" s="217">
        <f ca="1">(U199-Z199)*DCF!$H$40</f>
        <v>268.0713290557448</v>
      </c>
      <c r="AK199" s="217">
        <f ca="1">(V199-AA199)*DCF!$H$40</f>
        <v>364.60656925878072</v>
      </c>
      <c r="AL199" s="217">
        <f ca="1">(W199-AB199)*DCF!$H$40</f>
        <v>483.69108992797226</v>
      </c>
      <c r="AM199" s="217">
        <f ca="1">(X199-AC199)*DCF!$H$40</f>
        <v>572.99427446297466</v>
      </c>
      <c r="AN199" s="217">
        <f ca="1">(Y199-AD199)*DCF!$H$40</f>
        <v>664.8350345977517</v>
      </c>
      <c r="AO199" s="217">
        <f ca="1">(F199-DCF!$H$7)*DCF!$H$41</f>
        <v>376.00198504046426</v>
      </c>
      <c r="AP199" s="217">
        <f ca="1">(G199-F199)*DCF!$H$41</f>
        <v>397.51183051235319</v>
      </c>
      <c r="AQ199" s="217">
        <f ca="1">(H199-G199)*DCF!$H$41</f>
        <v>402.90578168418199</v>
      </c>
      <c r="AR199" s="217">
        <f ca="1">(I199-H199)*DCF!$H$41</f>
        <v>368.42886936331115</v>
      </c>
      <c r="AS199" s="217">
        <f ca="1">(J199-I199)*DCF!$H$41</f>
        <v>359.20861438869423</v>
      </c>
      <c r="AT199" s="217">
        <f ca="1">(U199-Z199)*(1-DCF!$H$40)+Z199-AE199-AO199</f>
        <v>219.52166101499182</v>
      </c>
      <c r="AU199" s="217">
        <f ca="1">(V199-AA199)*(1-DCF!$H$40)+AA199-AF199-AP199</f>
        <v>496.08560135429934</v>
      </c>
      <c r="AV199" s="217">
        <f ca="1">(W199-AB199)*(1-DCF!$H$40)+AB199-AG199-AQ199</f>
        <v>888.40126836671232</v>
      </c>
      <c r="AW199" s="217">
        <f ca="1">(X199-AC199)*(1-DCF!$H$40)+AC199-AH199-AR199</f>
        <v>1246.583161058757</v>
      </c>
      <c r="AX199" s="217">
        <f ca="1">(Y199-AD199)*(1-DCF!$H$40)+AD199-AI199-AS199</f>
        <v>1557.3651231993383</v>
      </c>
      <c r="AY199" s="218">
        <f t="shared" ca="1" si="37"/>
        <v>9.574507652513245E-2</v>
      </c>
      <c r="AZ199" s="219">
        <f t="shared" ca="1" si="38"/>
        <v>10.64901530502649</v>
      </c>
      <c r="BA199" s="217">
        <f ca="1">SUMPRODUCT(AT199:AX199,(1+$AY199)^(-{1,2,3,4,5}))</f>
        <v>3139.4510847208185</v>
      </c>
      <c r="BB199" s="217">
        <f t="shared" ca="1" si="39"/>
        <v>34701.000074381671</v>
      </c>
      <c r="BC199" s="217">
        <f t="shared" ca="1" si="40"/>
        <v>21968.193820090186</v>
      </c>
      <c r="BD199" s="217">
        <f t="shared" ca="1" si="41"/>
        <v>25107.644904811004</v>
      </c>
      <c r="BE199" s="217">
        <f ca="1">BD199-(DCF!$J$48-DCF!$J$51)</f>
        <v>24545.504904811005</v>
      </c>
      <c r="BF199" s="220">
        <f ca="1">BE199/DCF!$J$55</f>
        <v>990.54922901205077</v>
      </c>
    </row>
    <row r="200" spans="1:58" ht="15" customHeight="1">
      <c r="A200">
        <v>174</v>
      </c>
      <c r="B200" s="215">
        <f t="shared" ca="1" si="28"/>
        <v>0.30957819639075923</v>
      </c>
      <c r="C200" s="216">
        <f t="shared" ca="1" si="29"/>
        <v>0.39343245696736767</v>
      </c>
      <c r="D200" s="215">
        <f t="shared" ca="1" si="30"/>
        <v>0.54200694523975668</v>
      </c>
      <c r="E200" s="216">
        <f t="shared" ca="1" si="31"/>
        <v>0.52146418380635118</v>
      </c>
      <c r="F200" s="217">
        <f ca="1">DCF!$H$7*(1+('A1'!F14+$C200*('A1'!F12-'A1'!F14)))</f>
        <v>6241.7286621242629</v>
      </c>
      <c r="G200" s="217">
        <f ca="1">F200*(1+('A1'!G14+$C200*('A1'!G12-'A1'!G14)))</f>
        <v>6984.5871783411967</v>
      </c>
      <c r="H200" s="217">
        <f ca="1">G200*(1+('A1'!H14+$C200*('A1'!H12-'A1'!H14)))</f>
        <v>7691.0517655403373</v>
      </c>
      <c r="I200" s="217">
        <f ca="1">H200*(1+('A1'!I14+$C200*('A1'!I12-'A1'!I14)))</f>
        <v>8347.9361991675305</v>
      </c>
      <c r="J200" s="217">
        <f ca="1">I200*(1+('A1'!J14+$C200*('A1'!J12-'A1'!J14)))</f>
        <v>8995.2374425870803</v>
      </c>
      <c r="K200" s="216">
        <f ca="1">'A1'!F21+$C200*('A1'!F19-'A1'!F21)</f>
        <v>0.35836121486679479</v>
      </c>
      <c r="L200" s="216">
        <f ca="1">'A1'!G21+$C200*('A1'!G19-'A1'!G21)</f>
        <v>0.35549256572744742</v>
      </c>
      <c r="M200" s="216">
        <f ca="1">'A1'!H21+$C200*('A1'!H19-'A1'!H21)</f>
        <v>0.34655824115777373</v>
      </c>
      <c r="N200" s="216">
        <f ca="1">'A1'!I21+$C200*('A1'!I19-'A1'!I21)</f>
        <v>0.34155824115777372</v>
      </c>
      <c r="O200" s="216">
        <f ca="1">'A1'!J21+$C200*('A1'!J19-'A1'!J21)</f>
        <v>0.33655824115777372</v>
      </c>
      <c r="P200" s="216">
        <f ca="1">'A1'!F28+$C200*('A1'!F26-'A1'!F28)</f>
        <v>0.4501641885758158</v>
      </c>
      <c r="Q200" s="216">
        <f ca="1">'A1'!G28+$C200*('A1'!G26-'A1'!G28)</f>
        <v>0.44729553943646849</v>
      </c>
      <c r="R200" s="216">
        <f ca="1">'A1'!H28+$C200*('A1'!H26-'A1'!H28)</f>
        <v>0.44139405258195796</v>
      </c>
      <c r="S200" s="216">
        <f ca="1">'A1'!I28+$C200*('A1'!I26-'A1'!I28)</f>
        <v>0.43942689029712112</v>
      </c>
      <c r="T200" s="216">
        <f ca="1">'A1'!J28+$C200*('A1'!J26-'A1'!J28)</f>
        <v>0.43745972801228428</v>
      </c>
      <c r="U200" s="217">
        <f t="shared" ca="1" si="32"/>
        <v>1195.1324774009374</v>
      </c>
      <c r="V200" s="217">
        <f t="shared" ca="1" si="33"/>
        <v>1377.4436720884851</v>
      </c>
      <c r="W200" s="217">
        <f t="shared" ca="1" si="34"/>
        <v>1630.8698856118158</v>
      </c>
      <c r="X200" s="217">
        <f t="shared" ca="1" si="35"/>
        <v>1828.322149283601</v>
      </c>
      <c r="Y200" s="217">
        <f t="shared" ca="1" si="36"/>
        <v>2032.7620250733628</v>
      </c>
      <c r="Z200" s="217">
        <f ca="1">F200*('A1'!F35+$C200*('A1'!F33-'A1'!F35))</f>
        <v>362.22522651113985</v>
      </c>
      <c r="AA200" s="217">
        <f ca="1">G200*('A1'!G35+$C200*('A1'!G33-'A1'!G35))</f>
        <v>405.56477211237865</v>
      </c>
      <c r="AB200" s="217">
        <f ca="1">H200*('A1'!H35+$C200*('A1'!H33-'A1'!H35))</f>
        <v>428.17810261184303</v>
      </c>
      <c r="AC200" s="217">
        <f ca="1">I200*('A1'!I35+$C200*('A1'!I33-'A1'!I35))</f>
        <v>444.76811095837309</v>
      </c>
      <c r="AD200" s="217">
        <f ca="1">J200*('A1'!J35+$C200*('A1'!J33-'A1'!J35))</f>
        <v>461.26507636837374</v>
      </c>
      <c r="AE200" s="217">
        <f ca="1">F200*('A1'!F43+$C200*('A1'!F41-'A1'!F43))</f>
        <v>637.47617996840506</v>
      </c>
      <c r="AF200" s="217">
        <f ca="1">G200*('A1'!G43+$C200*('A1'!G41-'A1'!G43))</f>
        <v>707.04881020252333</v>
      </c>
      <c r="AG200" s="217">
        <f ca="1">H200*('A1'!H43+$C200*('A1'!H41-'A1'!H43))</f>
        <v>701.65360663444437</v>
      </c>
      <c r="AH200" s="217">
        <f ca="1">I200*('A1'!I43+$C200*('A1'!I41-'A1'!I43))</f>
        <v>678.1017221903295</v>
      </c>
      <c r="AI200" s="217">
        <f ca="1">J200*('A1'!J43+$C200*('A1'!J41-'A1'!J43))</f>
        <v>685.70572695137082</v>
      </c>
      <c r="AJ200" s="217">
        <f ca="1">(U200-Z200)*DCF!$H$40</f>
        <v>201.56355471533101</v>
      </c>
      <c r="AK200" s="217">
        <f ca="1">(V200-AA200)*DCF!$H$40</f>
        <v>235.19469379421773</v>
      </c>
      <c r="AL200" s="217">
        <f ca="1">(W200-AB200)*DCF!$H$40</f>
        <v>291.05141148599341</v>
      </c>
      <c r="AM200" s="217">
        <f ca="1">(X200-AC200)*DCF!$H$40</f>
        <v>334.82007727470511</v>
      </c>
      <c r="AN200" s="217">
        <f ca="1">(Y200-AD200)*DCF!$H$40</f>
        <v>380.30226158660736</v>
      </c>
      <c r="AO200" s="217">
        <f ca="1">(F200-DCF!$H$7)*DCF!$H$41</f>
        <v>290.71897941074911</v>
      </c>
      <c r="AP200" s="217">
        <f ca="1">(G200-F200)*DCF!$H$41</f>
        <v>246.50823486006792</v>
      </c>
      <c r="AQ200" s="217">
        <f ca="1">(H200-G200)*DCF!$H$41</f>
        <v>234.43136826171971</v>
      </c>
      <c r="AR200" s="217">
        <f ca="1">(I200-H200)*DCF!$H$41</f>
        <v>217.97881925770082</v>
      </c>
      <c r="AS200" s="217">
        <f ca="1">(J200-I200)*DCF!$H$41</f>
        <v>214.79875838359948</v>
      </c>
      <c r="AT200" s="217">
        <f ca="1">(U200-Z200)*(1-DCF!$H$40)+Z200-AE200-AO200</f>
        <v>65.37376330645219</v>
      </c>
      <c r="AU200" s="217">
        <f ca="1">(V200-AA200)*(1-DCF!$H$40)+AA200-AF200-AP200</f>
        <v>188.69193323167607</v>
      </c>
      <c r="AV200" s="217">
        <f ca="1">(W200-AB200)*(1-DCF!$H$40)+AB200-AG200-AQ200</f>
        <v>403.73349922965826</v>
      </c>
      <c r="AW200" s="217">
        <f ca="1">(X200-AC200)*(1-DCF!$H$40)+AC200-AH200-AR200</f>
        <v>597.42153056086522</v>
      </c>
      <c r="AX200" s="217">
        <f ca="1">(Y200-AD200)*(1-DCF!$H$40)+AD200-AI200-AS200</f>
        <v>751.95527815178525</v>
      </c>
      <c r="AY200" s="218">
        <f t="shared" ca="1" si="37"/>
        <v>0.10292928367612703</v>
      </c>
      <c r="AZ200" s="219">
        <f t="shared" ca="1" si="38"/>
        <v>12.085856735225406</v>
      </c>
      <c r="BA200" s="217">
        <f ca="1">SUMPRODUCT(AT200:AX200,(1+$AY200)^(-{1,2,3,4,5}))</f>
        <v>1379.7767112211022</v>
      </c>
      <c r="BB200" s="217">
        <f t="shared" ca="1" si="39"/>
        <v>24567.670611843336</v>
      </c>
      <c r="BC200" s="217">
        <f t="shared" ca="1" si="40"/>
        <v>15053.089437044404</v>
      </c>
      <c r="BD200" s="217">
        <f t="shared" ca="1" si="41"/>
        <v>16432.866148265508</v>
      </c>
      <c r="BE200" s="217">
        <f ca="1">BD200-(DCF!$J$48-DCF!$J$51)</f>
        <v>15870.726148265509</v>
      </c>
      <c r="BF200" s="220">
        <f ca="1">BE200/DCF!$J$55</f>
        <v>640.47309725311356</v>
      </c>
    </row>
    <row r="201" spans="1:58" ht="15" customHeight="1">
      <c r="A201">
        <v>175</v>
      </c>
      <c r="B201" s="215">
        <f t="shared" ca="1" si="28"/>
        <v>0.16722673083928219</v>
      </c>
      <c r="C201" s="216">
        <f t="shared" ca="1" si="29"/>
        <v>0.28915975760752238</v>
      </c>
      <c r="D201" s="215">
        <f t="shared" ca="1" si="30"/>
        <v>0.25356295557704112</v>
      </c>
      <c r="E201" s="216">
        <f t="shared" ca="1" si="31"/>
        <v>0.35606386756945807</v>
      </c>
      <c r="F201" s="217">
        <f ca="1">DCF!$H$7*(1+('A1'!F14+$C201*('A1'!F12-'A1'!F14)))</f>
        <v>6180.1847877990149</v>
      </c>
      <c r="G201" s="217">
        <f ca="1">F201*(1+('A1'!G14+$C201*('A1'!G12-'A1'!G14)))</f>
        <v>6819.0549853484054</v>
      </c>
      <c r="H201" s="217">
        <f ca="1">G201*(1+('A1'!H14+$C201*('A1'!H12-'A1'!H14)))</f>
        <v>7416.3412518836676</v>
      </c>
      <c r="I201" s="217">
        <f ca="1">H201*(1+('A1'!I14+$C201*('A1'!I12-'A1'!I14)))</f>
        <v>7980.1639839634927</v>
      </c>
      <c r="J201" s="217">
        <f ca="1">I201*(1+('A1'!J14+$C201*('A1'!J12-'A1'!J14)))</f>
        <v>8540.7001429906486</v>
      </c>
      <c r="K201" s="216">
        <f ca="1">'A1'!F21+$C201*('A1'!F19-'A1'!F21)</f>
        <v>0.36409621333158626</v>
      </c>
      <c r="L201" s="216">
        <f ca="1">'A1'!G21+$C201*('A1'!G19-'A1'!G21)</f>
        <v>0.36331301817943584</v>
      </c>
      <c r="M201" s="216">
        <f ca="1">'A1'!H21+$C201*('A1'!H19-'A1'!H21)</f>
        <v>0.35542142060336057</v>
      </c>
      <c r="N201" s="216">
        <f ca="1">'A1'!I21+$C201*('A1'!I19-'A1'!I21)</f>
        <v>0.35042142060336057</v>
      </c>
      <c r="O201" s="216">
        <f ca="1">'A1'!J21+$C201*('A1'!J19-'A1'!J21)</f>
        <v>0.34542142060336056</v>
      </c>
      <c r="P201" s="216">
        <f ca="1">'A1'!F28+$C201*('A1'!F26-'A1'!F28)</f>
        <v>0.45277100605981196</v>
      </c>
      <c r="Q201" s="216">
        <f ca="1">'A1'!G28+$C201*('A1'!G26-'A1'!G28)</f>
        <v>0.45198781090766149</v>
      </c>
      <c r="R201" s="216">
        <f ca="1">'A1'!H28+$C201*('A1'!H26-'A1'!H28)</f>
        <v>0.4476504145435487</v>
      </c>
      <c r="S201" s="216">
        <f ca="1">'A1'!I28+$C201*('A1'!I26-'A1'!I28)</f>
        <v>0.44620461575551107</v>
      </c>
      <c r="T201" s="216">
        <f ca="1">'A1'!J28+$C201*('A1'!J26-'A1'!J28)</f>
        <v>0.44475881696747344</v>
      </c>
      <c r="U201" s="217">
        <f t="shared" ca="1" si="32"/>
        <v>1131.7944248646152</v>
      </c>
      <c r="V201" s="217">
        <f t="shared" ca="1" si="33"/>
        <v>1259.4738022033462</v>
      </c>
      <c r="W201" s="217">
        <f t="shared" ca="1" si="34"/>
        <v>1460.4864726577241</v>
      </c>
      <c r="X201" s="217">
        <f t="shared" ca="1" si="35"/>
        <v>1622.9575799248335</v>
      </c>
      <c r="Y201" s="217">
        <f t="shared" ca="1" si="36"/>
        <v>1792.0076749810419</v>
      </c>
      <c r="Z201" s="217">
        <f ca="1">F201*('A1'!F35+$C201*('A1'!F33-'A1'!F35))</f>
        <v>361.87578359189257</v>
      </c>
      <c r="AA201" s="217">
        <f ca="1">G201*('A1'!G35+$C201*('A1'!G33-'A1'!G35))</f>
        <v>403.06344622484403</v>
      </c>
      <c r="AB201" s="217">
        <f ca="1">H201*('A1'!H35+$C201*('A1'!H33-'A1'!H35))</f>
        <v>421.3908932869972</v>
      </c>
      <c r="AC201" s="217">
        <f ca="1">I201*('A1'!I35+$C201*('A1'!I33-'A1'!I35))</f>
        <v>435.15900367062864</v>
      </c>
      <c r="AD201" s="217">
        <f ca="1">J201*('A1'!J35+$C201*('A1'!J33-'A1'!J35))</f>
        <v>448.64368660972781</v>
      </c>
      <c r="AE201" s="217">
        <f ca="1">F201*('A1'!F43+$C201*('A1'!F41-'A1'!F43))</f>
        <v>644.07911195369843</v>
      </c>
      <c r="AF201" s="217">
        <f ca="1">G201*('A1'!G43+$C201*('A1'!G41-'A1'!G43))</f>
        <v>715.17845328141675</v>
      </c>
      <c r="AG201" s="217">
        <f ca="1">H201*('A1'!H43+$C201*('A1'!H41-'A1'!H43))</f>
        <v>703.65807109225784</v>
      </c>
      <c r="AH201" s="217">
        <f ca="1">I201*('A1'!I43+$C201*('A1'!I41-'A1'!I43))</f>
        <v>677.35159856204109</v>
      </c>
      <c r="AI201" s="217">
        <f ca="1">J201*('A1'!J43+$C201*('A1'!J41-'A1'!J43))</f>
        <v>682.22607545905862</v>
      </c>
      <c r="AJ201" s="217">
        <f ca="1">(U201-Z201)*DCF!$H$40</f>
        <v>186.32031118799887</v>
      </c>
      <c r="AK201" s="217">
        <f ca="1">(V201-AA201)*DCF!$H$40</f>
        <v>207.2513061467975</v>
      </c>
      <c r="AL201" s="217">
        <f ca="1">(W201-AB201)*DCF!$H$40</f>
        <v>251.46113020771591</v>
      </c>
      <c r="AM201" s="217">
        <f ca="1">(X201-AC201)*DCF!$H$40</f>
        <v>287.44725545351758</v>
      </c>
      <c r="AN201" s="217">
        <f ca="1">(Y201-AD201)*DCF!$H$40</f>
        <v>325.09408518585798</v>
      </c>
      <c r="AO201" s="217">
        <f ca="1">(F201-DCF!$H$7)*DCF!$H$41</f>
        <v>270.29642047768789</v>
      </c>
      <c r="AP201" s="217">
        <f ca="1">(G201-F201)*DCF!$H$41</f>
        <v>212.00102208508969</v>
      </c>
      <c r="AQ201" s="217">
        <f ca="1">(H201-G201)*DCF!$H$41</f>
        <v>198.20191874433712</v>
      </c>
      <c r="AR201" s="217">
        <f ca="1">(I201-H201)*DCF!$H$41</f>
        <v>187.09746664382442</v>
      </c>
      <c r="AS201" s="217">
        <f ca="1">(J201-I201)*DCF!$H$41</f>
        <v>186.0068588036155</v>
      </c>
      <c r="AT201" s="217">
        <f ca="1">(U201-Z201)*(1-DCF!$H$40)+Z201-AE201-AO201</f>
        <v>31.09858124522998</v>
      </c>
      <c r="AU201" s="217">
        <f ca="1">(V201-AA201)*(1-DCF!$H$40)+AA201-AF201-AP201</f>
        <v>125.04302069004217</v>
      </c>
      <c r="AV201" s="217">
        <f ca="1">(W201-AB201)*(1-DCF!$H$40)+AB201-AG201-AQ201</f>
        <v>307.16535261341335</v>
      </c>
      <c r="AW201" s="217">
        <f ca="1">(X201-AC201)*(1-DCF!$H$40)+AC201-AH201-AR201</f>
        <v>471.06125926545042</v>
      </c>
      <c r="AX201" s="217">
        <f ca="1">(Y201-AD201)*(1-DCF!$H$40)+AD201-AI201-AS201</f>
        <v>598.6806555325096</v>
      </c>
      <c r="AY201" s="218">
        <f t="shared" ca="1" si="37"/>
        <v>9.9621277351389162E-2</v>
      </c>
      <c r="AZ201" s="219">
        <f t="shared" ca="1" si="38"/>
        <v>11.424255470277831</v>
      </c>
      <c r="BA201" s="217">
        <f ca="1">SUMPRODUCT(AT201:AX201,(1+$AY201)^(-{1,2,3,4,5}))</f>
        <v>1057.2689425172932</v>
      </c>
      <c r="BB201" s="217">
        <f t="shared" ca="1" si="39"/>
        <v>20472.353483682025</v>
      </c>
      <c r="BC201" s="217">
        <f t="shared" ca="1" si="40"/>
        <v>12733.626234309946</v>
      </c>
      <c r="BD201" s="217">
        <f t="shared" ca="1" si="41"/>
        <v>13790.89517682724</v>
      </c>
      <c r="BE201" s="217">
        <f ca="1">BD201-(DCF!$J$48-DCF!$J$51)</f>
        <v>13228.755176827241</v>
      </c>
      <c r="BF201" s="220">
        <f ca="1">BE201/DCF!$J$55</f>
        <v>533.85470341769269</v>
      </c>
    </row>
    <row r="202" spans="1:58" ht="15" customHeight="1">
      <c r="A202">
        <v>176</v>
      </c>
      <c r="B202" s="215">
        <f t="shared" ca="1" si="28"/>
        <v>0.86189506228938439</v>
      </c>
      <c r="C202" s="216">
        <f t="shared" ca="1" si="29"/>
        <v>0.7372216354885589</v>
      </c>
      <c r="D202" s="215">
        <f t="shared" ca="1" si="30"/>
        <v>0.74282172647482059</v>
      </c>
      <c r="E202" s="216">
        <f t="shared" ca="1" si="31"/>
        <v>0.64140672515705255</v>
      </c>
      <c r="F202" s="217">
        <f ca="1">DCF!$H$7*(1+('A1'!F14+$C202*('A1'!F12-'A1'!F14)))</f>
        <v>6444.6400485867116</v>
      </c>
      <c r="G202" s="217">
        <f ca="1">F202*(1+('A1'!G14+$C202*('A1'!G12-'A1'!G14)))</f>
        <v>7543.9876630150384</v>
      </c>
      <c r="H202" s="217">
        <f ca="1">G202*(1+('A1'!H14+$C202*('A1'!H12-'A1'!H14)))</f>
        <v>8644.1938661601398</v>
      </c>
      <c r="I202" s="217">
        <f ca="1">H202*(1+('A1'!I14+$C202*('A1'!I12-'A1'!I14)))</f>
        <v>9649.9453660223153</v>
      </c>
      <c r="J202" s="217">
        <f ca="1">I202*(1+('A1'!J14+$C202*('A1'!J12-'A1'!J14)))</f>
        <v>10630.433029681426</v>
      </c>
      <c r="K202" s="216">
        <f ca="1">'A1'!F21+$C202*('A1'!F19-'A1'!F21)</f>
        <v>0.33945281004812927</v>
      </c>
      <c r="L202" s="216">
        <f ca="1">'A1'!G21+$C202*('A1'!G19-'A1'!G21)</f>
        <v>0.32970837733835806</v>
      </c>
      <c r="M202" s="216">
        <f ca="1">'A1'!H21+$C202*('A1'!H19-'A1'!H21)</f>
        <v>0.3173361609834725</v>
      </c>
      <c r="N202" s="216">
        <f ca="1">'A1'!I21+$C202*('A1'!I19-'A1'!I21)</f>
        <v>0.3123361609834725</v>
      </c>
      <c r="O202" s="216">
        <f ca="1">'A1'!J21+$C202*('A1'!J19-'A1'!J21)</f>
        <v>0.3073361609834725</v>
      </c>
      <c r="P202" s="216">
        <f ca="1">'A1'!F28+$C202*('A1'!F26-'A1'!F28)</f>
        <v>0.44156945911278606</v>
      </c>
      <c r="Q202" s="216">
        <f ca="1">'A1'!G28+$C202*('A1'!G26-'A1'!G28)</f>
        <v>0.43182502640301484</v>
      </c>
      <c r="R202" s="216">
        <f ca="1">'A1'!H28+$C202*('A1'!H26-'A1'!H28)</f>
        <v>0.42076670187068649</v>
      </c>
      <c r="S202" s="216">
        <f ca="1">'A1'!I28+$C202*('A1'!I26-'A1'!I28)</f>
        <v>0.41708059369324368</v>
      </c>
      <c r="T202" s="216">
        <f ca="1">'A1'!J28+$C202*('A1'!J26-'A1'!J28)</f>
        <v>0.41339448551580088</v>
      </c>
      <c r="U202" s="217">
        <f t="shared" ca="1" si="32"/>
        <v>1411.2326539142061</v>
      </c>
      <c r="V202" s="217">
        <f t="shared" ca="1" si="33"/>
        <v>1798.9890602162714</v>
      </c>
      <c r="W202" s="217">
        <f t="shared" ca="1" si="34"/>
        <v>2263.8896264809796</v>
      </c>
      <c r="X202" s="217">
        <f t="shared" ca="1" si="35"/>
        <v>2611.1135343307019</v>
      </c>
      <c r="Y202" s="217">
        <f t="shared" ca="1" si="36"/>
        <v>2968.7541596319024</v>
      </c>
      <c r="Z202" s="217">
        <f ca="1">F202*('A1'!F35+$C202*('A1'!F33-'A1'!F35))</f>
        <v>362.92276253143189</v>
      </c>
      <c r="AA202" s="217">
        <f ca="1">G202*('A1'!G35+$C202*('A1'!G33-'A1'!G35))</f>
        <v>412.11132587659773</v>
      </c>
      <c r="AB202" s="217">
        <f ca="1">H202*('A1'!H35+$C202*('A1'!H33-'A1'!H35))</f>
        <v>448.55207783521018</v>
      </c>
      <c r="AC202" s="217">
        <f ca="1">I202*('A1'!I35+$C202*('A1'!I33-'A1'!I35))</f>
        <v>474.32704916792375</v>
      </c>
      <c r="AD202" s="217">
        <f ca="1">J202*('A1'!J35+$C202*('A1'!J33-'A1'!J35))</f>
        <v>501.26042697303978</v>
      </c>
      <c r="AE202" s="217">
        <f ca="1">F202*('A1'!F43+$C202*('A1'!F41-'A1'!F43))</f>
        <v>613.88784380945503</v>
      </c>
      <c r="AF202" s="217">
        <f ca="1">G202*('A1'!G43+$C202*('A1'!G41-'A1'!G43))</f>
        <v>672.90289894055843</v>
      </c>
      <c r="AG202" s="217">
        <f ca="1">H202*('A1'!H43+$C202*('A1'!H41-'A1'!H43))</f>
        <v>684.59632006463858</v>
      </c>
      <c r="AH202" s="217">
        <f ca="1">I202*('A1'!I43+$C202*('A1'!I41-'A1'!I43))</f>
        <v>667.74961209312244</v>
      </c>
      <c r="AI202" s="217">
        <f ca="1">J202*('A1'!J43+$C202*('A1'!J41-'A1'!J43))</f>
        <v>682.44448982806159</v>
      </c>
      <c r="AJ202" s="217">
        <f ca="1">(U202-Z202)*DCF!$H$40</f>
        <v>253.69099371463139</v>
      </c>
      <c r="AK202" s="217">
        <f ca="1">(V202-AA202)*DCF!$H$40</f>
        <v>335.624411710201</v>
      </c>
      <c r="AL202" s="217">
        <f ca="1">(W202-AB202)*DCF!$H$40</f>
        <v>439.31168677227618</v>
      </c>
      <c r="AM202" s="217">
        <f ca="1">(X202-AC202)*DCF!$H$40</f>
        <v>517.10232940939227</v>
      </c>
      <c r="AN202" s="217">
        <f ca="1">(Y202-AD202)*DCF!$H$40</f>
        <v>597.13348330344468</v>
      </c>
      <c r="AO202" s="217">
        <f ca="1">(F202-DCF!$H$7)*DCF!$H$41</f>
        <v>358.05256530620966</v>
      </c>
      <c r="AP202" s="217">
        <f ca="1">(G202-F202)*DCF!$H$41</f>
        <v>364.80464854927357</v>
      </c>
      <c r="AQ202" s="217">
        <f ca="1">(H202-G202)*DCF!$H$41</f>
        <v>365.08956039240718</v>
      </c>
      <c r="AR202" s="217">
        <f ca="1">(I202-H202)*DCF!$H$41</f>
        <v>333.74595771140076</v>
      </c>
      <c r="AS202" s="217">
        <f ca="1">(J202-I202)*DCF!$H$41</f>
        <v>325.36247211857665</v>
      </c>
      <c r="AT202" s="217">
        <f ca="1">(U202-Z202)*(1-DCF!$H$40)+Z202-AE202-AO202</f>
        <v>185.60125108391014</v>
      </c>
      <c r="AU202" s="217">
        <f ca="1">(V202-AA202)*(1-DCF!$H$40)+AA202-AF202-AP202</f>
        <v>425.65710101623836</v>
      </c>
      <c r="AV202" s="217">
        <f ca="1">(W202-AB202)*(1-DCF!$H$40)+AB202-AG202-AQ202</f>
        <v>774.89205925165754</v>
      </c>
      <c r="AW202" s="217">
        <f ca="1">(X202-AC202)*(1-DCF!$H$40)+AC202-AH202-AR202</f>
        <v>1092.5156351167868</v>
      </c>
      <c r="AX202" s="217">
        <f ca="1">(Y202-AD202)*(1-DCF!$H$40)+AD202-AI202-AS202</f>
        <v>1363.813714381819</v>
      </c>
      <c r="AY202" s="218">
        <f t="shared" ca="1" si="37"/>
        <v>0.10532813450314105</v>
      </c>
      <c r="AZ202" s="219">
        <f t="shared" ca="1" si="38"/>
        <v>12.56562690062821</v>
      </c>
      <c r="BA202" s="217">
        <f ca="1">SUMPRODUCT(AT202:AX202,(1+$AY202)^(-{1,2,3,4,5}))</f>
        <v>2648.6490213770498</v>
      </c>
      <c r="BB202" s="217">
        <f t="shared" ca="1" si="39"/>
        <v>37304.257129622529</v>
      </c>
      <c r="BC202" s="217">
        <f t="shared" ca="1" si="40"/>
        <v>22610.08908501748</v>
      </c>
      <c r="BD202" s="217">
        <f t="shared" ca="1" si="41"/>
        <v>25258.738106394529</v>
      </c>
      <c r="BE202" s="217">
        <f ca="1">BD202-(DCF!$J$48-DCF!$J$51)</f>
        <v>24696.598106394529</v>
      </c>
      <c r="BF202" s="220">
        <f ca="1">BE202/DCF!$J$55</f>
        <v>996.64668982688977</v>
      </c>
    </row>
    <row r="203" spans="1:58" ht="15" customHeight="1">
      <c r="A203">
        <v>177</v>
      </c>
      <c r="B203" s="215">
        <f t="shared" ca="1" si="28"/>
        <v>0.76946170087712373</v>
      </c>
      <c r="C203" s="216">
        <f t="shared" ca="1" si="29"/>
        <v>0.66048689338784261</v>
      </c>
      <c r="D203" s="215">
        <f t="shared" ca="1" si="30"/>
        <v>0.39289851707722556</v>
      </c>
      <c r="E203" s="216">
        <f t="shared" ca="1" si="31"/>
        <v>0.4432259678071816</v>
      </c>
      <c r="F203" s="217">
        <f ca="1">DCF!$H$7*(1+('A1'!F14+$C203*('A1'!F12-'A1'!F14)))</f>
        <v>6399.3496384101309</v>
      </c>
      <c r="G203" s="217">
        <f ca="1">F203*(1+('A1'!G14+$C203*('A1'!G12-'A1'!G14)))</f>
        <v>7417.3136010711578</v>
      </c>
      <c r="H203" s="217">
        <f ca="1">G203*(1+('A1'!H14+$C203*('A1'!H12-'A1'!H14)))</f>
        <v>8425.0542754198505</v>
      </c>
      <c r="I203" s="217">
        <f ca="1">H203*(1+('A1'!I14+$C203*('A1'!I12-'A1'!I14)))</f>
        <v>9347.1244024404841</v>
      </c>
      <c r="J203" s="217">
        <f ca="1">I203*(1+('A1'!J14+$C203*('A1'!J12-'A1'!J14)))</f>
        <v>10246.636343669941</v>
      </c>
      <c r="K203" s="216">
        <f ca="1">'A1'!F21+$C203*('A1'!F19-'A1'!F21)</f>
        <v>0.34367322086366869</v>
      </c>
      <c r="L203" s="216">
        <f ca="1">'A1'!G21+$C203*('A1'!G19-'A1'!G21)</f>
        <v>0.33546348299591178</v>
      </c>
      <c r="M203" s="216">
        <f ca="1">'A1'!H21+$C203*('A1'!H19-'A1'!H21)</f>
        <v>0.32385861406203337</v>
      </c>
      <c r="N203" s="216">
        <f ca="1">'A1'!I21+$C203*('A1'!I19-'A1'!I21)</f>
        <v>0.31885861406203336</v>
      </c>
      <c r="O203" s="216">
        <f ca="1">'A1'!J21+$C203*('A1'!J19-'A1'!J21)</f>
        <v>0.31385861406203336</v>
      </c>
      <c r="P203" s="216">
        <f ca="1">'A1'!F28+$C203*('A1'!F26-'A1'!F28)</f>
        <v>0.44348782766530392</v>
      </c>
      <c r="Q203" s="216">
        <f ca="1">'A1'!G28+$C203*('A1'!G26-'A1'!G28)</f>
        <v>0.43527808979754706</v>
      </c>
      <c r="R203" s="216">
        <f ca="1">'A1'!H28+$C203*('A1'!H26-'A1'!H28)</f>
        <v>0.42537078639672948</v>
      </c>
      <c r="S203" s="216">
        <f ca="1">'A1'!I28+$C203*('A1'!I26-'A1'!I28)</f>
        <v>0.42206835192979025</v>
      </c>
      <c r="T203" s="216">
        <f ca="1">'A1'!J28+$C203*('A1'!J26-'A1'!J28)</f>
        <v>0.41876591746285102</v>
      </c>
      <c r="U203" s="217">
        <f t="shared" ca="1" si="32"/>
        <v>1362.0308671357104</v>
      </c>
      <c r="V203" s="217">
        <f t="shared" ca="1" si="33"/>
        <v>1700.4816502792596</v>
      </c>
      <c r="W203" s="217">
        <f t="shared" ca="1" si="34"/>
        <v>2112.7559118144986</v>
      </c>
      <c r="X203" s="217">
        <f t="shared" ca="1" si="35"/>
        <v>2421.5878781921192</v>
      </c>
      <c r="Y203" s="217">
        <f t="shared" ca="1" si="36"/>
        <v>2739.699192682896</v>
      </c>
      <c r="Z203" s="217">
        <f ca="1">F203*('A1'!F35+$C203*('A1'!F33-'A1'!F35))</f>
        <v>362.82754549272727</v>
      </c>
      <c r="AA203" s="217">
        <f ca="1">G203*('A1'!G35+$C203*('A1'!G33-'A1'!G35))</f>
        <v>410.88305908986297</v>
      </c>
      <c r="AB203" s="217">
        <f ca="1">H203*('A1'!H35+$C203*('A1'!H33-'A1'!H35))</f>
        <v>444.29223935023487</v>
      </c>
      <c r="AC203" s="217">
        <f ca="1">I203*('A1'!I35+$C203*('A1'!I33-'A1'!I35))</f>
        <v>468.04937743741675</v>
      </c>
      <c r="AD203" s="217">
        <f ca="1">J203*('A1'!J35+$C203*('A1'!J33-'A1'!J35))</f>
        <v>492.59840716985042</v>
      </c>
      <c r="AE203" s="217">
        <f ca="1">F203*('A1'!F43+$C203*('A1'!F41-'A1'!F43))</f>
        <v>619.39472897759197</v>
      </c>
      <c r="AF203" s="217">
        <f ca="1">G203*('A1'!G43+$C203*('A1'!G41-'A1'!G43))</f>
        <v>681.5247195052624</v>
      </c>
      <c r="AG203" s="217">
        <f ca="1">H203*('A1'!H43+$C203*('A1'!H41-'A1'!H43))</f>
        <v>689.86837154422369</v>
      </c>
      <c r="AH203" s="217">
        <f ca="1">I203*('A1'!I43+$C203*('A1'!I41-'A1'!I43))</f>
        <v>671.89895767812959</v>
      </c>
      <c r="AI203" s="217">
        <f ca="1">J203*('A1'!J43+$C203*('A1'!J41-'A1'!J43))</f>
        <v>685.32535570960147</v>
      </c>
      <c r="AJ203" s="217">
        <f ca="1">(U203-Z203)*DCF!$H$40</f>
        <v>241.80720383760192</v>
      </c>
      <c r="AK203" s="217">
        <f ca="1">(V203-AA203)*DCF!$H$40</f>
        <v>312.08285906783402</v>
      </c>
      <c r="AL203" s="217">
        <f ca="1">(W203-AB203)*DCF!$H$40</f>
        <v>403.76820873635182</v>
      </c>
      <c r="AM203" s="217">
        <f ca="1">(X203-AC203)*DCF!$H$40</f>
        <v>472.75631718263799</v>
      </c>
      <c r="AN203" s="217">
        <f ca="1">(Y203-AD203)*DCF!$H$40</f>
        <v>543.79839009415707</v>
      </c>
      <c r="AO203" s="217">
        <f ca="1">(F203-DCF!$H$7)*DCF!$H$41</f>
        <v>343.02351357564157</v>
      </c>
      <c r="AP203" s="217">
        <f ca="1">(G203-F203)*DCF!$H$41</f>
        <v>337.79850955286071</v>
      </c>
      <c r="AQ203" s="217">
        <f ca="1">(H203-G203)*DCF!$H$41</f>
        <v>334.40604019116716</v>
      </c>
      <c r="AR203" s="217">
        <f ca="1">(I203-H203)*DCF!$H$41</f>
        <v>305.97734893932102</v>
      </c>
      <c r="AS203" s="217">
        <f ca="1">(J203-I203)*DCF!$H$41</f>
        <v>298.49169933090417</v>
      </c>
      <c r="AT203" s="217">
        <f ca="1">(U203-Z203)*(1-DCF!$H$40)+Z203-AE203-AO203</f>
        <v>157.80542074487494</v>
      </c>
      <c r="AU203" s="217">
        <f ca="1">(V203-AA203)*(1-DCF!$H$40)+AA203-AF203-AP203</f>
        <v>369.07556215330266</v>
      </c>
      <c r="AV203" s="217">
        <f ca="1">(W203-AB203)*(1-DCF!$H$40)+AB203-AG203-AQ203</f>
        <v>684.71329134275584</v>
      </c>
      <c r="AW203" s="217">
        <f ca="1">(X203-AC203)*(1-DCF!$H$40)+AC203-AH203-AR203</f>
        <v>970.95525439203061</v>
      </c>
      <c r="AX203" s="217">
        <f ca="1">(Y203-AD203)*(1-DCF!$H$40)+AD203-AI203-AS203</f>
        <v>1212.0837475482338</v>
      </c>
      <c r="AY203" s="218">
        <f t="shared" ca="1" si="37"/>
        <v>0.10136451935614363</v>
      </c>
      <c r="AZ203" s="219">
        <f t="shared" ca="1" si="38"/>
        <v>11.772903871228726</v>
      </c>
      <c r="BA203" s="217">
        <f ca="1">SUMPRODUCT(AT203:AX203,(1+$AY203)^(-{1,2,3,4,5}))</f>
        <v>2367.9261646915425</v>
      </c>
      <c r="BB203" s="217">
        <f t="shared" ca="1" si="39"/>
        <v>32254.215231538681</v>
      </c>
      <c r="BC203" s="217">
        <f t="shared" ca="1" si="40"/>
        <v>19903.574198598631</v>
      </c>
      <c r="BD203" s="217">
        <f t="shared" ca="1" si="41"/>
        <v>22271.500363290175</v>
      </c>
      <c r="BE203" s="217">
        <f ca="1">BD203-(DCF!$J$48-DCF!$J$51)</f>
        <v>21709.360363290176</v>
      </c>
      <c r="BF203" s="220">
        <f ca="1">BE203/DCF!$J$55</f>
        <v>876.094839099723</v>
      </c>
    </row>
    <row r="204" spans="1:58" ht="15" customHeight="1">
      <c r="A204">
        <v>178</v>
      </c>
      <c r="B204" s="215">
        <f t="shared" ca="1" si="28"/>
        <v>0.16902624445778425</v>
      </c>
      <c r="C204" s="216">
        <f t="shared" ca="1" si="29"/>
        <v>0.29071140711862703</v>
      </c>
      <c r="D204" s="215">
        <f t="shared" ca="1" si="30"/>
        <v>0.8355093141490616</v>
      </c>
      <c r="E204" s="216">
        <f t="shared" ca="1" si="31"/>
        <v>0.71321551135832117</v>
      </c>
      <c r="F204" s="217">
        <f ca="1">DCF!$H$7*(1+('A1'!F14+$C204*('A1'!F12-'A1'!F14)))</f>
        <v>6181.10060299412</v>
      </c>
      <c r="G204" s="217">
        <f ca="1">F204*(1+('A1'!G14+$C204*('A1'!G12-'A1'!G14)))</f>
        <v>6821.5041072494996</v>
      </c>
      <c r="H204" s="217">
        <f ca="1">G204*(1+('A1'!H14+$C204*('A1'!H12-'A1'!H14)))</f>
        <v>7420.3808901108941</v>
      </c>
      <c r="I204" s="217">
        <f ca="1">H204*(1+('A1'!I14+$C204*('A1'!I12-'A1'!I14)))</f>
        <v>7985.5469779092664</v>
      </c>
      <c r="J204" s="217">
        <f ca="1">I204*(1+('A1'!J14+$C204*('A1'!J12-'A1'!J14)))</f>
        <v>8547.3285987039235</v>
      </c>
      <c r="K204" s="216">
        <f ca="1">'A1'!F21+$C204*('A1'!F19-'A1'!F21)</f>
        <v>0.36401087260847553</v>
      </c>
      <c r="L204" s="216">
        <f ca="1">'A1'!G21+$C204*('A1'!G19-'A1'!G21)</f>
        <v>0.363196644466103</v>
      </c>
      <c r="M204" s="216">
        <f ca="1">'A1'!H21+$C204*('A1'!H19-'A1'!H21)</f>
        <v>0.35528953039491673</v>
      </c>
      <c r="N204" s="216">
        <f ca="1">'A1'!I21+$C204*('A1'!I19-'A1'!I21)</f>
        <v>0.35028953039491673</v>
      </c>
      <c r="O204" s="216">
        <f ca="1">'A1'!J21+$C204*('A1'!J19-'A1'!J21)</f>
        <v>0.34528953039491672</v>
      </c>
      <c r="P204" s="216">
        <f ca="1">'A1'!F28+$C204*('A1'!F26-'A1'!F28)</f>
        <v>0.45273221482203435</v>
      </c>
      <c r="Q204" s="216">
        <f ca="1">'A1'!G28+$C204*('A1'!G26-'A1'!G28)</f>
        <v>0.45191798667966182</v>
      </c>
      <c r="R204" s="216">
        <f ca="1">'A1'!H28+$C204*('A1'!H26-'A1'!H28)</f>
        <v>0.44755731557288242</v>
      </c>
      <c r="S204" s="216">
        <f ca="1">'A1'!I28+$C204*('A1'!I26-'A1'!I28)</f>
        <v>0.44610375853728929</v>
      </c>
      <c r="T204" s="216">
        <f ca="1">'A1'!J28+$C204*('A1'!J26-'A1'!J28)</f>
        <v>0.44465020150169615</v>
      </c>
      <c r="U204" s="217">
        <f t="shared" ca="1" si="32"/>
        <v>1132.729412786116</v>
      </c>
      <c r="V204" s="217">
        <f t="shared" ca="1" si="33"/>
        <v>1261.1963030095039</v>
      </c>
      <c r="W204" s="217">
        <f t="shared" ca="1" si="34"/>
        <v>1462.9514966056327</v>
      </c>
      <c r="X204" s="217">
        <f t="shared" ca="1" si="35"/>
        <v>1625.9109562494675</v>
      </c>
      <c r="Y204" s="217">
        <f t="shared" ca="1" si="36"/>
        <v>1795.4541370114944</v>
      </c>
      <c r="Z204" s="217">
        <f ca="1">F204*('A1'!F35+$C204*('A1'!F33-'A1'!F35))</f>
        <v>361.88145391045612</v>
      </c>
      <c r="AA204" s="217">
        <f ca="1">G204*('A1'!G35+$C204*('A1'!G33-'A1'!G35))</f>
        <v>403.10236407262903</v>
      </c>
      <c r="AB204" s="217">
        <f ca="1">H204*('A1'!H35+$C204*('A1'!H33-'A1'!H35))</f>
        <v>421.49377033753024</v>
      </c>
      <c r="AC204" s="217">
        <f ca="1">I204*('A1'!I35+$C204*('A1'!I33-'A1'!I35))</f>
        <v>435.30384953601862</v>
      </c>
      <c r="AD204" s="217">
        <f ca="1">J204*('A1'!J35+$C204*('A1'!J33-'A1'!J35))</f>
        <v>448.83273043900573</v>
      </c>
      <c r="AE204" s="217">
        <f ca="1">F204*('A1'!F43+$C204*('A1'!F41-'A1'!F43))</f>
        <v>643.98273725258889</v>
      </c>
      <c r="AF204" s="217">
        <f ca="1">G204*('A1'!G43+$C204*('A1'!G41-'A1'!G43))</f>
        <v>715.06485531475266</v>
      </c>
      <c r="AG204" s="217">
        <f ca="1">H204*('A1'!H43+$C204*('A1'!H41-'A1'!H43))</f>
        <v>703.63836551443308</v>
      </c>
      <c r="AH204" s="217">
        <f ca="1">I204*('A1'!I43+$C204*('A1'!I41-'A1'!I43))</f>
        <v>677.37482695178369</v>
      </c>
      <c r="AI204" s="217">
        <f ca="1">J204*('A1'!J43+$C204*('A1'!J41-'A1'!J43))</f>
        <v>682.29136654214551</v>
      </c>
      <c r="AJ204" s="217">
        <f ca="1">(U204-Z204)*DCF!$H$40</f>
        <v>186.54520604790969</v>
      </c>
      <c r="AK204" s="217">
        <f ca="1">(V204-AA204)*DCF!$H$40</f>
        <v>207.65873322272373</v>
      </c>
      <c r="AL204" s="217">
        <f ca="1">(W204-AB204)*DCF!$H$40</f>
        <v>252.03276975688075</v>
      </c>
      <c r="AM204" s="217">
        <f ca="1">(X204-AC204)*DCF!$H$40</f>
        <v>288.12691982465464</v>
      </c>
      <c r="AN204" s="217">
        <f ca="1">(Y204-AD204)*DCF!$H$40</f>
        <v>325.88238039054227</v>
      </c>
      <c r="AO204" s="217">
        <f ca="1">(F204-DCF!$H$7)*DCF!$H$41</f>
        <v>270.60032220631456</v>
      </c>
      <c r="AP204" s="217">
        <f ca="1">(G204-F204)*DCF!$H$41</f>
        <v>212.50983058811036</v>
      </c>
      <c r="AQ204" s="217">
        <f ca="1">(H204-G204)*DCF!$H$41</f>
        <v>198.72971153867388</v>
      </c>
      <c r="AR204" s="217">
        <f ca="1">(I204-H204)*DCF!$H$41</f>
        <v>187.54324230599846</v>
      </c>
      <c r="AS204" s="217">
        <f ca="1">(J204-I204)*DCF!$H$41</f>
        <v>186.42014959209018</v>
      </c>
      <c r="AT204" s="217">
        <f ca="1">(U204-Z204)*(1-DCF!$H$40)+Z204-AE204-AO204</f>
        <v>31.601147279302836</v>
      </c>
      <c r="AU204" s="217">
        <f ca="1">(V204-AA204)*(1-DCF!$H$40)+AA204-AF204-AP204</f>
        <v>125.96288388391727</v>
      </c>
      <c r="AV204" s="217">
        <f ca="1">(W204-AB204)*(1-DCF!$H$40)+AB204-AG204-AQ204</f>
        <v>308.55064979564474</v>
      </c>
      <c r="AW204" s="217">
        <f ca="1">(X204-AC204)*(1-DCF!$H$40)+AC204-AH204-AR204</f>
        <v>472.86596716703082</v>
      </c>
      <c r="AX204" s="217">
        <f ca="1">(Y204-AD204)*(1-DCF!$H$40)+AD204-AI204-AS204</f>
        <v>600.86024048671641</v>
      </c>
      <c r="AY204" s="218">
        <f t="shared" ca="1" si="37"/>
        <v>0.10676431022716643</v>
      </c>
      <c r="AZ204" s="219">
        <f t="shared" ca="1" si="38"/>
        <v>12.852862045433284</v>
      </c>
      <c r="BA204" s="217">
        <f ca="1">SUMPRODUCT(AT204:AX204,(1+$AY204)^(-{1,2,3,4,5}))</f>
        <v>1035.9542244593472</v>
      </c>
      <c r="BB204" s="217">
        <f t="shared" ca="1" si="39"/>
        <v>23076.724331911206</v>
      </c>
      <c r="BC204" s="217">
        <f t="shared" ca="1" si="40"/>
        <v>13896.276024960633</v>
      </c>
      <c r="BD204" s="217">
        <f t="shared" ca="1" si="41"/>
        <v>14932.230249419979</v>
      </c>
      <c r="BE204" s="217">
        <f ca="1">BD204-(DCF!$J$48-DCF!$J$51)</f>
        <v>14370.09024941998</v>
      </c>
      <c r="BF204" s="220">
        <f ca="1">BE204/DCF!$J$55</f>
        <v>579.91399535670507</v>
      </c>
    </row>
    <row r="205" spans="1:58" ht="15" customHeight="1">
      <c r="A205">
        <v>179</v>
      </c>
      <c r="B205" s="215">
        <f t="shared" ca="1" si="28"/>
        <v>0.3489812709929504</v>
      </c>
      <c r="C205" s="216">
        <f t="shared" ca="1" si="29"/>
        <v>0.41772076258725183</v>
      </c>
      <c r="D205" s="215">
        <f t="shared" ca="1" si="30"/>
        <v>6.1341277906959313E-2</v>
      </c>
      <c r="E205" s="216">
        <f t="shared" ca="1" si="31"/>
        <v>0.17513034846502093</v>
      </c>
      <c r="F205" s="217">
        <f ca="1">DCF!$H$7*(1+('A1'!F14+$C205*('A1'!F12-'A1'!F14)))</f>
        <v>6256.0641155825533</v>
      </c>
      <c r="G205" s="217">
        <f ca="1">F205*(1+('A1'!G14+$C205*('A1'!G12-'A1'!G14)))</f>
        <v>7023.4211434908893</v>
      </c>
      <c r="H205" s="217">
        <f ca="1">G205*(1+('A1'!H14+$C205*('A1'!H12-'A1'!H14)))</f>
        <v>7755.9899493493922</v>
      </c>
      <c r="I205" s="217">
        <f ca="1">H205*(1+('A1'!I14+$C205*('A1'!I12-'A1'!I14)))</f>
        <v>8435.374870080379</v>
      </c>
      <c r="J205" s="217">
        <f ca="1">I205*(1+('A1'!J14+$C205*('A1'!J12-'A1'!J14)))</f>
        <v>9103.7977992251508</v>
      </c>
      <c r="K205" s="216">
        <f ca="1">'A1'!F21+$C205*('A1'!F19-'A1'!F21)</f>
        <v>0.35702535805770114</v>
      </c>
      <c r="L205" s="216">
        <f ca="1">'A1'!G21+$C205*('A1'!G19-'A1'!G21)</f>
        <v>0.35367094280595612</v>
      </c>
      <c r="M205" s="216">
        <f ca="1">'A1'!H21+$C205*('A1'!H19-'A1'!H21)</f>
        <v>0.34449373518008358</v>
      </c>
      <c r="N205" s="216">
        <f ca="1">'A1'!I21+$C205*('A1'!I19-'A1'!I21)</f>
        <v>0.33949373518008358</v>
      </c>
      <c r="O205" s="216">
        <f ca="1">'A1'!J21+$C205*('A1'!J19-'A1'!J21)</f>
        <v>0.33449373518008357</v>
      </c>
      <c r="P205" s="216">
        <f ca="1">'A1'!F28+$C205*('A1'!F26-'A1'!F28)</f>
        <v>0.44955698093531871</v>
      </c>
      <c r="Q205" s="216">
        <f ca="1">'A1'!G28+$C205*('A1'!G26-'A1'!G28)</f>
        <v>0.44620256568357369</v>
      </c>
      <c r="R205" s="216">
        <f ca="1">'A1'!H28+$C205*('A1'!H26-'A1'!H28)</f>
        <v>0.43993675424476492</v>
      </c>
      <c r="S205" s="216">
        <f ca="1">'A1'!I28+$C205*('A1'!I26-'A1'!I28)</f>
        <v>0.43784815043182868</v>
      </c>
      <c r="T205" s="216">
        <f ca="1">'A1'!J28+$C205*('A1'!J26-'A1'!J28)</f>
        <v>0.43575954661889238</v>
      </c>
      <c r="U205" s="217">
        <f t="shared" ca="1" si="32"/>
        <v>1210.033288345679</v>
      </c>
      <c r="V205" s="217">
        <f t="shared" ca="1" si="33"/>
        <v>1405.5726318472862</v>
      </c>
      <c r="W205" s="217">
        <f t="shared" ca="1" si="34"/>
        <v>1671.9549574070422</v>
      </c>
      <c r="X205" s="217">
        <f t="shared" ca="1" si="35"/>
        <v>1878.2046627287582</v>
      </c>
      <c r="Y205" s="217">
        <f t="shared" ca="1" si="36"/>
        <v>2091.5676675376831</v>
      </c>
      <c r="Z205" s="217">
        <f ca="1">F205*('A1'!F35+$C205*('A1'!F33-'A1'!F35))</f>
        <v>362.2974075691738</v>
      </c>
      <c r="AA205" s="217">
        <f ca="1">G205*('A1'!G35+$C205*('A1'!G33-'A1'!G35))</f>
        <v>406.11382253613067</v>
      </c>
      <c r="AB205" s="217">
        <f ca="1">H205*('A1'!H35+$C205*('A1'!H33-'A1'!H35))</f>
        <v>429.72117856208934</v>
      </c>
      <c r="AC205" s="217">
        <f ca="1">I205*('A1'!I35+$C205*('A1'!I33-'A1'!I35))</f>
        <v>446.96816778339019</v>
      </c>
      <c r="AD205" s="217">
        <f ca="1">J205*('A1'!J35+$C205*('A1'!J33-'A1'!J35))</f>
        <v>464.17853244701877</v>
      </c>
      <c r="AE205" s="217">
        <f ca="1">F205*('A1'!F43+$C205*('A1'!F41-'A1'!F43))</f>
        <v>635.90129525096324</v>
      </c>
      <c r="AF205" s="217">
        <f ca="1">G205*('A1'!G43+$C205*('A1'!G41-'A1'!G43))</f>
        <v>705.00942224038681</v>
      </c>
      <c r="AG205" s="217">
        <f ca="1">H205*('A1'!H43+$C205*('A1'!H41-'A1'!H43))</f>
        <v>700.98461341254108</v>
      </c>
      <c r="AH205" s="217">
        <f ca="1">I205*('A1'!I43+$C205*('A1'!I41-'A1'!I43))</f>
        <v>678.03351983725986</v>
      </c>
      <c r="AI205" s="217">
        <f ca="1">J205*('A1'!J43+$C205*('A1'!J41-'A1'!J43))</f>
        <v>686.24221436062692</v>
      </c>
      <c r="AJ205" s="217">
        <f ca="1">(U205-Z205)*DCF!$H$40</f>
        <v>205.15208314791425</v>
      </c>
      <c r="AK205" s="217">
        <f ca="1">(V205-AA205)*DCF!$H$40</f>
        <v>241.86903185329962</v>
      </c>
      <c r="AL205" s="217">
        <f ca="1">(W205-AB205)*DCF!$H$40</f>
        <v>300.62057448047858</v>
      </c>
      <c r="AM205" s="217">
        <f ca="1">(X205-AC205)*DCF!$H$40</f>
        <v>346.3592317767791</v>
      </c>
      <c r="AN205" s="217">
        <f ca="1">(Y205-AD205)*DCF!$H$40</f>
        <v>393.82817069194073</v>
      </c>
      <c r="AO205" s="217">
        <f ca="1">(F205-DCF!$H$7)*DCF!$H$41</f>
        <v>295.47601894220395</v>
      </c>
      <c r="AP205" s="217">
        <f ca="1">(G205-F205)*DCF!$H$41</f>
        <v>254.63775716062767</v>
      </c>
      <c r="AQ205" s="217">
        <f ca="1">(H205-G205)*DCF!$H$41</f>
        <v>243.0937241796284</v>
      </c>
      <c r="AR205" s="217">
        <f ca="1">(I205-H205)*DCF!$H$41</f>
        <v>225.44532228400274</v>
      </c>
      <c r="AS205" s="217">
        <f ca="1">(J205-I205)*DCF!$H$41</f>
        <v>221.8077235522415</v>
      </c>
      <c r="AT205" s="217">
        <f ca="1">(U205-Z205)*(1-DCF!$H$40)+Z205-AE205-AO205</f>
        <v>73.503891004597563</v>
      </c>
      <c r="AU205" s="217">
        <f ca="1">(V205-AA205)*(1-DCF!$H$40)+AA205-AF205-AP205</f>
        <v>204.05642059297222</v>
      </c>
      <c r="AV205" s="217">
        <f ca="1">(W205-AB205)*(1-DCF!$H$40)+AB205-AG205-AQ205</f>
        <v>427.25604533439417</v>
      </c>
      <c r="AW205" s="217">
        <f ca="1">(X205-AC205)*(1-DCF!$H$40)+AC205-AH205-AR205</f>
        <v>628.36658883071675</v>
      </c>
      <c r="AX205" s="217">
        <f ca="1">(Y205-AD205)*(1-DCF!$H$40)+AD205-AI205-AS205</f>
        <v>789.68955893287375</v>
      </c>
      <c r="AY205" s="218">
        <f t="shared" ca="1" si="37"/>
        <v>9.6002606969300422E-2</v>
      </c>
      <c r="AZ205" s="219">
        <f t="shared" ca="1" si="38"/>
        <v>10.700521393860084</v>
      </c>
      <c r="BA205" s="217">
        <f ca="1">SUMPRODUCT(AT205:AX205,(1+$AY205)^(-{1,2,3,4,5}))</f>
        <v>1496.2893973469718</v>
      </c>
      <c r="BB205" s="217">
        <f t="shared" ca="1" si="39"/>
        <v>22380.864573193016</v>
      </c>
      <c r="BC205" s="217">
        <f t="shared" ca="1" si="40"/>
        <v>14152.035961225662</v>
      </c>
      <c r="BD205" s="217">
        <f t="shared" ca="1" si="41"/>
        <v>15648.325358572634</v>
      </c>
      <c r="BE205" s="217">
        <f ca="1">BD205-(DCF!$J$48-DCF!$J$51)</f>
        <v>15086.185358572635</v>
      </c>
      <c r="BF205" s="220">
        <f ca="1">BE205/DCF!$J$55</f>
        <v>608.81246214405689</v>
      </c>
    </row>
    <row r="206" spans="1:58" ht="15" customHeight="1">
      <c r="A206">
        <v>180</v>
      </c>
      <c r="B206" s="215">
        <f t="shared" ca="1" si="28"/>
        <v>0.32127486448042997</v>
      </c>
      <c r="C206" s="216">
        <f t="shared" ca="1" si="29"/>
        <v>0.40079599828368417</v>
      </c>
      <c r="D206" s="215">
        <f t="shared" ca="1" si="30"/>
        <v>1.9845481847677093E-2</v>
      </c>
      <c r="E206" s="216">
        <f t="shared" ca="1" si="31"/>
        <v>9.9612955602364023E-2</v>
      </c>
      <c r="F206" s="217">
        <f ca="1">DCF!$H$7*(1+('A1'!F14+$C206*('A1'!F12-'A1'!F14)))</f>
        <v>6246.0747744253958</v>
      </c>
      <c r="G206" s="217">
        <f ca="1">F206*(1+('A1'!G14+$C206*('A1'!G12-'A1'!G14)))</f>
        <v>6996.3495270764743</v>
      </c>
      <c r="H206" s="217">
        <f ca="1">G206*(1+('A1'!H14+$C206*('A1'!H12-'A1'!H14)))</f>
        <v>7710.7011595263039</v>
      </c>
      <c r="I206" s="217">
        <f ca="1">H206*(1+('A1'!I14+$C206*('A1'!I12-'A1'!I14)))</f>
        <v>8374.3738526855759</v>
      </c>
      <c r="J206" s="217">
        <f ca="1">I206*(1+('A1'!J14+$C206*('A1'!J12-'A1'!J14)))</f>
        <v>9028.0416323000081</v>
      </c>
      <c r="K206" s="216">
        <f ca="1">'A1'!F21+$C206*('A1'!F19-'A1'!F21)</f>
        <v>0.35795622009439737</v>
      </c>
      <c r="L206" s="216">
        <f ca="1">'A1'!G21+$C206*('A1'!G19-'A1'!G21)</f>
        <v>0.35494030012872368</v>
      </c>
      <c r="M206" s="216">
        <f ca="1">'A1'!H21+$C206*('A1'!H19-'A1'!H21)</f>
        <v>0.34593234014588686</v>
      </c>
      <c r="N206" s="216">
        <f ca="1">'A1'!I21+$C206*('A1'!I19-'A1'!I21)</f>
        <v>0.34093234014588686</v>
      </c>
      <c r="O206" s="216">
        <f ca="1">'A1'!J21+$C206*('A1'!J19-'A1'!J21)</f>
        <v>0.33593234014588685</v>
      </c>
      <c r="P206" s="216">
        <f ca="1">'A1'!F28+$C206*('A1'!F26-'A1'!F28)</f>
        <v>0.44998010004290789</v>
      </c>
      <c r="Q206" s="216">
        <f ca="1">'A1'!G28+$C206*('A1'!G26-'A1'!G28)</f>
        <v>0.44696418007723421</v>
      </c>
      <c r="R206" s="216">
        <f ca="1">'A1'!H28+$C206*('A1'!H26-'A1'!H28)</f>
        <v>0.44095224010297895</v>
      </c>
      <c r="S206" s="216">
        <f ca="1">'A1'!I28+$C206*('A1'!I26-'A1'!I28)</f>
        <v>0.43894826011156057</v>
      </c>
      <c r="T206" s="216">
        <f ca="1">'A1'!J28+$C206*('A1'!J26-'A1'!J28)</f>
        <v>0.43694428012014214</v>
      </c>
      <c r="U206" s="217">
        <f t="shared" ca="1" si="32"/>
        <v>1199.6441058736928</v>
      </c>
      <c r="V206" s="217">
        <f t="shared" ca="1" si="33"/>
        <v>1385.9454962270149</v>
      </c>
      <c r="W206" s="217">
        <f t="shared" ca="1" si="34"/>
        <v>1643.269314188005</v>
      </c>
      <c r="X206" s="217">
        <f t="shared" ca="1" si="35"/>
        <v>1843.3621456728767</v>
      </c>
      <c r="Y206" s="217">
        <f t="shared" ca="1" si="36"/>
        <v>2050.4793279069736</v>
      </c>
      <c r="Z206" s="217">
        <f ca="1">F206*('A1'!F35+$C206*('A1'!F33-'A1'!F35))</f>
        <v>362.24747759267188</v>
      </c>
      <c r="AA206" s="217">
        <f ca="1">G206*('A1'!G35+$C206*('A1'!G33-'A1'!G35))</f>
        <v>405.73258174827942</v>
      </c>
      <c r="AB206" s="217">
        <f ca="1">H206*('A1'!H35+$C206*('A1'!H33-'A1'!H35))</f>
        <v>428.64746971588363</v>
      </c>
      <c r="AC206" s="217">
        <f ca="1">I206*('A1'!I35+$C206*('A1'!I33-'A1'!I35))</f>
        <v>445.43669711630861</v>
      </c>
      <c r="AD206" s="217">
        <f ca="1">J206*('A1'!J35+$C206*('A1'!J33-'A1'!J35))</f>
        <v>462.14949590602833</v>
      </c>
      <c r="AE206" s="217">
        <f ca="1">F206*('A1'!F43+$C206*('A1'!F41-'A1'!F43))</f>
        <v>637.00018969538621</v>
      </c>
      <c r="AF206" s="217">
        <f ca="1">G206*('A1'!G43+$C206*('A1'!G41-'A1'!G43))</f>
        <v>706.43638435717764</v>
      </c>
      <c r="AG206" s="217">
        <f ca="1">H206*('A1'!H43+$C206*('A1'!H41-'A1'!H43))</f>
        <v>701.45898584577913</v>
      </c>
      <c r="AH206" s="217">
        <f ca="1">I206*('A1'!I43+$C206*('A1'!I41-'A1'!I43))</f>
        <v>678.09097251505329</v>
      </c>
      <c r="AI206" s="217">
        <f ca="1">J206*('A1'!J43+$C206*('A1'!J41-'A1'!J43))</f>
        <v>685.87964335724871</v>
      </c>
      <c r="AJ206" s="217">
        <f ca="1">(U206-Z206)*DCF!$H$40</f>
        <v>202.64998404400706</v>
      </c>
      <c r="AK206" s="217">
        <f ca="1">(V206-AA206)*DCF!$H$40</f>
        <v>237.21152530385396</v>
      </c>
      <c r="AL206" s="217">
        <f ca="1">(W206-AB206)*DCF!$H$40</f>
        <v>293.93848636225334</v>
      </c>
      <c r="AM206" s="217">
        <f ca="1">(X206-AC206)*DCF!$H$40</f>
        <v>338.29795855068949</v>
      </c>
      <c r="AN206" s="217">
        <f ca="1">(Y206-AD206)*DCF!$H$40</f>
        <v>384.37581934422877</v>
      </c>
      <c r="AO206" s="217">
        <f ca="1">(F206-DCF!$H$7)*DCF!$H$41</f>
        <v>292.16118199504717</v>
      </c>
      <c r="AP206" s="217">
        <f ca="1">(G206-F206)*DCF!$H$41</f>
        <v>248.96921943892954</v>
      </c>
      <c r="AQ206" s="217">
        <f ca="1">(H206-G206)*DCF!$H$41</f>
        <v>237.04858481179699</v>
      </c>
      <c r="AR206" s="217">
        <f ca="1">(I206-H206)*DCF!$H$41</f>
        <v>220.23141761727342</v>
      </c>
      <c r="AS206" s="217">
        <f ca="1">(J206-I206)*DCF!$H$41</f>
        <v>216.91141316955455</v>
      </c>
      <c r="AT206" s="217">
        <f ca="1">(U206-Z206)*(1-DCF!$H$40)+Z206-AE206-AO206</f>
        <v>67.832750139252312</v>
      </c>
      <c r="AU206" s="217">
        <f ca="1">(V206-AA206)*(1-DCF!$H$40)+AA206-AF206-AP206</f>
        <v>193.32836712705381</v>
      </c>
      <c r="AV206" s="217">
        <f ca="1">(W206-AB206)*(1-DCF!$H$40)+AB206-AG206-AQ206</f>
        <v>410.82325716817525</v>
      </c>
      <c r="AW206" s="217">
        <f ca="1">(X206-AC206)*(1-DCF!$H$40)+AC206-AH206-AR206</f>
        <v>606.7417969898604</v>
      </c>
      <c r="AX206" s="217">
        <f ca="1">(Y206-AD206)*(1-DCF!$H$40)+AD206-AI206-AS206</f>
        <v>763.31245203594153</v>
      </c>
      <c r="AY206" s="218">
        <f t="shared" ca="1" si="37"/>
        <v>9.4492259112047283E-2</v>
      </c>
      <c r="AZ206" s="219">
        <f t="shared" ca="1" si="38"/>
        <v>10.398451822409456</v>
      </c>
      <c r="BA206" s="217">
        <f ca="1">SUMPRODUCT(AT206:AX206,(1+$AY206)^(-{1,2,3,4,5}))</f>
        <v>1445.525453500104</v>
      </c>
      <c r="BB206" s="217">
        <f t="shared" ca="1" si="39"/>
        <v>21321.810504087185</v>
      </c>
      <c r="BC206" s="217">
        <f t="shared" ca="1" si="40"/>
        <v>13575.649215671321</v>
      </c>
      <c r="BD206" s="217">
        <f t="shared" ca="1" si="41"/>
        <v>15021.174669171425</v>
      </c>
      <c r="BE206" s="217">
        <f ca="1">BD206-(DCF!$J$48-DCF!$J$51)</f>
        <v>14459.034669171426</v>
      </c>
      <c r="BF206" s="220">
        <f ca="1">BE206/DCF!$J$55</f>
        <v>583.50340314242351</v>
      </c>
    </row>
    <row r="207" spans="1:58" ht="15" customHeight="1">
      <c r="A207">
        <v>181</v>
      </c>
      <c r="B207" s="215">
        <f t="shared" ca="1" si="28"/>
        <v>0.84682630706407869</v>
      </c>
      <c r="C207" s="216">
        <f t="shared" ca="1" si="29"/>
        <v>0.72325671377979073</v>
      </c>
      <c r="D207" s="215">
        <f t="shared" ca="1" si="30"/>
        <v>0.23059888718153565</v>
      </c>
      <c r="E207" s="216">
        <f t="shared" ca="1" si="31"/>
        <v>0.33955771761332099</v>
      </c>
      <c r="F207" s="217">
        <f ca="1">DCF!$H$7*(1+('A1'!F14+$C207*('A1'!F12-'A1'!F14)))</f>
        <v>6436.3976669097947</v>
      </c>
      <c r="G207" s="217">
        <f ca="1">F207*(1+('A1'!G14+$C207*('A1'!G12-'A1'!G14)))</f>
        <v>7520.856700696746</v>
      </c>
      <c r="H207" s="217">
        <f ca="1">G207*(1+('A1'!H14+$C207*('A1'!H12-'A1'!H14)))</f>
        <v>8604.0358490116869</v>
      </c>
      <c r="I207" s="217">
        <f ca="1">H207*(1+('A1'!I14+$C207*('A1'!I12-'A1'!I14)))</f>
        <v>9594.301043868245</v>
      </c>
      <c r="J207" s="217">
        <f ca="1">I207*(1+('A1'!J14+$C207*('A1'!J12-'A1'!J14)))</f>
        <v>10559.756081141808</v>
      </c>
      <c r="K207" s="216">
        <f ca="1">'A1'!F21+$C207*('A1'!F19-'A1'!F21)</f>
        <v>0.34022088074211154</v>
      </c>
      <c r="L207" s="216">
        <f ca="1">'A1'!G21+$C207*('A1'!G19-'A1'!G21)</f>
        <v>0.33075574646651568</v>
      </c>
      <c r="M207" s="216">
        <f ca="1">'A1'!H21+$C207*('A1'!H19-'A1'!H21)</f>
        <v>0.31852317932871776</v>
      </c>
      <c r="N207" s="216">
        <f ca="1">'A1'!I21+$C207*('A1'!I19-'A1'!I21)</f>
        <v>0.31352317932871776</v>
      </c>
      <c r="O207" s="216">
        <f ca="1">'A1'!J21+$C207*('A1'!J19-'A1'!J21)</f>
        <v>0.30852317932871776</v>
      </c>
      <c r="P207" s="216">
        <f ca="1">'A1'!F28+$C207*('A1'!F26-'A1'!F28)</f>
        <v>0.44191858215550522</v>
      </c>
      <c r="Q207" s="216">
        <f ca="1">'A1'!G28+$C207*('A1'!G26-'A1'!G28)</f>
        <v>0.43245344787990941</v>
      </c>
      <c r="R207" s="216">
        <f ca="1">'A1'!H28+$C207*('A1'!H26-'A1'!H28)</f>
        <v>0.42160459717321258</v>
      </c>
      <c r="S207" s="216">
        <f ca="1">'A1'!I28+$C207*('A1'!I26-'A1'!I28)</f>
        <v>0.41798831360431365</v>
      </c>
      <c r="T207" s="216">
        <f ca="1">'A1'!J28+$C207*('A1'!J26-'A1'!J28)</f>
        <v>0.41437203003541467</v>
      </c>
      <c r="U207" s="217">
        <f t="shared" ca="1" si="32"/>
        <v>1402.2370527174942</v>
      </c>
      <c r="V207" s="217">
        <f t="shared" ca="1" si="33"/>
        <v>1780.8697173630701</v>
      </c>
      <c r="W207" s="217">
        <f t="shared" ca="1" si="34"/>
        <v>2235.9499271397685</v>
      </c>
      <c r="X207" s="217">
        <f t="shared" ca="1" si="35"/>
        <v>2575.9595636192435</v>
      </c>
      <c r="Y207" s="217">
        <f t="shared" ca="1" si="36"/>
        <v>2926.1589980306303</v>
      </c>
      <c r="Z207" s="217">
        <f ca="1">F207*('A1'!F35+$C207*('A1'!F33-'A1'!F35))</f>
        <v>362.9080208888422</v>
      </c>
      <c r="AA207" s="217">
        <f ca="1">G207*('A1'!G35+$C207*('A1'!G33-'A1'!G35))</f>
        <v>411.89801442165179</v>
      </c>
      <c r="AB207" s="217">
        <f ca="1">H207*('A1'!H35+$C207*('A1'!H33-'A1'!H35))</f>
        <v>447.78995731330446</v>
      </c>
      <c r="AC207" s="217">
        <f ca="1">I207*('A1'!I35+$C207*('A1'!I33-'A1'!I35))</f>
        <v>473.1997488163322</v>
      </c>
      <c r="AD207" s="217">
        <f ca="1">J207*('A1'!J35+$C207*('A1'!J33-'A1'!J35))</f>
        <v>499.69736676518778</v>
      </c>
      <c r="AE207" s="217">
        <f ca="1">F207*('A1'!F43+$C207*('A1'!F41-'A1'!F43))</f>
        <v>614.90038685709567</v>
      </c>
      <c r="AF207" s="217">
        <f ca="1">G207*('A1'!G43+$C207*('A1'!G41-'A1'!G43))</f>
        <v>674.51566700471312</v>
      </c>
      <c r="AG207" s="217">
        <f ca="1">H207*('A1'!H43+$C207*('A1'!H41-'A1'!H43))</f>
        <v>685.6213298772376</v>
      </c>
      <c r="AH207" s="217">
        <f ca="1">I207*('A1'!I43+$C207*('A1'!I41-'A1'!I43))</f>
        <v>668.58860662740756</v>
      </c>
      <c r="AI207" s="217">
        <f ca="1">J207*('A1'!J43+$C207*('A1'!J41-'A1'!J43))</f>
        <v>683.06854044806516</v>
      </c>
      <c r="AJ207" s="217">
        <f ca="1">(U207-Z207)*DCF!$H$40</f>
        <v>251.51762570253376</v>
      </c>
      <c r="AK207" s="217">
        <f ca="1">(V207-AA207)*DCF!$H$40</f>
        <v>331.29115211182318</v>
      </c>
      <c r="AL207" s="217">
        <f ca="1">(W207-AB207)*DCF!$H$40</f>
        <v>432.73471269800427</v>
      </c>
      <c r="AM207" s="217">
        <f ca="1">(X207-AC207)*DCF!$H$40</f>
        <v>508.86787518230443</v>
      </c>
      <c r="AN207" s="217">
        <f ca="1">(Y207-AD207)*DCF!$H$40</f>
        <v>587.20371476623711</v>
      </c>
      <c r="AO207" s="217">
        <f ca="1">(F207-DCF!$H$7)*DCF!$H$41</f>
        <v>355.31743484211142</v>
      </c>
      <c r="AP207" s="217">
        <f ca="1">(G207-F207)*DCF!$H$41</f>
        <v>359.86406073429123</v>
      </c>
      <c r="AQ207" s="217">
        <f ca="1">(H207-G207)*DCF!$H$41</f>
        <v>359.43934687338663</v>
      </c>
      <c r="AR207" s="217">
        <f ca="1">(I207-H207)*DCF!$H$41</f>
        <v>328.60702260047236</v>
      </c>
      <c r="AS207" s="217">
        <f ca="1">(J207-I207)*DCF!$H$41</f>
        <v>320.37408453909023</v>
      </c>
      <c r="AT207" s="217">
        <f ca="1">(U207-Z207)*(1-DCF!$H$40)+Z207-AE207-AO207</f>
        <v>180.50160531575318</v>
      </c>
      <c r="AU207" s="217">
        <f ca="1">(V207-AA207)*(1-DCF!$H$40)+AA207-AF207-AP207</f>
        <v>415.19883751224245</v>
      </c>
      <c r="AV207" s="217">
        <f ca="1">(W207-AB207)*(1-DCF!$H$40)+AB207-AG207-AQ207</f>
        <v>758.15453769113981</v>
      </c>
      <c r="AW207" s="217">
        <f ca="1">(X207-AC207)*(1-DCF!$H$40)+AC207-AH207-AR207</f>
        <v>1069.8960592090591</v>
      </c>
      <c r="AX207" s="217">
        <f ca="1">(Y207-AD207)*(1-DCF!$H$40)+AD207-AI207-AS207</f>
        <v>1335.5126582772377</v>
      </c>
      <c r="AY207" s="218">
        <f t="shared" ca="1" si="37"/>
        <v>9.9291154352266417E-2</v>
      </c>
      <c r="AZ207" s="219">
        <f t="shared" ca="1" si="38"/>
        <v>11.358230870453284</v>
      </c>
      <c r="BA207" s="217">
        <f ca="1">SUMPRODUCT(AT207:AX207,(1+$AY207)^(-{1,2,3,4,5}))</f>
        <v>2643.0610804817334</v>
      </c>
      <c r="BB207" s="217">
        <f t="shared" ca="1" si="39"/>
        <v>33235.989463286154</v>
      </c>
      <c r="BC207" s="217">
        <f t="shared" ca="1" si="40"/>
        <v>20703.55602193391</v>
      </c>
      <c r="BD207" s="217">
        <f t="shared" ca="1" si="41"/>
        <v>23346.617102415643</v>
      </c>
      <c r="BE207" s="217">
        <f ca="1">BD207-(DCF!$J$48-DCF!$J$51)</f>
        <v>22784.477102415643</v>
      </c>
      <c r="BF207" s="220">
        <f ca="1">BE207/DCF!$J$55</f>
        <v>919.48184870366674</v>
      </c>
    </row>
    <row r="208" spans="1:58" ht="15" customHeight="1">
      <c r="A208">
        <v>182</v>
      </c>
      <c r="B208" s="215">
        <f t="shared" ca="1" si="28"/>
        <v>0.96380131380329037</v>
      </c>
      <c r="C208" s="216">
        <f t="shared" ca="1" si="29"/>
        <v>0.86546620090715187</v>
      </c>
      <c r="D208" s="215">
        <f t="shared" ca="1" si="30"/>
        <v>1.4091547994120934E-2</v>
      </c>
      <c r="E208" s="216">
        <f t="shared" ca="1" si="31"/>
        <v>8.3939108865060438E-2</v>
      </c>
      <c r="F208" s="217">
        <f ca="1">DCF!$H$7*(1+('A1'!F14+$C208*('A1'!F12-'A1'!F14)))</f>
        <v>6520.332607285899</v>
      </c>
      <c r="G208" s="217">
        <f ca="1">F208*(1+('A1'!G14+$C208*('A1'!G12-'A1'!G14)))</f>
        <v>7758.0216872648662</v>
      </c>
      <c r="H208" s="217">
        <f ca="1">G208*(1+('A1'!H14+$C208*('A1'!H12-'A1'!H14)))</f>
        <v>9018.7824939383245</v>
      </c>
      <c r="I208" s="217">
        <f ca="1">H208*(1+('A1'!I14+$C208*('A1'!I12-'A1'!I14)))</f>
        <v>10172.212246600548</v>
      </c>
      <c r="J208" s="217">
        <f ca="1">I208*(1+('A1'!J14+$C208*('A1'!J12-'A1'!J14)))</f>
        <v>11297.082271082634</v>
      </c>
      <c r="K208" s="216">
        <f ca="1">'A1'!F21+$C208*('A1'!F19-'A1'!F21)</f>
        <v>0.33239935895010664</v>
      </c>
      <c r="L208" s="216">
        <f ca="1">'A1'!G21+$C208*('A1'!G19-'A1'!G21)</f>
        <v>0.32009003493196364</v>
      </c>
      <c r="M208" s="216">
        <f ca="1">'A1'!H21+$C208*('A1'!H19-'A1'!H21)</f>
        <v>0.30643537292289208</v>
      </c>
      <c r="N208" s="216">
        <f ca="1">'A1'!I21+$C208*('A1'!I19-'A1'!I21)</f>
        <v>0.30143537292289208</v>
      </c>
      <c r="O208" s="216">
        <f ca="1">'A1'!J21+$C208*('A1'!J19-'A1'!J21)</f>
        <v>0.29643537292289207</v>
      </c>
      <c r="P208" s="216">
        <f ca="1">'A1'!F28+$C208*('A1'!F26-'A1'!F28)</f>
        <v>0.43836334497732121</v>
      </c>
      <c r="Q208" s="216">
        <f ca="1">'A1'!G28+$C208*('A1'!G26-'A1'!G28)</f>
        <v>0.42605402095917816</v>
      </c>
      <c r="R208" s="216">
        <f ca="1">'A1'!H28+$C208*('A1'!H26-'A1'!H28)</f>
        <v>0.41307202794557091</v>
      </c>
      <c r="S208" s="216">
        <f ca="1">'A1'!I28+$C208*('A1'!I26-'A1'!I28)</f>
        <v>0.40874469694103516</v>
      </c>
      <c r="T208" s="216">
        <f ca="1">'A1'!J28+$C208*('A1'!J26-'A1'!J28)</f>
        <v>0.40441736593649941</v>
      </c>
      <c r="U208" s="217">
        <f t="shared" ca="1" si="32"/>
        <v>1494.7034163880439</v>
      </c>
      <c r="V208" s="217">
        <f t="shared" ca="1" si="33"/>
        <v>1969.4199198376195</v>
      </c>
      <c r="W208" s="217">
        <f t="shared" ca="1" si="34"/>
        <v>2529.7017427267656</v>
      </c>
      <c r="X208" s="217">
        <f t="shared" ca="1" si="35"/>
        <v>2948.1098426390749</v>
      </c>
      <c r="Y208" s="217">
        <f t="shared" ca="1" si="36"/>
        <v>3379.4912202744949</v>
      </c>
      <c r="Z208" s="217">
        <f ca="1">F208*('A1'!F35+$C208*('A1'!F33-'A1'!F35))</f>
        <v>363.00431898576016</v>
      </c>
      <c r="AA208" s="217">
        <f ca="1">G208*('A1'!G35+$C208*('A1'!G33-'A1'!G35))</f>
        <v>413.85428904809754</v>
      </c>
      <c r="AB208" s="217">
        <f ca="1">H208*('A1'!H35+$C208*('A1'!H33-'A1'!H35))</f>
        <v>455.26698399609541</v>
      </c>
      <c r="AC208" s="217">
        <f ca="1">I208*('A1'!I35+$C208*('A1'!I33-'A1'!I35))</f>
        <v>484.34383964819284</v>
      </c>
      <c r="AD208" s="217">
        <f ca="1">J208*('A1'!J35+$C208*('A1'!J33-'A1'!J35))</f>
        <v>515.30969268675437</v>
      </c>
      <c r="AE208" s="217">
        <f ca="1">F208*('A1'!F43+$C208*('A1'!F41-'A1'!F43))</f>
        <v>604.37403699587378</v>
      </c>
      <c r="AF208" s="217">
        <f ca="1">G208*('A1'!G43+$C208*('A1'!G41-'A1'!G43))</f>
        <v>657.17179956732502</v>
      </c>
      <c r="AG208" s="217">
        <f ca="1">H208*('A1'!H43+$C208*('A1'!H41-'A1'!H43))</f>
        <v>673.78136209923855</v>
      </c>
      <c r="AH208" s="217">
        <f ca="1">I208*('A1'!I43+$C208*('A1'!I41-'A1'!I43))</f>
        <v>658.23045735102164</v>
      </c>
      <c r="AI208" s="217">
        <f ca="1">J208*('A1'!J43+$C208*('A1'!J41-'A1'!J43))</f>
        <v>674.53390379030714</v>
      </c>
      <c r="AJ208" s="217">
        <f ca="1">(U208-Z208)*DCF!$H$40</f>
        <v>273.87118157135268</v>
      </c>
      <c r="AK208" s="217">
        <f ca="1">(V208-AA208)*DCF!$H$40</f>
        <v>376.4468826510643</v>
      </c>
      <c r="AL208" s="217">
        <f ca="1">(W208-AB208)*DCF!$H$40</f>
        <v>502.01321161282215</v>
      </c>
      <c r="AM208" s="217">
        <f ca="1">(X208-AC208)*DCF!$H$40</f>
        <v>596.23137272379347</v>
      </c>
      <c r="AN208" s="217">
        <f ca="1">(Y208-AD208)*DCF!$H$40</f>
        <v>693.1319296762332</v>
      </c>
      <c r="AO208" s="217">
        <f ca="1">(F208-DCF!$H$7)*DCF!$H$41</f>
        <v>383.17018680431192</v>
      </c>
      <c r="AP208" s="217">
        <f ca="1">(G208-F208)*DCF!$H$41</f>
        <v>410.7115200953009</v>
      </c>
      <c r="AQ208" s="217">
        <f ca="1">(H208-G208)*DCF!$H$41</f>
        <v>418.36758177928931</v>
      </c>
      <c r="AR208" s="217">
        <f ca="1">(I208-H208)*DCF!$H$41</f>
        <v>382.75112441575305</v>
      </c>
      <c r="AS208" s="217">
        <f ca="1">(J208-I208)*DCF!$H$41</f>
        <v>373.27393861512223</v>
      </c>
      <c r="AT208" s="217">
        <f ca="1">(U208-Z208)*(1-DCF!$H$40)+Z208-AE208-AO208</f>
        <v>233.28801101650549</v>
      </c>
      <c r="AU208" s="217">
        <f ca="1">(V208-AA208)*(1-DCF!$H$40)+AA208-AF208-AP208</f>
        <v>525.08971752392938</v>
      </c>
      <c r="AV208" s="217">
        <f ca="1">(W208-AB208)*(1-DCF!$H$40)+AB208-AG208-AQ208</f>
        <v>935.53958723541541</v>
      </c>
      <c r="AW208" s="217">
        <f ca="1">(X208-AC208)*(1-DCF!$H$40)+AC208-AH208-AR208</f>
        <v>1310.8968881485068</v>
      </c>
      <c r="AX208" s="217">
        <f ca="1">(Y208-AD208)*(1-DCF!$H$40)+AD208-AI208-AS208</f>
        <v>1638.5514481928324</v>
      </c>
      <c r="AY208" s="218">
        <f t="shared" ca="1" si="37"/>
        <v>9.4178782177301204E-2</v>
      </c>
      <c r="AZ208" s="219">
        <f t="shared" ca="1" si="38"/>
        <v>10.335756435460242</v>
      </c>
      <c r="BA208" s="217">
        <f ca="1">SUMPRODUCT(AT208:AX208,(1+$AY208)^(-{1,2,3,4,5}))</f>
        <v>3325.291172352564</v>
      </c>
      <c r="BB208" s="217">
        <f t="shared" ca="1" si="39"/>
        <v>34929.5981285335</v>
      </c>
      <c r="BC208" s="217">
        <f t="shared" ca="1" si="40"/>
        <v>22271.637261588225</v>
      </c>
      <c r="BD208" s="217">
        <f t="shared" ca="1" si="41"/>
        <v>25596.92843394079</v>
      </c>
      <c r="BE208" s="217">
        <f ca="1">BD208-(DCF!$J$48-DCF!$J$51)</f>
        <v>25034.78843394079</v>
      </c>
      <c r="BF208" s="220">
        <f ca="1">BE208/DCF!$J$55</f>
        <v>1010.2945723825516</v>
      </c>
    </row>
    <row r="209" spans="1:58" ht="15" customHeight="1">
      <c r="A209">
        <v>183</v>
      </c>
      <c r="B209" s="215">
        <f t="shared" ca="1" si="28"/>
        <v>0.82719347633143503</v>
      </c>
      <c r="C209" s="216">
        <f t="shared" ca="1" si="29"/>
        <v>0.70605568242559524</v>
      </c>
      <c r="D209" s="215">
        <f t="shared" ca="1" si="30"/>
        <v>0.98817140229927392</v>
      </c>
      <c r="E209" s="216">
        <f t="shared" ca="1" si="31"/>
        <v>0.92309552125940231</v>
      </c>
      <c r="F209" s="217">
        <f ca="1">DCF!$H$7*(1+('A1'!F14+$C209*('A1'!F12-'A1'!F14)))</f>
        <v>6426.2452673035077</v>
      </c>
      <c r="G209" s="217">
        <f ca="1">F209*(1+('A1'!G14+$C209*('A1'!G12-'A1'!G14)))</f>
        <v>7492.413031487753</v>
      </c>
      <c r="H209" s="217">
        <f ca="1">G209*(1+('A1'!H14+$C209*('A1'!H12-'A1'!H14)))</f>
        <v>8554.7415865371368</v>
      </c>
      <c r="I209" s="217">
        <f ca="1">H209*(1+('A1'!I14+$C209*('A1'!I12-'A1'!I14)))</f>
        <v>9526.0898176611336</v>
      </c>
      <c r="J209" s="217">
        <f ca="1">I209*(1+('A1'!J14+$C209*('A1'!J12-'A1'!J14)))</f>
        <v>10473.210797838128</v>
      </c>
      <c r="K209" s="216">
        <f ca="1">'A1'!F21+$C209*('A1'!F19-'A1'!F21)</f>
        <v>0.34116693746659227</v>
      </c>
      <c r="L209" s="216">
        <f ca="1">'A1'!G21+$C209*('A1'!G19-'A1'!G21)</f>
        <v>0.33204582381808034</v>
      </c>
      <c r="M209" s="216">
        <f ca="1">'A1'!H21+$C209*('A1'!H19-'A1'!H21)</f>
        <v>0.3199852669938244</v>
      </c>
      <c r="N209" s="216">
        <f ca="1">'A1'!I21+$C209*('A1'!I19-'A1'!I21)</f>
        <v>0.3149852669938244</v>
      </c>
      <c r="O209" s="216">
        <f ca="1">'A1'!J21+$C209*('A1'!J19-'A1'!J21)</f>
        <v>0.30998526699382439</v>
      </c>
      <c r="P209" s="216">
        <f ca="1">'A1'!F28+$C209*('A1'!F26-'A1'!F28)</f>
        <v>0.44234860793936015</v>
      </c>
      <c r="Q209" s="216">
        <f ca="1">'A1'!G28+$C209*('A1'!G26-'A1'!G28)</f>
        <v>0.43322749429084823</v>
      </c>
      <c r="R209" s="216">
        <f ca="1">'A1'!H28+$C209*('A1'!H26-'A1'!H28)</f>
        <v>0.42263665905446429</v>
      </c>
      <c r="S209" s="216">
        <f ca="1">'A1'!I28+$C209*('A1'!I26-'A1'!I28)</f>
        <v>0.41910638064233635</v>
      </c>
      <c r="T209" s="216">
        <f ca="1">'A1'!J28+$C209*('A1'!J26-'A1'!J28)</f>
        <v>0.41557610223020836</v>
      </c>
      <c r="U209" s="217">
        <f t="shared" ca="1" si="32"/>
        <v>1391.1822017797797</v>
      </c>
      <c r="V209" s="217">
        <f t="shared" ca="1" si="33"/>
        <v>1758.669250238544</v>
      </c>
      <c r="W209" s="217">
        <f t="shared" ca="1" si="34"/>
        <v>2201.8029126975357</v>
      </c>
      <c r="X209" s="217">
        <f t="shared" ca="1" si="35"/>
        <v>2533.0668478842172</v>
      </c>
      <c r="Y209" s="217">
        <f t="shared" ca="1" si="36"/>
        <v>2874.2536311867721</v>
      </c>
      <c r="Z209" s="217">
        <f ca="1">F209*('A1'!F35+$C209*('A1'!F33-'A1'!F35))</f>
        <v>362.88828110000929</v>
      </c>
      <c r="AA209" s="217">
        <f ca="1">G209*('A1'!G35+$C209*('A1'!G33-'A1'!G35))</f>
        <v>411.62899999262561</v>
      </c>
      <c r="AB209" s="217">
        <f ca="1">H209*('A1'!H35+$C209*('A1'!H33-'A1'!H35))</f>
        <v>446.84313219480015</v>
      </c>
      <c r="AC209" s="217">
        <f ca="1">I209*('A1'!I35+$C209*('A1'!I33-'A1'!I35))</f>
        <v>471.80181125967084</v>
      </c>
      <c r="AD209" s="217">
        <f ca="1">J209*('A1'!J35+$C209*('A1'!J33-'A1'!J35))</f>
        <v>497.76376471427864</v>
      </c>
      <c r="AE209" s="217">
        <f ca="1">F209*('A1'!F43+$C209*('A1'!F41-'A1'!F43))</f>
        <v>616.14123965058116</v>
      </c>
      <c r="AF209" s="217">
        <f ca="1">G209*('A1'!G43+$C209*('A1'!G41-'A1'!G43))</f>
        <v>676.47537076243884</v>
      </c>
      <c r="AG209" s="217">
        <f ca="1">H209*('A1'!H43+$C209*('A1'!H41-'A1'!H43))</f>
        <v>686.84352977640106</v>
      </c>
      <c r="AH209" s="217">
        <f ca="1">I209*('A1'!I43+$C209*('A1'!I41-'A1'!I43))</f>
        <v>669.57028803083904</v>
      </c>
      <c r="AI209" s="217">
        <f ca="1">J209*('A1'!J43+$C209*('A1'!J41-'A1'!J43))</f>
        <v>683.77552190851657</v>
      </c>
      <c r="AJ209" s="217">
        <f ca="1">(U209-Z209)*DCF!$H$40</f>
        <v>248.84712880450445</v>
      </c>
      <c r="AK209" s="217">
        <f ca="1">(V209-AA209)*DCF!$H$40</f>
        <v>325.98374055951223</v>
      </c>
      <c r="AL209" s="217">
        <f ca="1">(W209-AB209)*DCF!$H$40</f>
        <v>424.700266881662</v>
      </c>
      <c r="AM209" s="217">
        <f ca="1">(X209-AC209)*DCF!$H$40</f>
        <v>498.82613886314016</v>
      </c>
      <c r="AN209" s="217">
        <f ca="1">(Y209-AD209)*DCF!$H$40</f>
        <v>575.11054768634335</v>
      </c>
      <c r="AO209" s="217">
        <f ca="1">(F209-DCF!$H$7)*DCF!$H$41</f>
        <v>351.94848900396613</v>
      </c>
      <c r="AP209" s="217">
        <f ca="1">(G209-F209)*DCF!$H$41</f>
        <v>353.79433347845406</v>
      </c>
      <c r="AQ209" s="217">
        <f ca="1">(H209-G209)*DCF!$H$41</f>
        <v>352.52034032035857</v>
      </c>
      <c r="AR209" s="217">
        <f ca="1">(I209-H209)*DCF!$H$41</f>
        <v>322.32966663452981</v>
      </c>
      <c r="AS209" s="217">
        <f ca="1">(J209-I209)*DCF!$H$41</f>
        <v>314.29015879275209</v>
      </c>
      <c r="AT209" s="217">
        <f ca="1">(U209-Z209)*(1-DCF!$H$40)+Z209-AE209-AO209</f>
        <v>174.24534432072807</v>
      </c>
      <c r="AU209" s="217">
        <f ca="1">(V209-AA209)*(1-DCF!$H$40)+AA209-AF209-AP209</f>
        <v>402.41580543813893</v>
      </c>
      <c r="AV209" s="217">
        <f ca="1">(W209-AB209)*(1-DCF!$H$40)+AB209-AG209-AQ209</f>
        <v>737.73877571911407</v>
      </c>
      <c r="AW209" s="217">
        <f ca="1">(X209-AC209)*(1-DCF!$H$40)+AC209-AH209-AR209</f>
        <v>1042.340754355708</v>
      </c>
      <c r="AX209" s="217">
        <f ca="1">(Y209-AD209)*(1-DCF!$H$40)+AD209-AI209-AS209</f>
        <v>1301.0774027991597</v>
      </c>
      <c r="AY209" s="218">
        <f t="shared" ca="1" si="37"/>
        <v>0.11096191042518805</v>
      </c>
      <c r="AZ209" s="219">
        <f t="shared" ca="1" si="38"/>
        <v>13.692382085037609</v>
      </c>
      <c r="BA209" s="217">
        <f ca="1">SUMPRODUCT(AT209:AX209,(1+$AY209)^(-{1,2,3,4,5}))</f>
        <v>2473.9509527198279</v>
      </c>
      <c r="BB209" s="217">
        <f t="shared" ca="1" si="39"/>
        <v>39355.378927516052</v>
      </c>
      <c r="BC209" s="217">
        <f t="shared" ca="1" si="40"/>
        <v>23254.566698234961</v>
      </c>
      <c r="BD209" s="217">
        <f t="shared" ca="1" si="41"/>
        <v>25728.517650954789</v>
      </c>
      <c r="BE209" s="217">
        <f ca="1">BD209-(DCF!$J$48-DCF!$J$51)</f>
        <v>25166.37765095479</v>
      </c>
      <c r="BF209" s="220">
        <f ca="1">BE209/DCF!$J$55</f>
        <v>1015.6049376801898</v>
      </c>
    </row>
    <row r="210" spans="1:58" ht="15" customHeight="1">
      <c r="A210">
        <v>184</v>
      </c>
      <c r="B210" s="215">
        <f t="shared" ca="1" si="28"/>
        <v>0.31669713241664887</v>
      </c>
      <c r="C210" s="216">
        <f t="shared" ca="1" si="29"/>
        <v>0.39793035346442779</v>
      </c>
      <c r="D210" s="215">
        <f t="shared" ca="1" si="30"/>
        <v>0.10851532135754782</v>
      </c>
      <c r="E210" s="216">
        <f t="shared" ca="1" si="31"/>
        <v>0.2329327385293315</v>
      </c>
      <c r="F210" s="217">
        <f ca="1">DCF!$H$7*(1+('A1'!F14+$C210*('A1'!F12-'A1'!F14)))</f>
        <v>6244.3834123939159</v>
      </c>
      <c r="G210" s="217">
        <f ca="1">F210*(1+('A1'!G14+$C210*('A1'!G12-'A1'!G14)))</f>
        <v>6991.7708719067496</v>
      </c>
      <c r="H210" s="217">
        <f ca="1">G210*(1+('A1'!H14+$C210*('A1'!H12-'A1'!H14)))</f>
        <v>7703.050336574106</v>
      </c>
      <c r="I210" s="217">
        <f ca="1">H210*(1+('A1'!I14+$C210*('A1'!I12-'A1'!I14)))</f>
        <v>8364.0778322896604</v>
      </c>
      <c r="J210" s="217">
        <f ca="1">I210*(1+('A1'!J14+$C210*('A1'!J12-'A1'!J14)))</f>
        <v>9015.2641552786336</v>
      </c>
      <c r="K210" s="216">
        <f ca="1">'A1'!F21+$C210*('A1'!F19-'A1'!F21)</f>
        <v>0.3581138305594565</v>
      </c>
      <c r="L210" s="216">
        <f ca="1">'A1'!G21+$C210*('A1'!G19-'A1'!G21)</f>
        <v>0.35515522349016793</v>
      </c>
      <c r="M210" s="216">
        <f ca="1">'A1'!H21+$C210*('A1'!H19-'A1'!H21)</f>
        <v>0.34617591995552366</v>
      </c>
      <c r="N210" s="216">
        <f ca="1">'A1'!I21+$C210*('A1'!I19-'A1'!I21)</f>
        <v>0.34117591995552365</v>
      </c>
      <c r="O210" s="216">
        <f ca="1">'A1'!J21+$C210*('A1'!J19-'A1'!J21)</f>
        <v>0.33617591995552365</v>
      </c>
      <c r="P210" s="216">
        <f ca="1">'A1'!F28+$C210*('A1'!F26-'A1'!F28)</f>
        <v>0.45005174116338931</v>
      </c>
      <c r="Q210" s="216">
        <f ca="1">'A1'!G28+$C210*('A1'!G26-'A1'!G28)</f>
        <v>0.44709313409410079</v>
      </c>
      <c r="R210" s="216">
        <f ca="1">'A1'!H28+$C210*('A1'!H26-'A1'!H28)</f>
        <v>0.44112417879213434</v>
      </c>
      <c r="S210" s="216">
        <f ca="1">'A1'!I28+$C210*('A1'!I26-'A1'!I28)</f>
        <v>0.4391345270248122</v>
      </c>
      <c r="T210" s="216">
        <f ca="1">'A1'!J28+$C210*('A1'!J26-'A1'!J28)</f>
        <v>0.43714487525749007</v>
      </c>
      <c r="U210" s="217">
        <f t="shared" ca="1" si="32"/>
        <v>1197.8877218599323</v>
      </c>
      <c r="V210" s="217">
        <f t="shared" ca="1" si="33"/>
        <v>1382.6341733140293</v>
      </c>
      <c r="W210" s="217">
        <f t="shared" ca="1" si="34"/>
        <v>1638.4380459311321</v>
      </c>
      <c r="X210" s="217">
        <f t="shared" ca="1" si="35"/>
        <v>1837.5005203973969</v>
      </c>
      <c r="Y210" s="217">
        <f t="shared" ca="1" si="36"/>
        <v>2043.5729096631821</v>
      </c>
      <c r="Z210" s="217">
        <f ca="1">F210*('A1'!F35+$C210*('A1'!F33-'A1'!F35))</f>
        <v>362.23885625132834</v>
      </c>
      <c r="AA210" s="217">
        <f ca="1">G210*('A1'!G35+$C210*('A1'!G33-'A1'!G35))</f>
        <v>405.66741551421705</v>
      </c>
      <c r="AB210" s="217">
        <f ca="1">H210*('A1'!H35+$C210*('A1'!H33-'A1'!H35))</f>
        <v>428.46496721938701</v>
      </c>
      <c r="AC210" s="217">
        <f ca="1">I210*('A1'!I35+$C210*('A1'!I33-'A1'!I35))</f>
        <v>445.17666889431621</v>
      </c>
      <c r="AD210" s="217">
        <f ca="1">J210*('A1'!J35+$C210*('A1'!J33-'A1'!J35))</f>
        <v>461.8054256729809</v>
      </c>
      <c r="AE210" s="217">
        <f ca="1">F210*('A1'!F43+$C210*('A1'!F41-'A1'!F43))</f>
        <v>637.18558139410436</v>
      </c>
      <c r="AF210" s="217">
        <f ca="1">G210*('A1'!G43+$C210*('A1'!G41-'A1'!G43))</f>
        <v>706.67532536527119</v>
      </c>
      <c r="AG210" s="217">
        <f ca="1">H210*('A1'!H43+$C210*('A1'!H41-'A1'!H43))</f>
        <v>701.53557132872868</v>
      </c>
      <c r="AH210" s="217">
        <f ca="1">I210*('A1'!I43+$C210*('A1'!I41-'A1'!I43))</f>
        <v>678.09617838027236</v>
      </c>
      <c r="AI210" s="217">
        <f ca="1">J210*('A1'!J43+$C210*('A1'!J41-'A1'!J43))</f>
        <v>685.81312015909452</v>
      </c>
      <c r="AJ210" s="217">
        <f ca="1">(U210-Z210)*DCF!$H$40</f>
        <v>202.22702547728215</v>
      </c>
      <c r="AK210" s="217">
        <f ca="1">(V210-AA210)*DCF!$H$40</f>
        <v>236.42595538755455</v>
      </c>
      <c r="AL210" s="217">
        <f ca="1">(W210-AB210)*DCF!$H$40</f>
        <v>292.81348504824228</v>
      </c>
      <c r="AM210" s="217">
        <f ca="1">(X210-AC210)*DCF!$H$40</f>
        <v>336.94237206374555</v>
      </c>
      <c r="AN210" s="217">
        <f ca="1">(Y210-AD210)*DCF!$H$40</f>
        <v>382.78773112562868</v>
      </c>
      <c r="AO210" s="217">
        <f ca="1">(F210-DCF!$H$7)*DCF!$H$41</f>
        <v>291.599924824553</v>
      </c>
      <c r="AP210" s="217">
        <f ca="1">(G210-F210)*DCF!$H$41</f>
        <v>248.01110760539103</v>
      </c>
      <c r="AQ210" s="217">
        <f ca="1">(H210-G210)*DCF!$H$41</f>
        <v>236.02912465791991</v>
      </c>
      <c r="AR210" s="217">
        <f ca="1">(I210-H210)*DCF!$H$41</f>
        <v>219.3536421883426</v>
      </c>
      <c r="AS210" s="217">
        <f ca="1">(J210-I210)*DCF!$H$41</f>
        <v>216.0879730672066</v>
      </c>
      <c r="AT210" s="217">
        <f ca="1">(U210-Z210)*(1-DCF!$H$40)+Z210-AE210-AO210</f>
        <v>66.875190163992784</v>
      </c>
      <c r="AU210" s="217">
        <f ca="1">(V210-AA210)*(1-DCF!$H$40)+AA210-AF210-AP210</f>
        <v>191.52178495581262</v>
      </c>
      <c r="AV210" s="217">
        <f ca="1">(W210-AB210)*(1-DCF!$H$40)+AB210-AG210-AQ210</f>
        <v>408.05986489624109</v>
      </c>
      <c r="AW210" s="217">
        <f ca="1">(X210-AC210)*(1-DCF!$H$40)+AC210-AH210-AR210</f>
        <v>603.10832776503639</v>
      </c>
      <c r="AX210" s="217">
        <f ca="1">(Y210-AD210)*(1-DCF!$H$40)+AD210-AI210-AS210</f>
        <v>758.88408531125242</v>
      </c>
      <c r="AY210" s="218">
        <f t="shared" ca="1" si="37"/>
        <v>9.7158654770586633E-2</v>
      </c>
      <c r="AZ210" s="219">
        <f t="shared" ca="1" si="38"/>
        <v>10.931730954117326</v>
      </c>
      <c r="BA210" s="217">
        <f ca="1">SUMPRODUCT(AT210:AX210,(1+$AY210)^(-{1,2,3,4,5}))</f>
        <v>1422.581262037658</v>
      </c>
      <c r="BB210" s="217">
        <f t="shared" ca="1" si="39"/>
        <v>22339.789233560616</v>
      </c>
      <c r="BC210" s="217">
        <f t="shared" ca="1" si="40"/>
        <v>14051.798219025153</v>
      </c>
      <c r="BD210" s="217">
        <f t="shared" ca="1" si="41"/>
        <v>15474.379481062811</v>
      </c>
      <c r="BE210" s="217">
        <f ca="1">BD210-(DCF!$J$48-DCF!$J$51)</f>
        <v>14912.239481062812</v>
      </c>
      <c r="BF210" s="220">
        <f ca="1">BE210/DCF!$J$55</f>
        <v>601.79276727424769</v>
      </c>
    </row>
    <row r="211" spans="1:58" ht="15" customHeight="1">
      <c r="A211">
        <v>185</v>
      </c>
      <c r="B211" s="215">
        <f t="shared" ca="1" si="28"/>
        <v>0.71577422377693811</v>
      </c>
      <c r="C211" s="216">
        <f t="shared" ca="1" si="29"/>
        <v>0.62302136915797079</v>
      </c>
      <c r="D211" s="215">
        <f t="shared" ca="1" si="30"/>
        <v>0.88485366854016423</v>
      </c>
      <c r="E211" s="216">
        <f t="shared" ca="1" si="31"/>
        <v>0.76005591124197724</v>
      </c>
      <c r="F211" s="217">
        <f ca="1">DCF!$H$7*(1+('A1'!F14+$C211*('A1'!F12-'A1'!F14)))</f>
        <v>6377.2367217129658</v>
      </c>
      <c r="G211" s="217">
        <f ca="1">F211*(1+('A1'!G14+$C211*('A1'!G12-'A1'!G14)))</f>
        <v>7355.8441380866589</v>
      </c>
      <c r="H211" s="217">
        <f ca="1">G211*(1+('A1'!H14+$C211*('A1'!H12-'A1'!H14)))</f>
        <v>8319.4065962000313</v>
      </c>
      <c r="I211" s="217">
        <f ca="1">H211*(1+('A1'!I14+$C211*('A1'!I12-'A1'!I14)))</f>
        <v>9201.8620539432086</v>
      </c>
      <c r="J211" s="217">
        <f ca="1">I211*(1+('A1'!J14+$C211*('A1'!J12-'A1'!J14)))</f>
        <v>10063.262125335901</v>
      </c>
      <c r="K211" s="216">
        <f ca="1">'A1'!F21+$C211*('A1'!F19-'A1'!F21)</f>
        <v>0.34573382469631164</v>
      </c>
      <c r="L211" s="216">
        <f ca="1">'A1'!G21+$C211*('A1'!G19-'A1'!G21)</f>
        <v>0.3382733973131522</v>
      </c>
      <c r="M211" s="216">
        <f ca="1">'A1'!H21+$C211*('A1'!H19-'A1'!H21)</f>
        <v>0.32704318362157248</v>
      </c>
      <c r="N211" s="216">
        <f ca="1">'A1'!I21+$C211*('A1'!I19-'A1'!I21)</f>
        <v>0.32204318362157247</v>
      </c>
      <c r="O211" s="216">
        <f ca="1">'A1'!J21+$C211*('A1'!J19-'A1'!J21)</f>
        <v>0.31704318362157247</v>
      </c>
      <c r="P211" s="216">
        <f ca="1">'A1'!F28+$C211*('A1'!F26-'A1'!F28)</f>
        <v>0.44442446577105071</v>
      </c>
      <c r="Q211" s="216">
        <f ca="1">'A1'!G28+$C211*('A1'!G26-'A1'!G28)</f>
        <v>0.43696403838789133</v>
      </c>
      <c r="R211" s="216">
        <f ca="1">'A1'!H28+$C211*('A1'!H26-'A1'!H28)</f>
        <v>0.4276187178505218</v>
      </c>
      <c r="S211" s="216">
        <f ca="1">'A1'!I28+$C211*('A1'!I26-'A1'!I28)</f>
        <v>0.42450361100473194</v>
      </c>
      <c r="T211" s="216">
        <f ca="1">'A1'!J28+$C211*('A1'!J26-'A1'!J28)</f>
        <v>0.42138850415894208</v>
      </c>
      <c r="U211" s="217">
        <f t="shared" ca="1" si="32"/>
        <v>1338.2102557785624</v>
      </c>
      <c r="V211" s="217">
        <f t="shared" ca="1" si="33"/>
        <v>1653.3183910598048</v>
      </c>
      <c r="W211" s="217">
        <f t="shared" ca="1" si="34"/>
        <v>2041.067395192232</v>
      </c>
      <c r="X211" s="217">
        <f t="shared" ca="1" si="35"/>
        <v>2332.2414329784842</v>
      </c>
      <c r="Y211" s="217">
        <f t="shared" ca="1" si="36"/>
        <v>2632.230489546384</v>
      </c>
      <c r="Z211" s="217">
        <f ca="1">F211*('A1'!F35+$C211*('A1'!F33-'A1'!F35))</f>
        <v>362.76842953374745</v>
      </c>
      <c r="AA211" s="217">
        <f ca="1">G211*('A1'!G35+$C211*('A1'!G33-'A1'!G35))</f>
        <v>410.23385569913899</v>
      </c>
      <c r="AB211" s="217">
        <f ca="1">H211*('A1'!H35+$C211*('A1'!H33-'A1'!H35))</f>
        <v>442.14954680239151</v>
      </c>
      <c r="AC211" s="217">
        <f ca="1">I211*('A1'!I35+$C211*('A1'!I33-'A1'!I35))</f>
        <v>464.91251878090037</v>
      </c>
      <c r="AD211" s="217">
        <f ca="1">J211*('A1'!J35+$C211*('A1'!J33-'A1'!J35))</f>
        <v>488.30715084854256</v>
      </c>
      <c r="AE211" s="217">
        <f ca="1">F211*('A1'!F43+$C211*('A1'!F41-'A1'!F43))</f>
        <v>622.03294431230427</v>
      </c>
      <c r="AF211" s="217">
        <f ca="1">G211*('A1'!G43+$C211*('A1'!G41-'A1'!G43))</f>
        <v>685.52239286214729</v>
      </c>
      <c r="AG211" s="217">
        <f ca="1">H211*('A1'!H43+$C211*('A1'!H41-'A1'!H43))</f>
        <v>692.12680951587936</v>
      </c>
      <c r="AH211" s="217">
        <f ca="1">I211*('A1'!I43+$C211*('A1'!I41-'A1'!I43))</f>
        <v>673.5234107768382</v>
      </c>
      <c r="AI211" s="217">
        <f ca="1">J211*('A1'!J43+$C211*('A1'!J41-'A1'!J43))</f>
        <v>686.25663411694973</v>
      </c>
      <c r="AJ211" s="217">
        <f ca="1">(U211-Z211)*DCF!$H$40</f>
        <v>236.05692195124524</v>
      </c>
      <c r="AK211" s="217">
        <f ca="1">(V211-AA211)*DCF!$H$40</f>
        <v>300.82645755728112</v>
      </c>
      <c r="AL211" s="217">
        <f ca="1">(W211-AB211)*DCF!$H$40</f>
        <v>386.93811931034139</v>
      </c>
      <c r="AM211" s="217">
        <f ca="1">(X211-AC211)*DCF!$H$40</f>
        <v>451.89359723581526</v>
      </c>
      <c r="AN211" s="217">
        <f ca="1">(Y211-AD211)*DCF!$H$40</f>
        <v>518.82944796487755</v>
      </c>
      <c r="AO211" s="217">
        <f ca="1">(F211-DCF!$H$7)*DCF!$H$41</f>
        <v>335.68562090344659</v>
      </c>
      <c r="AP211" s="217">
        <f ca="1">(G211-F211)*DCF!$H$41</f>
        <v>324.73853575746557</v>
      </c>
      <c r="AQ211" s="217">
        <f ca="1">(H211-G211)*DCF!$H$41</f>
        <v>319.74605600077939</v>
      </c>
      <c r="AR211" s="217">
        <f ca="1">(I211-H211)*DCF!$H$41</f>
        <v>292.83172028329926</v>
      </c>
      <c r="AS211" s="217">
        <f ca="1">(J211-I211)*DCF!$H$41</f>
        <v>285.84475572645886</v>
      </c>
      <c r="AT211" s="217">
        <f ca="1">(U211-Z211)*(1-DCF!$H$40)+Z211-AE211-AO211</f>
        <v>144.43476861156643</v>
      </c>
      <c r="AU211" s="217">
        <f ca="1">(V211-AA211)*(1-DCF!$H$40)+AA211-AF211-AP211</f>
        <v>342.23100488291095</v>
      </c>
      <c r="AV211" s="217">
        <f ca="1">(W211-AB211)*(1-DCF!$H$40)+AB211-AG211-AQ211</f>
        <v>642.25641036523189</v>
      </c>
      <c r="AW211" s="217">
        <f ca="1">(X211-AC211)*(1-DCF!$H$40)+AC211-AH211-AR211</f>
        <v>913.99270468253121</v>
      </c>
      <c r="AX211" s="217">
        <f ca="1">(Y211-AD211)*(1-DCF!$H$40)+AD211-AI211-AS211</f>
        <v>1141.299651738098</v>
      </c>
      <c r="AY211" s="218">
        <f t="shared" ca="1" si="37"/>
        <v>0.10770111822483955</v>
      </c>
      <c r="AZ211" s="219">
        <f t="shared" ca="1" si="38"/>
        <v>13.040223644967909</v>
      </c>
      <c r="BA211" s="217">
        <f ca="1">SUMPRODUCT(AT211:AX211,(1+$AY211)^(-{1,2,3,4,5}))</f>
        <v>2173.3024952568562</v>
      </c>
      <c r="BB211" s="217">
        <f t="shared" ca="1" si="39"/>
        <v>34324.874268788211</v>
      </c>
      <c r="BC211" s="217">
        <f t="shared" ca="1" si="40"/>
        <v>20582.398596135314</v>
      </c>
      <c r="BD211" s="217">
        <f t="shared" ca="1" si="41"/>
        <v>22755.701091392169</v>
      </c>
      <c r="BE211" s="217">
        <f ca="1">BD211-(DCF!$J$48-DCF!$J$51)</f>
        <v>22193.56109139217</v>
      </c>
      <c r="BF211" s="220">
        <f ca="1">BE211/DCF!$J$55</f>
        <v>895.63506285020276</v>
      </c>
    </row>
    <row r="212" spans="1:58" ht="15" customHeight="1">
      <c r="A212">
        <v>186</v>
      </c>
      <c r="B212" s="215">
        <f t="shared" ca="1" si="28"/>
        <v>0.21071909170015701</v>
      </c>
      <c r="C212" s="216">
        <f t="shared" ca="1" si="29"/>
        <v>0.32459135208763418</v>
      </c>
      <c r="D212" s="215">
        <f t="shared" ca="1" si="30"/>
        <v>0.85883615000228297</v>
      </c>
      <c r="E212" s="216">
        <f t="shared" ca="1" si="31"/>
        <v>0.73432741014764336</v>
      </c>
      <c r="F212" s="217">
        <f ca="1">DCF!$H$7*(1+('A1'!F14+$C212*('A1'!F12-'A1'!F14)))</f>
        <v>6201.0972376657037</v>
      </c>
      <c r="G212" s="217">
        <f ca="1">F212*(1+('A1'!G14+$C212*('A1'!G12-'A1'!G14)))</f>
        <v>6875.0864524457666</v>
      </c>
      <c r="H212" s="217">
        <f ca="1">G212*(1+('A1'!H14+$C212*('A1'!H12-'A1'!H14)))</f>
        <v>7508.9479440194918</v>
      </c>
      <c r="I212" s="217">
        <f ca="1">H212*(1+('A1'!I14+$C212*('A1'!I12-'A1'!I14)))</f>
        <v>8103.7559021519119</v>
      </c>
      <c r="J212" s="217">
        <f ca="1">I212*(1+('A1'!J14+$C212*('A1'!J12-'A1'!J14)))</f>
        <v>8693.0723332282432</v>
      </c>
      <c r="K212" s="216">
        <f ca="1">'A1'!F21+$C212*('A1'!F19-'A1'!F21)</f>
        <v>0.36214747563518013</v>
      </c>
      <c r="L212" s="216">
        <f ca="1">'A1'!G21+$C212*('A1'!G19-'A1'!G21)</f>
        <v>0.36065564859342747</v>
      </c>
      <c r="M212" s="216">
        <f ca="1">'A1'!H21+$C212*('A1'!H19-'A1'!H21)</f>
        <v>0.35240973507255108</v>
      </c>
      <c r="N212" s="216">
        <f ca="1">'A1'!I21+$C212*('A1'!I19-'A1'!I21)</f>
        <v>0.34740973507255107</v>
      </c>
      <c r="O212" s="216">
        <f ca="1">'A1'!J21+$C212*('A1'!J19-'A1'!J21)</f>
        <v>0.34240973507255107</v>
      </c>
      <c r="P212" s="216">
        <f ca="1">'A1'!F28+$C212*('A1'!F26-'A1'!F28)</f>
        <v>0.45188521619780914</v>
      </c>
      <c r="Q212" s="216">
        <f ca="1">'A1'!G28+$C212*('A1'!G26-'A1'!G28)</f>
        <v>0.45039338915605648</v>
      </c>
      <c r="R212" s="216">
        <f ca="1">'A1'!H28+$C212*('A1'!H26-'A1'!H28)</f>
        <v>0.44552451887474198</v>
      </c>
      <c r="S212" s="216">
        <f ca="1">'A1'!I28+$C212*('A1'!I26-'A1'!I28)</f>
        <v>0.44390156211430382</v>
      </c>
      <c r="T212" s="216">
        <f ca="1">'A1'!J28+$C212*('A1'!J26-'A1'!J28)</f>
        <v>0.44227860535386565</v>
      </c>
      <c r="U212" s="217">
        <f t="shared" ca="1" si="32"/>
        <v>1153.2013609705768</v>
      </c>
      <c r="V212" s="217">
        <f t="shared" ca="1" si="33"/>
        <v>1299.0542007451143</v>
      </c>
      <c r="W212" s="217">
        <f t="shared" ca="1" si="34"/>
        <v>1517.301168379239</v>
      </c>
      <c r="X212" s="217">
        <f t="shared" ca="1" si="35"/>
        <v>1691.1623071344504</v>
      </c>
      <c r="Y212" s="217">
        <f t="shared" ca="1" si="36"/>
        <v>1871.7198308605753</v>
      </c>
      <c r="Z212" s="217">
        <f ca="1">F212*('A1'!F35+$C212*('A1'!F33-'A1'!F35))</f>
        <v>362.00172157593818</v>
      </c>
      <c r="AA212" s="217">
        <f ca="1">G212*('A1'!G35+$C212*('A1'!G33-'A1'!G35))</f>
        <v>403.93942397845001</v>
      </c>
      <c r="AB212" s="217">
        <f ca="1">H212*('A1'!H35+$C212*('A1'!H33-'A1'!H35))</f>
        <v>423.72614141621506</v>
      </c>
      <c r="AC212" s="217">
        <f ca="1">I212*('A1'!I35+$C212*('A1'!I33-'A1'!I35))</f>
        <v>438.45293330159927</v>
      </c>
      <c r="AD212" s="217">
        <f ca="1">J212*('A1'!J35+$C212*('A1'!J33-'A1'!J35))</f>
        <v>452.95169743152371</v>
      </c>
      <c r="AE212" s="217">
        <f ca="1">F212*('A1'!F43+$C212*('A1'!F41-'A1'!F43))</f>
        <v>641.86424540721123</v>
      </c>
      <c r="AF212" s="217">
        <f ca="1">G212*('A1'!G43+$C212*('A1'!G41-'A1'!G43))</f>
        <v>712.529165775107</v>
      </c>
      <c r="AG212" s="217">
        <f ca="1">H212*('A1'!H43+$C212*('A1'!H41-'A1'!H43))</f>
        <v>703.13264931537356</v>
      </c>
      <c r="AH212" s="217">
        <f ca="1">I212*('A1'!I43+$C212*('A1'!I41-'A1'!I43))</f>
        <v>677.79249272006439</v>
      </c>
      <c r="AI212" s="217">
        <f ca="1">J212*('A1'!J43+$C212*('A1'!J41-'A1'!J43))</f>
        <v>683.6171464052062</v>
      </c>
      <c r="AJ212" s="217">
        <f ca="1">(U212-Z212)*DCF!$H$40</f>
        <v>191.47031273350254</v>
      </c>
      <c r="AK212" s="217">
        <f ca="1">(V212-AA212)*DCF!$H$40</f>
        <v>216.61777597753274</v>
      </c>
      <c r="AL212" s="217">
        <f ca="1">(W212-AB212)*DCF!$H$40</f>
        <v>264.64515652505179</v>
      </c>
      <c r="AM212" s="217">
        <f ca="1">(X212-AC212)*DCF!$H$40</f>
        <v>303.15566846755002</v>
      </c>
      <c r="AN212" s="217">
        <f ca="1">(Y212-AD212)*DCF!$H$40</f>
        <v>343.34188828983042</v>
      </c>
      <c r="AO212" s="217">
        <f ca="1">(F212-DCF!$H$7)*DCF!$H$41</f>
        <v>277.23595336409784</v>
      </c>
      <c r="AP212" s="217">
        <f ca="1">(G212-F212)*DCF!$H$41</f>
        <v>223.65482527717054</v>
      </c>
      <c r="AQ212" s="217">
        <f ca="1">(H212-G212)*DCF!$H$41</f>
        <v>210.33894614190464</v>
      </c>
      <c r="AR212" s="217">
        <f ca="1">(I212-H212)*DCF!$H$41</f>
        <v>197.37952333998115</v>
      </c>
      <c r="AS212" s="217">
        <f ca="1">(J212-I212)*DCF!$H$41</f>
        <v>195.55722930722698</v>
      </c>
      <c r="AT212" s="217">
        <f ca="1">(U212-Z212)*(1-DCF!$H$40)+Z212-AE212-AO212</f>
        <v>42.630849465765266</v>
      </c>
      <c r="AU212" s="217">
        <f ca="1">(V212-AA212)*(1-DCF!$H$40)+AA212-AF212-AP212</f>
        <v>146.25243371530414</v>
      </c>
      <c r="AV212" s="217">
        <f ca="1">(W212-AB212)*(1-DCF!$H$40)+AB212-AG212-AQ212</f>
        <v>339.184416396909</v>
      </c>
      <c r="AW212" s="217">
        <f ca="1">(X212-AC212)*(1-DCF!$H$40)+AC212-AH212-AR212</f>
        <v>512.83462260685496</v>
      </c>
      <c r="AX212" s="217">
        <f ca="1">(Y212-AD212)*(1-DCF!$H$40)+AD212-AI212-AS212</f>
        <v>649.20356685831166</v>
      </c>
      <c r="AY212" s="218">
        <f t="shared" ca="1" si="37"/>
        <v>0.10718654820295287</v>
      </c>
      <c r="AZ212" s="219">
        <f t="shared" ca="1" si="38"/>
        <v>12.937309640590573</v>
      </c>
      <c r="BA212" s="217">
        <f ca="1">SUMPRODUCT(AT212:AX212,(1+$AY212)^(-{1,2,3,4,5}))</f>
        <v>1139.171266524824</v>
      </c>
      <c r="BB212" s="217">
        <f t="shared" ca="1" si="39"/>
        <v>24215.019012277076</v>
      </c>
      <c r="BC212" s="217">
        <f t="shared" ca="1" si="40"/>
        <v>14553.947735998008</v>
      </c>
      <c r="BD212" s="217">
        <f t="shared" ca="1" si="41"/>
        <v>15693.119002522832</v>
      </c>
      <c r="BE212" s="217">
        <f ca="1">BD212-(DCF!$J$48-DCF!$J$51)</f>
        <v>15130.979002522832</v>
      </c>
      <c r="BF212" s="220">
        <f ca="1">BE212/DCF!$J$55</f>
        <v>610.62013771038073</v>
      </c>
    </row>
    <row r="213" spans="1:58" ht="15" customHeight="1">
      <c r="A213">
        <v>187</v>
      </c>
      <c r="B213" s="215">
        <f t="shared" ca="1" si="28"/>
        <v>0.19294665515016018</v>
      </c>
      <c r="C213" s="216">
        <f t="shared" ca="1" si="29"/>
        <v>0.31060155758637159</v>
      </c>
      <c r="D213" s="215">
        <f t="shared" ca="1" si="30"/>
        <v>0.41933200099692436</v>
      </c>
      <c r="E213" s="216">
        <f t="shared" ca="1" si="31"/>
        <v>0.45789300114596881</v>
      </c>
      <c r="F213" s="217">
        <f ca="1">DCF!$H$7*(1+('A1'!F14+$C213*('A1'!F12-'A1'!F14)))</f>
        <v>6192.8401755592513</v>
      </c>
      <c r="G213" s="217">
        <f ca="1">F213*(1+('A1'!G14+$C213*('A1'!G12-'A1'!G14)))</f>
        <v>6852.9364567546318</v>
      </c>
      <c r="H213" s="217">
        <f ca="1">G213*(1+('A1'!H14+$C213*('A1'!H12-'A1'!H14)))</f>
        <v>7472.2925354684576</v>
      </c>
      <c r="I213" s="217">
        <f ca="1">H213*(1+('A1'!I14+$C213*('A1'!I12-'A1'!I14)))</f>
        <v>8054.7886752650575</v>
      </c>
      <c r="J213" s="217">
        <f ca="1">I213*(1+('A1'!J14+$C213*('A1'!J12-'A1'!J14)))</f>
        <v>8632.6562026279571</v>
      </c>
      <c r="K213" s="216">
        <f ca="1">'A1'!F21+$C213*('A1'!F19-'A1'!F21)</f>
        <v>0.36291691433274959</v>
      </c>
      <c r="L213" s="216">
        <f ca="1">'A1'!G21+$C213*('A1'!G19-'A1'!G21)</f>
        <v>0.36170488318102212</v>
      </c>
      <c r="M213" s="216">
        <f ca="1">'A1'!H21+$C213*('A1'!H19-'A1'!H21)</f>
        <v>0.35359886760515841</v>
      </c>
      <c r="N213" s="216">
        <f ca="1">'A1'!I21+$C213*('A1'!I19-'A1'!I21)</f>
        <v>0.3485988676051584</v>
      </c>
      <c r="O213" s="216">
        <f ca="1">'A1'!J21+$C213*('A1'!J19-'A1'!J21)</f>
        <v>0.3435988676051584</v>
      </c>
      <c r="P213" s="216">
        <f ca="1">'A1'!F28+$C213*('A1'!F26-'A1'!F28)</f>
        <v>0.45223496106034072</v>
      </c>
      <c r="Q213" s="216">
        <f ca="1">'A1'!G28+$C213*('A1'!G26-'A1'!G28)</f>
        <v>0.45102292990861331</v>
      </c>
      <c r="R213" s="216">
        <f ca="1">'A1'!H28+$C213*('A1'!H26-'A1'!H28)</f>
        <v>0.44636390654481772</v>
      </c>
      <c r="S213" s="216">
        <f ca="1">'A1'!I28+$C213*('A1'!I26-'A1'!I28)</f>
        <v>0.44481089875688584</v>
      </c>
      <c r="T213" s="216">
        <f ca="1">'A1'!J28+$C213*('A1'!J26-'A1'!J28)</f>
        <v>0.44325789096895402</v>
      </c>
      <c r="U213" s="217">
        <f t="shared" ca="1" si="32"/>
        <v>1144.7348924424534</v>
      </c>
      <c r="V213" s="217">
        <f t="shared" ca="1" si="33"/>
        <v>1283.364397014205</v>
      </c>
      <c r="W213" s="217">
        <f t="shared" ca="1" si="34"/>
        <v>1494.736669534951</v>
      </c>
      <c r="X213" s="217">
        <f t="shared" ca="1" si="35"/>
        <v>1664.0406743273688</v>
      </c>
      <c r="Y213" s="217">
        <f t="shared" ca="1" si="36"/>
        <v>1839.9923251434161</v>
      </c>
      <c r="Z213" s="217">
        <f ca="1">F213*('A1'!F35+$C213*('A1'!F33-'A1'!F35))</f>
        <v>361.9528815114943</v>
      </c>
      <c r="AA213" s="217">
        <f ca="1">G213*('A1'!G35+$C213*('A1'!G33-'A1'!G35))</f>
        <v>403.59673294370299</v>
      </c>
      <c r="AB213" s="217">
        <f ca="1">H213*('A1'!H35+$C213*('A1'!H33-'A1'!H35))</f>
        <v>422.80758942527473</v>
      </c>
      <c r="AC213" s="217">
        <f ca="1">I213*('A1'!I35+$C213*('A1'!I33-'A1'!I35))</f>
        <v>437.15578426257662</v>
      </c>
      <c r="AD213" s="217">
        <f ca="1">J213*('A1'!J35+$C213*('A1'!J33-'A1'!J35))</f>
        <v>451.25294979543884</v>
      </c>
      <c r="AE213" s="217">
        <f ca="1">F213*('A1'!F43+$C213*('A1'!F41-'A1'!F43))</f>
        <v>642.74230322327446</v>
      </c>
      <c r="AF213" s="217">
        <f ca="1">G213*('A1'!G43+$C213*('A1'!G41-'A1'!G43))</f>
        <v>713.58904671398807</v>
      </c>
      <c r="AG213" s="217">
        <f ca="1">H213*('A1'!H43+$C213*('A1'!H41-'A1'!H43))</f>
        <v>703.35901671517479</v>
      </c>
      <c r="AH213" s="217">
        <f ca="1">I213*('A1'!I43+$C213*('A1'!I41-'A1'!I43))</f>
        <v>677.64087735035673</v>
      </c>
      <c r="AI213" s="217">
        <f ca="1">J213*('A1'!J43+$C213*('A1'!J41-'A1'!J43))</f>
        <v>683.09298204397976</v>
      </c>
      <c r="AJ213" s="217">
        <f ca="1">(U213-Z213)*DCF!$H$40</f>
        <v>189.43324664529212</v>
      </c>
      <c r="AK213" s="217">
        <f ca="1">(V213-AA213)*DCF!$H$40</f>
        <v>212.90377470506147</v>
      </c>
      <c r="AL213" s="217">
        <f ca="1">(W213-AB213)*DCF!$H$40</f>
        <v>259.40683738654167</v>
      </c>
      <c r="AM213" s="217">
        <f ca="1">(X213-AC213)*DCF!$H$40</f>
        <v>296.90614339567969</v>
      </c>
      <c r="AN213" s="217">
        <f ca="1">(Y213-AD213)*DCF!$H$40</f>
        <v>336.07492883421048</v>
      </c>
      <c r="AO213" s="217">
        <f ca="1">(F213-DCF!$H$7)*DCF!$H$41</f>
        <v>274.49595138450536</v>
      </c>
      <c r="AP213" s="217">
        <f ca="1">(G213-F213)*DCF!$H$41</f>
        <v>219.04463038780065</v>
      </c>
      <c r="AQ213" s="217">
        <f ca="1">(H213-G213)*DCF!$H$41</f>
        <v>205.52550772536753</v>
      </c>
      <c r="AR213" s="217">
        <f ca="1">(I213-H213)*DCF!$H$41</f>
        <v>193.29400161595669</v>
      </c>
      <c r="AS213" s="217">
        <f ca="1">(J213-I213)*DCF!$H$41</f>
        <v>191.758054923586</v>
      </c>
      <c r="AT213" s="217">
        <f ca="1">(U213-Z213)*(1-DCF!$H$40)+Z213-AE213-AO213</f>
        <v>38.063391189381491</v>
      </c>
      <c r="AU213" s="217">
        <f ca="1">(V213-AA213)*(1-DCF!$H$40)+AA213-AF213-AP213</f>
        <v>137.82694520735473</v>
      </c>
      <c r="AV213" s="217">
        <f ca="1">(W213-AB213)*(1-DCF!$H$40)+AB213-AG213-AQ213</f>
        <v>326.44530770786707</v>
      </c>
      <c r="AW213" s="217">
        <f ca="1">(X213-AC213)*(1-DCF!$H$40)+AC213-AH213-AR213</f>
        <v>496.19965196537572</v>
      </c>
      <c r="AX213" s="217">
        <f ca="1">(Y213-AD213)*(1-DCF!$H$40)+AD213-AI213-AS213</f>
        <v>629.06635934163978</v>
      </c>
      <c r="AY213" s="218">
        <f t="shared" ca="1" si="37"/>
        <v>0.10165786002291938</v>
      </c>
      <c r="AZ213" s="219">
        <f t="shared" ca="1" si="38"/>
        <v>11.831572004583876</v>
      </c>
      <c r="BA213" s="217">
        <f ca="1">SUMPRODUCT(AT213:AX213,(1+$AY213)^(-{1,2,3,4,5}))</f>
        <v>1116.8186653416055</v>
      </c>
      <c r="BB213" s="217">
        <f t="shared" ca="1" si="39"/>
        <v>21770.001682816033</v>
      </c>
      <c r="BC213" s="217">
        <f t="shared" ca="1" si="40"/>
        <v>13416.05332395896</v>
      </c>
      <c r="BD213" s="217">
        <f t="shared" ca="1" si="41"/>
        <v>14532.871989300565</v>
      </c>
      <c r="BE213" s="217">
        <f ca="1">BD213-(DCF!$J$48-DCF!$J$51)</f>
        <v>13970.731989300566</v>
      </c>
      <c r="BF213" s="220">
        <f ca="1">BE213/DCF!$J$55</f>
        <v>563.7976425583015</v>
      </c>
    </row>
    <row r="214" spans="1:58" ht="15" customHeight="1">
      <c r="A214">
        <v>188</v>
      </c>
      <c r="B214" s="215">
        <f t="shared" ca="1" si="28"/>
        <v>0.67744479929867119</v>
      </c>
      <c r="C214" s="216">
        <f t="shared" ca="1" si="29"/>
        <v>0.59840617490969261</v>
      </c>
      <c r="D214" s="215">
        <f t="shared" ca="1" si="30"/>
        <v>0.20933141856886628</v>
      </c>
      <c r="E214" s="216">
        <f t="shared" ca="1" si="31"/>
        <v>0.32352080193464089</v>
      </c>
      <c r="F214" s="217">
        <f ca="1">DCF!$H$7*(1+('A1'!F14+$C214*('A1'!F12-'A1'!F14)))</f>
        <v>6362.7083319176691</v>
      </c>
      <c r="G214" s="217">
        <f ca="1">F214*(1+('A1'!G14+$C214*('A1'!G12-'A1'!G14)))</f>
        <v>7315.593425078062</v>
      </c>
      <c r="H214" s="217">
        <f ca="1">G214*(1+('A1'!H14+$C214*('A1'!H12-'A1'!H14)))</f>
        <v>8250.4736125623749</v>
      </c>
      <c r="I214" s="217">
        <f ca="1">H214*(1+('A1'!I14+$C214*('A1'!I12-'A1'!I14)))</f>
        <v>9107.3393852023055</v>
      </c>
      <c r="J214" s="217">
        <f ca="1">I214*(1+('A1'!J14+$C214*('A1'!J12-'A1'!J14)))</f>
        <v>9944.198523219653</v>
      </c>
      <c r="K214" s="216">
        <f ca="1">'A1'!F21+$C214*('A1'!F19-'A1'!F21)</f>
        <v>0.34708766037996691</v>
      </c>
      <c r="L214" s="216">
        <f ca="1">'A1'!G21+$C214*('A1'!G19-'A1'!G21)</f>
        <v>0.34011953688177304</v>
      </c>
      <c r="M214" s="216">
        <f ca="1">'A1'!H21+$C214*('A1'!H19-'A1'!H21)</f>
        <v>0.3291354751326761</v>
      </c>
      <c r="N214" s="216">
        <f ca="1">'A1'!I21+$C214*('A1'!I19-'A1'!I21)</f>
        <v>0.3241354751326761</v>
      </c>
      <c r="O214" s="216">
        <f ca="1">'A1'!J21+$C214*('A1'!J19-'A1'!J21)</f>
        <v>0.31913547513267609</v>
      </c>
      <c r="P214" s="216">
        <f ca="1">'A1'!F28+$C214*('A1'!F26-'A1'!F28)</f>
        <v>0.44503984562725768</v>
      </c>
      <c r="Q214" s="216">
        <f ca="1">'A1'!G28+$C214*('A1'!G26-'A1'!G28)</f>
        <v>0.43807172212906381</v>
      </c>
      <c r="R214" s="216">
        <f ca="1">'A1'!H28+$C214*('A1'!H26-'A1'!H28)</f>
        <v>0.42909562950541846</v>
      </c>
      <c r="S214" s="216">
        <f ca="1">'A1'!I28+$C214*('A1'!I26-'A1'!I28)</f>
        <v>0.42610359863087</v>
      </c>
      <c r="T214" s="216">
        <f ca="1">'A1'!J28+$C214*('A1'!J26-'A1'!J28)</f>
        <v>0.42311156775632153</v>
      </c>
      <c r="U214" s="217">
        <f t="shared" ca="1" si="32"/>
        <v>1322.6320495043381</v>
      </c>
      <c r="V214" s="217">
        <f t="shared" ca="1" si="33"/>
        <v>1622.6625672051644</v>
      </c>
      <c r="W214" s="217">
        <f t="shared" ca="1" si="34"/>
        <v>1994.7078915217553</v>
      </c>
      <c r="X214" s="217">
        <f t="shared" ca="1" si="35"/>
        <v>2274.6575203978641</v>
      </c>
      <c r="Y214" s="217">
        <f t="shared" ca="1" si="36"/>
        <v>2563.1465754587289</v>
      </c>
      <c r="Z214" s="217">
        <f ca="1">F214*('A1'!F35+$C214*('A1'!F33-'A1'!F35))</f>
        <v>362.72508014021571</v>
      </c>
      <c r="AA214" s="217">
        <f ca="1">G214*('A1'!G35+$C214*('A1'!G33-'A1'!G35))</f>
        <v>409.78982956788519</v>
      </c>
      <c r="AB214" s="217">
        <f ca="1">H214*('A1'!H35+$C214*('A1'!H33-'A1'!H35))</f>
        <v>440.71993884118768</v>
      </c>
      <c r="AC214" s="217">
        <f ca="1">I214*('A1'!I35+$C214*('A1'!I33-'A1'!I35))</f>
        <v>462.82702684049406</v>
      </c>
      <c r="AD214" s="217">
        <f ca="1">J214*('A1'!J35+$C214*('A1'!J33-'A1'!J35))</f>
        <v>485.46707969043069</v>
      </c>
      <c r="AE214" s="217">
        <f ca="1">F214*('A1'!F43+$C214*('A1'!F41-'A1'!F43))</f>
        <v>623.74823741156592</v>
      </c>
      <c r="AF214" s="217">
        <f ca="1">G214*('A1'!G43+$C214*('A1'!G41-'A1'!G43))</f>
        <v>688.07387412963612</v>
      </c>
      <c r="AG214" s="217">
        <f ca="1">H214*('A1'!H43+$C214*('A1'!H41-'A1'!H43))</f>
        <v>693.5000268700112</v>
      </c>
      <c r="AH214" s="217">
        <f ca="1">I214*('A1'!I43+$C214*('A1'!I41-'A1'!I43))</f>
        <v>674.4511572156033</v>
      </c>
      <c r="AI214" s="217">
        <f ca="1">J214*('A1'!J43+$C214*('A1'!J41-'A1'!J43))</f>
        <v>686.70442406098175</v>
      </c>
      <c r="AJ214" s="217">
        <f ca="1">(U214-Z214)*DCF!$H$40</f>
        <v>232.2974865861176</v>
      </c>
      <c r="AK214" s="217">
        <f ca="1">(V214-AA214)*DCF!$H$40</f>
        <v>293.51520250822153</v>
      </c>
      <c r="AL214" s="217">
        <f ca="1">(W214-AB214)*DCF!$H$40</f>
        <v>376.06508454869731</v>
      </c>
      <c r="AM214" s="217">
        <f ca="1">(X214-AC214)*DCF!$H$40</f>
        <v>438.46297944088354</v>
      </c>
      <c r="AN214" s="217">
        <f ca="1">(Y214-AD214)*DCF!$H$40</f>
        <v>502.79843797592815</v>
      </c>
      <c r="AO214" s="217">
        <f ca="1">(F214-DCF!$H$7)*DCF!$H$41</f>
        <v>330.86455788052263</v>
      </c>
      <c r="AP214" s="217">
        <f ca="1">(G214-F214)*DCF!$H$41</f>
        <v>316.20290702953281</v>
      </c>
      <c r="AQ214" s="217">
        <f ca="1">(H214-G214)*DCF!$H$41</f>
        <v>310.22820603312351</v>
      </c>
      <c r="AR214" s="217">
        <f ca="1">(I214-H214)*DCF!$H$41</f>
        <v>284.34010584028169</v>
      </c>
      <c r="AS214" s="217">
        <f ca="1">(J214-I214)*DCF!$H$41</f>
        <v>277.70115632480884</v>
      </c>
      <c r="AT214" s="217">
        <f ca="1">(U214-Z214)*(1-DCF!$H$40)+Z214-AE214-AO214</f>
        <v>135.72176762613185</v>
      </c>
      <c r="AU214" s="217">
        <f ca="1">(V214-AA214)*(1-DCF!$H$40)+AA214-AF214-AP214</f>
        <v>324.87058353777383</v>
      </c>
      <c r="AV214" s="217">
        <f ca="1">(W214-AB214)*(1-DCF!$H$40)+AB214-AG214-AQ214</f>
        <v>614.91457406992322</v>
      </c>
      <c r="AW214" s="217">
        <f ca="1">(X214-AC214)*(1-DCF!$H$40)+AC214-AH214-AR214</f>
        <v>877.40327790109563</v>
      </c>
      <c r="AX214" s="217">
        <f ca="1">(Y214-AD214)*(1-DCF!$H$40)+AD214-AI214-AS214</f>
        <v>1095.9425570970102</v>
      </c>
      <c r="AY214" s="218">
        <f t="shared" ca="1" si="37"/>
        <v>9.8970416038692818E-2</v>
      </c>
      <c r="AZ214" s="219">
        <f t="shared" ca="1" si="38"/>
        <v>11.294083207738563</v>
      </c>
      <c r="BA214" s="217">
        <f ca="1">SUMPRODUCT(AT214:AX214,(1+$AY214)^(-{1,2,3,4,5}))</f>
        <v>2140.9994201117283</v>
      </c>
      <c r="BB214" s="217">
        <f t="shared" ca="1" si="39"/>
        <v>28948.390696861032</v>
      </c>
      <c r="BC214" s="217">
        <f t="shared" ca="1" si="40"/>
        <v>18059.029933961854</v>
      </c>
      <c r="BD214" s="217">
        <f t="shared" ca="1" si="41"/>
        <v>20200.029354073584</v>
      </c>
      <c r="BE214" s="217">
        <f ca="1">BD214-(DCF!$J$48-DCF!$J$51)</f>
        <v>19637.889354073584</v>
      </c>
      <c r="BF214" s="220">
        <f ca="1">BE214/DCF!$J$55</f>
        <v>792.4993286770333</v>
      </c>
    </row>
    <row r="215" spans="1:58" ht="15" customHeight="1">
      <c r="A215">
        <v>189</v>
      </c>
      <c r="B215" s="215">
        <f t="shared" ca="1" si="28"/>
        <v>0.61613751173827003</v>
      </c>
      <c r="C215" s="216">
        <f t="shared" ca="1" si="29"/>
        <v>0.5619004175636948</v>
      </c>
      <c r="D215" s="215">
        <f t="shared" ca="1" si="30"/>
        <v>0.41473571378242158</v>
      </c>
      <c r="E215" s="216">
        <f t="shared" ca="1" si="31"/>
        <v>0.45537660995181867</v>
      </c>
      <c r="F215" s="217">
        <f ca="1">DCF!$H$7*(1+('A1'!F14+$C215*('A1'!F12-'A1'!F14)))</f>
        <v>6341.1618892146116</v>
      </c>
      <c r="G215" s="217">
        <f ca="1">F215*(1+('A1'!G14+$C215*('A1'!G12-'A1'!G14)))</f>
        <v>7256.0968295757903</v>
      </c>
      <c r="H215" s="217">
        <f ca="1">G215*(1+('A1'!H14+$C215*('A1'!H12-'A1'!H14)))</f>
        <v>8148.9381700493404</v>
      </c>
      <c r="I215" s="217">
        <f ca="1">H215*(1+('A1'!I14+$C215*('A1'!I12-'A1'!I14)))</f>
        <v>8968.4853369924385</v>
      </c>
      <c r="J215" s="217">
        <f ca="1">I215*(1+('A1'!J14+$C215*('A1'!J12-'A1'!J14)))</f>
        <v>9769.6672997459555</v>
      </c>
      <c r="K215" s="216">
        <f ca="1">'A1'!F21+$C215*('A1'!F19-'A1'!F21)</f>
        <v>0.34909547703399679</v>
      </c>
      <c r="L215" s="216">
        <f ca="1">'A1'!G21+$C215*('A1'!G19-'A1'!G21)</f>
        <v>0.34285746868272288</v>
      </c>
      <c r="M215" s="216">
        <f ca="1">'A1'!H21+$C215*('A1'!H19-'A1'!H21)</f>
        <v>0.33223846450708594</v>
      </c>
      <c r="N215" s="216">
        <f ca="1">'A1'!I21+$C215*('A1'!I19-'A1'!I21)</f>
        <v>0.32723846450708594</v>
      </c>
      <c r="O215" s="216">
        <f ca="1">'A1'!J21+$C215*('A1'!J19-'A1'!J21)</f>
        <v>0.32223846450708593</v>
      </c>
      <c r="P215" s="216">
        <f ca="1">'A1'!F28+$C215*('A1'!F26-'A1'!F28)</f>
        <v>0.44595248956090766</v>
      </c>
      <c r="Q215" s="216">
        <f ca="1">'A1'!G28+$C215*('A1'!G26-'A1'!G28)</f>
        <v>0.43971448120963375</v>
      </c>
      <c r="R215" s="216">
        <f ca="1">'A1'!H28+$C215*('A1'!H26-'A1'!H28)</f>
        <v>0.43128597494617832</v>
      </c>
      <c r="S215" s="216">
        <f ca="1">'A1'!I28+$C215*('A1'!I26-'A1'!I28)</f>
        <v>0.42847647285835988</v>
      </c>
      <c r="T215" s="216">
        <f ca="1">'A1'!J28+$C215*('A1'!J26-'A1'!J28)</f>
        <v>0.42566697077054139</v>
      </c>
      <c r="U215" s="217">
        <f t="shared" ca="1" si="32"/>
        <v>1299.6340233454318</v>
      </c>
      <c r="V215" s="217">
        <f t="shared" ca="1" si="33"/>
        <v>1577.6789850469177</v>
      </c>
      <c r="W215" s="217">
        <f t="shared" ca="1" si="34"/>
        <v>1927.0247216231087</v>
      </c>
      <c r="X215" s="217">
        <f t="shared" ca="1" si="35"/>
        <v>2190.8670022842784</v>
      </c>
      <c r="Y215" s="217">
        <f t="shared" ca="1" si="36"/>
        <v>2462.8800254118546</v>
      </c>
      <c r="Z215" s="217">
        <f ca="1">F215*('A1'!F35+$C215*('A1'!F33-'A1'!F35))</f>
        <v>362.6542057859333</v>
      </c>
      <c r="AA215" s="217">
        <f ca="1">G215*('A1'!G35+$C215*('A1'!G33-'A1'!G35))</f>
        <v>409.1059650494866</v>
      </c>
      <c r="AB215" s="217">
        <f ca="1">H215*('A1'!H35+$C215*('A1'!H33-'A1'!H35))</f>
        <v>438.5684808379944</v>
      </c>
      <c r="AC215" s="217">
        <f ca="1">I215*('A1'!I35+$C215*('A1'!I33-'A1'!I35))</f>
        <v>459.69940167632234</v>
      </c>
      <c r="AD215" s="217">
        <f ca="1">J215*('A1'!J35+$C215*('A1'!J33-'A1'!J35))</f>
        <v>481.22640716354596</v>
      </c>
      <c r="AE215" s="217">
        <f ca="1">F215*('A1'!F43+$C215*('A1'!F41-'A1'!F43))</f>
        <v>626.26577754583377</v>
      </c>
      <c r="AF215" s="217">
        <f ca="1">G215*('A1'!G43+$C215*('A1'!G41-'A1'!G43))</f>
        <v>691.74900105647259</v>
      </c>
      <c r="AG215" s="217">
        <f ca="1">H215*('A1'!H43+$C215*('A1'!H41-'A1'!H43))</f>
        <v>695.37729623937992</v>
      </c>
      <c r="AH215" s="217">
        <f ca="1">I215*('A1'!I43+$C215*('A1'!I41-'A1'!I43))</f>
        <v>675.62725906233425</v>
      </c>
      <c r="AI215" s="217">
        <f ca="1">J215*('A1'!J43+$C215*('A1'!J41-'A1'!J43))</f>
        <v>687.13475224563899</v>
      </c>
      <c r="AJ215" s="217">
        <f ca="1">(U215-Z215)*DCF!$H$40</f>
        <v>226.74911584939863</v>
      </c>
      <c r="AK215" s="217">
        <f ca="1">(V215-AA215)*DCF!$H$40</f>
        <v>282.79467083937828</v>
      </c>
      <c r="AL215" s="217">
        <f ca="1">(W215-AB215)*DCF!$H$40</f>
        <v>360.20641026999766</v>
      </c>
      <c r="AM215" s="217">
        <f ca="1">(X215-AC215)*DCF!$H$40</f>
        <v>418.94255934712533</v>
      </c>
      <c r="AN215" s="217">
        <f ca="1">(Y215-AD215)*DCF!$H$40</f>
        <v>479.5601756160907</v>
      </c>
      <c r="AO215" s="217">
        <f ca="1">(F215-DCF!$H$7)*DCF!$H$41</f>
        <v>323.71464246285615</v>
      </c>
      <c r="AP215" s="217">
        <f ca="1">(G215-F215)*DCF!$H$41</f>
        <v>303.60962718555209</v>
      </c>
      <c r="AQ215" s="217">
        <f ca="1">(H215-G215)*DCF!$H$41</f>
        <v>296.27814455311301</v>
      </c>
      <c r="AR215" s="217">
        <f ca="1">(I215-H215)*DCF!$H$41</f>
        <v>271.95639694156239</v>
      </c>
      <c r="AS215" s="217">
        <f ca="1">(J215-I215)*DCF!$H$41</f>
        <v>265.86213542501764</v>
      </c>
      <c r="AT215" s="217">
        <f ca="1">(U215-Z215)*(1-DCF!$H$40)+Z215-AE215-AO215</f>
        <v>122.90448748734315</v>
      </c>
      <c r="AU215" s="217">
        <f ca="1">(V215-AA215)*(1-DCF!$H$40)+AA215-AF215-AP215</f>
        <v>299.52568596551464</v>
      </c>
      <c r="AV215" s="217">
        <f ca="1">(W215-AB215)*(1-DCF!$H$40)+AB215-AG215-AQ215</f>
        <v>575.1628705606181</v>
      </c>
      <c r="AW215" s="217">
        <f ca="1">(X215-AC215)*(1-DCF!$H$40)+AC215-AH215-AR215</f>
        <v>824.3407869332566</v>
      </c>
      <c r="AX215" s="217">
        <f ca="1">(Y215-AD215)*(1-DCF!$H$40)+AD215-AI215-AS215</f>
        <v>1030.3229621251073</v>
      </c>
      <c r="AY215" s="218">
        <f t="shared" ca="1" si="37"/>
        <v>0.10160753219903637</v>
      </c>
      <c r="AZ215" s="219">
        <f t="shared" ca="1" si="38"/>
        <v>11.821506439807274</v>
      </c>
      <c r="BA215" s="217">
        <f ca="1">SUMPRODUCT(AT215:AX215,(1+$AY215)^(-{1,2,3,4,5}))</f>
        <v>1983.4795078078851</v>
      </c>
      <c r="BB215" s="217">
        <f t="shared" ca="1" si="39"/>
        <v>29114.952080878942</v>
      </c>
      <c r="BC215" s="217">
        <f t="shared" ca="1" si="40"/>
        <v>17946.575734311406</v>
      </c>
      <c r="BD215" s="217">
        <f t="shared" ca="1" si="41"/>
        <v>19930.055242119292</v>
      </c>
      <c r="BE215" s="217">
        <f ca="1">BD215-(DCF!$J$48-DCF!$J$51)</f>
        <v>19367.915242119292</v>
      </c>
      <c r="BF215" s="220">
        <f ca="1">BE215/DCF!$J$55</f>
        <v>781.6043542413222</v>
      </c>
    </row>
    <row r="216" spans="1:58" ht="15" customHeight="1">
      <c r="A216">
        <v>190</v>
      </c>
      <c r="B216" s="215">
        <f t="shared" ca="1" si="28"/>
        <v>0.69968786272678962</v>
      </c>
      <c r="C216" s="216">
        <f t="shared" ca="1" si="29"/>
        <v>0.61250023401735432</v>
      </c>
      <c r="D216" s="215">
        <f t="shared" ca="1" si="30"/>
        <v>0.23348032269110541</v>
      </c>
      <c r="E216" s="216">
        <f t="shared" ca="1" si="31"/>
        <v>0.34167259378760934</v>
      </c>
      <c r="F216" s="217">
        <f ca="1">DCF!$H$7*(1+('A1'!F14+$C216*('A1'!F12-'A1'!F14)))</f>
        <v>6371.026933121816</v>
      </c>
      <c r="G216" s="217">
        <f ca="1">F216*(1+('A1'!G14+$C216*('A1'!G12-'A1'!G14)))</f>
        <v>7338.6268722293207</v>
      </c>
      <c r="H216" s="217">
        <f ca="1">G216*(1+('A1'!H14+$C216*('A1'!H12-'A1'!H14)))</f>
        <v>8289.8966037996324</v>
      </c>
      <c r="I216" s="217">
        <f ca="1">H216*(1+('A1'!I14+$C216*('A1'!I12-'A1'!I14)))</f>
        <v>9161.3721588722401</v>
      </c>
      <c r="J216" s="217">
        <f ca="1">I216*(1+('A1'!J14+$C216*('A1'!J12-'A1'!J14)))</f>
        <v>10012.234748201905</v>
      </c>
      <c r="K216" s="216">
        <f ca="1">'A1'!F21+$C216*('A1'!F19-'A1'!F21)</f>
        <v>0.3463124871290455</v>
      </c>
      <c r="L216" s="216">
        <f ca="1">'A1'!G21+$C216*('A1'!G19-'A1'!G21)</f>
        <v>0.33906248244869841</v>
      </c>
      <c r="M216" s="216">
        <f ca="1">'A1'!H21+$C216*('A1'!H19-'A1'!H21)</f>
        <v>0.32793748010852486</v>
      </c>
      <c r="N216" s="216">
        <f ca="1">'A1'!I21+$C216*('A1'!I19-'A1'!I21)</f>
        <v>0.32293748010852485</v>
      </c>
      <c r="O216" s="216">
        <f ca="1">'A1'!J21+$C216*('A1'!J19-'A1'!J21)</f>
        <v>0.31793748010852485</v>
      </c>
      <c r="P216" s="216">
        <f ca="1">'A1'!F28+$C216*('A1'!F26-'A1'!F28)</f>
        <v>0.44468749414956615</v>
      </c>
      <c r="Q216" s="216">
        <f ca="1">'A1'!G28+$C216*('A1'!G26-'A1'!G28)</f>
        <v>0.43743748946921907</v>
      </c>
      <c r="R216" s="216">
        <f ca="1">'A1'!H28+$C216*('A1'!H26-'A1'!H28)</f>
        <v>0.42824998595895875</v>
      </c>
      <c r="S216" s="216">
        <f ca="1">'A1'!I28+$C216*('A1'!I26-'A1'!I28)</f>
        <v>0.42518748478887197</v>
      </c>
      <c r="T216" s="216">
        <f ca="1">'A1'!J28+$C216*('A1'!J26-'A1'!J28)</f>
        <v>0.4221249836187852</v>
      </c>
      <c r="U216" s="217">
        <f t="shared" ca="1" si="32"/>
        <v>1331.5447482969289</v>
      </c>
      <c r="V216" s="217">
        <f t="shared" ca="1" si="33"/>
        <v>1640.1833120271785</v>
      </c>
      <c r="W216" s="217">
        <f t="shared" ca="1" si="34"/>
        <v>2021.1806970109503</v>
      </c>
      <c r="X216" s="217">
        <f t="shared" ca="1" si="35"/>
        <v>2307.5209341039567</v>
      </c>
      <c r="Y216" s="217">
        <f t="shared" ca="1" si="36"/>
        <v>2602.5556330314193</v>
      </c>
      <c r="Z216" s="217">
        <f ca="1">F216*('A1'!F35+$C216*('A1'!F33-'A1'!F35))</f>
        <v>362.75033854996906</v>
      </c>
      <c r="AA216" s="217">
        <f ca="1">G216*('A1'!G35+$C216*('A1'!G33-'A1'!G35))</f>
        <v>410.04575931215282</v>
      </c>
      <c r="AB216" s="217">
        <f ca="1">H216*('A1'!H35+$C216*('A1'!H33-'A1'!H35))</f>
        <v>441.54059652010153</v>
      </c>
      <c r="AC216" s="217">
        <f ca="1">I216*('A1'!I35+$C216*('A1'!I33-'A1'!I35))</f>
        <v>464.02347411983811</v>
      </c>
      <c r="AD216" s="217">
        <f ca="1">J216*('A1'!J35+$C216*('A1'!J33-'A1'!J35))</f>
        <v>487.09519238358246</v>
      </c>
      <c r="AE216" s="217">
        <f ca="1">F216*('A1'!F43+$C216*('A1'!F41-'A1'!F43))</f>
        <v>622.76785289404017</v>
      </c>
      <c r="AF216" s="217">
        <f ca="1">G216*('A1'!G43+$C216*('A1'!G41-'A1'!G43))</f>
        <v>686.62021662514428</v>
      </c>
      <c r="AG216" s="217">
        <f ca="1">H216*('A1'!H43+$C216*('A1'!H41-'A1'!H43))</f>
        <v>692.72441705571828</v>
      </c>
      <c r="AH216" s="217">
        <f ca="1">I216*('A1'!I43+$C216*('A1'!I41-'A1'!I43))</f>
        <v>673.93336439983659</v>
      </c>
      <c r="AI216" s="217">
        <f ca="1">J216*('A1'!J43+$C216*('A1'!J41-'A1'!J43))</f>
        <v>686.46376291730905</v>
      </c>
      <c r="AJ216" s="217">
        <f ca="1">(U216-Z216)*DCF!$H$40</f>
        <v>234.44824715876427</v>
      </c>
      <c r="AK216" s="217">
        <f ca="1">(V216-AA216)*DCF!$H$40</f>
        <v>297.69328775703622</v>
      </c>
      <c r="AL216" s="217">
        <f ca="1">(W216-AB216)*DCF!$H$40</f>
        <v>382.27290431878544</v>
      </c>
      <c r="AM216" s="217">
        <f ca="1">(X216-AC216)*DCF!$H$40</f>
        <v>446.1263853161567</v>
      </c>
      <c r="AN216" s="217">
        <f ca="1">(Y216-AD216)*DCF!$H$40</f>
        <v>511.94142663677655</v>
      </c>
      <c r="AO216" s="217">
        <f ca="1">(F216-DCF!$H$7)*DCF!$H$41</f>
        <v>333.62498083398344</v>
      </c>
      <c r="AP216" s="217">
        <f ca="1">(G216-F216)*DCF!$H$41</f>
        <v>321.08584317615311</v>
      </c>
      <c r="AQ216" s="217">
        <f ca="1">(H216-G216)*DCF!$H$41</f>
        <v>315.66686964752967</v>
      </c>
      <c r="AR216" s="217">
        <f ca="1">(I216-H216)*DCF!$H$41</f>
        <v>289.18817798396447</v>
      </c>
      <c r="AS216" s="217">
        <f ca="1">(J216-I216)*DCF!$H$41</f>
        <v>282.34802512901621</v>
      </c>
      <c r="AT216" s="217">
        <f ca="1">(U216-Z216)*(1-DCF!$H$40)+Z216-AE216-AO216</f>
        <v>140.70366741014112</v>
      </c>
      <c r="AU216" s="217">
        <f ca="1">(V216-AA216)*(1-DCF!$H$40)+AA216-AF216-AP216</f>
        <v>334.783964468845</v>
      </c>
      <c r="AV216" s="217">
        <f ca="1">(W216-AB216)*(1-DCF!$H$40)+AB216-AG216-AQ216</f>
        <v>630.51650598891706</v>
      </c>
      <c r="AW216" s="217">
        <f ca="1">(X216-AC216)*(1-DCF!$H$40)+AC216-AH216-AR216</f>
        <v>898.27300640399892</v>
      </c>
      <c r="AX216" s="217">
        <f ca="1">(Y216-AD216)*(1-DCF!$H$40)+AD216-AI216-AS216</f>
        <v>1121.802418348318</v>
      </c>
      <c r="AY216" s="218">
        <f t="shared" ca="1" si="37"/>
        <v>9.9333451875752182E-2</v>
      </c>
      <c r="AZ216" s="219">
        <f t="shared" ca="1" si="38"/>
        <v>11.366690375150437</v>
      </c>
      <c r="BA216" s="217">
        <f ca="1">SUMPRODUCT(AT216:AX216,(1+$AY216)^(-{1,2,3,4,5}))</f>
        <v>2193.272298304973</v>
      </c>
      <c r="BB216" s="217">
        <f t="shared" ca="1" si="39"/>
        <v>29582.444064771786</v>
      </c>
      <c r="BC216" s="217">
        <f t="shared" ca="1" si="40"/>
        <v>18424.123449181381</v>
      </c>
      <c r="BD216" s="217">
        <f t="shared" ca="1" si="41"/>
        <v>20617.395747486353</v>
      </c>
      <c r="BE216" s="217">
        <f ca="1">BD216-(DCF!$J$48-DCF!$J$51)</f>
        <v>20055.255747486353</v>
      </c>
      <c r="BF216" s="220">
        <f ca="1">BE216/DCF!$J$55</f>
        <v>809.342410977187</v>
      </c>
    </row>
    <row r="217" spans="1:58" ht="15" customHeight="1">
      <c r="A217">
        <v>191</v>
      </c>
      <c r="B217" s="215">
        <f t="shared" ca="1" si="28"/>
        <v>0.80347172611641438</v>
      </c>
      <c r="C217" s="216">
        <f t="shared" ca="1" si="29"/>
        <v>0.68652888978122273</v>
      </c>
      <c r="D217" s="215">
        <f t="shared" ca="1" si="30"/>
        <v>0.6921559948802315</v>
      </c>
      <c r="E217" s="216">
        <f t="shared" ca="1" si="31"/>
        <v>0.60767105312010905</v>
      </c>
      <c r="F217" s="217">
        <f ca="1">DCF!$H$7*(1+('A1'!F14+$C217*('A1'!F12-'A1'!F14)))</f>
        <v>6414.7201559382293</v>
      </c>
      <c r="G217" s="217">
        <f ca="1">F217*(1+('A1'!G14+$C217*('A1'!G12-'A1'!G14)))</f>
        <v>7460.1869713315491</v>
      </c>
      <c r="H217" s="217">
        <f ca="1">G217*(1+('A1'!H14+$C217*('A1'!H12-'A1'!H14)))</f>
        <v>8499.0087241666424</v>
      </c>
      <c r="I217" s="217">
        <f ca="1">H217*(1+('A1'!I14+$C217*('A1'!I12-'A1'!I14)))</f>
        <v>9449.092512502848</v>
      </c>
      <c r="J217" s="217">
        <f ca="1">I217*(1+('A1'!J14+$C217*('A1'!J12-'A1'!J14)))</f>
        <v>10375.642387571395</v>
      </c>
      <c r="K217" s="216">
        <f ca="1">'A1'!F21+$C217*('A1'!F19-'A1'!F21)</f>
        <v>0.34224091106203275</v>
      </c>
      <c r="L217" s="216">
        <f ca="1">'A1'!G21+$C217*('A1'!G19-'A1'!G21)</f>
        <v>0.33351033326640828</v>
      </c>
      <c r="M217" s="216">
        <f ca="1">'A1'!H21+$C217*('A1'!H19-'A1'!H21)</f>
        <v>0.32164504436859609</v>
      </c>
      <c r="N217" s="216">
        <f ca="1">'A1'!I21+$C217*('A1'!I19-'A1'!I21)</f>
        <v>0.31664504436859608</v>
      </c>
      <c r="O217" s="216">
        <f ca="1">'A1'!J21+$C217*('A1'!J19-'A1'!J21)</f>
        <v>0.31164504436859608</v>
      </c>
      <c r="P217" s="216">
        <f ca="1">'A1'!F28+$C217*('A1'!F26-'A1'!F28)</f>
        <v>0.44283677775546942</v>
      </c>
      <c r="Q217" s="216">
        <f ca="1">'A1'!G28+$C217*('A1'!G26-'A1'!G28)</f>
        <v>0.43410619995984495</v>
      </c>
      <c r="R217" s="216">
        <f ca="1">'A1'!H28+$C217*('A1'!H26-'A1'!H28)</f>
        <v>0.42380826661312665</v>
      </c>
      <c r="S217" s="216">
        <f ca="1">'A1'!I28+$C217*('A1'!I26-'A1'!I28)</f>
        <v>0.42037562216422053</v>
      </c>
      <c r="T217" s="216">
        <f ca="1">'A1'!J28+$C217*('A1'!J26-'A1'!J28)</f>
        <v>0.41694297771531441</v>
      </c>
      <c r="U217" s="217">
        <f t="shared" ca="1" si="32"/>
        <v>1378.6664815031968</v>
      </c>
      <c r="V217" s="217">
        <f t="shared" ca="1" si="33"/>
        <v>1733.624111178364</v>
      </c>
      <c r="W217" s="217">
        <f t="shared" ca="1" si="34"/>
        <v>2163.3945306740716</v>
      </c>
      <c r="X217" s="217">
        <f t="shared" ca="1" si="35"/>
        <v>2484.9160508077521</v>
      </c>
      <c r="Y217" s="217">
        <f t="shared" ca="1" si="36"/>
        <v>2816.0736225607698</v>
      </c>
      <c r="Z217" s="217">
        <f ca="1">F217*('A1'!F35+$C217*('A1'!F33-'A1'!F35))</f>
        <v>362.86375582172622</v>
      </c>
      <c r="AA217" s="217">
        <f ca="1">G217*('A1'!G35+$C217*('A1'!G33-'A1'!G35))</f>
        <v>411.31525343267009</v>
      </c>
      <c r="AB217" s="217">
        <f ca="1">H217*('A1'!H35+$C217*('A1'!H33-'A1'!H35))</f>
        <v>445.75755818992502</v>
      </c>
      <c r="AC217" s="217">
        <f ca="1">I217*('A1'!I35+$C217*('A1'!I33-'A1'!I35))</f>
        <v>470.20246582058144</v>
      </c>
      <c r="AD217" s="217">
        <f ca="1">J217*('A1'!J35+$C217*('A1'!J33-'A1'!J35))</f>
        <v>495.55783471472148</v>
      </c>
      <c r="AE217" s="217">
        <f ca="1">F217*('A1'!F43+$C217*('A1'!F41-'A1'!F43))</f>
        <v>617.5414030149351</v>
      </c>
      <c r="AF217" s="217">
        <f ca="1">G217*('A1'!G43+$C217*('A1'!G41-'A1'!G43))</f>
        <v>678.66431593852758</v>
      </c>
      <c r="AG217" s="217">
        <f ca="1">H217*('A1'!H43+$C217*('A1'!H41-'A1'!H43))</f>
        <v>688.17739020999068</v>
      </c>
      <c r="AH217" s="217">
        <f ca="1">I217*('A1'!I43+$C217*('A1'!I41-'A1'!I43))</f>
        <v>670.61616396606803</v>
      </c>
      <c r="AI217" s="217">
        <f ca="1">J217*('A1'!J43+$C217*('A1'!J41-'A1'!J43))</f>
        <v>684.49657616270213</v>
      </c>
      <c r="AJ217" s="217">
        <f ca="1">(U217-Z217)*DCF!$H$40</f>
        <v>245.82425961491586</v>
      </c>
      <c r="AK217" s="217">
        <f ca="1">(V217-AA217)*DCF!$H$40</f>
        <v>319.99874357445793</v>
      </c>
      <c r="AL217" s="217">
        <f ca="1">(W217-AB217)*DCF!$H$40</f>
        <v>415.66814734116343</v>
      </c>
      <c r="AM217" s="217">
        <f ca="1">(X217-AC217)*DCF!$H$40</f>
        <v>487.5606875668953</v>
      </c>
      <c r="AN217" s="217">
        <f ca="1">(Y217-AD217)*DCF!$H$40</f>
        <v>561.56482065874366</v>
      </c>
      <c r="AO217" s="217">
        <f ca="1">(F217-DCF!$H$7)*DCF!$H$41</f>
        <v>348.12402607165876</v>
      </c>
      <c r="AP217" s="217">
        <f ca="1">(G217-F217)*DCF!$H$41</f>
        <v>346.92498455806083</v>
      </c>
      <c r="AQ217" s="217">
        <f ca="1">(H217-G217)*DCF!$H$41</f>
        <v>344.71990430926041</v>
      </c>
      <c r="AR217" s="217">
        <f ca="1">(I217-H217)*DCF!$H$41</f>
        <v>315.27332933412987</v>
      </c>
      <c r="AS217" s="217">
        <f ca="1">(J217-I217)*DCF!$H$41</f>
        <v>307.46389686170704</v>
      </c>
      <c r="AT217" s="217">
        <f ca="1">(U217-Z217)*(1-DCF!$H$40)+Z217-AE217-AO217</f>
        <v>167.17679280168699</v>
      </c>
      <c r="AU217" s="217">
        <f ca="1">(V217-AA217)*(1-DCF!$H$40)+AA217-AF217-AP217</f>
        <v>388.03606710731776</v>
      </c>
      <c r="AV217" s="217">
        <f ca="1">(W217-AB217)*(1-DCF!$H$40)+AB217-AG217-AQ217</f>
        <v>714.82908881365722</v>
      </c>
      <c r="AW217" s="217">
        <f ca="1">(X217-AC217)*(1-DCF!$H$40)+AC217-AH217-AR217</f>
        <v>1011.4658699406591</v>
      </c>
      <c r="AX217" s="217">
        <f ca="1">(Y217-AD217)*(1-DCF!$H$40)+AD217-AI217-AS217</f>
        <v>1262.5483288776165</v>
      </c>
      <c r="AY217" s="218">
        <f t="shared" ca="1" si="37"/>
        <v>0.10465342106240218</v>
      </c>
      <c r="AZ217" s="219">
        <f t="shared" ca="1" si="38"/>
        <v>12.430684212480436</v>
      </c>
      <c r="BA217" s="217">
        <f ca="1">SUMPRODUCT(AT217:AX217,(1+$AY217)^(-{1,2,3,4,5}))</f>
        <v>2446.4833922639023</v>
      </c>
      <c r="BB217" s="217">
        <f t="shared" ca="1" si="39"/>
        <v>35005.721921148754</v>
      </c>
      <c r="BC217" s="217">
        <f t="shared" ca="1" si="40"/>
        <v>21281.823108873716</v>
      </c>
      <c r="BD217" s="217">
        <f t="shared" ca="1" si="41"/>
        <v>23728.306501137617</v>
      </c>
      <c r="BE217" s="217">
        <f ca="1">BD217-(DCF!$J$48-DCF!$J$51)</f>
        <v>23166.166501137617</v>
      </c>
      <c r="BF217" s="220">
        <f ca="1">BE217/DCF!$J$55</f>
        <v>934.88516353024499</v>
      </c>
    </row>
    <row r="218" spans="1:58" ht="15" customHeight="1">
      <c r="A218">
        <v>192</v>
      </c>
      <c r="B218" s="215">
        <f t="shared" ca="1" si="28"/>
        <v>0.29841284491214537</v>
      </c>
      <c r="C218" s="216">
        <f t="shared" ca="1" si="29"/>
        <v>0.38627247178134849</v>
      </c>
      <c r="D218" s="215">
        <f t="shared" ca="1" si="30"/>
        <v>0.58479836503132587</v>
      </c>
      <c r="E218" s="216">
        <f t="shared" ca="1" si="31"/>
        <v>0.5443676729156095</v>
      </c>
      <c r="F218" s="217">
        <f ca="1">DCF!$H$7*(1+('A1'!F14+$C218*('A1'!F12-'A1'!F14)))</f>
        <v>6237.502692803776</v>
      </c>
      <c r="G218" s="217">
        <f ca="1">F218*(1+('A1'!G14+$C218*('A1'!G12-'A1'!G14)))</f>
        <v>6973.159191805822</v>
      </c>
      <c r="H218" s="217">
        <f ca="1">G218*(1+('A1'!H14+$C218*('A1'!H12-'A1'!H14)))</f>
        <v>7671.9772782247901</v>
      </c>
      <c r="I218" s="217">
        <f ca="1">H218*(1+('A1'!I14+$C218*('A1'!I12-'A1'!I14)))</f>
        <v>8322.2887685399492</v>
      </c>
      <c r="J218" s="217">
        <f ca="1">I218*(1+('A1'!J14+$C218*('A1'!J12-'A1'!J14)))</f>
        <v>8963.4301807120919</v>
      </c>
      <c r="K218" s="216">
        <f ca="1">'A1'!F21+$C218*('A1'!F19-'A1'!F21)</f>
        <v>0.35875501405202581</v>
      </c>
      <c r="L218" s="216">
        <f ca="1">'A1'!G21+$C218*('A1'!G19-'A1'!G21)</f>
        <v>0.3560295646163989</v>
      </c>
      <c r="M218" s="216">
        <f ca="1">'A1'!H21+$C218*('A1'!H19-'A1'!H21)</f>
        <v>0.34716683989858538</v>
      </c>
      <c r="N218" s="216">
        <f ca="1">'A1'!I21+$C218*('A1'!I19-'A1'!I21)</f>
        <v>0.34216683989858537</v>
      </c>
      <c r="O218" s="216">
        <f ca="1">'A1'!J21+$C218*('A1'!J19-'A1'!J21)</f>
        <v>0.33716683989858537</v>
      </c>
      <c r="P218" s="216">
        <f ca="1">'A1'!F28+$C218*('A1'!F26-'A1'!F28)</f>
        <v>0.45034318820546632</v>
      </c>
      <c r="Q218" s="216">
        <f ca="1">'A1'!G28+$C218*('A1'!G26-'A1'!G28)</f>
        <v>0.44761773876983935</v>
      </c>
      <c r="R218" s="216">
        <f ca="1">'A1'!H28+$C218*('A1'!H26-'A1'!H28)</f>
        <v>0.4418236516931191</v>
      </c>
      <c r="S218" s="216">
        <f ca="1">'A1'!I28+$C218*('A1'!I26-'A1'!I28)</f>
        <v>0.43989228933421237</v>
      </c>
      <c r="T218" s="216">
        <f ca="1">'A1'!J28+$C218*('A1'!J26-'A1'!J28)</f>
        <v>0.43796092697530564</v>
      </c>
      <c r="U218" s="217">
        <f t="shared" ca="1" si="32"/>
        <v>1190.7504774799747</v>
      </c>
      <c r="V218" s="217">
        <f t="shared" ca="1" si="33"/>
        <v>1369.1986112281127</v>
      </c>
      <c r="W218" s="217">
        <f t="shared" ca="1" si="34"/>
        <v>1618.8601539978256</v>
      </c>
      <c r="X218" s="217">
        <f t="shared" ca="1" si="35"/>
        <v>1813.7668609917043</v>
      </c>
      <c r="Y218" s="217">
        <f t="shared" ca="1" si="36"/>
        <v>2015.6265612066902</v>
      </c>
      <c r="Z218" s="217">
        <f ca="1">F218*('A1'!F35+$C218*('A1'!F33-'A1'!F35))</f>
        <v>362.20328365376588</v>
      </c>
      <c r="AA218" s="217">
        <f ca="1">G218*('A1'!G35+$C218*('A1'!G33-'A1'!G35))</f>
        <v>405.40047552052431</v>
      </c>
      <c r="AB218" s="217">
        <f ca="1">H218*('A1'!H35+$C218*('A1'!H33-'A1'!H35))</f>
        <v>427.72042679967484</v>
      </c>
      <c r="AC218" s="217">
        <f ca="1">I218*('A1'!I35+$C218*('A1'!I33-'A1'!I35))</f>
        <v>444.11669593329214</v>
      </c>
      <c r="AD218" s="217">
        <f ca="1">J218*('A1'!J35+$C218*('A1'!J33-'A1'!J35))</f>
        <v>460.40417414135879</v>
      </c>
      <c r="AE218" s="217">
        <f ca="1">F218*('A1'!F43+$C218*('A1'!F41-'A1'!F43))</f>
        <v>637.9377845505727</v>
      </c>
      <c r="AF218" s="217">
        <f ca="1">G218*('A1'!G43+$C218*('A1'!G41-'A1'!G43))</f>
        <v>707.63942675764122</v>
      </c>
      <c r="AG218" s="217">
        <f ca="1">H218*('A1'!H43+$C218*('A1'!H41-'A1'!H43))</f>
        <v>701.83603727874481</v>
      </c>
      <c r="AH218" s="217">
        <f ca="1">I218*('A1'!I43+$C218*('A1'!I41-'A1'!I43))</f>
        <v>678.10394613872245</v>
      </c>
      <c r="AI218" s="217">
        <f ca="1">J218*('A1'!J43+$C218*('A1'!J41-'A1'!J43))</f>
        <v>685.52729466007634</v>
      </c>
      <c r="AJ218" s="217">
        <f ca="1">(U218-Z218)*DCF!$H$40</f>
        <v>200.50842090594253</v>
      </c>
      <c r="AK218" s="217">
        <f ca="1">(V218-AA218)*DCF!$H$40</f>
        <v>233.23914884123639</v>
      </c>
      <c r="AL218" s="217">
        <f ca="1">(W218-AB218)*DCF!$H$40</f>
        <v>288.25581398195249</v>
      </c>
      <c r="AM218" s="217">
        <f ca="1">(X218-AC218)*DCF!$H$40</f>
        <v>331.45533994413574</v>
      </c>
      <c r="AN218" s="217">
        <f ca="1">(Y218-AD218)*DCF!$H$40</f>
        <v>376.3638176698102</v>
      </c>
      <c r="AO218" s="217">
        <f ca="1">(F218-DCF!$H$7)*DCF!$H$41</f>
        <v>289.31664476017369</v>
      </c>
      <c r="AP218" s="217">
        <f ca="1">(G218-F218)*DCF!$H$41</f>
        <v>244.11833622887912</v>
      </c>
      <c r="AQ218" s="217">
        <f ca="1">(H218-G218)*DCF!$H$41</f>
        <v>231.89397336211539</v>
      </c>
      <c r="AR218" s="217">
        <f ca="1">(I218-H218)*DCF!$H$41</f>
        <v>215.7976708716848</v>
      </c>
      <c r="AS218" s="217">
        <f ca="1">(J218-I218)*DCF!$H$41</f>
        <v>212.75469602894407</v>
      </c>
      <c r="AT218" s="217">
        <f ca="1">(U218-Z218)*(1-DCF!$H$40)+Z218-AE218-AO218</f>
        <v>62.987627263285788</v>
      </c>
      <c r="AU218" s="217">
        <f ca="1">(V218-AA218)*(1-DCF!$H$40)+AA218-AF218-AP218</f>
        <v>184.20169940035601</v>
      </c>
      <c r="AV218" s="217">
        <f ca="1">(W218-AB218)*(1-DCF!$H$40)+AB218-AG218-AQ218</f>
        <v>396.87432937501285</v>
      </c>
      <c r="AW218" s="217">
        <f ca="1">(X218-AC218)*(1-DCF!$H$40)+AC218-AH218-AR218</f>
        <v>588.40990403716125</v>
      </c>
      <c r="AX218" s="217">
        <f ca="1">(Y218-AD218)*(1-DCF!$H$40)+AD218-AI218-AS218</f>
        <v>740.98075284785955</v>
      </c>
      <c r="AY218" s="218">
        <f t="shared" ca="1" si="37"/>
        <v>0.1033873534583122</v>
      </c>
      <c r="AZ218" s="219">
        <f t="shared" ca="1" si="38"/>
        <v>12.177470691662439</v>
      </c>
      <c r="BA218" s="217">
        <f ca="1">SUMPRODUCT(AT218:AX218,(1+$AY218)^(-{1,2,3,4,5}))</f>
        <v>1353.8761142481155</v>
      </c>
      <c r="BB218" s="217">
        <f t="shared" ca="1" si="39"/>
        <v>24545.233374430816</v>
      </c>
      <c r="BC218" s="217">
        <f t="shared" ca="1" si="40"/>
        <v>15008.149801911864</v>
      </c>
      <c r="BD218" s="217">
        <f t="shared" ca="1" si="41"/>
        <v>16362.025916159981</v>
      </c>
      <c r="BE218" s="217">
        <f ca="1">BD218-(DCF!$J$48-DCF!$J$51)</f>
        <v>15799.885916159981</v>
      </c>
      <c r="BF218" s="220">
        <f ca="1">BE218/DCF!$J$55</f>
        <v>637.61429530272426</v>
      </c>
    </row>
    <row r="219" spans="1:58" ht="15" customHeight="1">
      <c r="A219">
        <v>193</v>
      </c>
      <c r="B219" s="215">
        <f t="shared" ref="B219:B282" ca="1" si="42">RAND()</f>
        <v>0.89454549940888373</v>
      </c>
      <c r="C219" s="216">
        <f t="shared" ref="C219:C282" ca="1" si="43">IF(B219&lt;0.5,SQRT(0.5*B219),1-SQRT(0.5*(1-B219)))</f>
        <v>0.77037584992959007</v>
      </c>
      <c r="D219" s="215">
        <f t="shared" ref="D219:D282" ca="1" si="44">RAND()</f>
        <v>0.92998605172595161</v>
      </c>
      <c r="E219" s="216">
        <f t="shared" ref="E219:E282" ca="1" si="45">IF(D219&lt;0.5,SQRT(0.5*D219),1-SQRT(0.5*(1-D219)))</f>
        <v>0.81289849242450185</v>
      </c>
      <c r="F219" s="217">
        <f ca="1">DCF!$H$7*(1+('A1'!F14+$C219*('A1'!F12-'A1'!F14)))</f>
        <v>6464.208342295783</v>
      </c>
      <c r="G219" s="217">
        <f ca="1">F219*(1+('A1'!G14+$C219*('A1'!G12-'A1'!G14)))</f>
        <v>7599.0413422062384</v>
      </c>
      <c r="H219" s="217">
        <f ca="1">G219*(1+('A1'!H14+$C219*('A1'!H12-'A1'!H14)))</f>
        <v>8740.0287405613399</v>
      </c>
      <c r="I219" s="217">
        <f ca="1">H219*(1+('A1'!I14+$C219*('A1'!I12-'A1'!I14)))</f>
        <v>9783.0098138371159</v>
      </c>
      <c r="J219" s="217">
        <f ca="1">I219*(1+('A1'!J14+$C219*('A1'!J12-'A1'!J14)))</f>
        <v>10799.721919543272</v>
      </c>
      <c r="K219" s="216">
        <f ca="1">'A1'!F21+$C219*('A1'!F19-'A1'!F21)</f>
        <v>0.33762932825387254</v>
      </c>
      <c r="L219" s="216">
        <f ca="1">'A1'!G21+$C219*('A1'!G19-'A1'!G21)</f>
        <v>0.32722181125528071</v>
      </c>
      <c r="M219" s="216">
        <f ca="1">'A1'!H21+$C219*('A1'!H19-'A1'!H21)</f>
        <v>0.31451805275598482</v>
      </c>
      <c r="N219" s="216">
        <f ca="1">'A1'!I21+$C219*('A1'!I19-'A1'!I21)</f>
        <v>0.30951805275598482</v>
      </c>
      <c r="O219" s="216">
        <f ca="1">'A1'!J21+$C219*('A1'!J19-'A1'!J21)</f>
        <v>0.30451805275598481</v>
      </c>
      <c r="P219" s="216">
        <f ca="1">'A1'!F28+$C219*('A1'!F26-'A1'!F28)</f>
        <v>0.44074060375176027</v>
      </c>
      <c r="Q219" s="216">
        <f ca="1">'A1'!G28+$C219*('A1'!G26-'A1'!G28)</f>
        <v>0.43033308675316845</v>
      </c>
      <c r="R219" s="216">
        <f ca="1">'A1'!H28+$C219*('A1'!H26-'A1'!H28)</f>
        <v>0.41877744900422464</v>
      </c>
      <c r="S219" s="216">
        <f ca="1">'A1'!I28+$C219*('A1'!I26-'A1'!I28)</f>
        <v>0.41492556975457667</v>
      </c>
      <c r="T219" s="216">
        <f ca="1">'A1'!J28+$C219*('A1'!J26-'A1'!J28)</f>
        <v>0.4110736905049287</v>
      </c>
      <c r="U219" s="217">
        <f t="shared" ref="U219:U282" ca="1" si="46">F219*(1-K219-P219)</f>
        <v>1432.6629344327703</v>
      </c>
      <c r="V219" s="217">
        <f t="shared" ref="V219:V282" ca="1" si="47">G219*(1-L219-Q219)</f>
        <v>1842.3503532492027</v>
      </c>
      <c r="W219" s="217">
        <f t="shared" ref="W219:W282" ca="1" si="48">H219*(1-M219-R219)</f>
        <v>2331.0049798527612</v>
      </c>
      <c r="X219" s="217">
        <f t="shared" ref="X219:X282" ca="1" si="49">I219*(1-N219-S219)</f>
        <v>2695.7707452445811</v>
      </c>
      <c r="Y219" s="217">
        <f t="shared" ref="Y219:Y282" ca="1" si="50">J219*(1-O219-T219)</f>
        <v>3071.5300844042035</v>
      </c>
      <c r="Z219" s="217">
        <f ca="1">F219*('A1'!F35+$C219*('A1'!F33-'A1'!F35))</f>
        <v>362.95315055865666</v>
      </c>
      <c r="AA219" s="217">
        <f ca="1">G219*('A1'!G35+$C219*('A1'!G33-'A1'!G35))</f>
        <v>412.59938389026451</v>
      </c>
      <c r="AB219" s="217">
        <f ca="1">H219*('A1'!H35+$C219*('A1'!H33-'A1'!H35))</f>
        <v>450.3375466700715</v>
      </c>
      <c r="AC219" s="217">
        <f ca="1">I219*('A1'!I35+$C219*('A1'!I33-'A1'!I35))</f>
        <v>476.97543520010123</v>
      </c>
      <c r="AD219" s="217">
        <f ca="1">J219*('A1'!J35+$C219*('A1'!J33-'A1'!J35))</f>
        <v>504.94628806116674</v>
      </c>
      <c r="AE219" s="217">
        <f ca="1">F219*('A1'!F43+$C219*('A1'!F41-'A1'!F43))</f>
        <v>611.46551773617489</v>
      </c>
      <c r="AF219" s="217">
        <f ca="1">G219*('A1'!G43+$C219*('A1'!G41-'A1'!G43))</f>
        <v>668.99562671088961</v>
      </c>
      <c r="AG219" s="217">
        <f ca="1">H219*('A1'!H43+$C219*('A1'!H41-'A1'!H43))</f>
        <v>682.04427032927617</v>
      </c>
      <c r="AH219" s="217">
        <f ca="1">I219*('A1'!I43+$C219*('A1'!I41-'A1'!I43))</f>
        <v>665.60512480737577</v>
      </c>
      <c r="AI219" s="217">
        <f ca="1">J219*('A1'!J43+$C219*('A1'!J41-'A1'!J43))</f>
        <v>680.7803994118965</v>
      </c>
      <c r="AJ219" s="217">
        <f ca="1">(U219-Z219)*DCF!$H$40</f>
        <v>258.86976769753545</v>
      </c>
      <c r="AK219" s="217">
        <f ca="1">(V219-AA219)*DCF!$H$40</f>
        <v>345.99973458486301</v>
      </c>
      <c r="AL219" s="217">
        <f ca="1">(W219-AB219)*DCF!$H$40</f>
        <v>455.12151883021085</v>
      </c>
      <c r="AM219" s="217">
        <f ca="1">(X219-AC219)*DCF!$H$40</f>
        <v>536.94846503076405</v>
      </c>
      <c r="AN219" s="217">
        <f ca="1">(Y219-AD219)*DCF!$H$40</f>
        <v>621.11327871501487</v>
      </c>
      <c r="AO219" s="217">
        <f ca="1">(F219-DCF!$H$7)*DCF!$H$41</f>
        <v>364.54605691482971</v>
      </c>
      <c r="AP219" s="217">
        <f ca="1">(G219-F219)*DCF!$H$41</f>
        <v>376.58002642752098</v>
      </c>
      <c r="AQ219" s="217">
        <f ca="1">(H219-G219)*DCF!$H$41</f>
        <v>378.62228597506078</v>
      </c>
      <c r="AR219" s="217">
        <f ca="1">(I219-H219)*DCF!$H$41</f>
        <v>346.10012236918328</v>
      </c>
      <c r="AS219" s="217">
        <f ca="1">(J219-I219)*DCF!$H$41</f>
        <v>337.3830966020688</v>
      </c>
      <c r="AT219" s="217">
        <f ca="1">(U219-Z219)*(1-DCF!$H$40)+Z219-AE219-AO219</f>
        <v>197.78159208423017</v>
      </c>
      <c r="AU219" s="217">
        <f ca="1">(V219-AA219)*(1-DCF!$H$40)+AA219-AF219-AP219</f>
        <v>450.77496552592908</v>
      </c>
      <c r="AV219" s="217">
        <f ca="1">(W219-AB219)*(1-DCF!$H$40)+AB219-AG219-AQ219</f>
        <v>815.21690471821353</v>
      </c>
      <c r="AW219" s="217">
        <f ca="1">(X219-AC219)*(1-DCF!$H$40)+AC219-AH219-AR219</f>
        <v>1147.1170330372579</v>
      </c>
      <c r="AX219" s="217">
        <f ca="1">(Y219-AD219)*(1-DCF!$H$40)+AD219-AI219-AS219</f>
        <v>1432.2533096752231</v>
      </c>
      <c r="AY219" s="218">
        <f t="shared" ref="AY219:AY282" ca="1" si="51">0.0925+$E219*(0.1125-0.0925)</f>
        <v>0.10875796984849004</v>
      </c>
      <c r="AZ219" s="219">
        <f t="shared" ref="AZ219:AZ282" ca="1" si="52">10+$E219*(14-10)</f>
        <v>13.251593969698007</v>
      </c>
      <c r="BA219" s="217">
        <f ca="1">SUMPRODUCT(AT219:AX219,(1+$AY219)^(-{1,2,3,4,5}))</f>
        <v>2756.9225133185209</v>
      </c>
      <c r="BB219" s="217">
        <f t="shared" ref="BB219:BB282" ca="1" si="53">Y219*$AZ219</f>
        <v>40702.669544236756</v>
      </c>
      <c r="BC219" s="217">
        <f t="shared" ref="BC219:BC282" ca="1" si="54">BB219*(1+$AY219)^(-5)</f>
        <v>24290.649141428075</v>
      </c>
      <c r="BD219" s="217">
        <f t="shared" ref="BD219:BD282" ca="1" si="55">BA219+BC219</f>
        <v>27047.571654746596</v>
      </c>
      <c r="BE219" s="217">
        <f ca="1">BD219-(DCF!$J$48-DCF!$J$51)</f>
        <v>26485.431654746597</v>
      </c>
      <c r="BF219" s="220">
        <f ca="1">BE219/DCF!$J$55</f>
        <v>1068.836188434585</v>
      </c>
    </row>
    <row r="220" spans="1:58" ht="15" customHeight="1">
      <c r="A220">
        <v>194</v>
      </c>
      <c r="B220" s="215">
        <f t="shared" ca="1" si="42"/>
        <v>0.19167913086867339</v>
      </c>
      <c r="C220" s="216">
        <f t="shared" ca="1" si="43"/>
        <v>0.30957965927098102</v>
      </c>
      <c r="D220" s="215">
        <f t="shared" ca="1" si="44"/>
        <v>0.40747049743982</v>
      </c>
      <c r="E220" s="216">
        <f t="shared" ca="1" si="45"/>
        <v>0.45137041187910182</v>
      </c>
      <c r="F220" s="217">
        <f ca="1">DCF!$H$7*(1+('A1'!F14+$C220*('A1'!F12-'A1'!F14)))</f>
        <v>6192.2370303267826</v>
      </c>
      <c r="G220" s="217">
        <f ca="1">F220*(1+('A1'!G14+$C220*('A1'!G12-'A1'!G14)))</f>
        <v>6851.3198466424474</v>
      </c>
      <c r="H220" s="217">
        <f ca="1">G220*(1+('A1'!H14+$C220*('A1'!H12-'A1'!H14)))</f>
        <v>7469.6196432529805</v>
      </c>
      <c r="I220" s="217">
        <f ca="1">H220*(1+('A1'!I14+$C220*('A1'!I12-'A1'!I14)))</f>
        <v>8051.2204327794179</v>
      </c>
      <c r="J220" s="217">
        <f ca="1">I220*(1+('A1'!J14+$C220*('A1'!J12-'A1'!J14)))</f>
        <v>8628.2560398990681</v>
      </c>
      <c r="K220" s="216">
        <f ca="1">'A1'!F21+$C220*('A1'!F19-'A1'!F21)</f>
        <v>0.36297311874009608</v>
      </c>
      <c r="L220" s="216">
        <f ca="1">'A1'!G21+$C220*('A1'!G19-'A1'!G21)</f>
        <v>0.36178152555467641</v>
      </c>
      <c r="M220" s="216">
        <f ca="1">'A1'!H21+$C220*('A1'!H19-'A1'!H21)</f>
        <v>0.35368572896196659</v>
      </c>
      <c r="N220" s="216">
        <f ca="1">'A1'!I21+$C220*('A1'!I19-'A1'!I21)</f>
        <v>0.34868572896196659</v>
      </c>
      <c r="O220" s="216">
        <f ca="1">'A1'!J21+$C220*('A1'!J19-'A1'!J21)</f>
        <v>0.34368572896196659</v>
      </c>
      <c r="P220" s="216">
        <f ca="1">'A1'!F28+$C220*('A1'!F26-'A1'!F28)</f>
        <v>0.45226050851822547</v>
      </c>
      <c r="Q220" s="216">
        <f ca="1">'A1'!G28+$C220*('A1'!G26-'A1'!G28)</f>
        <v>0.45106891533280585</v>
      </c>
      <c r="R220" s="216">
        <f ca="1">'A1'!H28+$C220*('A1'!H26-'A1'!H28)</f>
        <v>0.44642522044374117</v>
      </c>
      <c r="S220" s="216">
        <f ca="1">'A1'!I28+$C220*('A1'!I26-'A1'!I28)</f>
        <v>0.44487732214738623</v>
      </c>
      <c r="T220" s="216">
        <f ca="1">'A1'!J28+$C220*('A1'!J26-'A1'!J28)</f>
        <v>0.44332942385103136</v>
      </c>
      <c r="U220" s="217">
        <f t="shared" ca="1" si="46"/>
        <v>1144.1171752501823</v>
      </c>
      <c r="V220" s="217">
        <f t="shared" ca="1" si="47"/>
        <v>1282.221488637977</v>
      </c>
      <c r="W220" s="217">
        <f t="shared" ca="1" si="48"/>
        <v>1493.0951787903141</v>
      </c>
      <c r="X220" s="217">
        <f t="shared" ca="1" si="49"/>
        <v>1662.069380989019</v>
      </c>
      <c r="Y220" s="217">
        <f t="shared" ca="1" si="50"/>
        <v>1837.6877941482305</v>
      </c>
      <c r="Z220" s="217">
        <f ca="1">F220*('A1'!F35+$C220*('A1'!F33-'A1'!F35))</f>
        <v>361.94926866973839</v>
      </c>
      <c r="AA220" s="217">
        <f ca="1">G220*('A1'!G35+$C220*('A1'!G33-'A1'!G35))</f>
        <v>403.57153785503095</v>
      </c>
      <c r="AB220" s="217">
        <f ca="1">H220*('A1'!H35+$C220*('A1'!H33-'A1'!H35))</f>
        <v>422.74031325071587</v>
      </c>
      <c r="AC220" s="217">
        <f ca="1">I220*('A1'!I35+$C220*('A1'!I33-'A1'!I35))</f>
        <v>437.06085616166132</v>
      </c>
      <c r="AD220" s="217">
        <f ca="1">J220*('A1'!J35+$C220*('A1'!J33-'A1'!J35))</f>
        <v>451.12874745513096</v>
      </c>
      <c r="AE220" s="217">
        <f ca="1">F220*('A1'!F43+$C220*('A1'!F41-'A1'!F43))</f>
        <v>642.80626073647181</v>
      </c>
      <c r="AF220" s="217">
        <f ca="1">G220*('A1'!G43+$C220*('A1'!G41-'A1'!G43))</f>
        <v>713.6657581350787</v>
      </c>
      <c r="AG220" s="217">
        <f ca="1">H220*('A1'!H43+$C220*('A1'!H41-'A1'!H43))</f>
        <v>703.37458190008999</v>
      </c>
      <c r="AH220" s="217">
        <f ca="1">I220*('A1'!I43+$C220*('A1'!I41-'A1'!I43))</f>
        <v>677.62864837370523</v>
      </c>
      <c r="AI220" s="217">
        <f ca="1">J220*('A1'!J43+$C220*('A1'!J41-'A1'!J43))</f>
        <v>683.05340381820031</v>
      </c>
      <c r="AJ220" s="217">
        <f ca="1">(U220-Z220)*DCF!$H$40</f>
        <v>189.28463339246744</v>
      </c>
      <c r="AK220" s="217">
        <f ca="1">(V220-AA220)*DCF!$H$40</f>
        <v>212.63328808947293</v>
      </c>
      <c r="AL220" s="217">
        <f ca="1">(W220-AB220)*DCF!$H$40</f>
        <v>259.02587746058276</v>
      </c>
      <c r="AM220" s="217">
        <f ca="1">(X220-AC220)*DCF!$H$40</f>
        <v>296.45206300822053</v>
      </c>
      <c r="AN220" s="217">
        <f ca="1">(Y220-AD220)*DCF!$H$40</f>
        <v>335.5472892997301</v>
      </c>
      <c r="AO220" s="217">
        <f ca="1">(F220-DCF!$H$7)*DCF!$H$41</f>
        <v>274.29580524176839</v>
      </c>
      <c r="AP220" s="217">
        <f ca="1">(G220-F220)*DCF!$H$41</f>
        <v>218.70832484221216</v>
      </c>
      <c r="AQ220" s="217">
        <f ca="1">(H220-G220)*DCF!$H$41</f>
        <v>205.17499382384699</v>
      </c>
      <c r="AR220" s="217">
        <f ca="1">(I220-H220)*DCF!$H$41</f>
        <v>192.99689091471143</v>
      </c>
      <c r="AS220" s="217">
        <f ca="1">(J220-I220)*DCF!$H$41</f>
        <v>191.48199267723504</v>
      </c>
      <c r="AT220" s="217">
        <f ca="1">(U220-Z220)*(1-DCF!$H$40)+Z220-AE220-AO220</f>
        <v>37.730475879474682</v>
      </c>
      <c r="AU220" s="217">
        <f ca="1">(V220-AA220)*(1-DCF!$H$40)+AA220-AF220-AP220</f>
        <v>137.21411757121325</v>
      </c>
      <c r="AV220" s="217">
        <f ca="1">(W220-AB220)*(1-DCF!$H$40)+AB220-AG220-AQ220</f>
        <v>325.51972560579441</v>
      </c>
      <c r="AW220" s="217">
        <f ca="1">(X220-AC220)*(1-DCF!$H$40)+AC220-AH220-AR220</f>
        <v>494.99177869238167</v>
      </c>
      <c r="AX220" s="217">
        <f ca="1">(Y220-AD220)*(1-DCF!$H$40)+AD220-AI220-AS220</f>
        <v>627.60510835306491</v>
      </c>
      <c r="AY220" s="218">
        <f t="shared" ca="1" si="51"/>
        <v>0.10152740823758204</v>
      </c>
      <c r="AZ220" s="219">
        <f t="shared" ca="1" si="52"/>
        <v>11.805481647516407</v>
      </c>
      <c r="BA220" s="217">
        <f ca="1">SUMPRODUCT(AT220:AX220,(1+$AY220)^(-{1,2,3,4,5}))</f>
        <v>1114.1043459430673</v>
      </c>
      <c r="BB220" s="217">
        <f t="shared" ca="1" si="53"/>
        <v>21694.789527681845</v>
      </c>
      <c r="BC220" s="217">
        <f t="shared" ca="1" si="54"/>
        <v>13377.621449285643</v>
      </c>
      <c r="BD220" s="217">
        <f t="shared" ca="1" si="55"/>
        <v>14491.725795228711</v>
      </c>
      <c r="BE220" s="217">
        <f ca="1">BD220-(DCF!$J$48-DCF!$J$51)</f>
        <v>13929.585795228712</v>
      </c>
      <c r="BF220" s="220">
        <f ca="1">BE220/DCF!$J$55</f>
        <v>562.13716211706731</v>
      </c>
    </row>
    <row r="221" spans="1:58" ht="15" customHeight="1">
      <c r="A221">
        <v>195</v>
      </c>
      <c r="B221" s="215">
        <f t="shared" ca="1" si="42"/>
        <v>0.70966098016502799</v>
      </c>
      <c r="C221" s="216">
        <f t="shared" ca="1" si="43"/>
        <v>0.61898883229295487</v>
      </c>
      <c r="D221" s="215">
        <f t="shared" ca="1" si="44"/>
        <v>0.90056080480732226</v>
      </c>
      <c r="E221" s="216">
        <f t="shared" ca="1" si="45"/>
        <v>0.77702108261914338</v>
      </c>
      <c r="F221" s="217">
        <f ca="1">DCF!$H$7*(1+('A1'!F14+$C221*('A1'!F12-'A1'!F14)))</f>
        <v>6374.8566361914809</v>
      </c>
      <c r="G221" s="217">
        <f ca="1">F221*(1+('A1'!G14+$C221*('A1'!G12-'A1'!G14)))</f>
        <v>7349.2427941536434</v>
      </c>
      <c r="H221" s="217">
        <f ca="1">G221*(1+('A1'!H14+$C221*('A1'!H12-'A1'!H14)))</f>
        <v>8308.0878318620998</v>
      </c>
      <c r="I221" s="217">
        <f ca="1">H221*(1+('A1'!I14+$C221*('A1'!I12-'A1'!I14)))</f>
        <v>9186.3274461620513</v>
      </c>
      <c r="J221" s="217">
        <f ca="1">I221*(1+('A1'!J14+$C221*('A1'!J12-'A1'!J14)))</f>
        <v>10043.680205397393</v>
      </c>
      <c r="K221" s="216">
        <f ca="1">'A1'!F21+$C221*('A1'!F19-'A1'!F21)</f>
        <v>0.34595561422388749</v>
      </c>
      <c r="L221" s="216">
        <f ca="1">'A1'!G21+$C221*('A1'!G19-'A1'!G21)</f>
        <v>0.33857583757802839</v>
      </c>
      <c r="M221" s="216">
        <f ca="1">'A1'!H21+$C221*('A1'!H19-'A1'!H21)</f>
        <v>0.32738594925509884</v>
      </c>
      <c r="N221" s="216">
        <f ca="1">'A1'!I21+$C221*('A1'!I19-'A1'!I21)</f>
        <v>0.32238594925509884</v>
      </c>
      <c r="O221" s="216">
        <f ca="1">'A1'!J21+$C221*('A1'!J19-'A1'!J21)</f>
        <v>0.31738594925509883</v>
      </c>
      <c r="P221" s="216">
        <f ca="1">'A1'!F28+$C221*('A1'!F26-'A1'!F28)</f>
        <v>0.44452527919267615</v>
      </c>
      <c r="Q221" s="216">
        <f ca="1">'A1'!G28+$C221*('A1'!G26-'A1'!G28)</f>
        <v>0.43714550254681706</v>
      </c>
      <c r="R221" s="216">
        <f ca="1">'A1'!H28+$C221*('A1'!H26-'A1'!H28)</f>
        <v>0.42786067006242273</v>
      </c>
      <c r="S221" s="216">
        <f ca="1">'A1'!I28+$C221*('A1'!I26-'A1'!I28)</f>
        <v>0.42476572590095796</v>
      </c>
      <c r="T221" s="216">
        <f ca="1">'A1'!J28+$C221*('A1'!J26-'A1'!J28)</f>
        <v>0.42167078173949318</v>
      </c>
      <c r="U221" s="217">
        <f t="shared" ca="1" si="46"/>
        <v>1335.6542670123292</v>
      </c>
      <c r="V221" s="217">
        <f t="shared" ca="1" si="47"/>
        <v>1648.278324969916</v>
      </c>
      <c r="W221" s="217">
        <f t="shared" ca="1" si="48"/>
        <v>2033.4325838552118</v>
      </c>
      <c r="X221" s="217">
        <f t="shared" ca="1" si="49"/>
        <v>2322.7475062300132</v>
      </c>
      <c r="Y221" s="217">
        <f t="shared" ca="1" si="50"/>
        <v>2620.830745641304</v>
      </c>
      <c r="Z221" s="217">
        <f ca="1">F221*('A1'!F35+$C221*('A1'!F33-'A1'!F35))</f>
        <v>362.76157284513306</v>
      </c>
      <c r="AA221" s="217">
        <f ca="1">G221*('A1'!G35+$C221*('A1'!G33-'A1'!G35))</f>
        <v>410.16206108362013</v>
      </c>
      <c r="AB221" s="217">
        <f ca="1">H221*('A1'!H35+$C221*('A1'!H33-'A1'!H35))</f>
        <v>441.91652046977811</v>
      </c>
      <c r="AC221" s="217">
        <f ca="1">I221*('A1'!I35+$C221*('A1'!I33-'A1'!I35))</f>
        <v>464.57218268987219</v>
      </c>
      <c r="AD221" s="217">
        <f ca="1">J221*('A1'!J35+$C221*('A1'!J33-'A1'!J35))</f>
        <v>487.8429809151005</v>
      </c>
      <c r="AE221" s="217">
        <f ca="1">F221*('A1'!F43+$C221*('A1'!F41-'A1'!F43))</f>
        <v>622.31492867563975</v>
      </c>
      <c r="AF221" s="217">
        <f ca="1">G221*('A1'!G43+$C221*('A1'!G41-'A1'!G43))</f>
        <v>685.9444487889989</v>
      </c>
      <c r="AG221" s="217">
        <f ca="1">H221*('A1'!H43+$C221*('A1'!H41-'A1'!H43))</f>
        <v>692.35774684841363</v>
      </c>
      <c r="AH221" s="217">
        <f ca="1">I221*('A1'!I43+$C221*('A1'!I41-'A1'!I43))</f>
        <v>673.68291392177491</v>
      </c>
      <c r="AI221" s="217">
        <f ca="1">J221*('A1'!J43+$C221*('A1'!J41-'A1'!J43))</f>
        <v>686.33881260656744</v>
      </c>
      <c r="AJ221" s="217">
        <f ca="1">(U221-Z221)*DCF!$H$40</f>
        <v>235.44003198846147</v>
      </c>
      <c r="AK221" s="217">
        <f ca="1">(V221-AA221)*DCF!$H$40</f>
        <v>299.62413586048359</v>
      </c>
      <c r="AL221" s="217">
        <f ca="1">(W221-AB221)*DCF!$H$40</f>
        <v>385.14688733927494</v>
      </c>
      <c r="AM221" s="217">
        <f ca="1">(X221-AC221)*DCF!$H$40</f>
        <v>449.67842829671412</v>
      </c>
      <c r="AN221" s="217">
        <f ca="1">(Y221-AD221)*DCF!$H$40</f>
        <v>516.18303906374126</v>
      </c>
      <c r="AO221" s="217">
        <f ca="1">(F221-DCF!$H$7)*DCF!$H$41</f>
        <v>334.89581952416762</v>
      </c>
      <c r="AP221" s="217">
        <f ca="1">(G221-F221)*DCF!$H$41</f>
        <v>323.33776436264628</v>
      </c>
      <c r="AQ221" s="217">
        <f ca="1">(H221-G221)*DCF!$H$41</f>
        <v>318.18063950258693</v>
      </c>
      <c r="AR221" s="217">
        <f ca="1">(I221-H221)*DCF!$H$41</f>
        <v>291.43274577745603</v>
      </c>
      <c r="AS221" s="217">
        <f ca="1">(J221-I221)*DCF!$H$41</f>
        <v>284.5017062034932</v>
      </c>
      <c r="AT221" s="217">
        <f ca="1">(U221-Z221)*(1-DCF!$H$40)+Z221-AE221-AO221</f>
        <v>143.00348682406042</v>
      </c>
      <c r="AU221" s="217">
        <f ca="1">(V221-AA221)*(1-DCF!$H$40)+AA221-AF221-AP221</f>
        <v>339.37197595778713</v>
      </c>
      <c r="AV221" s="217">
        <f ca="1">(W221-AB221)*(1-DCF!$H$40)+AB221-AG221-AQ221</f>
        <v>637.74731016493638</v>
      </c>
      <c r="AW221" s="217">
        <f ca="1">(X221-AC221)*(1-DCF!$H$40)+AC221-AH221-AR221</f>
        <v>907.95341823406818</v>
      </c>
      <c r="AX221" s="217">
        <f ca="1">(Y221-AD221)*(1-DCF!$H$40)+AD221-AI221-AS221</f>
        <v>1133.8071877675025</v>
      </c>
      <c r="AY221" s="218">
        <f t="shared" ca="1" si="51"/>
        <v>0.10804042165238287</v>
      </c>
      <c r="AZ221" s="219">
        <f t="shared" ca="1" si="52"/>
        <v>13.108084330476574</v>
      </c>
      <c r="BA221" s="217">
        <f ca="1">SUMPRODUCT(AT221:AX221,(1+$AY221)^(-{1,2,3,4,5}))</f>
        <v>2155.4400683919607</v>
      </c>
      <c r="BB221" s="217">
        <f t="shared" ca="1" si="53"/>
        <v>34354.070429772015</v>
      </c>
      <c r="BC221" s="217">
        <f t="shared" ca="1" si="54"/>
        <v>20568.384499539545</v>
      </c>
      <c r="BD221" s="217">
        <f t="shared" ca="1" si="55"/>
        <v>22723.824567931504</v>
      </c>
      <c r="BE221" s="217">
        <f ca="1">BD221-(DCF!$J$48-DCF!$J$51)</f>
        <v>22161.684567931505</v>
      </c>
      <c r="BF221" s="220">
        <f ca="1">BE221/DCF!$J$55</f>
        <v>894.34866577424123</v>
      </c>
    </row>
    <row r="222" spans="1:58" ht="15" customHeight="1">
      <c r="A222">
        <v>196</v>
      </c>
      <c r="B222" s="215">
        <f t="shared" ca="1" si="42"/>
        <v>0.41712236051442475</v>
      </c>
      <c r="C222" s="216">
        <f t="shared" ca="1" si="43"/>
        <v>0.45668499018164849</v>
      </c>
      <c r="D222" s="215">
        <f t="shared" ca="1" si="44"/>
        <v>0.49747661012609279</v>
      </c>
      <c r="E222" s="216">
        <f t="shared" ca="1" si="45"/>
        <v>0.49873670915929819</v>
      </c>
      <c r="F222" s="217">
        <f ca="1">DCF!$H$7*(1+('A1'!F14+$C222*('A1'!F12-'A1'!F14)))</f>
        <v>6279.0615975790088</v>
      </c>
      <c r="G222" s="217">
        <f ca="1">F222*(1+('A1'!G14+$C222*('A1'!G12-'A1'!G14)))</f>
        <v>7085.9382710397995</v>
      </c>
      <c r="H222" s="217">
        <f ca="1">G222*(1+('A1'!H14+$C222*('A1'!H12-'A1'!H14)))</f>
        <v>7860.9205990576747</v>
      </c>
      <c r="I222" s="217">
        <f ca="1">H222*(1+('A1'!I14+$C222*('A1'!I12-'A1'!I14)))</f>
        <v>8577.0634292045015</v>
      </c>
      <c r="J222" s="217">
        <f ca="1">I222*(1+('A1'!J14+$C222*('A1'!J12-'A1'!J14)))</f>
        <v>9280.1077296214808</v>
      </c>
      <c r="K222" s="216">
        <f ca="1">'A1'!F21+$C222*('A1'!F19-'A1'!F21)</f>
        <v>0.35488232554000931</v>
      </c>
      <c r="L222" s="216">
        <f ca="1">'A1'!G21+$C222*('A1'!G19-'A1'!G21)</f>
        <v>0.35074862573637638</v>
      </c>
      <c r="M222" s="216">
        <f ca="1">'A1'!H21+$C222*('A1'!H19-'A1'!H21)</f>
        <v>0.34118177583455989</v>
      </c>
      <c r="N222" s="216">
        <f ca="1">'A1'!I21+$C222*('A1'!I19-'A1'!I21)</f>
        <v>0.33618177583455988</v>
      </c>
      <c r="O222" s="216">
        <f ca="1">'A1'!J21+$C222*('A1'!J19-'A1'!J21)</f>
        <v>0.33118177583455988</v>
      </c>
      <c r="P222" s="216">
        <f ca="1">'A1'!F28+$C222*('A1'!F26-'A1'!F28)</f>
        <v>0.44858287524545881</v>
      </c>
      <c r="Q222" s="216">
        <f ca="1">'A1'!G28+$C222*('A1'!G26-'A1'!G28)</f>
        <v>0.44444917544182583</v>
      </c>
      <c r="R222" s="216">
        <f ca="1">'A1'!H28+$C222*('A1'!H26-'A1'!H28)</f>
        <v>0.43759890058910111</v>
      </c>
      <c r="S222" s="216">
        <f ca="1">'A1'!I28+$C222*('A1'!I26-'A1'!I28)</f>
        <v>0.43531547563819289</v>
      </c>
      <c r="T222" s="216">
        <f ca="1">'A1'!J28+$C222*('A1'!J26-'A1'!J28)</f>
        <v>0.43303205068728462</v>
      </c>
      <c r="U222" s="217">
        <f t="shared" ca="1" si="46"/>
        <v>1234.0541103358682</v>
      </c>
      <c r="V222" s="217">
        <f t="shared" ca="1" si="47"/>
        <v>1451.2157386244794</v>
      </c>
      <c r="W222" s="217">
        <f t="shared" ca="1" si="48"/>
        <v>1738.9875376108484</v>
      </c>
      <c r="X222" s="217">
        <f t="shared" ca="1" si="49"/>
        <v>1959.8825678657649</v>
      </c>
      <c r="Y222" s="217">
        <f t="shared" ca="1" si="50"/>
        <v>2188.1210910325021</v>
      </c>
      <c r="Z222" s="217">
        <f ca="1">F222*('A1'!F35+$C222*('A1'!F33-'A1'!F35))</f>
        <v>362.40592993453885</v>
      </c>
      <c r="AA222" s="217">
        <f ca="1">G222*('A1'!G35+$C222*('A1'!G33-'A1'!G35))</f>
        <v>406.96775630709175</v>
      </c>
      <c r="AB222" s="217">
        <f ca="1">H222*('A1'!H35+$C222*('A1'!H33-'A1'!H35))</f>
        <v>432.16562703086737</v>
      </c>
      <c r="AC222" s="217">
        <f ca="1">I222*('A1'!I35+$C222*('A1'!I33-'A1'!I35))</f>
        <v>450.46548535841748</v>
      </c>
      <c r="AD222" s="217">
        <f ca="1">J222*('A1'!J35+$C222*('A1'!J33-'A1'!J35))</f>
        <v>468.82900197016102</v>
      </c>
      <c r="AE222" s="217">
        <f ca="1">F222*('A1'!F43+$C222*('A1'!F41-'A1'!F43))</f>
        <v>633.34571205288421</v>
      </c>
      <c r="AF222" s="217">
        <f ca="1">G222*('A1'!G43+$C222*('A1'!G41-'A1'!G43))</f>
        <v>701.62144342876172</v>
      </c>
      <c r="AG222" s="217">
        <f ca="1">H222*('A1'!H43+$C222*('A1'!H41-'A1'!H43))</f>
        <v>699.7479072700778</v>
      </c>
      <c r="AH222" s="217">
        <f ca="1">I222*('A1'!I43+$C222*('A1'!I41-'A1'!I43))</f>
        <v>677.72546129605041</v>
      </c>
      <c r="AI222" s="217">
        <f ca="1">J222*('A1'!J43+$C222*('A1'!J41-'A1'!J43))</f>
        <v>686.87668890739428</v>
      </c>
      <c r="AJ222" s="217">
        <f ca="1">(U222-Z222)*DCF!$H$40</f>
        <v>210.93885965712172</v>
      </c>
      <c r="AK222" s="217">
        <f ca="1">(V222-AA222)*DCF!$H$40</f>
        <v>252.7080117208078</v>
      </c>
      <c r="AL222" s="217">
        <f ca="1">(W222-AB222)*DCF!$H$40</f>
        <v>316.25090236035538</v>
      </c>
      <c r="AM222" s="217">
        <f ca="1">(X222-AC222)*DCF!$H$40</f>
        <v>365.27893396677808</v>
      </c>
      <c r="AN222" s="217">
        <f ca="1">(Y222-AD222)*DCF!$H$40</f>
        <v>416.06868555308654</v>
      </c>
      <c r="AO222" s="217">
        <f ca="1">(F222-DCF!$H$7)*DCF!$H$41</f>
        <v>303.10744345900508</v>
      </c>
      <c r="AP222" s="217">
        <f ca="1">(G222-F222)*DCF!$H$41</f>
        <v>267.75185339128359</v>
      </c>
      <c r="AQ222" s="217">
        <f ca="1">(H222-G222)*DCF!$H$41</f>
        <v>257.1681168849172</v>
      </c>
      <c r="AR222" s="217">
        <f ca="1">(I222-H222)*DCF!$H$41</f>
        <v>237.64297118946254</v>
      </c>
      <c r="AS222" s="217">
        <f ca="1">(J222-I222)*DCF!$H$41</f>
        <v>233.29638920584304</v>
      </c>
      <c r="AT222" s="217">
        <f ca="1">(U222-Z222)*(1-DCF!$H$40)+Z222-AE222-AO222</f>
        <v>86.662095166857341</v>
      </c>
      <c r="AU222" s="217">
        <f ca="1">(V222-AA222)*(1-DCF!$H$40)+AA222-AF222-AP222</f>
        <v>229.13443008362617</v>
      </c>
      <c r="AV222" s="217">
        <f ca="1">(W222-AB222)*(1-DCF!$H$40)+AB222-AG222-AQ222</f>
        <v>465.82061109549801</v>
      </c>
      <c r="AW222" s="217">
        <f ca="1">(X222-AC222)*(1-DCF!$H$40)+AC222-AH222-AR222</f>
        <v>679.23520141347387</v>
      </c>
      <c r="AX222" s="217">
        <f ca="1">(Y222-AD222)*(1-DCF!$H$40)+AD222-AI222-AS222</f>
        <v>851.87932736617813</v>
      </c>
      <c r="AY222" s="218">
        <f t="shared" ca="1" si="51"/>
        <v>0.10247473418318596</v>
      </c>
      <c r="AZ222" s="219">
        <f t="shared" ca="1" si="52"/>
        <v>11.994946836637192</v>
      </c>
      <c r="BA222" s="217">
        <f ca="1">SUMPRODUCT(AT222:AX222,(1+$AY222)^(-{1,2,3,4,5}))</f>
        <v>1597.5665946762588</v>
      </c>
      <c r="BB222" s="217">
        <f t="shared" ca="1" si="53"/>
        <v>26246.396159059434</v>
      </c>
      <c r="BC222" s="217">
        <f t="shared" ca="1" si="54"/>
        <v>16114.856883133798</v>
      </c>
      <c r="BD222" s="217">
        <f t="shared" ca="1" si="55"/>
        <v>17712.423477810058</v>
      </c>
      <c r="BE222" s="217">
        <f ca="1">BD222-(DCF!$J$48-DCF!$J$51)</f>
        <v>17150.283477810059</v>
      </c>
      <c r="BF222" s="220">
        <f ca="1">BE222/DCF!$J$55</f>
        <v>692.11043497227558</v>
      </c>
    </row>
    <row r="223" spans="1:58" ht="15" customHeight="1">
      <c r="A223">
        <v>197</v>
      </c>
      <c r="B223" s="215">
        <f t="shared" ca="1" si="42"/>
        <v>8.3703748812667844E-2</v>
      </c>
      <c r="C223" s="216">
        <f t="shared" ca="1" si="43"/>
        <v>0.20457730667484583</v>
      </c>
      <c r="D223" s="215">
        <f t="shared" ca="1" si="44"/>
        <v>0.41901854482255463</v>
      </c>
      <c r="E223" s="216">
        <f t="shared" ca="1" si="45"/>
        <v>0.45772182863752231</v>
      </c>
      <c r="F223" s="217">
        <f ca="1">DCF!$H$7*(1+('A1'!F14+$C223*('A1'!F12-'A1'!F14)))</f>
        <v>6130.2624997765506</v>
      </c>
      <c r="G223" s="217">
        <f ca="1">F223*(1+('A1'!G14+$C223*('A1'!G12-'A1'!G14)))</f>
        <v>6686.1951384752574</v>
      </c>
      <c r="H223" s="217">
        <f ca="1">G223*(1+('A1'!H14+$C223*('A1'!H12-'A1'!H14)))</f>
        <v>7198.324588532143</v>
      </c>
      <c r="I223" s="217">
        <f ca="1">H223*(1+('A1'!I14+$C223*('A1'!I12-'A1'!I14)))</f>
        <v>7690.7760650791397</v>
      </c>
      <c r="J223" s="217">
        <f ca="1">I223*(1+('A1'!J14+$C223*('A1'!J12-'A1'!J14)))</f>
        <v>8185.4499460874258</v>
      </c>
      <c r="K223" s="216">
        <f ca="1">'A1'!F21+$C223*('A1'!F19-'A1'!F21)</f>
        <v>0.36874824813288348</v>
      </c>
      <c r="L223" s="216">
        <f ca="1">'A1'!G21+$C223*('A1'!G19-'A1'!G21)</f>
        <v>0.36965670199938655</v>
      </c>
      <c r="M223" s="216">
        <f ca="1">'A1'!H21+$C223*('A1'!H19-'A1'!H21)</f>
        <v>0.36261092893263813</v>
      </c>
      <c r="N223" s="216">
        <f ca="1">'A1'!I21+$C223*('A1'!I19-'A1'!I21)</f>
        <v>0.35761092893263813</v>
      </c>
      <c r="O223" s="216">
        <f ca="1">'A1'!J21+$C223*('A1'!J19-'A1'!J21)</f>
        <v>0.35261092893263812</v>
      </c>
      <c r="P223" s="216">
        <f ca="1">'A1'!F28+$C223*('A1'!F26-'A1'!F28)</f>
        <v>0.45488556733312885</v>
      </c>
      <c r="Q223" s="216">
        <f ca="1">'A1'!G28+$C223*('A1'!G26-'A1'!G28)</f>
        <v>0.45579402119963197</v>
      </c>
      <c r="R223" s="216">
        <f ca="1">'A1'!H28+$C223*('A1'!H26-'A1'!H28)</f>
        <v>0.45272536159950927</v>
      </c>
      <c r="S223" s="216">
        <f ca="1">'A1'!I28+$C223*('A1'!I26-'A1'!I28)</f>
        <v>0.45170247506613503</v>
      </c>
      <c r="T223" s="216">
        <f ca="1">'A1'!J28+$C223*('A1'!J26-'A1'!J28)</f>
        <v>0.4506795885327608</v>
      </c>
      <c r="U223" s="217">
        <f t="shared" ca="1" si="46"/>
        <v>1081.171007277376</v>
      </c>
      <c r="V223" s="217">
        <f t="shared" ca="1" si="47"/>
        <v>1167.070525971094</v>
      </c>
      <c r="W223" s="217">
        <f t="shared" ca="1" si="48"/>
        <v>1329.2693204719992</v>
      </c>
      <c r="X223" s="217">
        <f t="shared" ca="1" si="49"/>
        <v>1466.5279084576509</v>
      </c>
      <c r="Y223" s="217">
        <f t="shared" ca="1" si="50"/>
        <v>1610.1556232077357</v>
      </c>
      <c r="Z223" s="217">
        <f ca="1">F223*('A1'!F35+$C223*('A1'!F33-'A1'!F35))</f>
        <v>361.54518702952254</v>
      </c>
      <c r="AA223" s="217">
        <f ca="1">G223*('A1'!G35+$C223*('A1'!G33-'A1'!G35))</f>
        <v>400.86566065214879</v>
      </c>
      <c r="AB223" s="217">
        <f ca="1">H223*('A1'!H35+$C223*('A1'!H33-'A1'!H35))</f>
        <v>415.70072288610311</v>
      </c>
      <c r="AC223" s="217">
        <f ca="1">I223*('A1'!I35+$C223*('A1'!I33-'A1'!I35))</f>
        <v>427.18471273099101</v>
      </c>
      <c r="AD223" s="217">
        <f ca="1">J223*('A1'!J35+$C223*('A1'!J33-'A1'!J35))</f>
        <v>438.2905093341879</v>
      </c>
      <c r="AE223" s="217">
        <f ca="1">F223*('A1'!F43+$C223*('A1'!F41-'A1'!F43))</f>
        <v>649.24662314713862</v>
      </c>
      <c r="AF223" s="217">
        <f ca="1">G223*('A1'!G43+$C223*('A1'!G41-'A1'!G43))</f>
        <v>721.03790815804462</v>
      </c>
      <c r="AG223" s="217">
        <f ca="1">H223*('A1'!H43+$C223*('A1'!H41-'A1'!H43))</f>
        <v>704.28259680461224</v>
      </c>
      <c r="AH223" s="217">
        <f ca="1">I223*('A1'!I43+$C223*('A1'!I41-'A1'!I43))</f>
        <v>675.55618730535423</v>
      </c>
      <c r="AI223" s="217">
        <f ca="1">J223*('A1'!J43+$C223*('A1'!J41-'A1'!J43))</f>
        <v>678.08098951163686</v>
      </c>
      <c r="AJ223" s="217">
        <f ca="1">(U223-Z223)*DCF!$H$40</f>
        <v>174.14944849998054</v>
      </c>
      <c r="AK223" s="217">
        <f ca="1">(V223-AA223)*DCF!$H$40</f>
        <v>185.42157740718471</v>
      </c>
      <c r="AL223" s="217">
        <f ca="1">(W223-AB223)*DCF!$H$40</f>
        <v>221.08360061578685</v>
      </c>
      <c r="AM223" s="217">
        <f ca="1">(X223-AC223)*DCF!$H$40</f>
        <v>251.52105336585166</v>
      </c>
      <c r="AN223" s="217">
        <f ca="1">(Y223-AD223)*DCF!$H$40</f>
        <v>283.59135755739857</v>
      </c>
      <c r="AO223" s="217">
        <f ca="1">(F223-DCF!$H$7)*DCF!$H$41</f>
        <v>253.73033846887662</v>
      </c>
      <c r="AP223" s="217">
        <f ca="1">(G223-F223)*DCF!$H$41</f>
        <v>184.4792386100859</v>
      </c>
      <c r="AQ223" s="217">
        <f ca="1">(H223-G223)*DCF!$H$41</f>
        <v>169.94370259937043</v>
      </c>
      <c r="AR223" s="217">
        <f ca="1">(I223-H223)*DCF!$H$41</f>
        <v>163.4138151313652</v>
      </c>
      <c r="AS223" s="217">
        <f ca="1">(J223-I223)*DCF!$H$41</f>
        <v>164.15129203839123</v>
      </c>
      <c r="AT223" s="217">
        <f ca="1">(U223-Z223)*(1-DCF!$H$40)+Z223-AE223-AO223</f>
        <v>4.0445971613802669</v>
      </c>
      <c r="AU223" s="217">
        <f ca="1">(V223-AA223)*(1-DCF!$H$40)+AA223-AF223-AP223</f>
        <v>76.131801795778728</v>
      </c>
      <c r="AV223" s="217">
        <f ca="1">(W223-AB223)*(1-DCF!$H$40)+AB223-AG223-AQ223</f>
        <v>233.95942045222981</v>
      </c>
      <c r="AW223" s="217">
        <f ca="1">(X223-AC223)*(1-DCF!$H$40)+AC223-AH223-AR223</f>
        <v>376.0368526550796</v>
      </c>
      <c r="AX223" s="217">
        <f ca="1">(Y223-AD223)*(1-DCF!$H$40)+AD223-AI223-AS223</f>
        <v>484.331984100309</v>
      </c>
      <c r="AY223" s="218">
        <f t="shared" ca="1" si="51"/>
        <v>0.10165443657275045</v>
      </c>
      <c r="AZ223" s="219">
        <f t="shared" ca="1" si="52"/>
        <v>11.83088731455009</v>
      </c>
      <c r="BA223" s="217">
        <f ca="1">SUMPRODUCT(AT223:AX223,(1+$AY223)^(-{1,2,3,4,5}))</f>
        <v>795.16734184574943</v>
      </c>
      <c r="BB223" s="217">
        <f t="shared" ca="1" si="53"/>
        <v>19049.569737059894</v>
      </c>
      <c r="BC223" s="217">
        <f t="shared" ca="1" si="54"/>
        <v>11739.733332463622</v>
      </c>
      <c r="BD223" s="217">
        <f t="shared" ca="1" si="55"/>
        <v>12534.900674309371</v>
      </c>
      <c r="BE223" s="217">
        <f ca="1">BD223-(DCF!$J$48-DCF!$J$51)</f>
        <v>11972.760674309371</v>
      </c>
      <c r="BF223" s="220">
        <f ca="1">BE223/DCF!$J$55</f>
        <v>483.16825834609028</v>
      </c>
    </row>
    <row r="224" spans="1:58" ht="15" customHeight="1">
      <c r="A224">
        <v>198</v>
      </c>
      <c r="B224" s="215">
        <f t="shared" ca="1" si="42"/>
        <v>0.98548860666560023</v>
      </c>
      <c r="C224" s="216">
        <f t="shared" ca="1" si="43"/>
        <v>0.91481962275735162</v>
      </c>
      <c r="D224" s="215">
        <f t="shared" ca="1" si="44"/>
        <v>0.20847181326267783</v>
      </c>
      <c r="E224" s="216">
        <f t="shared" ca="1" si="45"/>
        <v>0.32285586045685916</v>
      </c>
      <c r="F224" s="217">
        <f ca="1">DCF!$H$7*(1+('A1'!F14+$C224*('A1'!F12-'A1'!F14)))</f>
        <v>6549.4620036716933</v>
      </c>
      <c r="G224" s="217">
        <f ca="1">F224*(1+('A1'!G14+$C224*('A1'!G12-'A1'!G14)))</f>
        <v>7841.1661778113776</v>
      </c>
      <c r="H224" s="217">
        <f ca="1">G224*(1+('A1'!H14+$C224*('A1'!H12-'A1'!H14)))</f>
        <v>9165.7473357211511</v>
      </c>
      <c r="I224" s="217">
        <f ca="1">H224*(1+('A1'!I14+$C224*('A1'!I12-'A1'!I14)))</f>
        <v>10378.685199303034</v>
      </c>
      <c r="J224" s="217">
        <f ca="1">I224*(1+('A1'!J14+$C224*('A1'!J12-'A1'!J14)))</f>
        <v>11562.243200780247</v>
      </c>
      <c r="K224" s="216">
        <f ca="1">'A1'!F21+$C224*('A1'!F19-'A1'!F21)</f>
        <v>0.32968492074834566</v>
      </c>
      <c r="L224" s="216">
        <f ca="1">'A1'!G21+$C224*('A1'!G19-'A1'!G21)</f>
        <v>0.31638852829319863</v>
      </c>
      <c r="M224" s="216">
        <f ca="1">'A1'!H21+$C224*('A1'!H19-'A1'!H21)</f>
        <v>0.30224033206562512</v>
      </c>
      <c r="N224" s="216">
        <f ca="1">'A1'!I21+$C224*('A1'!I19-'A1'!I21)</f>
        <v>0.29724033206562511</v>
      </c>
      <c r="O224" s="216">
        <f ca="1">'A1'!J21+$C224*('A1'!J19-'A1'!J21)</f>
        <v>0.29224033206562511</v>
      </c>
      <c r="P224" s="216">
        <f ca="1">'A1'!F28+$C224*('A1'!F26-'A1'!F28)</f>
        <v>0.43712950943106621</v>
      </c>
      <c r="Q224" s="216">
        <f ca="1">'A1'!G28+$C224*('A1'!G26-'A1'!G28)</f>
        <v>0.42383311697591919</v>
      </c>
      <c r="R224" s="216">
        <f ca="1">'A1'!H28+$C224*('A1'!H26-'A1'!H28)</f>
        <v>0.41011082263455895</v>
      </c>
      <c r="S224" s="216">
        <f ca="1">'A1'!I28+$C224*('A1'!I26-'A1'!I28)</f>
        <v>0.40553672452077216</v>
      </c>
      <c r="T224" s="216">
        <f ca="1">'A1'!J28+$C224*('A1'!J26-'A1'!J28)</f>
        <v>0.40096262640698543</v>
      </c>
      <c r="U224" s="217">
        <f t="shared" ca="1" si="46"/>
        <v>1527.2400293444748</v>
      </c>
      <c r="V224" s="217">
        <f t="shared" ca="1" si="47"/>
        <v>2036.9652488432796</v>
      </c>
      <c r="W224" s="217">
        <f t="shared" ca="1" si="48"/>
        <v>2636.5166374300538</v>
      </c>
      <c r="X224" s="217">
        <f t="shared" ca="1" si="49"/>
        <v>3084.7833637000413</v>
      </c>
      <c r="Y224" s="217">
        <f t="shared" ca="1" si="50"/>
        <v>3547.2620074195547</v>
      </c>
      <c r="Z224" s="217">
        <f ca="1">F224*('A1'!F35+$C224*('A1'!F33-'A1'!F35))</f>
        <v>363.00983842298888</v>
      </c>
      <c r="AA224" s="217">
        <f ca="1">G224*('A1'!G35+$C224*('A1'!G33-'A1'!G35))</f>
        <v>414.4197761766743</v>
      </c>
      <c r="AB224" s="217">
        <f ca="1">H224*('A1'!H35+$C224*('A1'!H33-'A1'!H35))</f>
        <v>457.70977942377925</v>
      </c>
      <c r="AC224" s="217">
        <f ca="1">I224*('A1'!I35+$C224*('A1'!I33-'A1'!I35))</f>
        <v>488.02824301465148</v>
      </c>
      <c r="AD224" s="217">
        <f ca="1">J224*('A1'!J35+$C224*('A1'!J33-'A1'!J35))</f>
        <v>520.55721568569538</v>
      </c>
      <c r="AE224" s="217">
        <f ca="1">F224*('A1'!F43+$C224*('A1'!F41-'A1'!F43))</f>
        <v>600.60929321463527</v>
      </c>
      <c r="AF224" s="217">
        <f ca="1">G224*('A1'!G43+$C224*('A1'!G41-'A1'!G43))</f>
        <v>650.67026648159958</v>
      </c>
      <c r="AG224" s="217">
        <f ca="1">H224*('A1'!H43+$C224*('A1'!H41-'A1'!H43))</f>
        <v>668.92827705234413</v>
      </c>
      <c r="AH224" s="217">
        <f ca="1">I224*('A1'!I43+$C224*('A1'!I41-'A1'!I43))</f>
        <v>653.66322317775837</v>
      </c>
      <c r="AI224" s="217">
        <f ca="1">J224*('A1'!J43+$C224*('A1'!J41-'A1'!J43))</f>
        <v>670.39404435939343</v>
      </c>
      <c r="AJ224" s="217">
        <f ca="1">(U224-Z224)*DCF!$H$40</f>
        <v>281.74370620299959</v>
      </c>
      <c r="AK224" s="217">
        <f ca="1">(V224-AA224)*DCF!$H$40</f>
        <v>392.65600438531845</v>
      </c>
      <c r="AL224" s="217">
        <f ca="1">(W224-AB224)*DCF!$H$40</f>
        <v>527.27125963751837</v>
      </c>
      <c r="AM224" s="217">
        <f ca="1">(X224-AC224)*DCF!$H$40</f>
        <v>628.41473920586429</v>
      </c>
      <c r="AN224" s="217">
        <f ca="1">(Y224-AD224)*DCF!$H$40</f>
        <v>732.46255959959399</v>
      </c>
      <c r="AO224" s="217">
        <f ca="1">(F224-DCF!$H$7)*DCF!$H$41</f>
        <v>392.83640981831104</v>
      </c>
      <c r="AP224" s="217">
        <f ca="1">(G224-F224)*DCF!$H$41</f>
        <v>428.63574823118779</v>
      </c>
      <c r="AQ224" s="217">
        <f ca="1">(H224-G224)*DCF!$H$41</f>
        <v>439.54556088025095</v>
      </c>
      <c r="AR224" s="217">
        <f ca="1">(I224-H224)*DCF!$H$41</f>
        <v>402.49814092350846</v>
      </c>
      <c r="AS224" s="217">
        <f ca="1">(J224-I224)*DCF!$H$41</f>
        <v>392.74880401782588</v>
      </c>
      <c r="AT224" s="217">
        <f ca="1">(U224-Z224)*(1-DCF!$H$40)+Z224-AE224-AO224</f>
        <v>252.05062010852907</v>
      </c>
      <c r="AU224" s="217">
        <f ca="1">(V224-AA224)*(1-DCF!$H$40)+AA224-AF224-AP224</f>
        <v>565.00322974517371</v>
      </c>
      <c r="AV224" s="217">
        <f ca="1">(W224-AB224)*(1-DCF!$H$40)+AB224-AG224-AQ224</f>
        <v>1000.7715398599402</v>
      </c>
      <c r="AW224" s="217">
        <f ca="1">(X224-AC224)*(1-DCF!$H$40)+AC224-AH224-AR224</f>
        <v>1400.20726039291</v>
      </c>
      <c r="AX224" s="217">
        <f ca="1">(Y224-AD224)*(1-DCF!$H$40)+AD224-AI224-AS224</f>
        <v>1751.6565994427415</v>
      </c>
      <c r="AY224" s="218">
        <f t="shared" ca="1" si="51"/>
        <v>9.8957117209137177E-2</v>
      </c>
      <c r="AZ224" s="219">
        <f t="shared" ca="1" si="52"/>
        <v>11.291423441827437</v>
      </c>
      <c r="BA224" s="217">
        <f ca="1">SUMPRODUCT(AT224:AX224,(1+$AY224)^(-{1,2,3,4,5}))</f>
        <v>3504.0302139294827</v>
      </c>
      <c r="BB224" s="217">
        <f t="shared" ca="1" si="53"/>
        <v>40053.637384881011</v>
      </c>
      <c r="BC224" s="217">
        <f t="shared" ca="1" si="54"/>
        <v>24988.387484255531</v>
      </c>
      <c r="BD224" s="217">
        <f t="shared" ca="1" si="55"/>
        <v>28492.417698185014</v>
      </c>
      <c r="BE224" s="217">
        <f ca="1">BD224-(DCF!$J$48-DCF!$J$51)</f>
        <v>27930.277698185015</v>
      </c>
      <c r="BF224" s="220">
        <f ca="1">BE224/DCF!$J$55</f>
        <v>1127.1438557618324</v>
      </c>
    </row>
    <row r="225" spans="1:58" ht="15" customHeight="1">
      <c r="A225">
        <v>199</v>
      </c>
      <c r="B225" s="215">
        <f t="shared" ca="1" si="42"/>
        <v>0.84441195657330481</v>
      </c>
      <c r="C225" s="216">
        <f t="shared" ca="1" si="43"/>
        <v>0.72108420318428079</v>
      </c>
      <c r="D225" s="215">
        <f t="shared" ca="1" si="44"/>
        <v>0.21136672344586926</v>
      </c>
      <c r="E225" s="216">
        <f t="shared" ca="1" si="45"/>
        <v>0.32508977486678142</v>
      </c>
      <c r="F225" s="217">
        <f ca="1">DCF!$H$7*(1+('A1'!F14+$C225*('A1'!F12-'A1'!F14)))</f>
        <v>6435.1154068371079</v>
      </c>
      <c r="G225" s="217">
        <f ca="1">F225*(1+('A1'!G14+$C225*('A1'!G12-'A1'!G14)))</f>
        <v>7517.2613410780386</v>
      </c>
      <c r="H225" s="217">
        <f ca="1">G225*(1+('A1'!H14+$C225*('A1'!H12-'A1'!H14)))</f>
        <v>8597.7996006856447</v>
      </c>
      <c r="I225" s="217">
        <f ca="1">H225*(1+('A1'!I14+$C225*('A1'!I12-'A1'!I14)))</f>
        <v>9585.6659533977963</v>
      </c>
      <c r="J225" s="217">
        <f ca="1">I225*(1+('A1'!J14+$C225*('A1'!J12-'A1'!J14)))</f>
        <v>10548.794311787444</v>
      </c>
      <c r="K225" s="216">
        <f ca="1">'A1'!F21+$C225*('A1'!F19-'A1'!F21)</f>
        <v>0.34034036882486457</v>
      </c>
      <c r="L225" s="216">
        <f ca="1">'A1'!G21+$C225*('A1'!G19-'A1'!G21)</f>
        <v>0.33091868476117892</v>
      </c>
      <c r="M225" s="216">
        <f ca="1">'A1'!H21+$C225*('A1'!H19-'A1'!H21)</f>
        <v>0.31870784272933611</v>
      </c>
      <c r="N225" s="216">
        <f ca="1">'A1'!I21+$C225*('A1'!I19-'A1'!I21)</f>
        <v>0.31370784272933611</v>
      </c>
      <c r="O225" s="216">
        <f ca="1">'A1'!J21+$C225*('A1'!J19-'A1'!J21)</f>
        <v>0.3087078427293361</v>
      </c>
      <c r="P225" s="216">
        <f ca="1">'A1'!F28+$C225*('A1'!F26-'A1'!F28)</f>
        <v>0.44197289492039299</v>
      </c>
      <c r="Q225" s="216">
        <f ca="1">'A1'!G28+$C225*('A1'!G26-'A1'!G28)</f>
        <v>0.43255121085670734</v>
      </c>
      <c r="R225" s="216">
        <f ca="1">'A1'!H28+$C225*('A1'!H26-'A1'!H28)</f>
        <v>0.42173494780894316</v>
      </c>
      <c r="S225" s="216">
        <f ca="1">'A1'!I28+$C225*('A1'!I26-'A1'!I28)</f>
        <v>0.41812952679302179</v>
      </c>
      <c r="T225" s="216">
        <f ca="1">'A1'!J28+$C225*('A1'!J26-'A1'!J28)</f>
        <v>0.41452410577710036</v>
      </c>
      <c r="U225" s="217">
        <f t="shared" ca="1" si="46"/>
        <v>1400.8392703369796</v>
      </c>
      <c r="V225" s="217">
        <f t="shared" ca="1" si="47"/>
        <v>1778.0586096728168</v>
      </c>
      <c r="W225" s="217">
        <f t="shared" ca="1" si="48"/>
        <v>2231.6208718650623</v>
      </c>
      <c r="X225" s="217">
        <f t="shared" ca="1" si="49"/>
        <v>2570.5173969431289</v>
      </c>
      <c r="Y225" s="217">
        <f t="shared" ca="1" si="50"/>
        <v>2919.5692472797969</v>
      </c>
      <c r="Z225" s="217">
        <f ca="1">F225*('A1'!F35+$C225*('A1'!F33-'A1'!F35))</f>
        <v>362.90562408253635</v>
      </c>
      <c r="AA225" s="217">
        <f ca="1">G225*('A1'!G35+$C225*('A1'!G33-'A1'!G35))</f>
        <v>411.86441910424583</v>
      </c>
      <c r="AB225" s="217">
        <f ca="1">H225*('A1'!H35+$C225*('A1'!H33-'A1'!H35))</f>
        <v>447.67086382495478</v>
      </c>
      <c r="AC225" s="217">
        <f ca="1">I225*('A1'!I35+$C225*('A1'!I33-'A1'!I35))</f>
        <v>473.0237577451137</v>
      </c>
      <c r="AD225" s="217">
        <f ca="1">J225*('A1'!J35+$C225*('A1'!J33-'A1'!J35))</f>
        <v>499.45365416965535</v>
      </c>
      <c r="AE225" s="217">
        <f ca="1">F225*('A1'!F43+$C225*('A1'!F41-'A1'!F43))</f>
        <v>615.05749344132141</v>
      </c>
      <c r="AF225" s="217">
        <f ca="1">G225*('A1'!G43+$C225*('A1'!G41-'A1'!G43))</f>
        <v>674.76481007490054</v>
      </c>
      <c r="AG225" s="217">
        <f ca="1">H225*('A1'!H43+$C225*('A1'!H41-'A1'!H43))</f>
        <v>685.77814647504397</v>
      </c>
      <c r="AH225" s="217">
        <f ca="1">I225*('A1'!I43+$C225*('A1'!I41-'A1'!I43))</f>
        <v>668.7157352129118</v>
      </c>
      <c r="AI225" s="217">
        <f ca="1">J225*('A1'!J43+$C225*('A1'!J41-'A1'!J43))</f>
        <v>683.1615751304156</v>
      </c>
      <c r="AJ225" s="217">
        <f ca="1">(U225-Z225)*DCF!$H$40</f>
        <v>251.17994239357523</v>
      </c>
      <c r="AK225" s="217">
        <f ca="1">(V225-AA225)*DCF!$H$40</f>
        <v>330.61899411759418</v>
      </c>
      <c r="AL225" s="217">
        <f ca="1">(W225-AB225)*DCF!$H$40</f>
        <v>431.71590194570604</v>
      </c>
      <c r="AM225" s="217">
        <f ca="1">(X225-AC225)*DCF!$H$40</f>
        <v>507.59346068591969</v>
      </c>
      <c r="AN225" s="217">
        <f ca="1">(Y225-AD225)*DCF!$H$40</f>
        <v>585.66797353265429</v>
      </c>
      <c r="AO225" s="217">
        <f ca="1">(F225-DCF!$H$7)*DCF!$H$41</f>
        <v>354.89193299990433</v>
      </c>
      <c r="AP225" s="217">
        <f ca="1">(G225-F225)*DCF!$H$41</f>
        <v>359.09648780661053</v>
      </c>
      <c r="AQ225" s="217">
        <f ca="1">(H225-G225)*DCF!$H$41</f>
        <v>358.56300124431277</v>
      </c>
      <c r="AR225" s="217">
        <f ca="1">(I225-H225)*DCF!$H$41</f>
        <v>327.81099707230453</v>
      </c>
      <c r="AS225" s="217">
        <f ca="1">(J225-I225)*DCF!$H$41</f>
        <v>319.60200547929696</v>
      </c>
      <c r="AT225" s="217">
        <f ca="1">(U225-Z225)*(1-DCF!$H$40)+Z225-AE225-AO225</f>
        <v>179.70990150217841</v>
      </c>
      <c r="AU225" s="217">
        <f ca="1">(V225-AA225)*(1-DCF!$H$40)+AA225-AF225-AP225</f>
        <v>413.57831767371158</v>
      </c>
      <c r="AV225" s="217">
        <f ca="1">(W225-AB225)*(1-DCF!$H$40)+AB225-AG225-AQ225</f>
        <v>755.56382219999955</v>
      </c>
      <c r="AW225" s="217">
        <f ca="1">(X225-AC225)*(1-DCF!$H$40)+AC225-AH225-AR225</f>
        <v>1066.3972039719929</v>
      </c>
      <c r="AX225" s="217">
        <f ca="1">(Y225-AD225)*(1-DCF!$H$40)+AD225-AI225-AS225</f>
        <v>1331.1376931374298</v>
      </c>
      <c r="AY225" s="218">
        <f t="shared" ca="1" si="51"/>
        <v>9.9001795497335635E-2</v>
      </c>
      <c r="AZ225" s="219">
        <f t="shared" ca="1" si="52"/>
        <v>11.300359099467126</v>
      </c>
      <c r="BA225" s="217">
        <f ca="1">SUMPRODUCT(AT225:AX225,(1+$AY225)^(-{1,2,3,4,5}))</f>
        <v>2636.4626793305588</v>
      </c>
      <c r="BB225" s="217">
        <f t="shared" ca="1" si="53"/>
        <v>32992.180910022638</v>
      </c>
      <c r="BC225" s="217">
        <f t="shared" ca="1" si="54"/>
        <v>20578.751140313936</v>
      </c>
      <c r="BD225" s="217">
        <f t="shared" ca="1" si="55"/>
        <v>23215.213819644494</v>
      </c>
      <c r="BE225" s="217">
        <f ca="1">BD225-(DCF!$J$48-DCF!$J$51)</f>
        <v>22653.073819644495</v>
      </c>
      <c r="BF225" s="220">
        <f ca="1">BE225/DCF!$J$55</f>
        <v>914.17898689889273</v>
      </c>
    </row>
    <row r="226" spans="1:58" ht="15" customHeight="1">
      <c r="A226">
        <v>200</v>
      </c>
      <c r="B226" s="215">
        <f t="shared" ca="1" si="42"/>
        <v>0.70861579289381471</v>
      </c>
      <c r="C226" s="216">
        <f t="shared" ca="1" si="43"/>
        <v>0.61830365006579813</v>
      </c>
      <c r="D226" s="215">
        <f t="shared" ca="1" si="44"/>
        <v>0.18280886818947195</v>
      </c>
      <c r="E226" s="216">
        <f t="shared" ca="1" si="45"/>
        <v>0.30233166240858067</v>
      </c>
      <c r="F226" s="217">
        <f ca="1">DCF!$H$7*(1+('A1'!F14+$C226*('A1'!F12-'A1'!F14)))</f>
        <v>6374.4522276632961</v>
      </c>
      <c r="G226" s="217">
        <f ca="1">F226*(1+('A1'!G14+$C226*('A1'!G12-'A1'!G14)))</f>
        <v>7348.1214232532357</v>
      </c>
      <c r="H226" s="217">
        <f ca="1">G226*(1+('A1'!H14+$C226*('A1'!H12-'A1'!H14)))</f>
        <v>8306.1656330420392</v>
      </c>
      <c r="I226" s="217">
        <f ca="1">H226*(1+('A1'!I14+$C226*('A1'!I12-'A1'!I14)))</f>
        <v>9183.6898423006296</v>
      </c>
      <c r="J226" s="217">
        <f ca="1">I226*(1+('A1'!J14+$C226*('A1'!J12-'A1'!J14)))</f>
        <v>10040.355960955329</v>
      </c>
      <c r="K226" s="216">
        <f ca="1">'A1'!F21+$C226*('A1'!F19-'A1'!F21)</f>
        <v>0.34599329924638111</v>
      </c>
      <c r="L226" s="216">
        <f ca="1">'A1'!G21+$C226*('A1'!G19-'A1'!G21)</f>
        <v>0.33862722624506514</v>
      </c>
      <c r="M226" s="216">
        <f ca="1">'A1'!H21+$C226*('A1'!H19-'A1'!H21)</f>
        <v>0.32744418974440714</v>
      </c>
      <c r="N226" s="216">
        <f ca="1">'A1'!I21+$C226*('A1'!I19-'A1'!I21)</f>
        <v>0.32244418974440714</v>
      </c>
      <c r="O226" s="216">
        <f ca="1">'A1'!J21+$C226*('A1'!J19-'A1'!J21)</f>
        <v>0.31744418974440713</v>
      </c>
      <c r="P226" s="216">
        <f ca="1">'A1'!F28+$C226*('A1'!F26-'A1'!F28)</f>
        <v>0.44454240874835504</v>
      </c>
      <c r="Q226" s="216">
        <f ca="1">'A1'!G28+$C226*('A1'!G26-'A1'!G28)</f>
        <v>0.43717633574703907</v>
      </c>
      <c r="R226" s="216">
        <f ca="1">'A1'!H28+$C226*('A1'!H26-'A1'!H28)</f>
        <v>0.42790178099605214</v>
      </c>
      <c r="S226" s="216">
        <f ca="1">'A1'!I28+$C226*('A1'!I26-'A1'!I28)</f>
        <v>0.42481026274572314</v>
      </c>
      <c r="T226" s="216">
        <f ca="1">'A1'!J28+$C226*('A1'!J26-'A1'!J28)</f>
        <v>0.42171874449539415</v>
      </c>
      <c r="U226" s="217">
        <f t="shared" ca="1" si="46"/>
        <v>1335.2201227888693</v>
      </c>
      <c r="V226" s="217">
        <f t="shared" ca="1" si="47"/>
        <v>1647.4226491428851</v>
      </c>
      <c r="W226" s="217">
        <f t="shared" ca="1" si="48"/>
        <v>2032.1368898208586</v>
      </c>
      <c r="X226" s="217">
        <f t="shared" ca="1" si="49"/>
        <v>2321.1367173531016</v>
      </c>
      <c r="Y226" s="217">
        <f t="shared" ca="1" si="50"/>
        <v>2618.8969880435084</v>
      </c>
      <c r="Z226" s="217">
        <f ca="1">F226*('A1'!F35+$C226*('A1'!F33-'A1'!F35))</f>
        <v>362.76039826212639</v>
      </c>
      <c r="AA226" s="217">
        <f ca="1">G226*('A1'!G35+$C226*('A1'!G33-'A1'!G35))</f>
        <v>410.14982527045896</v>
      </c>
      <c r="AB226" s="217">
        <f ca="1">H226*('A1'!H35+$C226*('A1'!H33-'A1'!H35))</f>
        <v>441.87688016395151</v>
      </c>
      <c r="AC226" s="217">
        <f ca="1">I226*('A1'!I35+$C226*('A1'!I33-'A1'!I35))</f>
        <v>464.51430344663646</v>
      </c>
      <c r="AD226" s="217">
        <f ca="1">J226*('A1'!J35+$C226*('A1'!J33-'A1'!J35))</f>
        <v>487.76406895007551</v>
      </c>
      <c r="AE226" s="217">
        <f ca="1">F226*('A1'!F43+$C226*('A1'!F41-'A1'!F43))</f>
        <v>622.36280345227703</v>
      </c>
      <c r="AF226" s="217">
        <f ca="1">G226*('A1'!G43+$C226*('A1'!G41-'A1'!G43))</f>
        <v>686.01600327477638</v>
      </c>
      <c r="AG226" s="217">
        <f ca="1">H226*('A1'!H43+$C226*('A1'!H41-'A1'!H43))</f>
        <v>692.39675295577979</v>
      </c>
      <c r="AH226" s="217">
        <f ca="1">I226*('A1'!I43+$C226*('A1'!I41-'A1'!I43))</f>
        <v>673.70972174872622</v>
      </c>
      <c r="AI226" s="217">
        <f ca="1">J226*('A1'!J43+$C226*('A1'!J41-'A1'!J43))</f>
        <v>686.35243063432938</v>
      </c>
      <c r="AJ226" s="217">
        <f ca="1">(U226-Z226)*DCF!$H$40</f>
        <v>235.33525333547178</v>
      </c>
      <c r="AK226" s="217">
        <f ca="1">(V226-AA226)*DCF!$H$40</f>
        <v>299.42002337712711</v>
      </c>
      <c r="AL226" s="217">
        <f ca="1">(W226-AB226)*DCF!$H$40</f>
        <v>384.84292233697153</v>
      </c>
      <c r="AM226" s="217">
        <f ca="1">(X226-AC226)*DCF!$H$40</f>
        <v>449.30262416536459</v>
      </c>
      <c r="AN226" s="217">
        <f ca="1">(Y226-AD226)*DCF!$H$40</f>
        <v>515.73416642061079</v>
      </c>
      <c r="AO226" s="217">
        <f ca="1">(F226-DCF!$H$7)*DCF!$H$41</f>
        <v>334.7616216516671</v>
      </c>
      <c r="AP226" s="217">
        <f ca="1">(G226-F226)*DCF!$H$41</f>
        <v>323.0998494367492</v>
      </c>
      <c r="AQ226" s="217">
        <f ca="1">(H226-G226)*DCF!$H$41</f>
        <v>317.91489485190215</v>
      </c>
      <c r="AR226" s="217">
        <f ca="1">(I226-H226)*DCF!$H$41</f>
        <v>291.19534763217536</v>
      </c>
      <c r="AS226" s="217">
        <f ca="1">(J226-I226)*DCF!$H$41</f>
        <v>284.27385318192506</v>
      </c>
      <c r="AT226" s="217">
        <f ca="1">(U226-Z226)*(1-DCF!$H$40)+Z226-AE226-AO226</f>
        <v>142.76044434945351</v>
      </c>
      <c r="AU226" s="217">
        <f ca="1">(V226-AA226)*(1-DCF!$H$40)+AA226-AF226-AP226</f>
        <v>338.88677305423244</v>
      </c>
      <c r="AV226" s="217">
        <f ca="1">(W226-AB226)*(1-DCF!$H$40)+AB226-AG226-AQ226</f>
        <v>636.98231967620518</v>
      </c>
      <c r="AW226" s="217">
        <f ca="1">(X226-AC226)*(1-DCF!$H$40)+AC226-AH226-AR226</f>
        <v>906.92902380683563</v>
      </c>
      <c r="AX226" s="217">
        <f ca="1">(Y226-AD226)*(1-DCF!$H$40)+AD226-AI226-AS226</f>
        <v>1132.5365378066435</v>
      </c>
      <c r="AY226" s="218">
        <f t="shared" ca="1" si="51"/>
        <v>9.8546633248171617E-2</v>
      </c>
      <c r="AZ226" s="219">
        <f t="shared" ca="1" si="52"/>
        <v>11.209326649634322</v>
      </c>
      <c r="BA226" s="217">
        <f ca="1">SUMPRODUCT(AT226:AX226,(1+$AY226)^(-{1,2,3,4,5}))</f>
        <v>2221.8528634139202</v>
      </c>
      <c r="BB226" s="217">
        <f t="shared" ca="1" si="53"/>
        <v>29356.071800723159</v>
      </c>
      <c r="BC226" s="217">
        <f t="shared" ca="1" si="54"/>
        <v>18348.70650968733</v>
      </c>
      <c r="BD226" s="217">
        <f t="shared" ca="1" si="55"/>
        <v>20570.559373101249</v>
      </c>
      <c r="BE226" s="217">
        <f ca="1">BD226-(DCF!$J$48-DCF!$J$51)</f>
        <v>20008.419373101249</v>
      </c>
      <c r="BF226" s="220">
        <f ca="1">BE226/DCF!$J$55</f>
        <v>807.45229974432368</v>
      </c>
    </row>
    <row r="227" spans="1:58" ht="15" customHeight="1">
      <c r="A227">
        <v>201</v>
      </c>
      <c r="B227" s="215">
        <f t="shared" ca="1" si="42"/>
        <v>0.15979698325804303</v>
      </c>
      <c r="C227" s="216">
        <f t="shared" ca="1" si="43"/>
        <v>0.28266321237299613</v>
      </c>
      <c r="D227" s="215">
        <f t="shared" ca="1" si="44"/>
        <v>0.34940096107672647</v>
      </c>
      <c r="E227" s="216">
        <f t="shared" ca="1" si="45"/>
        <v>0.41797186572586825</v>
      </c>
      <c r="F227" s="217">
        <f ca="1">DCF!$H$7*(1+('A1'!F14+$C227*('A1'!F12-'A1'!F14)))</f>
        <v>6176.3503942720745</v>
      </c>
      <c r="G227" s="217">
        <f ca="1">F227*(1+('A1'!G14+$C227*('A1'!G12-'A1'!G14)))</f>
        <v>6808.8054744063247</v>
      </c>
      <c r="H227" s="217">
        <f ca="1">G227*(1+('A1'!H14+$C227*('A1'!H12-'A1'!H14)))</f>
        <v>7399.4435957430496</v>
      </c>
      <c r="I227" s="217">
        <f ca="1">H227*(1+('A1'!I14+$C227*('A1'!I12-'A1'!I14)))</f>
        <v>7957.655320219299</v>
      </c>
      <c r="J227" s="217">
        <f ca="1">I227*(1+('A1'!J14+$C227*('A1'!J12-'A1'!J14)))</f>
        <v>8512.9916353341814</v>
      </c>
      <c r="K227" s="216">
        <f ca="1">'A1'!F21+$C227*('A1'!F19-'A1'!F21)</f>
        <v>0.36445352331948522</v>
      </c>
      <c r="L227" s="216">
        <f ca="1">'A1'!G21+$C227*('A1'!G19-'A1'!G21)</f>
        <v>0.36380025907202529</v>
      </c>
      <c r="M227" s="216">
        <f ca="1">'A1'!H21+$C227*('A1'!H19-'A1'!H21)</f>
        <v>0.35597362694829532</v>
      </c>
      <c r="N227" s="216">
        <f ca="1">'A1'!I21+$C227*('A1'!I19-'A1'!I21)</f>
        <v>0.35097362694829531</v>
      </c>
      <c r="O227" s="216">
        <f ca="1">'A1'!J21+$C227*('A1'!J19-'A1'!J21)</f>
        <v>0.34597362694829531</v>
      </c>
      <c r="P227" s="216">
        <f ca="1">'A1'!F28+$C227*('A1'!F26-'A1'!F28)</f>
        <v>0.45293341969067513</v>
      </c>
      <c r="Q227" s="216">
        <f ca="1">'A1'!G28+$C227*('A1'!G26-'A1'!G28)</f>
        <v>0.4522801554432152</v>
      </c>
      <c r="R227" s="216">
        <f ca="1">'A1'!H28+$C227*('A1'!H26-'A1'!H28)</f>
        <v>0.44804020725762028</v>
      </c>
      <c r="S227" s="216">
        <f ca="1">'A1'!I28+$C227*('A1'!I26-'A1'!I28)</f>
        <v>0.44662689119575527</v>
      </c>
      <c r="T227" s="216">
        <f ca="1">'A1'!J28+$C227*('A1'!J26-'A1'!J28)</f>
        <v>0.44521357513389032</v>
      </c>
      <c r="U227" s="217">
        <f t="shared" ca="1" si="46"/>
        <v>1127.8822265384249</v>
      </c>
      <c r="V227" s="217">
        <f t="shared" ca="1" si="47"/>
        <v>1252.2726804991726</v>
      </c>
      <c r="W227" s="217">
        <f t="shared" ca="1" si="48"/>
        <v>1450.188579339273</v>
      </c>
      <c r="X227" s="217">
        <f t="shared" ca="1" si="49"/>
        <v>1610.6253136006258</v>
      </c>
      <c r="Y227" s="217">
        <f t="shared" ca="1" si="50"/>
        <v>1777.6216020250802</v>
      </c>
      <c r="Z227" s="217">
        <f ca="1">F227*('A1'!F35+$C227*('A1'!F33-'A1'!F35))</f>
        <v>361.85188844039362</v>
      </c>
      <c r="AA227" s="217">
        <f ca="1">G227*('A1'!G35+$C227*('A1'!G33-'A1'!G35))</f>
        <v>402.8999511350068</v>
      </c>
      <c r="AB227" s="217">
        <f ca="1">H227*('A1'!H35+$C227*('A1'!H33-'A1'!H35))</f>
        <v>420.95956028258223</v>
      </c>
      <c r="AC227" s="217">
        <f ca="1">I227*('A1'!I35+$C227*('A1'!I33-'A1'!I35))</f>
        <v>434.55197158347636</v>
      </c>
      <c r="AD227" s="217">
        <f ca="1">J227*('A1'!J35+$C227*('A1'!J33-'A1'!J35))</f>
        <v>447.85181682813811</v>
      </c>
      <c r="AE227" s="217">
        <f ca="1">F227*('A1'!F43+$C227*('A1'!F41-'A1'!F43))</f>
        <v>644.48200250620494</v>
      </c>
      <c r="AF227" s="217">
        <f ca="1">G227*('A1'!G43+$C227*('A1'!G41-'A1'!G43))</f>
        <v>715.65167058307873</v>
      </c>
      <c r="AG227" s="217">
        <f ca="1">H227*('A1'!H43+$C227*('A1'!H41-'A1'!H43))</f>
        <v>703.73731017392686</v>
      </c>
      <c r="AH227" s="217">
        <f ca="1">I227*('A1'!I43+$C227*('A1'!I41-'A1'!I43))</f>
        <v>677.25048086887466</v>
      </c>
      <c r="AI227" s="217">
        <f ca="1">J227*('A1'!J43+$C227*('A1'!J41-'A1'!J43))</f>
        <v>681.94841249089609</v>
      </c>
      <c r="AJ227" s="217">
        <f ca="1">(U227-Z227)*DCF!$H$40</f>
        <v>185.37934181972358</v>
      </c>
      <c r="AK227" s="217">
        <f ca="1">(V227-AA227)*DCF!$H$40</f>
        <v>205.5482005061281</v>
      </c>
      <c r="AL227" s="217">
        <f ca="1">(W227-AB227)*DCF!$H$40</f>
        <v>249.07342261171914</v>
      </c>
      <c r="AM227" s="217">
        <f ca="1">(X227-AC227)*DCF!$H$40</f>
        <v>284.60974876815015</v>
      </c>
      <c r="AN227" s="217">
        <f ca="1">(Y227-AD227)*DCF!$H$40</f>
        <v>321.80428801765993</v>
      </c>
      <c r="AO227" s="217">
        <f ca="1">(F227-DCF!$H$7)*DCF!$H$41</f>
        <v>269.02402531838015</v>
      </c>
      <c r="AP227" s="217">
        <f ca="1">(G227-F227)*DCF!$H$41</f>
        <v>209.87224623355931</v>
      </c>
      <c r="AQ227" s="217">
        <f ca="1">(H227-G227)*DCF!$H$41</f>
        <v>195.9958155602063</v>
      </c>
      <c r="AR227" s="217">
        <f ca="1">(I227-H227)*DCF!$H$41</f>
        <v>185.23552449744139</v>
      </c>
      <c r="AS227" s="217">
        <f ca="1">(J227-I227)*DCF!$H$41</f>
        <v>184.28135614546451</v>
      </c>
      <c r="AT227" s="217">
        <f ca="1">(U227-Z227)*(1-DCF!$H$40)+Z227-AE227-AO227</f>
        <v>28.996856894116263</v>
      </c>
      <c r="AU227" s="217">
        <f ca="1">(V227-AA227)*(1-DCF!$H$40)+AA227-AF227-AP227</f>
        <v>121.20056317640646</v>
      </c>
      <c r="AV227" s="217">
        <f ca="1">(W227-AB227)*(1-DCF!$H$40)+AB227-AG227-AQ227</f>
        <v>301.38203099342059</v>
      </c>
      <c r="AW227" s="217">
        <f ca="1">(X227-AC227)*(1-DCF!$H$40)+AC227-AH227-AR227</f>
        <v>463.52955946615953</v>
      </c>
      <c r="AX227" s="217">
        <f ca="1">(Y227-AD227)*(1-DCF!$H$40)+AD227-AI227-AS227</f>
        <v>589.58754537105938</v>
      </c>
      <c r="AY227" s="218">
        <f t="shared" ca="1" si="51"/>
        <v>0.10085943731451737</v>
      </c>
      <c r="AZ227" s="219">
        <f t="shared" ca="1" si="52"/>
        <v>11.671887462903474</v>
      </c>
      <c r="BA227" s="217">
        <f ca="1">SUMPRODUCT(AT227:AX227,(1+$AY227)^(-{1,2,3,4,5}))</f>
        <v>1032.5225957786481</v>
      </c>
      <c r="BB227" s="217">
        <f t="shared" ca="1" si="53"/>
        <v>20748.199290462922</v>
      </c>
      <c r="BC227" s="217">
        <f t="shared" ca="1" si="54"/>
        <v>12832.789238987356</v>
      </c>
      <c r="BD227" s="217">
        <f t="shared" ca="1" si="55"/>
        <v>13865.311834766004</v>
      </c>
      <c r="BE227" s="217">
        <f ca="1">BD227-(DCF!$J$48-DCF!$J$51)</f>
        <v>13303.171834766004</v>
      </c>
      <c r="BF227" s="220">
        <f ca="1">BE227/DCF!$J$55</f>
        <v>536.8578342733324</v>
      </c>
    </row>
    <row r="228" spans="1:58" ht="15" customHeight="1">
      <c r="A228">
        <v>202</v>
      </c>
      <c r="B228" s="215">
        <f t="shared" ca="1" si="42"/>
        <v>0.55806862537664881</v>
      </c>
      <c r="C228" s="216">
        <f t="shared" ca="1" si="43"/>
        <v>0.52993012507535053</v>
      </c>
      <c r="D228" s="215">
        <f t="shared" ca="1" si="44"/>
        <v>0.67781404410243196</v>
      </c>
      <c r="E228" s="216">
        <f t="shared" ca="1" si="45"/>
        <v>0.59863610283337132</v>
      </c>
      <c r="F228" s="217">
        <f ca="1">DCF!$H$7*(1+('A1'!F14+$C228*('A1'!F12-'A1'!F14)))</f>
        <v>6322.2923703940241</v>
      </c>
      <c r="G228" s="217">
        <f ca="1">F228*(1+('A1'!G14+$C228*('A1'!G12-'A1'!G14)))</f>
        <v>7204.1858906085417</v>
      </c>
      <c r="H228" s="217">
        <f ca="1">G228*(1+('A1'!H14+$C228*('A1'!H12-'A1'!H14)))</f>
        <v>8060.6981520488825</v>
      </c>
      <c r="I228" s="217">
        <f ca="1">H228*(1+('A1'!I14+$C228*('A1'!I12-'A1'!I14)))</f>
        <v>8848.1776698432186</v>
      </c>
      <c r="J228" s="217">
        <f ca="1">I228*(1+('A1'!J14+$C228*('A1'!J12-'A1'!J14)))</f>
        <v>9618.8106662842056</v>
      </c>
      <c r="K228" s="216">
        <f ca="1">'A1'!F21+$C228*('A1'!F19-'A1'!F21)</f>
        <v>0.35085384312085571</v>
      </c>
      <c r="L228" s="216">
        <f ca="1">'A1'!G21+$C228*('A1'!G19-'A1'!G21)</f>
        <v>0.3452552406193487</v>
      </c>
      <c r="M228" s="216">
        <f ca="1">'A1'!H21+$C228*('A1'!H19-'A1'!H21)</f>
        <v>0.33495593936859519</v>
      </c>
      <c r="N228" s="216">
        <f ca="1">'A1'!I21+$C228*('A1'!I19-'A1'!I21)</f>
        <v>0.32995593936859519</v>
      </c>
      <c r="O228" s="216">
        <f ca="1">'A1'!J21+$C228*('A1'!J19-'A1'!J21)</f>
        <v>0.32495593936859518</v>
      </c>
      <c r="P228" s="216">
        <f ca="1">'A1'!F28+$C228*('A1'!F26-'A1'!F28)</f>
        <v>0.44675174687311625</v>
      </c>
      <c r="Q228" s="216">
        <f ca="1">'A1'!G28+$C228*('A1'!G26-'A1'!G28)</f>
        <v>0.44115314437160924</v>
      </c>
      <c r="R228" s="216">
        <f ca="1">'A1'!H28+$C228*('A1'!H26-'A1'!H28)</f>
        <v>0.43320419249547898</v>
      </c>
      <c r="S228" s="216">
        <f ca="1">'A1'!I28+$C228*('A1'!I26-'A1'!I28)</f>
        <v>0.43055454187010223</v>
      </c>
      <c r="T228" s="216">
        <f ca="1">'A1'!J28+$C228*('A1'!J26-'A1'!J28)</f>
        <v>0.42790489124472547</v>
      </c>
      <c r="U228" s="217">
        <f t="shared" ca="1" si="46"/>
        <v>1279.5966341915114</v>
      </c>
      <c r="V228" s="217">
        <f t="shared" ca="1" si="47"/>
        <v>1538.753699200432</v>
      </c>
      <c r="W228" s="217">
        <f t="shared" ca="1" si="48"/>
        <v>1868.7911966545134</v>
      </c>
      <c r="X228" s="217">
        <f t="shared" ca="1" si="49"/>
        <v>2119.0458120652565</v>
      </c>
      <c r="Y228" s="217">
        <f t="shared" ca="1" si="50"/>
        <v>2377.1848785532097</v>
      </c>
      <c r="Z228" s="217">
        <f ca="1">F228*('A1'!F35+$C228*('A1'!F33-'A1'!F35))</f>
        <v>362.58567629061224</v>
      </c>
      <c r="AA228" s="217">
        <f ca="1">G228*('A1'!G35+$C228*('A1'!G33-'A1'!G35))</f>
        <v>408.48237391696699</v>
      </c>
      <c r="AB228" s="217">
        <f ca="1">H228*('A1'!H35+$C228*('A1'!H33-'A1'!H35))</f>
        <v>436.65421454392396</v>
      </c>
      <c r="AC228" s="217">
        <f ca="1">I228*('A1'!I35+$C228*('A1'!I33-'A1'!I35))</f>
        <v>456.92731405967942</v>
      </c>
      <c r="AD228" s="217">
        <f ca="1">J228*('A1'!J35+$C228*('A1'!J33-'A1'!J35))</f>
        <v>477.48582683839425</v>
      </c>
      <c r="AE228" s="217">
        <f ca="1">F228*('A1'!F43+$C228*('A1'!F41-'A1'!F43))</f>
        <v>628.4446970112258</v>
      </c>
      <c r="AF228" s="217">
        <f ca="1">G228*('A1'!G43+$C228*('A1'!G41-'A1'!G43))</f>
        <v>694.86134786731327</v>
      </c>
      <c r="AG228" s="217">
        <f ca="1">H228*('A1'!H43+$C228*('A1'!H41-'A1'!H43))</f>
        <v>696.86706866828581</v>
      </c>
      <c r="AH228" s="217">
        <f ca="1">I228*('A1'!I43+$C228*('A1'!I41-'A1'!I43))</f>
        <v>676.46482216069285</v>
      </c>
      <c r="AI228" s="217">
        <f ca="1">J228*('A1'!J43+$C228*('A1'!J41-'A1'!J43))</f>
        <v>687.28754608447491</v>
      </c>
      <c r="AJ228" s="217">
        <f ca="1">(U228-Z228)*DCF!$H$40</f>
        <v>221.91665181201759</v>
      </c>
      <c r="AK228" s="217">
        <f ca="1">(V228-AA228)*DCF!$H$40</f>
        <v>273.52566071859854</v>
      </c>
      <c r="AL228" s="217">
        <f ca="1">(W228-AB228)*DCF!$H$40</f>
        <v>346.57714967076265</v>
      </c>
      <c r="AM228" s="217">
        <f ca="1">(X228-AC228)*DCF!$H$40</f>
        <v>402.23267651734966</v>
      </c>
      <c r="AN228" s="217">
        <f ca="1">(Y228-AD228)*DCF!$H$40</f>
        <v>459.72717051498535</v>
      </c>
      <c r="AO228" s="217">
        <f ca="1">(F228-DCF!$H$7)*DCF!$H$41</f>
        <v>317.45303049290806</v>
      </c>
      <c r="AP228" s="217">
        <f ca="1">(G228-F228)*DCF!$H$41</f>
        <v>292.64524839764738</v>
      </c>
      <c r="AQ228" s="217">
        <f ca="1">(H228-G228)*DCF!$H$41</f>
        <v>284.22279760471361</v>
      </c>
      <c r="AR228" s="217">
        <f ca="1">(I228-H228)*DCF!$H$41</f>
        <v>261.31515178490753</v>
      </c>
      <c r="AS228" s="217">
        <f ca="1">(J228-I228)*DCF!$H$41</f>
        <v>255.72484602453872</v>
      </c>
      <c r="AT228" s="217">
        <f ca="1">(U228-Z228)*(1-DCF!$H$40)+Z228-AE228-AO228</f>
        <v>111.78225487535997</v>
      </c>
      <c r="AU228" s="217">
        <f ca="1">(V228-AA228)*(1-DCF!$H$40)+AA228-AF228-AP228</f>
        <v>277.72144221687279</v>
      </c>
      <c r="AV228" s="217">
        <f ca="1">(W228-AB228)*(1-DCF!$H$40)+AB228-AG228-AQ228</f>
        <v>541.12418071075126</v>
      </c>
      <c r="AW228" s="217">
        <f ca="1">(X228-AC228)*(1-DCF!$H$40)+AC228-AH228-AR228</f>
        <v>779.03316160230656</v>
      </c>
      <c r="AX228" s="217">
        <f ca="1">(Y228-AD228)*(1-DCF!$H$40)+AD228-AI228-AS228</f>
        <v>974.44531592921112</v>
      </c>
      <c r="AY228" s="218">
        <f t="shared" ca="1" si="51"/>
        <v>0.10447272205666742</v>
      </c>
      <c r="AZ228" s="219">
        <f t="shared" ca="1" si="52"/>
        <v>12.394544411333484</v>
      </c>
      <c r="BA228" s="217">
        <f ca="1">SUMPRODUCT(AT228:AX228,(1+$AY228)^(-{1,2,3,4,5}))</f>
        <v>1846.9354125466029</v>
      </c>
      <c r="BB228" s="217">
        <f t="shared" ca="1" si="53"/>
        <v>29464.123551178152</v>
      </c>
      <c r="BC228" s="217">
        <f t="shared" ca="1" si="54"/>
        <v>17927.451475172384</v>
      </c>
      <c r="BD228" s="217">
        <f t="shared" ca="1" si="55"/>
        <v>19774.386887718985</v>
      </c>
      <c r="BE228" s="217">
        <f ca="1">BD228-(DCF!$J$48-DCF!$J$51)</f>
        <v>19212.246887718986</v>
      </c>
      <c r="BF228" s="220">
        <f ca="1">BE228/DCF!$J$55</f>
        <v>775.32226026807598</v>
      </c>
    </row>
    <row r="229" spans="1:58" ht="15" customHeight="1">
      <c r="A229">
        <v>203</v>
      </c>
      <c r="B229" s="215">
        <f t="shared" ca="1" si="42"/>
        <v>0.21191368371283115</v>
      </c>
      <c r="C229" s="216">
        <f t="shared" ca="1" si="43"/>
        <v>0.32551012558200948</v>
      </c>
      <c r="D229" s="215">
        <f t="shared" ca="1" si="44"/>
        <v>0.4645929667594213</v>
      </c>
      <c r="E229" s="216">
        <f t="shared" ca="1" si="45"/>
        <v>0.48197145494283233</v>
      </c>
      <c r="F229" s="217">
        <f ca="1">DCF!$H$7*(1+('A1'!F14+$C229*('A1'!F12-'A1'!F14)))</f>
        <v>6201.6395165250642</v>
      </c>
      <c r="G229" s="217">
        <f ca="1">F229*(1+('A1'!G14+$C229*('A1'!G12-'A1'!G14)))</f>
        <v>6876.5423561923317</v>
      </c>
      <c r="H229" s="217">
        <f ca="1">G229*(1+('A1'!H14+$C229*('A1'!H12-'A1'!H14)))</f>
        <v>7511.3594155733908</v>
      </c>
      <c r="I229" s="217">
        <f ca="1">H229*(1+('A1'!I14+$C229*('A1'!I12-'A1'!I14)))</f>
        <v>8106.9795055510012</v>
      </c>
      <c r="J229" s="217">
        <f ca="1">I229*(1+('A1'!J14+$C229*('A1'!J12-'A1'!J14)))</f>
        <v>8697.0517550145396</v>
      </c>
      <c r="K229" s="216">
        <f ca="1">'A1'!F21+$C229*('A1'!F19-'A1'!F21)</f>
        <v>0.36209694309298951</v>
      </c>
      <c r="L229" s="216">
        <f ca="1">'A1'!G21+$C229*('A1'!G19-'A1'!G21)</f>
        <v>0.36058674058134932</v>
      </c>
      <c r="M229" s="216">
        <f ca="1">'A1'!H21+$C229*('A1'!H19-'A1'!H21)</f>
        <v>0.35233163932552919</v>
      </c>
      <c r="N229" s="216">
        <f ca="1">'A1'!I21+$C229*('A1'!I19-'A1'!I21)</f>
        <v>0.34733163932552918</v>
      </c>
      <c r="O229" s="216">
        <f ca="1">'A1'!J21+$C229*('A1'!J19-'A1'!J21)</f>
        <v>0.34233163932552918</v>
      </c>
      <c r="P229" s="216">
        <f ca="1">'A1'!F28+$C229*('A1'!F26-'A1'!F28)</f>
        <v>0.45186224686044979</v>
      </c>
      <c r="Q229" s="216">
        <f ca="1">'A1'!G28+$C229*('A1'!G26-'A1'!G28)</f>
        <v>0.4503520443488096</v>
      </c>
      <c r="R229" s="216">
        <f ca="1">'A1'!H28+$C229*('A1'!H26-'A1'!H28)</f>
        <v>0.44546939246507944</v>
      </c>
      <c r="S229" s="216">
        <f ca="1">'A1'!I28+$C229*('A1'!I26-'A1'!I28)</f>
        <v>0.4438418418371694</v>
      </c>
      <c r="T229" s="216">
        <f ca="1">'A1'!J28+$C229*('A1'!J26-'A1'!J28)</f>
        <v>0.44221429120925937</v>
      </c>
      <c r="U229" s="217">
        <f t="shared" ca="1" si="46"/>
        <v>1153.7580392710843</v>
      </c>
      <c r="V229" s="217">
        <f t="shared" ca="1" si="47"/>
        <v>1300.0874533409501</v>
      </c>
      <c r="W229" s="217">
        <f t="shared" ca="1" si="48"/>
        <v>1518.7891236788371</v>
      </c>
      <c r="X229" s="217">
        <f t="shared" ca="1" si="49"/>
        <v>1692.9523084295622</v>
      </c>
      <c r="Y229" s="217">
        <f t="shared" ca="1" si="50"/>
        <v>1873.8151929674423</v>
      </c>
      <c r="Z229" s="217">
        <f ca="1">F229*('A1'!F35+$C229*('A1'!F33-'A1'!F35))</f>
        <v>362.00488870231169</v>
      </c>
      <c r="AA229" s="217">
        <f ca="1">G229*('A1'!G35+$C229*('A1'!G33-'A1'!G35))</f>
        <v>403.96178442458279</v>
      </c>
      <c r="AB229" s="217">
        <f ca="1">H229*('A1'!H35+$C229*('A1'!H33-'A1'!H35))</f>
        <v>423.78630592119953</v>
      </c>
      <c r="AC229" s="217">
        <f ca="1">I229*('A1'!I35+$C229*('A1'!I33-'A1'!I35))</f>
        <v>438.53796431864589</v>
      </c>
      <c r="AD229" s="217">
        <f ca="1">J229*('A1'!J35+$C229*('A1'!J33-'A1'!J35))</f>
        <v>453.06315737319801</v>
      </c>
      <c r="AE229" s="217">
        <f ca="1">F229*('A1'!F43+$C229*('A1'!F41-'A1'!F43))</f>
        <v>641.80641766098847</v>
      </c>
      <c r="AF229" s="217">
        <f ca="1">G229*('A1'!G43+$C229*('A1'!G41-'A1'!G43))</f>
        <v>712.4589251544221</v>
      </c>
      <c r="AG229" s="217">
        <f ca="1">H229*('A1'!H43+$C229*('A1'!H41-'A1'!H43))</f>
        <v>703.11691450228443</v>
      </c>
      <c r="AH229" s="217">
        <f ca="1">I229*('A1'!I43+$C229*('A1'!I41-'A1'!I43))</f>
        <v>677.80141593435121</v>
      </c>
      <c r="AI229" s="217">
        <f ca="1">J229*('A1'!J43+$C229*('A1'!J41-'A1'!J43))</f>
        <v>683.65041363742796</v>
      </c>
      <c r="AJ229" s="217">
        <f ca="1">(U229-Z229)*DCF!$H$40</f>
        <v>191.60426243764294</v>
      </c>
      <c r="AK229" s="217">
        <f ca="1">(V229-AA229)*DCF!$H$40</f>
        <v>216.86241187776088</v>
      </c>
      <c r="AL229" s="217">
        <f ca="1">(W229-AB229)*DCF!$H$40</f>
        <v>264.99068189734828</v>
      </c>
      <c r="AM229" s="217">
        <f ca="1">(X229-AC229)*DCF!$H$40</f>
        <v>303.56827127484172</v>
      </c>
      <c r="AN229" s="217">
        <f ca="1">(Y229-AD229)*DCF!$H$40</f>
        <v>343.82199261380708</v>
      </c>
      <c r="AO229" s="217">
        <f ca="1">(F229-DCF!$H$7)*DCF!$H$41</f>
        <v>277.41590176814071</v>
      </c>
      <c r="AP229" s="217">
        <f ca="1">(G229-F229)*DCF!$H$41</f>
        <v>223.95800017972934</v>
      </c>
      <c r="AQ229" s="217">
        <f ca="1">(H229-G229)*DCF!$H$41</f>
        <v>210.65603927381699</v>
      </c>
      <c r="AR229" s="217">
        <f ca="1">(I229-H229)*DCF!$H$41</f>
        <v>197.64901905586933</v>
      </c>
      <c r="AS229" s="217">
        <f ca="1">(J229-I229)*DCF!$H$41</f>
        <v>195.80803811191566</v>
      </c>
      <c r="AT229" s="217">
        <f ca="1">(U229-Z229)*(1-DCF!$H$40)+Z229-AE229-AO229</f>
        <v>42.931457404312084</v>
      </c>
      <c r="AU229" s="217">
        <f ca="1">(V229-AA229)*(1-DCF!$H$40)+AA229-AF229-AP229</f>
        <v>146.80811612903776</v>
      </c>
      <c r="AV229" s="217">
        <f ca="1">(W229-AB229)*(1-DCF!$H$40)+AB229-AG229-AQ229</f>
        <v>340.02548800538727</v>
      </c>
      <c r="AW229" s="217">
        <f ca="1">(X229-AC229)*(1-DCF!$H$40)+AC229-AH229-AR229</f>
        <v>513.9336021644998</v>
      </c>
      <c r="AX229" s="217">
        <f ca="1">(Y229-AD229)*(1-DCF!$H$40)+AD229-AI229-AS229</f>
        <v>650.53474860429151</v>
      </c>
      <c r="AY229" s="218">
        <f t="shared" ca="1" si="51"/>
        <v>0.10213942909885665</v>
      </c>
      <c r="AZ229" s="219">
        <f t="shared" ca="1" si="52"/>
        <v>11.92788581977133</v>
      </c>
      <c r="BA229" s="217">
        <f ca="1">SUMPRODUCT(AT229:AX229,(1+$AY229)^(-{1,2,3,4,5}))</f>
        <v>1162.1241777225468</v>
      </c>
      <c r="BB229" s="217">
        <f t="shared" ca="1" si="53"/>
        <v>22350.653669068433</v>
      </c>
      <c r="BC229" s="217">
        <f t="shared" ca="1" si="54"/>
        <v>13743.822295021248</v>
      </c>
      <c r="BD229" s="217">
        <f t="shared" ca="1" si="55"/>
        <v>14905.946472743795</v>
      </c>
      <c r="BE229" s="217">
        <f ca="1">BD229-(DCF!$J$48-DCF!$J$51)</f>
        <v>14343.806472743796</v>
      </c>
      <c r="BF229" s="220">
        <f ca="1">BE229/DCF!$J$55</f>
        <v>578.85329708127392</v>
      </c>
    </row>
    <row r="230" spans="1:58" ht="15" customHeight="1">
      <c r="A230">
        <v>204</v>
      </c>
      <c r="B230" s="215">
        <f t="shared" ca="1" si="42"/>
        <v>0.23205980714915564</v>
      </c>
      <c r="C230" s="216">
        <f t="shared" ca="1" si="43"/>
        <v>0.34063162444872586</v>
      </c>
      <c r="D230" s="215">
        <f t="shared" ca="1" si="44"/>
        <v>0.52092116283950984</v>
      </c>
      <c r="E230" s="216">
        <f t="shared" ca="1" si="45"/>
        <v>0.51057235613397856</v>
      </c>
      <c r="F230" s="217">
        <f ca="1">DCF!$H$7*(1+('A1'!F14+$C230*('A1'!F12-'A1'!F14)))</f>
        <v>6210.564533634777</v>
      </c>
      <c r="G230" s="217">
        <f ca="1">F230*(1+('A1'!G14+$C230*('A1'!G12-'A1'!G14)))</f>
        <v>6900.5256085282126</v>
      </c>
      <c r="H230" s="217">
        <f ca="1">G230*(1+('A1'!H14+$C230*('A1'!H12-'A1'!H14)))</f>
        <v>7551.1217311404125</v>
      </c>
      <c r="I230" s="217">
        <f ca="1">H230*(1+('A1'!I14+$C230*('A1'!I12-'A1'!I14)))</f>
        <v>8160.1713952493928</v>
      </c>
      <c r="J230" s="217">
        <f ca="1">I230*(1+('A1'!J14+$C230*('A1'!J12-'A1'!J14)))</f>
        <v>8762.7528356819312</v>
      </c>
      <c r="K230" s="216">
        <f ca="1">'A1'!F21+$C230*('A1'!F19-'A1'!F21)</f>
        <v>0.36126526065532011</v>
      </c>
      <c r="L230" s="216">
        <f ca="1">'A1'!G21+$C230*('A1'!G19-'A1'!G21)</f>
        <v>0.35945262816634554</v>
      </c>
      <c r="M230" s="216">
        <f ca="1">'A1'!H21+$C230*('A1'!H19-'A1'!H21)</f>
        <v>0.35104631192185831</v>
      </c>
      <c r="N230" s="216">
        <f ca="1">'A1'!I21+$C230*('A1'!I19-'A1'!I21)</f>
        <v>0.34604631192185831</v>
      </c>
      <c r="O230" s="216">
        <f ca="1">'A1'!J21+$C230*('A1'!J19-'A1'!J21)</f>
        <v>0.3410463119218583</v>
      </c>
      <c r="P230" s="216">
        <f ca="1">'A1'!F28+$C230*('A1'!F26-'A1'!F28)</f>
        <v>0.45148420938878187</v>
      </c>
      <c r="Q230" s="216">
        <f ca="1">'A1'!G28+$C230*('A1'!G26-'A1'!G28)</f>
        <v>0.44967157689980736</v>
      </c>
      <c r="R230" s="216">
        <f ca="1">'A1'!H28+$C230*('A1'!H26-'A1'!H28)</f>
        <v>0.44456210253307649</v>
      </c>
      <c r="S230" s="216">
        <f ca="1">'A1'!I28+$C230*('A1'!I26-'A1'!I28)</f>
        <v>0.44285894441083284</v>
      </c>
      <c r="T230" s="216">
        <f ca="1">'A1'!J28+$C230*('A1'!J26-'A1'!J28)</f>
        <v>0.4411557862885892</v>
      </c>
      <c r="U230" s="217">
        <f t="shared" ca="1" si="46"/>
        <v>1162.9315002484163</v>
      </c>
      <c r="V230" s="217">
        <f t="shared" ca="1" si="47"/>
        <v>1317.1433109891921</v>
      </c>
      <c r="W230" s="217">
        <f t="shared" ca="1" si="48"/>
        <v>1543.3857432715865</v>
      </c>
      <c r="X230" s="217">
        <f t="shared" ca="1" si="49"/>
        <v>1722.5692889614766</v>
      </c>
      <c r="Y230" s="217">
        <f t="shared" ca="1" si="50"/>
        <v>1908.5091815119758</v>
      </c>
      <c r="Z230" s="217">
        <f ca="1">F230*('A1'!F35+$C230*('A1'!F33-'A1'!F35))</f>
        <v>362.05629858890831</v>
      </c>
      <c r="AA230" s="217">
        <f ca="1">G230*('A1'!G35+$C230*('A1'!G33-'A1'!G35))</f>
        <v>404.32721525291925</v>
      </c>
      <c r="AB230" s="217">
        <f ca="1">H230*('A1'!H35+$C230*('A1'!H33-'A1'!H35))</f>
        <v>424.77364438985194</v>
      </c>
      <c r="AC230" s="217">
        <f ca="1">I230*('A1'!I35+$C230*('A1'!I33-'A1'!I35))</f>
        <v>439.93459166673892</v>
      </c>
      <c r="AD230" s="217">
        <f ca="1">J230*('A1'!J35+$C230*('A1'!J33-'A1'!J35))</f>
        <v>454.895710001456</v>
      </c>
      <c r="AE230" s="217">
        <f ca="1">F230*('A1'!F43+$C230*('A1'!F41-'A1'!F43))</f>
        <v>640.8518049831124</v>
      </c>
      <c r="AF230" s="217">
        <f ca="1">G230*('A1'!G43+$C230*('A1'!G41-'A1'!G43))</f>
        <v>711.29164131533958</v>
      </c>
      <c r="AG230" s="217">
        <f ca="1">H230*('A1'!H43+$C230*('A1'!H41-'A1'!H43))</f>
        <v>702.84250161064813</v>
      </c>
      <c r="AH230" s="217">
        <f ca="1">I230*('A1'!I43+$C230*('A1'!I41-'A1'!I43))</f>
        <v>677.92984721365838</v>
      </c>
      <c r="AI230" s="217">
        <f ca="1">J230*('A1'!J43+$C230*('A1'!J41-'A1'!J43))</f>
        <v>684.17727955423823</v>
      </c>
      <c r="AJ230" s="217">
        <f ca="1">(U230-Z230)*DCF!$H$40</f>
        <v>193.81179880160096</v>
      </c>
      <c r="AK230" s="217">
        <f ca="1">(V230-AA230)*DCF!$H$40</f>
        <v>220.901495168178</v>
      </c>
      <c r="AL230" s="217">
        <f ca="1">(W230-AB230)*DCF!$H$40</f>
        <v>270.70412792937981</v>
      </c>
      <c r="AM230" s="217">
        <f ca="1">(X230-AC230)*DCF!$H$40</f>
        <v>310.3975967453265</v>
      </c>
      <c r="AN230" s="217">
        <f ca="1">(Y230-AD230)*DCF!$H$40</f>
        <v>351.77446010554581</v>
      </c>
      <c r="AO230" s="217">
        <f ca="1">(F230-DCF!$H$7)*DCF!$H$41</f>
        <v>280.37755619597897</v>
      </c>
      <c r="AP230" s="217">
        <f ca="1">(G230-F230)*DCF!$H$41</f>
        <v>228.95488573017568</v>
      </c>
      <c r="AQ230" s="217">
        <f ca="1">(H230-G230)*DCF!$H$41</f>
        <v>215.892122511662</v>
      </c>
      <c r="AR230" s="217">
        <f ca="1">(I230-H230)*DCF!$H$41</f>
        <v>202.10545395131271</v>
      </c>
      <c r="AS230" s="217">
        <f ca="1">(J230-I230)*DCF!$H$41</f>
        <v>199.95905545637481</v>
      </c>
      <c r="AT230" s="217">
        <f ca="1">(U230-Z230)*(1-DCF!$H$40)+Z230-AE230-AO230</f>
        <v>47.890340267724127</v>
      </c>
      <c r="AU230" s="217">
        <f ca="1">(V230-AA230)*(1-DCF!$H$40)+AA230-AF230-AP230</f>
        <v>155.99528877549866</v>
      </c>
      <c r="AV230" s="217">
        <f ca="1">(W230-AB230)*(1-DCF!$H$40)+AB230-AG230-AQ230</f>
        <v>353.94699121989674</v>
      </c>
      <c r="AW230" s="217">
        <f ca="1">(X230-AC230)*(1-DCF!$H$40)+AC230-AH230-AR230</f>
        <v>532.13639105117886</v>
      </c>
      <c r="AX230" s="217">
        <f ca="1">(Y230-AD230)*(1-DCF!$H$40)+AD230-AI230-AS230</f>
        <v>672.59838639581722</v>
      </c>
      <c r="AY230" s="218">
        <f t="shared" ca="1" si="51"/>
        <v>0.10271144712267957</v>
      </c>
      <c r="AZ230" s="219">
        <f t="shared" ca="1" si="52"/>
        <v>12.042289424535914</v>
      </c>
      <c r="BA230" s="217">
        <f ca="1">SUMPRODUCT(AT230:AX230,(1+$AY230)^(-{1,2,3,4,5}))</f>
        <v>1208.1029125407292</v>
      </c>
      <c r="BB230" s="217">
        <f t="shared" ca="1" si="53"/>
        <v>22982.819933151361</v>
      </c>
      <c r="BC230" s="217">
        <f t="shared" ca="1" si="54"/>
        <v>14095.935364041959</v>
      </c>
      <c r="BD230" s="217">
        <f t="shared" ca="1" si="55"/>
        <v>15304.038276582689</v>
      </c>
      <c r="BE230" s="217">
        <f ca="1">BD230-(DCF!$J$48-DCF!$J$51)</f>
        <v>14741.89827658269</v>
      </c>
      <c r="BF230" s="220">
        <f ca="1">BE230/DCF!$J$55</f>
        <v>594.91854124299994</v>
      </c>
    </row>
    <row r="231" spans="1:58" ht="15" customHeight="1">
      <c r="A231">
        <v>205</v>
      </c>
      <c r="B231" s="215">
        <f t="shared" ca="1" si="42"/>
        <v>0.24267457239223988</v>
      </c>
      <c r="C231" s="216">
        <f t="shared" ca="1" si="43"/>
        <v>0.34833502005414263</v>
      </c>
      <c r="D231" s="215">
        <f t="shared" ca="1" si="44"/>
        <v>0.36836139769073262</v>
      </c>
      <c r="E231" s="216">
        <f t="shared" ca="1" si="45"/>
        <v>0.42916278828128412</v>
      </c>
      <c r="F231" s="217">
        <f ca="1">DCF!$H$7*(1+('A1'!F14+$C231*('A1'!F12-'A1'!F14)))</f>
        <v>6215.1112348703646</v>
      </c>
      <c r="G231" s="217">
        <f ca="1">F231*(1+('A1'!G14+$C231*('A1'!G12-'A1'!G14)))</f>
        <v>6912.7590434581798</v>
      </c>
      <c r="H231" s="217">
        <f ca="1">G231*(1+('A1'!H14+$C231*('A1'!H12-'A1'!H14)))</f>
        <v>7571.4312834353086</v>
      </c>
      <c r="I231" s="217">
        <f ca="1">H231*(1+('A1'!I14+$C231*('A1'!I12-'A1'!I14)))</f>
        <v>8187.3683677229346</v>
      </c>
      <c r="J231" s="217">
        <f ca="1">I231*(1+('A1'!J14+$C231*('A1'!J12-'A1'!J14)))</f>
        <v>8796.3730848283813</v>
      </c>
      <c r="K231" s="216">
        <f ca="1">'A1'!F21+$C231*('A1'!F19-'A1'!F21)</f>
        <v>0.36084157389702215</v>
      </c>
      <c r="L231" s="216">
        <f ca="1">'A1'!G21+$C231*('A1'!G19-'A1'!G21)</f>
        <v>0.35887487349593933</v>
      </c>
      <c r="M231" s="216">
        <f ca="1">'A1'!H21+$C231*('A1'!H19-'A1'!H21)</f>
        <v>0.35039152329539786</v>
      </c>
      <c r="N231" s="216">
        <f ca="1">'A1'!I21+$C231*('A1'!I19-'A1'!I21)</f>
        <v>0.34539152329539785</v>
      </c>
      <c r="O231" s="216">
        <f ca="1">'A1'!J21+$C231*('A1'!J19-'A1'!J21)</f>
        <v>0.34039152329539785</v>
      </c>
      <c r="P231" s="216">
        <f ca="1">'A1'!F28+$C231*('A1'!F26-'A1'!F28)</f>
        <v>0.45129162449864646</v>
      </c>
      <c r="Q231" s="216">
        <f ca="1">'A1'!G28+$C231*('A1'!G26-'A1'!G28)</f>
        <v>0.44932492409756358</v>
      </c>
      <c r="R231" s="216">
        <f ca="1">'A1'!H28+$C231*('A1'!H26-'A1'!H28)</f>
        <v>0.44409989879675149</v>
      </c>
      <c r="S231" s="216">
        <f ca="1">'A1'!I28+$C231*('A1'!I26-'A1'!I28)</f>
        <v>0.44235822369648076</v>
      </c>
      <c r="T231" s="216">
        <f ca="1">'A1'!J28+$C231*('A1'!J26-'A1'!J28)</f>
        <v>0.44061654859621002</v>
      </c>
      <c r="U231" s="217">
        <f t="shared" ca="1" si="46"/>
        <v>1167.6130693102423</v>
      </c>
      <c r="V231" s="217">
        <f t="shared" ca="1" si="47"/>
        <v>1325.8685837226226</v>
      </c>
      <c r="W231" s="217">
        <f t="shared" ca="1" si="48"/>
        <v>1555.9940757858033</v>
      </c>
      <c r="X231" s="217">
        <f t="shared" ca="1" si="49"/>
        <v>1737.7710075198822</v>
      </c>
      <c r="Y231" s="217">
        <f t="shared" ca="1" si="50"/>
        <v>1926.3347022073328</v>
      </c>
      <c r="Z231" s="217">
        <f ca="1">F231*('A1'!F35+$C231*('A1'!F33-'A1'!F35))</f>
        <v>362.08196960903535</v>
      </c>
      <c r="AA231" s="217">
        <f ca="1">G231*('A1'!G35+$C231*('A1'!G33-'A1'!G35))</f>
        <v>404.51150009408252</v>
      </c>
      <c r="AB231" s="217">
        <f ca="1">H231*('A1'!H35+$C231*('A1'!H33-'A1'!H35))</f>
        <v>425.27453565862447</v>
      </c>
      <c r="AC231" s="217">
        <f ca="1">I231*('A1'!I35+$C231*('A1'!I33-'A1'!I35))</f>
        <v>440.64399983319316</v>
      </c>
      <c r="AD231" s="217">
        <f ca="1">J231*('A1'!J35+$C231*('A1'!J33-'A1'!J35))</f>
        <v>455.82787521150033</v>
      </c>
      <c r="AE231" s="217">
        <f ca="1">F231*('A1'!F43+$C231*('A1'!F41-'A1'!F43))</f>
        <v>640.36341790299423</v>
      </c>
      <c r="AF231" s="217">
        <f ca="1">G231*('A1'!G43+$C231*('A1'!G41-'A1'!G43))</f>
        <v>710.68882789655459</v>
      </c>
      <c r="AG231" s="217">
        <f ca="1">H231*('A1'!H43+$C231*('A1'!H41-'A1'!H43))</f>
        <v>702.69147138231733</v>
      </c>
      <c r="AH231" s="217">
        <f ca="1">I231*('A1'!I43+$C231*('A1'!I41-'A1'!I43))</f>
        <v>677.98184557402897</v>
      </c>
      <c r="AI231" s="217">
        <f ca="1">J231*('A1'!J43+$C231*('A1'!J41-'A1'!J43))</f>
        <v>684.43060981279484</v>
      </c>
      <c r="AJ231" s="217">
        <f ca="1">(U231-Z231)*DCF!$H$40</f>
        <v>194.93852612769206</v>
      </c>
      <c r="AK231" s="217">
        <f ca="1">(V231-AA231)*DCF!$H$40</f>
        <v>222.9684142381067</v>
      </c>
      <c r="AL231" s="217">
        <f ca="1">(W231-AB231)*DCF!$H$40</f>
        <v>273.63412871077725</v>
      </c>
      <c r="AM231" s="217">
        <f ca="1">(X231-AC231)*DCF!$H$40</f>
        <v>313.90473586017873</v>
      </c>
      <c r="AN231" s="217">
        <f ca="1">(Y231-AD231)*DCF!$H$40</f>
        <v>355.86265213299146</v>
      </c>
      <c r="AO231" s="217">
        <f ca="1">(F231-DCF!$H$7)*DCF!$H$41</f>
        <v>281.88632168974823</v>
      </c>
      <c r="AP231" s="217">
        <f ca="1">(G231-F231)*DCF!$H$41</f>
        <v>231.50563141522289</v>
      </c>
      <c r="AQ231" s="217">
        <f ca="1">(H231-G231)*DCF!$H$41</f>
        <v>218.57208025959201</v>
      </c>
      <c r="AR231" s="217">
        <f ca="1">(I231-H231)*DCF!$H$41</f>
        <v>204.39095752152656</v>
      </c>
      <c r="AS231" s="217">
        <f ca="1">(J231-I231)*DCF!$H$41</f>
        <v>202.09053885474793</v>
      </c>
      <c r="AT231" s="217">
        <f ca="1">(U231-Z231)*(1-DCF!$H$40)+Z231-AE231-AO231</f>
        <v>50.424803589807766</v>
      </c>
      <c r="AU231" s="217">
        <f ca="1">(V231-AA231)*(1-DCF!$H$40)+AA231-AF231-AP231</f>
        <v>160.70571017273855</v>
      </c>
      <c r="AV231" s="217">
        <f ca="1">(W231-AB231)*(1-DCF!$H$40)+AB231-AG231-AQ231</f>
        <v>361.09639543311664</v>
      </c>
      <c r="AW231" s="217">
        <f ca="1">(X231-AC231)*(1-DCF!$H$40)+AC231-AH231-AR231</f>
        <v>541.49346856414786</v>
      </c>
      <c r="AX231" s="217">
        <f ca="1">(Y231-AD231)*(1-DCF!$H$40)+AD231-AI231-AS231</f>
        <v>683.95090140679872</v>
      </c>
      <c r="AY231" s="218">
        <f t="shared" ca="1" si="51"/>
        <v>0.10108325576562568</v>
      </c>
      <c r="AZ231" s="219">
        <f t="shared" ca="1" si="52"/>
        <v>11.716651153125136</v>
      </c>
      <c r="BA231" s="217">
        <f ca="1">SUMPRODUCT(AT231:AX231,(1+$AY231)^(-{1,2,3,4,5}))</f>
        <v>1239.8350297285504</v>
      </c>
      <c r="BB231" s="217">
        <f t="shared" ca="1" si="53"/>
        <v>22570.191709922514</v>
      </c>
      <c r="BC231" s="217">
        <f t="shared" ca="1" si="54"/>
        <v>13945.511759406545</v>
      </c>
      <c r="BD231" s="217">
        <f t="shared" ca="1" si="55"/>
        <v>15185.346789135096</v>
      </c>
      <c r="BE231" s="217">
        <f ca="1">BD231-(DCF!$J$48-DCF!$J$51)</f>
        <v>14623.206789135096</v>
      </c>
      <c r="BF231" s="220">
        <f ca="1">BE231/DCF!$J$55</f>
        <v>590.12867190287227</v>
      </c>
    </row>
    <row r="232" spans="1:58" ht="15" customHeight="1">
      <c r="A232">
        <v>206</v>
      </c>
      <c r="B232" s="215">
        <f t="shared" ca="1" si="42"/>
        <v>0.17811328586098507</v>
      </c>
      <c r="C232" s="216">
        <f t="shared" ca="1" si="43"/>
        <v>0.29842359647067546</v>
      </c>
      <c r="D232" s="215">
        <f t="shared" ca="1" si="44"/>
        <v>0.72160571177882749</v>
      </c>
      <c r="E232" s="216">
        <f t="shared" ca="1" si="45"/>
        <v>0.62690866518962651</v>
      </c>
      <c r="F232" s="217">
        <f ca="1">DCF!$H$7*(1+('A1'!F14+$C232*('A1'!F12-'A1'!F14)))</f>
        <v>6185.6524944783605</v>
      </c>
      <c r="G232" s="217">
        <f ca="1">F232*(1+('A1'!G14+$C232*('A1'!G12-'A1'!G14)))</f>
        <v>6833.683343735067</v>
      </c>
      <c r="H232" s="217">
        <f ca="1">G232*(1+('A1'!H14+$C232*('A1'!H12-'A1'!H14)))</f>
        <v>7440.4807177971134</v>
      </c>
      <c r="I232" s="217">
        <f ca="1">H232*(1+('A1'!I14+$C232*('A1'!I12-'A1'!I14)))</f>
        <v>8012.3421050617853</v>
      </c>
      <c r="J232" s="217">
        <f ca="1">I232*(1+('A1'!J14+$C232*('A1'!J12-'A1'!J14)))</f>
        <v>8580.3342466150934</v>
      </c>
      <c r="K232" s="216">
        <f ca="1">'A1'!F21+$C232*('A1'!F19-'A1'!F21)</f>
        <v>0.36358670219411288</v>
      </c>
      <c r="L232" s="216">
        <f ca="1">'A1'!G21+$C232*('A1'!G19-'A1'!G21)</f>
        <v>0.36261823026469936</v>
      </c>
      <c r="M232" s="216">
        <f ca="1">'A1'!H21+$C232*('A1'!H19-'A1'!H21)</f>
        <v>0.35463399429999259</v>
      </c>
      <c r="N232" s="216">
        <f ca="1">'A1'!I21+$C232*('A1'!I19-'A1'!I21)</f>
        <v>0.34963399429999259</v>
      </c>
      <c r="O232" s="216">
        <f ca="1">'A1'!J21+$C232*('A1'!J19-'A1'!J21)</f>
        <v>0.34463399429999259</v>
      </c>
      <c r="P232" s="216">
        <f ca="1">'A1'!F28+$C232*('A1'!F26-'A1'!F28)</f>
        <v>0.45253941008823312</v>
      </c>
      <c r="Q232" s="216">
        <f ca="1">'A1'!G28+$C232*('A1'!G26-'A1'!G28)</f>
        <v>0.4515709381588196</v>
      </c>
      <c r="R232" s="216">
        <f ca="1">'A1'!H28+$C232*('A1'!H26-'A1'!H28)</f>
        <v>0.44709458421175952</v>
      </c>
      <c r="S232" s="216">
        <f ca="1">'A1'!I28+$C232*('A1'!I26-'A1'!I28)</f>
        <v>0.44560246622940614</v>
      </c>
      <c r="T232" s="216">
        <f ca="1">'A1'!J28+$C232*('A1'!J26-'A1'!J28)</f>
        <v>0.44411034824705276</v>
      </c>
      <c r="U232" s="217">
        <f t="shared" ca="1" si="46"/>
        <v>1137.3799722301408</v>
      </c>
      <c r="V232" s="217">
        <f t="shared" ca="1" si="47"/>
        <v>1269.7723848297599</v>
      </c>
      <c r="W232" s="217">
        <f t="shared" ca="1" si="48"/>
        <v>1475.234688473533</v>
      </c>
      <c r="X232" s="217">
        <f t="shared" ca="1" si="49"/>
        <v>1640.635528881779</v>
      </c>
      <c r="Y232" s="217">
        <f t="shared" ca="1" si="50"/>
        <v>1812.6441524347745</v>
      </c>
      <c r="Z232" s="217">
        <f ca="1">F232*('A1'!F35+$C232*('A1'!F33-'A1'!F35))</f>
        <v>361.90942634910147</v>
      </c>
      <c r="AA232" s="217">
        <f ca="1">G232*('A1'!G35+$C232*('A1'!G33-'A1'!G35))</f>
        <v>403.29504370578246</v>
      </c>
      <c r="AB232" s="217">
        <f ca="1">H232*('A1'!H35+$C232*('A1'!H33-'A1'!H35))</f>
        <v>422.00427789979375</v>
      </c>
      <c r="AC232" s="217">
        <f ca="1">I232*('A1'!I35+$C232*('A1'!I33-'A1'!I35))</f>
        <v>436.02297872783203</v>
      </c>
      <c r="AD232" s="217">
        <f ca="1">J232*('A1'!J35+$C232*('A1'!J33-'A1'!J35))</f>
        <v>449.77182735290069</v>
      </c>
      <c r="AE232" s="217">
        <f ca="1">F232*('A1'!F43+$C232*('A1'!F41-'A1'!F43))</f>
        <v>643.50288111421889</v>
      </c>
      <c r="AF232" s="217">
        <f ca="1">G232*('A1'!G43+$C232*('A1'!G41-'A1'!G43))</f>
        <v>714.49695190926172</v>
      </c>
      <c r="AG232" s="217">
        <f ca="1">H232*('A1'!H43+$C232*('A1'!H41-'A1'!H43))</f>
        <v>703.53594983404651</v>
      </c>
      <c r="AH232" s="217">
        <f ca="1">I232*('A1'!I43+$C232*('A1'!I41-'A1'!I43))</f>
        <v>677.48498183076106</v>
      </c>
      <c r="AI232" s="217">
        <f ca="1">J232*('A1'!J43+$C232*('A1'!J41-'A1'!J43))</f>
        <v>682.60998502752011</v>
      </c>
      <c r="AJ232" s="217">
        <f ca="1">(U232-Z232)*DCF!$H$40</f>
        <v>187.6638721032115</v>
      </c>
      <c r="AK232" s="217">
        <f ca="1">(V232-AA232)*DCF!$H$40</f>
        <v>209.68751655200251</v>
      </c>
      <c r="AL232" s="217">
        <f ca="1">(W232-AB232)*DCF!$H$40</f>
        <v>254.88175935884487</v>
      </c>
      <c r="AM232" s="217">
        <f ca="1">(X232-AC232)*DCF!$H$40</f>
        <v>291.51623713725519</v>
      </c>
      <c r="AN232" s="217">
        <f ca="1">(Y232-AD232)*DCF!$H$40</f>
        <v>329.81510266981348</v>
      </c>
      <c r="AO232" s="217">
        <f ca="1">(F232-DCF!$H$7)*DCF!$H$41</f>
        <v>272.1108100186762</v>
      </c>
      <c r="AP232" s="217">
        <f ca="1">(G232-F232)*DCF!$H$41</f>
        <v>215.04086888396367</v>
      </c>
      <c r="AQ232" s="217">
        <f ca="1">(H232-G232)*DCF!$H$41</f>
        <v>201.35805988939899</v>
      </c>
      <c r="AR232" s="217">
        <f ca="1">(I232-H232)*DCF!$H$41</f>
        <v>189.76499303950575</v>
      </c>
      <c r="AS232" s="217">
        <f ca="1">(J232-I232)*DCF!$H$41</f>
        <v>188.48103262210958</v>
      </c>
      <c r="AT232" s="217">
        <f ca="1">(U232-Z232)*(1-DCF!$H$40)+Z232-AE232-AO232</f>
        <v>34.102408994034079</v>
      </c>
      <c r="AU232" s="217">
        <f ca="1">(V232-AA232)*(1-DCF!$H$40)+AA232-AF232-AP232</f>
        <v>130.54704748453193</v>
      </c>
      <c r="AV232" s="217">
        <f ca="1">(W232-AB232)*(1-DCF!$H$40)+AB232-AG232-AQ232</f>
        <v>315.4589193912426</v>
      </c>
      <c r="AW232" s="217">
        <f ca="1">(X232-AC232)*(1-DCF!$H$40)+AC232-AH232-AR232</f>
        <v>481.86931687425715</v>
      </c>
      <c r="AX232" s="217">
        <f ca="1">(Y232-AD232)*(1-DCF!$H$40)+AD232-AI232-AS232</f>
        <v>611.73803211533118</v>
      </c>
      <c r="AY232" s="218">
        <f t="shared" ca="1" si="51"/>
        <v>0.10503817330379253</v>
      </c>
      <c r="AZ232" s="219">
        <f t="shared" ca="1" si="52"/>
        <v>12.507634660758505</v>
      </c>
      <c r="BA232" s="217">
        <f ca="1">SUMPRODUCT(AT232:AX232,(1+$AY232)^(-{1,2,3,4,5}))</f>
        <v>1065.9740327003478</v>
      </c>
      <c r="BB232" s="217">
        <f t="shared" ca="1" si="53"/>
        <v>22671.890828614407</v>
      </c>
      <c r="BC232" s="217">
        <f t="shared" ca="1" si="54"/>
        <v>13759.458326705186</v>
      </c>
      <c r="BD232" s="217">
        <f t="shared" ca="1" si="55"/>
        <v>14825.432359405533</v>
      </c>
      <c r="BE232" s="217">
        <f ca="1">BD232-(DCF!$J$48-DCF!$J$51)</f>
        <v>14263.292359405534</v>
      </c>
      <c r="BF232" s="220">
        <f ca="1">BE232/DCF!$J$55</f>
        <v>575.60409959272795</v>
      </c>
    </row>
    <row r="233" spans="1:58" ht="15" customHeight="1">
      <c r="A233">
        <v>207</v>
      </c>
      <c r="B233" s="215">
        <f t="shared" ca="1" si="42"/>
        <v>0.59079078557121656</v>
      </c>
      <c r="C233" s="216">
        <f t="shared" ca="1" si="43"/>
        <v>0.54766759212456195</v>
      </c>
      <c r="D233" s="215">
        <f t="shared" ca="1" si="44"/>
        <v>0.37980631243695873</v>
      </c>
      <c r="E233" s="216">
        <f t="shared" ca="1" si="45"/>
        <v>0.43577879275898612</v>
      </c>
      <c r="F233" s="217">
        <f ca="1">DCF!$H$7*(1+('A1'!F14+$C233*('A1'!F12-'A1'!F14)))</f>
        <v>6332.7613852907962</v>
      </c>
      <c r="G233" s="217">
        <f ca="1">F233*(1+('A1'!G14+$C233*('A1'!G12-'A1'!G14)))</f>
        <v>7232.9642953154862</v>
      </c>
      <c r="H233" s="217">
        <f ca="1">G233*(1+('A1'!H14+$C233*('A1'!H12-'A1'!H14)))</f>
        <v>8109.5763282212465</v>
      </c>
      <c r="I233" s="217">
        <f ca="1">H233*(1+('A1'!I14+$C233*('A1'!I12-'A1'!I14)))</f>
        <v>8914.7768373067647</v>
      </c>
      <c r="J233" s="217">
        <f ca="1">I233*(1+('A1'!J14+$C233*('A1'!J12-'A1'!J14)))</f>
        <v>9702.2790847091965</v>
      </c>
      <c r="K233" s="216">
        <f ca="1">'A1'!F21+$C233*('A1'!F19-'A1'!F21)</f>
        <v>0.34987828243314911</v>
      </c>
      <c r="L233" s="216">
        <f ca="1">'A1'!G21+$C233*('A1'!G19-'A1'!G21)</f>
        <v>0.34392493059065787</v>
      </c>
      <c r="M233" s="216">
        <f ca="1">'A1'!H21+$C233*('A1'!H19-'A1'!H21)</f>
        <v>0.33344825466941225</v>
      </c>
      <c r="N233" s="216">
        <f ca="1">'A1'!I21+$C233*('A1'!I19-'A1'!I21)</f>
        <v>0.32844825466941224</v>
      </c>
      <c r="O233" s="216">
        <f ca="1">'A1'!J21+$C233*('A1'!J19-'A1'!J21)</f>
        <v>0.32344825466941224</v>
      </c>
      <c r="P233" s="216">
        <f ca="1">'A1'!F28+$C233*('A1'!F26-'A1'!F28)</f>
        <v>0.44630831019688594</v>
      </c>
      <c r="Q233" s="216">
        <f ca="1">'A1'!G28+$C233*('A1'!G26-'A1'!G28)</f>
        <v>0.4403549583543947</v>
      </c>
      <c r="R233" s="216">
        <f ca="1">'A1'!H28+$C233*('A1'!H26-'A1'!H28)</f>
        <v>0.43213994447252629</v>
      </c>
      <c r="S233" s="216">
        <f ca="1">'A1'!I28+$C233*('A1'!I26-'A1'!I28)</f>
        <v>0.42940160651190351</v>
      </c>
      <c r="T233" s="216">
        <f ca="1">'A1'!J28+$C233*('A1'!J26-'A1'!J28)</f>
        <v>0.42666326855128067</v>
      </c>
      <c r="U233" s="217">
        <f t="shared" ca="1" si="46"/>
        <v>1290.7016759970566</v>
      </c>
      <c r="V233" s="217">
        <f t="shared" ca="1" si="47"/>
        <v>1560.2958610419262</v>
      </c>
      <c r="W233" s="217">
        <f t="shared" ca="1" si="48"/>
        <v>1900.9803912942486</v>
      </c>
      <c r="X233" s="217">
        <f t="shared" ca="1" si="49"/>
        <v>2158.7144486914235</v>
      </c>
      <c r="Y233" s="217">
        <f t="shared" ca="1" si="50"/>
        <v>2424.4877417657112</v>
      </c>
      <c r="Z233" s="217">
        <f ca="1">F233*('A1'!F35+$C233*('A1'!F33-'A1'!F35))</f>
        <v>362.62444222053966</v>
      </c>
      <c r="AA233" s="217">
        <f ca="1">G233*('A1'!G35+$C233*('A1'!G33-'A1'!G35))</f>
        <v>408.8311849141765</v>
      </c>
      <c r="AB233" s="217">
        <f ca="1">H233*('A1'!H35+$C233*('A1'!H33-'A1'!H35))</f>
        <v>437.71970614417472</v>
      </c>
      <c r="AC233" s="217">
        <f ca="1">I233*('A1'!I35+$C233*('A1'!I33-'A1'!I35))</f>
        <v>458.46904418600496</v>
      </c>
      <c r="AD233" s="217">
        <f ca="1">J233*('A1'!J35+$C233*('A1'!J33-'A1'!J35))</f>
        <v>479.56414285039676</v>
      </c>
      <c r="AE233" s="217">
        <f ca="1">F233*('A1'!F43+$C233*('A1'!F41-'A1'!F43))</f>
        <v>627.23878879435529</v>
      </c>
      <c r="AF233" s="217">
        <f ca="1">G233*('A1'!G43+$C233*('A1'!G41-'A1'!G43))</f>
        <v>693.14678907743837</v>
      </c>
      <c r="AG233" s="217">
        <f ca="1">H233*('A1'!H43+$C233*('A1'!H41-'A1'!H43))</f>
        <v>696.05818953427627</v>
      </c>
      <c r="AH233" s="217">
        <f ca="1">I233*('A1'!I43+$C233*('A1'!I41-'A1'!I43))</f>
        <v>676.02209677559608</v>
      </c>
      <c r="AI233" s="217">
        <f ca="1">J233*('A1'!J43+$C233*('A1'!J41-'A1'!J43))</f>
        <v>687.22828376831626</v>
      </c>
      <c r="AJ233" s="217">
        <f ca="1">(U233-Z233)*DCF!$H$40</f>
        <v>224.59469057391709</v>
      </c>
      <c r="AK233" s="217">
        <f ca="1">(V233-AA233)*DCF!$H$40</f>
        <v>278.65445162291542</v>
      </c>
      <c r="AL233" s="217">
        <f ca="1">(W233-AB233)*DCF!$H$40</f>
        <v>354.10908580631786</v>
      </c>
      <c r="AM233" s="217">
        <f ca="1">(X233-AC233)*DCF!$H$40</f>
        <v>411.45938789031129</v>
      </c>
      <c r="AN233" s="217">
        <f ca="1">(Y233-AD233)*DCF!$H$40</f>
        <v>470.67151093750607</v>
      </c>
      <c r="AO233" s="217">
        <f ca="1">(F233-DCF!$H$7)*DCF!$H$41</f>
        <v>320.92704112425872</v>
      </c>
      <c r="AP233" s="217">
        <f ca="1">(G233-F233)*DCF!$H$41</f>
        <v>298.72098861592667</v>
      </c>
      <c r="AQ233" s="217">
        <f ca="1">(H233-G233)*DCF!$H$41</f>
        <v>290.89265340748989</v>
      </c>
      <c r="AR233" s="217">
        <f ca="1">(I233-H233)*DCF!$H$41</f>
        <v>267.19563937143505</v>
      </c>
      <c r="AS233" s="217">
        <f ca="1">(J233-I233)*DCF!$H$41</f>
        <v>261.32269431884691</v>
      </c>
      <c r="AT233" s="217">
        <f ca="1">(U233-Z233)*(1-DCF!$H$40)+Z233-AE233-AO233</f>
        <v>117.94115550452557</v>
      </c>
      <c r="AU233" s="217">
        <f ca="1">(V233-AA233)*(1-DCF!$H$40)+AA233-AF233-AP233</f>
        <v>289.77363172564583</v>
      </c>
      <c r="AV233" s="217">
        <f ca="1">(W233-AB233)*(1-DCF!$H$40)+AB233-AG233-AQ233</f>
        <v>559.92046254616469</v>
      </c>
      <c r="AW233" s="217">
        <f ca="1">(X233-AC233)*(1-DCF!$H$40)+AC233-AH233-AR233</f>
        <v>804.03732465408109</v>
      </c>
      <c r="AX233" s="217">
        <f ca="1">(Y233-AD233)*(1-DCF!$H$40)+AD233-AI233-AS233</f>
        <v>1005.2652527410419</v>
      </c>
      <c r="AY233" s="218">
        <f t="shared" ca="1" si="51"/>
        <v>0.10121557585517972</v>
      </c>
      <c r="AZ233" s="219">
        <f t="shared" ca="1" si="52"/>
        <v>11.743115171035944</v>
      </c>
      <c r="BA233" s="217">
        <f ca="1">SUMPRODUCT(AT233:AX233,(1+$AY233)^(-{1,2,3,4,5}))</f>
        <v>1932.840477578633</v>
      </c>
      <c r="BB233" s="217">
        <f t="shared" ca="1" si="53"/>
        <v>28471.0387823196</v>
      </c>
      <c r="BC233" s="217">
        <f t="shared" ca="1" si="54"/>
        <v>17580.919495936403</v>
      </c>
      <c r="BD233" s="217">
        <f t="shared" ca="1" si="55"/>
        <v>19513.759973515036</v>
      </c>
      <c r="BE233" s="217">
        <f ca="1">BD233-(DCF!$J$48-DCF!$J$51)</f>
        <v>18951.619973515037</v>
      </c>
      <c r="BF233" s="220">
        <f ca="1">BE233/DCF!$J$55</f>
        <v>764.80449785391147</v>
      </c>
    </row>
    <row r="234" spans="1:58" ht="15" customHeight="1">
      <c r="A234">
        <v>208</v>
      </c>
      <c r="B234" s="215">
        <f t="shared" ca="1" si="42"/>
        <v>0.93818401088623982</v>
      </c>
      <c r="C234" s="216">
        <f t="shared" ca="1" si="43"/>
        <v>0.8241933034356197</v>
      </c>
      <c r="D234" s="215">
        <f t="shared" ca="1" si="44"/>
        <v>0.96312152949827856</v>
      </c>
      <c r="E234" s="216">
        <f t="shared" ca="1" si="45"/>
        <v>0.86420885429874039</v>
      </c>
      <c r="F234" s="217">
        <f ca="1">DCF!$H$7*(1+('A1'!F14+$C234*('A1'!F12-'A1'!F14)))</f>
        <v>6495.9725012310928</v>
      </c>
      <c r="G234" s="217">
        <f ca="1">F234*(1+('A1'!G14+$C234*('A1'!G12-'A1'!G14)))</f>
        <v>7688.8214065274478</v>
      </c>
      <c r="H234" s="217">
        <f ca="1">G234*(1+('A1'!H14+$C234*('A1'!H12-'A1'!H14)))</f>
        <v>8897.0822417482286</v>
      </c>
      <c r="I234" s="217">
        <f ca="1">H234*(1+('A1'!I14+$C234*('A1'!I12-'A1'!I14)))</f>
        <v>10001.898758174477</v>
      </c>
      <c r="J234" s="217">
        <f ca="1">I234*(1+('A1'!J14+$C234*('A1'!J12-'A1'!J14)))</f>
        <v>11079.038554552191</v>
      </c>
      <c r="K234" s="216">
        <f ca="1">'A1'!F21+$C234*('A1'!F19-'A1'!F21)</f>
        <v>0.33466936831104094</v>
      </c>
      <c r="L234" s="216">
        <f ca="1">'A1'!G21+$C234*('A1'!G19-'A1'!G21)</f>
        <v>0.3231855022423285</v>
      </c>
      <c r="M234" s="216">
        <f ca="1">'A1'!H21+$C234*('A1'!H19-'A1'!H21)</f>
        <v>0.30994356920797228</v>
      </c>
      <c r="N234" s="216">
        <f ca="1">'A1'!I21+$C234*('A1'!I19-'A1'!I21)</f>
        <v>0.30494356920797228</v>
      </c>
      <c r="O234" s="216">
        <f ca="1">'A1'!J21+$C234*('A1'!J19-'A1'!J21)</f>
        <v>0.29994356920797227</v>
      </c>
      <c r="P234" s="216">
        <f ca="1">'A1'!F28+$C234*('A1'!F26-'A1'!F28)</f>
        <v>0.4393951674141095</v>
      </c>
      <c r="Q234" s="216">
        <f ca="1">'A1'!G28+$C234*('A1'!G26-'A1'!G28)</f>
        <v>0.42791130134539712</v>
      </c>
      <c r="R234" s="216">
        <f ca="1">'A1'!H28+$C234*('A1'!H26-'A1'!H28)</f>
        <v>0.41554840179386282</v>
      </c>
      <c r="S234" s="216">
        <f ca="1">'A1'!I28+$C234*('A1'!I26-'A1'!I28)</f>
        <v>0.41142743527668474</v>
      </c>
      <c r="T234" s="216">
        <f ca="1">'A1'!J28+$C234*('A1'!J26-'A1'!J28)</f>
        <v>0.40730646875950666</v>
      </c>
      <c r="U234" s="217">
        <f t="shared" ca="1" si="46"/>
        <v>1467.6705629823032</v>
      </c>
      <c r="V234" s="217">
        <f t="shared" ca="1" si="47"/>
        <v>1913.7722247278016</v>
      </c>
      <c r="W234" s="217">
        <f t="shared" ca="1" si="48"/>
        <v>2442.3205100168807</v>
      </c>
      <c r="X234" s="217">
        <f t="shared" ca="1" si="49"/>
        <v>2836.8284980271833</v>
      </c>
      <c r="Y234" s="217">
        <f t="shared" ca="1" si="50"/>
        <v>3243.3881162019911</v>
      </c>
      <c r="Z234" s="217">
        <f ca="1">F234*('A1'!F35+$C234*('A1'!F33-'A1'!F35))</f>
        <v>362.98866489978258</v>
      </c>
      <c r="AA234" s="217">
        <f ca="1">G234*('A1'!G35+$C234*('A1'!G33-'A1'!G35))</f>
        <v>413.33617605897808</v>
      </c>
      <c r="AB234" s="217">
        <f ca="1">H234*('A1'!H35+$C234*('A1'!H33-'A1'!H35))</f>
        <v>453.16286286348026</v>
      </c>
      <c r="AC234" s="217">
        <f ca="1">I234*('A1'!I35+$C234*('A1'!I33-'A1'!I35))</f>
        <v>481.18815223657833</v>
      </c>
      <c r="AD234" s="217">
        <f ca="1">J234*('A1'!J35+$C234*('A1'!J33-'A1'!J35))</f>
        <v>510.8509264329191</v>
      </c>
      <c r="AE234" s="217">
        <f ca="1">F234*('A1'!F43+$C234*('A1'!F41-'A1'!F43))</f>
        <v>607.47823443908817</v>
      </c>
      <c r="AF234" s="217">
        <f ca="1">G234*('A1'!G43+$C234*('A1'!G41-'A1'!G43))</f>
        <v>662.4168327406237</v>
      </c>
      <c r="AG234" s="217">
        <f ca="1">H234*('A1'!H43+$C234*('A1'!H41-'A1'!H43))</f>
        <v>677.54158925179388</v>
      </c>
      <c r="AH234" s="217">
        <f ca="1">I234*('A1'!I43+$C234*('A1'!I41-'A1'!I43))</f>
        <v>661.65795279207975</v>
      </c>
      <c r="AI234" s="217">
        <f ca="1">J234*('A1'!J43+$C234*('A1'!J41-'A1'!J43))</f>
        <v>677.51904142885348</v>
      </c>
      <c r="AJ234" s="217">
        <f ca="1">(U234-Z234)*DCF!$H$40</f>
        <v>267.33301933596994</v>
      </c>
      <c r="AK234" s="217">
        <f ca="1">(V234-AA234)*DCF!$H$40</f>
        <v>363.1055237778553</v>
      </c>
      <c r="AL234" s="217">
        <f ca="1">(W234-AB234)*DCF!$H$40</f>
        <v>481.37615061112285</v>
      </c>
      <c r="AM234" s="217">
        <f ca="1">(X234-AC234)*DCF!$H$40</f>
        <v>570.06496368132639</v>
      </c>
      <c r="AN234" s="217">
        <f ca="1">(Y234-AD234)*DCF!$H$40</f>
        <v>661.2739999241154</v>
      </c>
      <c r="AO234" s="217">
        <f ca="1">(F234-DCF!$H$7)*DCF!$H$41</f>
        <v>375.08659266965071</v>
      </c>
      <c r="AP234" s="217">
        <f ca="1">(G234-F234)*DCF!$H$41</f>
        <v>395.83187333817881</v>
      </c>
      <c r="AQ234" s="217">
        <f ca="1">(H234-G234)*DCF!$H$41</f>
        <v>400.94612801591319</v>
      </c>
      <c r="AR234" s="217">
        <f ca="1">(I234-H234)*DCF!$H$41</f>
        <v>366.61943474166424</v>
      </c>
      <c r="AS234" s="217">
        <f ca="1">(J234-I234)*DCF!$H$41</f>
        <v>357.43526405917055</v>
      </c>
      <c r="AT234" s="217">
        <f ca="1">(U234-Z234)*(1-DCF!$H$40)+Z234-AE234-AO234</f>
        <v>217.77271653759431</v>
      </c>
      <c r="AU234" s="217">
        <f ca="1">(V234-AA234)*(1-DCF!$H$40)+AA234-AF234-AP234</f>
        <v>492.41799487114378</v>
      </c>
      <c r="AV234" s="217">
        <f ca="1">(W234-AB234)*(1-DCF!$H$40)+AB234-AG234-AQ234</f>
        <v>882.45664213805071</v>
      </c>
      <c r="AW234" s="217">
        <f ca="1">(X234-AC234)*(1-DCF!$H$40)+AC234-AH234-AR234</f>
        <v>1238.4861468121128</v>
      </c>
      <c r="AX234" s="217">
        <f ca="1">(Y234-AD234)*(1-DCF!$H$40)+AD234-AI234-AS234</f>
        <v>1547.1598107898517</v>
      </c>
      <c r="AY234" s="218">
        <f t="shared" ca="1" si="51"/>
        <v>0.10978417708597481</v>
      </c>
      <c r="AZ234" s="219">
        <f t="shared" ca="1" si="52"/>
        <v>13.456835417194961</v>
      </c>
      <c r="BA234" s="217">
        <f ca="1">SUMPRODUCT(AT234:AX234,(1+$AY234)^(-{1,2,3,4,5}))</f>
        <v>2977.1851333215454</v>
      </c>
      <c r="BB234" s="217">
        <f t="shared" ca="1" si="53"/>
        <v>43645.740073816203</v>
      </c>
      <c r="BC234" s="217">
        <f t="shared" ca="1" si="54"/>
        <v>25926.818022967906</v>
      </c>
      <c r="BD234" s="217">
        <f t="shared" ca="1" si="55"/>
        <v>28904.003156289451</v>
      </c>
      <c r="BE234" s="217">
        <f ca="1">BD234-(DCF!$J$48-DCF!$J$51)</f>
        <v>28341.863156289452</v>
      </c>
      <c r="BF234" s="220">
        <f ca="1">BE234/DCF!$J$55</f>
        <v>1143.7536447956693</v>
      </c>
    </row>
    <row r="235" spans="1:58" ht="15" customHeight="1">
      <c r="A235">
        <v>209</v>
      </c>
      <c r="B235" s="215">
        <f t="shared" ca="1" si="42"/>
        <v>0.80665315158436401</v>
      </c>
      <c r="C235" s="216">
        <f t="shared" ca="1" si="43"/>
        <v>0.68907649782009406</v>
      </c>
      <c r="D235" s="215">
        <f t="shared" ca="1" si="44"/>
        <v>0.39012937608385767</v>
      </c>
      <c r="E235" s="216">
        <f t="shared" ca="1" si="45"/>
        <v>0.44166128202722144</v>
      </c>
      <c r="F235" s="217">
        <f ca="1">DCF!$H$7*(1+('A1'!F14+$C235*('A1'!F12-'A1'!F14)))</f>
        <v>6416.2238061739754</v>
      </c>
      <c r="G235" s="217">
        <f ca="1">F235*(1+('A1'!G14+$C235*('A1'!G12-'A1'!G14)))</f>
        <v>7464.387588982655</v>
      </c>
      <c r="H235" s="217">
        <f ca="1">G235*(1+('A1'!H14+$C235*('A1'!H12-'A1'!H14)))</f>
        <v>8506.2663959962192</v>
      </c>
      <c r="I235" s="217">
        <f ca="1">H235*(1+('A1'!I14+$C235*('A1'!I12-'A1'!I14)))</f>
        <v>9459.1118589870348</v>
      </c>
      <c r="J235" s="217">
        <f ca="1">I235*(1+('A1'!J14+$C235*('A1'!J12-'A1'!J14)))</f>
        <v>10388.331068995938</v>
      </c>
      <c r="K235" s="216">
        <f ca="1">'A1'!F21+$C235*('A1'!F19-'A1'!F21)</f>
        <v>0.34210079261989484</v>
      </c>
      <c r="L235" s="216">
        <f ca="1">'A1'!G21+$C235*('A1'!G19-'A1'!G21)</f>
        <v>0.33331926266349293</v>
      </c>
      <c r="M235" s="216">
        <f ca="1">'A1'!H21+$C235*('A1'!H19-'A1'!H21)</f>
        <v>0.32142849768529203</v>
      </c>
      <c r="N235" s="216">
        <f ca="1">'A1'!I21+$C235*('A1'!I19-'A1'!I21)</f>
        <v>0.31642849768529202</v>
      </c>
      <c r="O235" s="216">
        <f ca="1">'A1'!J21+$C235*('A1'!J19-'A1'!J21)</f>
        <v>0.31142849768529202</v>
      </c>
      <c r="P235" s="216">
        <f ca="1">'A1'!F28+$C235*('A1'!F26-'A1'!F28)</f>
        <v>0.44277308755449762</v>
      </c>
      <c r="Q235" s="216">
        <f ca="1">'A1'!G28+$C235*('A1'!G26-'A1'!G28)</f>
        <v>0.43399155759809577</v>
      </c>
      <c r="R235" s="216">
        <f ca="1">'A1'!H28+$C235*('A1'!H26-'A1'!H28)</f>
        <v>0.42365541013079439</v>
      </c>
      <c r="S235" s="216">
        <f ca="1">'A1'!I28+$C235*('A1'!I26-'A1'!I28)</f>
        <v>0.42021002764169391</v>
      </c>
      <c r="T235" s="216">
        <f ca="1">'A1'!J28+$C235*('A1'!J26-'A1'!J28)</f>
        <v>0.41676464515259343</v>
      </c>
      <c r="U235" s="217">
        <f t="shared" ca="1" si="46"/>
        <v>1380.297331354898</v>
      </c>
      <c r="V235" s="217">
        <f t="shared" ca="1" si="47"/>
        <v>1736.882225329952</v>
      </c>
      <c r="W235" s="217">
        <f t="shared" ca="1" si="48"/>
        <v>2168.3841887426988</v>
      </c>
      <c r="X235" s="217">
        <f t="shared" ca="1" si="49"/>
        <v>2491.1656482798212</v>
      </c>
      <c r="Y235" s="217">
        <f t="shared" ca="1" si="50"/>
        <v>2823.6196190233359</v>
      </c>
      <c r="Z235" s="217">
        <f ca="1">F235*('A1'!F35+$C235*('A1'!F33-'A1'!F35))</f>
        <v>362.86708322249717</v>
      </c>
      <c r="AA235" s="217">
        <f ca="1">G235*('A1'!G35+$C235*('A1'!G33-'A1'!G35))</f>
        <v>411.35668993504515</v>
      </c>
      <c r="AB235" s="217">
        <f ca="1">H235*('A1'!H35+$C235*('A1'!H33-'A1'!H35))</f>
        <v>445.89983292531707</v>
      </c>
      <c r="AC235" s="217">
        <f ca="1">I235*('A1'!I35+$C235*('A1'!I33-'A1'!I35))</f>
        <v>470.41186775389633</v>
      </c>
      <c r="AD235" s="217">
        <f ca="1">J235*('A1'!J35+$C235*('A1'!J33-'A1'!J35))</f>
        <v>495.84628236913977</v>
      </c>
      <c r="AE235" s="217">
        <f ca="1">F235*('A1'!F43+$C235*('A1'!F41-'A1'!F43))</f>
        <v>617.35923808737175</v>
      </c>
      <c r="AF235" s="217">
        <f ca="1">G235*('A1'!G43+$C235*('A1'!G41-'A1'!G43))</f>
        <v>678.38088069642731</v>
      </c>
      <c r="AG235" s="217">
        <f ca="1">H235*('A1'!H43+$C235*('A1'!H41-'A1'!H43))</f>
        <v>688.00658256087911</v>
      </c>
      <c r="AH235" s="217">
        <f ca="1">I235*('A1'!I43+$C235*('A1'!I41-'A1'!I43))</f>
        <v>670.48381807399255</v>
      </c>
      <c r="AI235" s="217">
        <f ca="1">J235*('A1'!J43+$C235*('A1'!J41-'A1'!J43))</f>
        <v>684.40737851695565</v>
      </c>
      <c r="AJ235" s="217">
        <f ca="1">(U235-Z235)*DCF!$H$40</f>
        <v>246.21812004804099</v>
      </c>
      <c r="AK235" s="217">
        <f ca="1">(V235-AA235)*DCF!$H$40</f>
        <v>320.77717956556745</v>
      </c>
      <c r="AL235" s="217">
        <f ca="1">(W235-AB235)*DCF!$H$40</f>
        <v>416.84121410780637</v>
      </c>
      <c r="AM235" s="217">
        <f ca="1">(X235-AC235)*DCF!$H$40</f>
        <v>489.02241488727378</v>
      </c>
      <c r="AN235" s="217">
        <f ca="1">(Y235-AD235)*DCF!$H$40</f>
        <v>563.3211474703154</v>
      </c>
      <c r="AO235" s="217">
        <f ca="1">(F235-DCF!$H$7)*DCF!$H$41</f>
        <v>348.62299344884968</v>
      </c>
      <c r="AP235" s="217">
        <f ca="1">(G235-F235)*DCF!$H$41</f>
        <v>347.81993919951952</v>
      </c>
      <c r="AQ235" s="217">
        <f ca="1">(H235-G235)*DCF!$H$41</f>
        <v>345.73434920415667</v>
      </c>
      <c r="AR235" s="217">
        <f ca="1">(I235-H235)*DCF!$H$41</f>
        <v>316.18975625729769</v>
      </c>
      <c r="AS235" s="217">
        <f ca="1">(J235-I235)*DCF!$H$41</f>
        <v>308.34968201464358</v>
      </c>
      <c r="AT235" s="217">
        <f ca="1">(U235-Z235)*(1-DCF!$H$40)+Z235-AE235-AO235</f>
        <v>168.09697977063547</v>
      </c>
      <c r="AU235" s="217">
        <f ca="1">(V235-AA235)*(1-DCF!$H$40)+AA235-AF235-AP235</f>
        <v>389.90422586843778</v>
      </c>
      <c r="AV235" s="217">
        <f ca="1">(W235-AB235)*(1-DCF!$H$40)+AB235-AG235-AQ235</f>
        <v>717.80204286985668</v>
      </c>
      <c r="AW235" s="217">
        <f ca="1">(X235-AC235)*(1-DCF!$H$40)+AC235-AH235-AR235</f>
        <v>1015.4696590612573</v>
      </c>
      <c r="AX235" s="217">
        <f ca="1">(Y235-AD235)*(1-DCF!$H$40)+AD235-AI235-AS235</f>
        <v>1267.5414110214208</v>
      </c>
      <c r="AY235" s="218">
        <f t="shared" ca="1" si="51"/>
        <v>0.10133322564054442</v>
      </c>
      <c r="AZ235" s="219">
        <f t="shared" ca="1" si="52"/>
        <v>11.766645128108886</v>
      </c>
      <c r="BA235" s="217">
        <f ca="1">SUMPRODUCT(AT235:AX235,(1+$AY235)^(-{1,2,3,4,5}))</f>
        <v>2483.9430497331668</v>
      </c>
      <c r="BB235" s="217">
        <f t="shared" ca="1" si="53"/>
        <v>33224.5300338136</v>
      </c>
      <c r="BC235" s="217">
        <f t="shared" ca="1" si="54"/>
        <v>20505.253333981109</v>
      </c>
      <c r="BD235" s="217">
        <f t="shared" ca="1" si="55"/>
        <v>22989.196383714276</v>
      </c>
      <c r="BE235" s="217">
        <f ca="1">BD235-(DCF!$J$48-DCF!$J$51)</f>
        <v>22427.056383714276</v>
      </c>
      <c r="BF235" s="220">
        <f ca="1">BE235/DCF!$J$55</f>
        <v>905.0579116644584</v>
      </c>
    </row>
    <row r="236" spans="1:58" ht="15" customHeight="1">
      <c r="A236">
        <v>210</v>
      </c>
      <c r="B236" s="215">
        <f t="shared" ca="1" si="42"/>
        <v>0.53789806401106388</v>
      </c>
      <c r="C236" s="216">
        <f t="shared" ca="1" si="43"/>
        <v>0.51932238663063579</v>
      </c>
      <c r="D236" s="215">
        <f t="shared" ca="1" si="44"/>
        <v>0.97606350926048058</v>
      </c>
      <c r="E236" s="216">
        <f t="shared" ca="1" si="45"/>
        <v>0.89060052390546052</v>
      </c>
      <c r="F236" s="217">
        <f ca="1">DCF!$H$7*(1+('A1'!F14+$C236*('A1'!F12-'A1'!F14)))</f>
        <v>6316.0314667660887</v>
      </c>
      <c r="G236" s="217">
        <f ca="1">F236*(1+('A1'!G14+$C236*('A1'!G12-'A1'!G14)))</f>
        <v>7187.001835075328</v>
      </c>
      <c r="H236" s="217">
        <f ca="1">G236*(1+('A1'!H14+$C236*('A1'!H12-'A1'!H14)))</f>
        <v>8031.5601497714042</v>
      </c>
      <c r="I236" s="217">
        <f ca="1">H236*(1+('A1'!I14+$C236*('A1'!I12-'A1'!I14)))</f>
        <v>8808.5253659411865</v>
      </c>
      <c r="J236" s="217">
        <f ca="1">I236*(1+('A1'!J14+$C236*('A1'!J12-'A1'!J14)))</f>
        <v>9569.1641433398418</v>
      </c>
      <c r="K236" s="216">
        <f ca="1">'A1'!F21+$C236*('A1'!F19-'A1'!F21)</f>
        <v>0.35143726873531506</v>
      </c>
      <c r="L236" s="216">
        <f ca="1">'A1'!G21+$C236*('A1'!G19-'A1'!G21)</f>
        <v>0.34605082100270235</v>
      </c>
      <c r="M236" s="216">
        <f ca="1">'A1'!H21+$C236*('A1'!H19-'A1'!H21)</f>
        <v>0.33585759713639596</v>
      </c>
      <c r="N236" s="216">
        <f ca="1">'A1'!I21+$C236*('A1'!I19-'A1'!I21)</f>
        <v>0.33085759713639595</v>
      </c>
      <c r="O236" s="216">
        <f ca="1">'A1'!J21+$C236*('A1'!J19-'A1'!J21)</f>
        <v>0.32585759713639595</v>
      </c>
      <c r="P236" s="216">
        <f ca="1">'A1'!F28+$C236*('A1'!F26-'A1'!F28)</f>
        <v>0.44701694033423411</v>
      </c>
      <c r="Q236" s="216">
        <f ca="1">'A1'!G28+$C236*('A1'!G26-'A1'!G28)</f>
        <v>0.4416304926016214</v>
      </c>
      <c r="R236" s="216">
        <f ca="1">'A1'!H28+$C236*('A1'!H26-'A1'!H28)</f>
        <v>0.43384065680216188</v>
      </c>
      <c r="S236" s="216">
        <f ca="1">'A1'!I28+$C236*('A1'!I26-'A1'!I28)</f>
        <v>0.43124404486900869</v>
      </c>
      <c r="T236" s="216">
        <f ca="1">'A1'!J28+$C236*('A1'!J26-'A1'!J28)</f>
        <v>0.4286474329358555</v>
      </c>
      <c r="U236" s="217">
        <f t="shared" ca="1" si="46"/>
        <v>1272.9695575109865</v>
      </c>
      <c r="V236" s="217">
        <f t="shared" ca="1" si="47"/>
        <v>1525.9347887465083</v>
      </c>
      <c r="W236" s="217">
        <f t="shared" ca="1" si="48"/>
        <v>1849.6823260898523</v>
      </c>
      <c r="X236" s="217">
        <f t="shared" ca="1" si="49"/>
        <v>2095.5337209111503</v>
      </c>
      <c r="Y236" s="217">
        <f t="shared" ca="1" si="50"/>
        <v>2349.1816636029043</v>
      </c>
      <c r="Z236" s="217">
        <f ca="1">F236*('A1'!F35+$C236*('A1'!F33-'A1'!F35))</f>
        <v>362.56160532918949</v>
      </c>
      <c r="AA236" s="217">
        <f ca="1">G236*('A1'!G35+$C236*('A1'!G33-'A1'!G35))</f>
        <v>408.27040431756956</v>
      </c>
      <c r="AB236" s="217">
        <f ca="1">H236*('A1'!H35+$C236*('A1'!H33-'A1'!H35))</f>
        <v>436.01295014746955</v>
      </c>
      <c r="AC236" s="217">
        <f ca="1">I236*('A1'!I35+$C236*('A1'!I33-'A1'!I35))</f>
        <v>456.00089823574399</v>
      </c>
      <c r="AD236" s="217">
        <f ca="1">J236*('A1'!J35+$C236*('A1'!J33-'A1'!J35))</f>
        <v>476.23941809527656</v>
      </c>
      <c r="AE236" s="217">
        <f ca="1">F236*('A1'!F43+$C236*('A1'!F41-'A1'!F43))</f>
        <v>629.16233063716652</v>
      </c>
      <c r="AF236" s="217">
        <f ca="1">G236*('A1'!G43+$C236*('A1'!G41-'A1'!G43))</f>
        <v>695.87222793381</v>
      </c>
      <c r="AG236" s="217">
        <f ca="1">H236*('A1'!H43+$C236*('A1'!H41-'A1'!H43))</f>
        <v>697.32990123885975</v>
      </c>
      <c r="AH236" s="217">
        <f ca="1">I236*('A1'!I43+$C236*('A1'!I41-'A1'!I43))</f>
        <v>676.70365521361509</v>
      </c>
      <c r="AI236" s="217">
        <f ca="1">J236*('A1'!J43+$C236*('A1'!J41-'A1'!J43))</f>
        <v>687.29293226630148</v>
      </c>
      <c r="AJ236" s="217">
        <f ca="1">(U236-Z236)*DCF!$H$40</f>
        <v>220.31872442799488</v>
      </c>
      <c r="AK236" s="217">
        <f ca="1">(V236-AA236)*DCF!$H$40</f>
        <v>270.47478103180316</v>
      </c>
      <c r="AL236" s="217">
        <f ca="1">(W236-AB236)*DCF!$H$40</f>
        <v>342.1079889780566</v>
      </c>
      <c r="AM236" s="217">
        <f ca="1">(X236-AC236)*DCF!$H$40</f>
        <v>396.76694308744834</v>
      </c>
      <c r="AN236" s="217">
        <f ca="1">(Y236-AD236)*DCF!$H$40</f>
        <v>453.25202341284592</v>
      </c>
      <c r="AO236" s="217">
        <f ca="1">(F236-DCF!$H$7)*DCF!$H$41</f>
        <v>315.37542854279366</v>
      </c>
      <c r="AP236" s="217">
        <f ca="1">(G236-F236)*DCF!$H$41</f>
        <v>289.02053812443</v>
      </c>
      <c r="AQ236" s="217">
        <f ca="1">(H236-G236)*DCF!$H$41</f>
        <v>280.25603105736826</v>
      </c>
      <c r="AR236" s="217">
        <f ca="1">(I236-H236)*DCF!$H$41</f>
        <v>257.82611332378252</v>
      </c>
      <c r="AS236" s="217">
        <f ca="1">(J236-I236)*DCF!$H$41</f>
        <v>252.40839041267279</v>
      </c>
      <c r="AT236" s="217">
        <f ca="1">(U236-Z236)*(1-DCF!$H$40)+Z236-AE236-AO236</f>
        <v>108.11307390303159</v>
      </c>
      <c r="AU236" s="217">
        <f ca="1">(V236-AA236)*(1-DCF!$H$40)+AA236-AF236-AP236</f>
        <v>270.56724165646517</v>
      </c>
      <c r="AV236" s="217">
        <f ca="1">(W236-AB236)*(1-DCF!$H$40)+AB236-AG236-AQ236</f>
        <v>529.98840481556772</v>
      </c>
      <c r="AW236" s="217">
        <f ca="1">(X236-AC236)*(1-DCF!$H$40)+AC236-AH236-AR236</f>
        <v>764.23700928630456</v>
      </c>
      <c r="AX236" s="217">
        <f ca="1">(Y236-AD236)*(1-DCF!$H$40)+AD236-AI236-AS236</f>
        <v>956.22831751108401</v>
      </c>
      <c r="AY236" s="218">
        <f t="shared" ca="1" si="51"/>
        <v>0.11031201047810921</v>
      </c>
      <c r="AZ236" s="219">
        <f t="shared" ca="1" si="52"/>
        <v>13.562402095621842</v>
      </c>
      <c r="BA236" s="217">
        <f ca="1">SUMPRODUCT(AT236:AX236,(1+$AY236)^(-{1,2,3,4,5}))</f>
        <v>1773.5822179861884</v>
      </c>
      <c r="BB236" s="217">
        <f t="shared" ca="1" si="53"/>
        <v>31860.546317444434</v>
      </c>
      <c r="BC236" s="217">
        <f t="shared" ca="1" si="54"/>
        <v>18881.132065996626</v>
      </c>
      <c r="BD236" s="217">
        <f t="shared" ca="1" si="55"/>
        <v>20654.714283982816</v>
      </c>
      <c r="BE236" s="217">
        <f ca="1">BD236-(DCF!$J$48-DCF!$J$51)</f>
        <v>20092.574283982816</v>
      </c>
      <c r="BF236" s="220">
        <f ca="1">BE236/DCF!$J$55</f>
        <v>810.84842389881101</v>
      </c>
    </row>
    <row r="237" spans="1:58" ht="15" customHeight="1">
      <c r="A237">
        <v>211</v>
      </c>
      <c r="B237" s="215">
        <f t="shared" ca="1" si="42"/>
        <v>0.45424053693406774</v>
      </c>
      <c r="C237" s="216">
        <f t="shared" ca="1" si="43"/>
        <v>0.4765713676534018</v>
      </c>
      <c r="D237" s="215">
        <f t="shared" ca="1" si="44"/>
        <v>0.17559365560870299</v>
      </c>
      <c r="E237" s="216">
        <f t="shared" ca="1" si="45"/>
        <v>0.29630529493134528</v>
      </c>
      <c r="F237" s="217">
        <f ca="1">DCF!$H$7*(1+('A1'!F14+$C237*('A1'!F12-'A1'!F14)))</f>
        <v>6290.7989432449376</v>
      </c>
      <c r="G237" s="217">
        <f ca="1">F237*(1+('A1'!G14+$C237*('A1'!G12-'A1'!G14)))</f>
        <v>7117.9490782418561</v>
      </c>
      <c r="H237" s="217">
        <f ca="1">G237*(1+('A1'!H14+$C237*('A1'!H12-'A1'!H14)))</f>
        <v>7914.8339266775984</v>
      </c>
      <c r="I237" s="217">
        <f ca="1">H237*(1+('A1'!I14+$C237*('A1'!I12-'A1'!I14)))</f>
        <v>8650.0541136382453</v>
      </c>
      <c r="J237" s="217">
        <f ca="1">I237*(1+('A1'!J14+$C237*('A1'!J12-'A1'!J14)))</f>
        <v>9371.1225876650333</v>
      </c>
      <c r="K237" s="216">
        <f ca="1">'A1'!F21+$C237*('A1'!F19-'A1'!F21)</f>
        <v>0.35378857477906289</v>
      </c>
      <c r="L237" s="216">
        <f ca="1">'A1'!G21+$C237*('A1'!G19-'A1'!G21)</f>
        <v>0.3492571474259949</v>
      </c>
      <c r="M237" s="216">
        <f ca="1">'A1'!H21+$C237*('A1'!H19-'A1'!H21)</f>
        <v>0.33949143374946084</v>
      </c>
      <c r="N237" s="216">
        <f ca="1">'A1'!I21+$C237*('A1'!I19-'A1'!I21)</f>
        <v>0.33449143374946083</v>
      </c>
      <c r="O237" s="216">
        <f ca="1">'A1'!J21+$C237*('A1'!J19-'A1'!J21)</f>
        <v>0.32949143374946083</v>
      </c>
      <c r="P237" s="216">
        <f ca="1">'A1'!F28+$C237*('A1'!F26-'A1'!F28)</f>
        <v>0.44808571580866496</v>
      </c>
      <c r="Q237" s="216">
        <f ca="1">'A1'!G28+$C237*('A1'!G26-'A1'!G28)</f>
        <v>0.44355428845559691</v>
      </c>
      <c r="R237" s="216">
        <f ca="1">'A1'!H28+$C237*('A1'!H26-'A1'!H28)</f>
        <v>0.43640571794079591</v>
      </c>
      <c r="S237" s="216">
        <f ca="1">'A1'!I28+$C237*('A1'!I26-'A1'!I28)</f>
        <v>0.43402286110252891</v>
      </c>
      <c r="T237" s="216">
        <f ca="1">'A1'!J28+$C237*('A1'!J26-'A1'!J28)</f>
        <v>0.43164000426426191</v>
      </c>
      <c r="U237" s="217">
        <f t="shared" ca="1" si="46"/>
        <v>1246.3690034003753</v>
      </c>
      <c r="V237" s="217">
        <f t="shared" ca="1" si="47"/>
        <v>1474.7576489888772</v>
      </c>
      <c r="W237" s="217">
        <f t="shared" ca="1" si="48"/>
        <v>1773.7368268670398</v>
      </c>
      <c r="X237" s="217">
        <f t="shared" ca="1" si="49"/>
        <v>2002.3638760639956</v>
      </c>
      <c r="Y237" s="217">
        <f t="shared" ca="1" si="50"/>
        <v>2238.4665767126685</v>
      </c>
      <c r="Z237" s="217">
        <f ca="1">F237*('A1'!F35+$C237*('A1'!F33-'A1'!F35))</f>
        <v>362.45786331462216</v>
      </c>
      <c r="AA237" s="217">
        <f ca="1">G237*('A1'!G35+$C237*('A1'!G33-'A1'!G35))</f>
        <v>407.39073557994516</v>
      </c>
      <c r="AB237" s="217">
        <f ca="1">H237*('A1'!H35+$C237*('A1'!H33-'A1'!H35))</f>
        <v>433.39822007960674</v>
      </c>
      <c r="AC237" s="217">
        <f ca="1">I237*('A1'!I35+$C237*('A1'!I33-'A1'!I35))</f>
        <v>452.23472116046804</v>
      </c>
      <c r="AD237" s="217">
        <f ca="1">J237*('A1'!J35+$C237*('A1'!J33-'A1'!J35))</f>
        <v>471.1907604126273</v>
      </c>
      <c r="AE237" s="217">
        <f ca="1">F237*('A1'!F43+$C237*('A1'!F41-'A1'!F43))</f>
        <v>632.02759063664678</v>
      </c>
      <c r="AF237" s="217">
        <f ca="1">G237*('A1'!G43+$C237*('A1'!G41-'A1'!G43))</f>
        <v>699.8367685491387</v>
      </c>
      <c r="AG237" s="217">
        <f ca="1">H237*('A1'!H43+$C237*('A1'!H41-'A1'!H43))</f>
        <v>699.03814927962776</v>
      </c>
      <c r="AH237" s="217">
        <f ca="1">I237*('A1'!I43+$C237*('A1'!I41-'A1'!I43))</f>
        <v>677.47225662319545</v>
      </c>
      <c r="AI237" s="217">
        <f ca="1">J237*('A1'!J43+$C237*('A1'!J41-'A1'!J43))</f>
        <v>687.0907281080606</v>
      </c>
      <c r="AJ237" s="217">
        <f ca="1">(U237-Z237)*DCF!$H$40</f>
        <v>213.90649590075225</v>
      </c>
      <c r="AK237" s="217">
        <f ca="1">(V237-AA237)*DCF!$H$40</f>
        <v>258.30279304496156</v>
      </c>
      <c r="AL237" s="217">
        <f ca="1">(W237-AB237)*DCF!$H$40</f>
        <v>324.36194284255879</v>
      </c>
      <c r="AM237" s="217">
        <f ca="1">(X237-AC237)*DCF!$H$40</f>
        <v>375.13125548665363</v>
      </c>
      <c r="AN237" s="217">
        <f ca="1">(Y237-AD237)*DCF!$H$40</f>
        <v>427.68074754460997</v>
      </c>
      <c r="AO237" s="217">
        <f ca="1">(F237-DCF!$H$7)*DCF!$H$41</f>
        <v>307.00233366876563</v>
      </c>
      <c r="AP237" s="217">
        <f ca="1">(G237-F237)*DCF!$H$41</f>
        <v>274.47934605465764</v>
      </c>
      <c r="AQ237" s="217">
        <f ca="1">(H237-G237)*DCF!$H$41</f>
        <v>264.43619220387643</v>
      </c>
      <c r="AR237" s="217">
        <f ca="1">(I237-H237)*DCF!$H$41</f>
        <v>243.97355157766287</v>
      </c>
      <c r="AS237" s="217">
        <f ca="1">(J237-I237)*DCF!$H$41</f>
        <v>239.27748402318761</v>
      </c>
      <c r="AT237" s="217">
        <f ca="1">(U237-Z237)*(1-DCF!$H$40)+Z237-AE237-AO237</f>
        <v>93.432583194210508</v>
      </c>
      <c r="AU237" s="217">
        <f ca="1">(V237-AA237)*(1-DCF!$H$40)+AA237-AF237-AP237</f>
        <v>242.13874134011951</v>
      </c>
      <c r="AV237" s="217">
        <f ca="1">(W237-AB237)*(1-DCF!$H$40)+AB237-AG237-AQ237</f>
        <v>485.90054254097697</v>
      </c>
      <c r="AW237" s="217">
        <f ca="1">(X237-AC237)*(1-DCF!$H$40)+AC237-AH237-AR237</f>
        <v>705.78681237648368</v>
      </c>
      <c r="AX237" s="217">
        <f ca="1">(Y237-AD237)*(1-DCF!$H$40)+AD237-AI237-AS237</f>
        <v>884.41761703681038</v>
      </c>
      <c r="AY237" s="218">
        <f t="shared" ca="1" si="51"/>
        <v>9.8426105898626909E-2</v>
      </c>
      <c r="AZ237" s="219">
        <f t="shared" ca="1" si="52"/>
        <v>11.185221179725382</v>
      </c>
      <c r="BA237" s="217">
        <f ca="1">SUMPRODUCT(AT237:AX237,(1+$AY237)^(-{1,2,3,4,5}))</f>
        <v>1690.3148508174538</v>
      </c>
      <c r="BB237" s="217">
        <f t="shared" ca="1" si="53"/>
        <v>25037.743763953909</v>
      </c>
      <c r="BC237" s="217">
        <f t="shared" ca="1" si="54"/>
        <v>15658.168425229578</v>
      </c>
      <c r="BD237" s="217">
        <f t="shared" ca="1" si="55"/>
        <v>17348.483276047031</v>
      </c>
      <c r="BE237" s="217">
        <f ca="1">BD237-(DCF!$J$48-DCF!$J$51)</f>
        <v>16786.343276047031</v>
      </c>
      <c r="BF237" s="220">
        <f ca="1">BE237/DCF!$J$55</f>
        <v>677.42340010944008</v>
      </c>
    </row>
    <row r="238" spans="1:58" ht="15" customHeight="1">
      <c r="A238">
        <v>212</v>
      </c>
      <c r="B238" s="215">
        <f t="shared" ca="1" si="42"/>
        <v>4.810157604049814E-2</v>
      </c>
      <c r="C238" s="216">
        <f t="shared" ca="1" si="43"/>
        <v>0.15508316485115034</v>
      </c>
      <c r="D238" s="215">
        <f t="shared" ca="1" si="44"/>
        <v>8.0012299060966741E-2</v>
      </c>
      <c r="E238" s="216">
        <f t="shared" ca="1" si="45"/>
        <v>0.2000153732353675</v>
      </c>
      <c r="F238" s="217">
        <f ca="1">DCF!$H$7*(1+('A1'!F14+$C238*('A1'!F12-'A1'!F14)))</f>
        <v>6101.0500475917124</v>
      </c>
      <c r="G238" s="217">
        <f ca="1">F238*(1+('A1'!G14+$C238*('A1'!G12-'A1'!G14)))</f>
        <v>6609.0385729915824</v>
      </c>
      <c r="H238" s="217">
        <f ca="1">G238*(1+('A1'!H14+$C238*('A1'!H12-'A1'!H14)))</f>
        <v>7072.7340820491345</v>
      </c>
      <c r="I238" s="217">
        <f ca="1">H238*(1+('A1'!I14+$C238*('A1'!I12-'A1'!I14)))</f>
        <v>7525.0883648551217</v>
      </c>
      <c r="J238" s="217">
        <f ca="1">I238*(1+('A1'!J14+$C238*('A1'!J12-'A1'!J14)))</f>
        <v>7983.0337994563188</v>
      </c>
      <c r="K238" s="216">
        <f ca="1">'A1'!F21+$C238*('A1'!F19-'A1'!F21)</f>
        <v>0.37147042593318674</v>
      </c>
      <c r="L238" s="216">
        <f ca="1">'A1'!G21+$C238*('A1'!G19-'A1'!G21)</f>
        <v>0.37336876263616375</v>
      </c>
      <c r="M238" s="216">
        <f ca="1">'A1'!H21+$C238*('A1'!H19-'A1'!H21)</f>
        <v>0.3668179309876522</v>
      </c>
      <c r="N238" s="216">
        <f ca="1">'A1'!I21+$C238*('A1'!I19-'A1'!I21)</f>
        <v>0.36181793098765219</v>
      </c>
      <c r="O238" s="216">
        <f ca="1">'A1'!J21+$C238*('A1'!J19-'A1'!J21)</f>
        <v>0.35681793098765219</v>
      </c>
      <c r="P238" s="216">
        <f ca="1">'A1'!F28+$C238*('A1'!F26-'A1'!F28)</f>
        <v>0.45612292087872125</v>
      </c>
      <c r="Q238" s="216">
        <f ca="1">'A1'!G28+$C238*('A1'!G26-'A1'!G28)</f>
        <v>0.45802125758169826</v>
      </c>
      <c r="R238" s="216">
        <f ca="1">'A1'!H28+$C238*('A1'!H26-'A1'!H28)</f>
        <v>0.45569501010893099</v>
      </c>
      <c r="S238" s="216">
        <f ca="1">'A1'!I28+$C238*('A1'!I26-'A1'!I28)</f>
        <v>0.45491959428467527</v>
      </c>
      <c r="T238" s="216">
        <f ca="1">'A1'!J28+$C238*('A1'!J26-'A1'!J28)</f>
        <v>0.45414417846041949</v>
      </c>
      <c r="U238" s="217">
        <f t="shared" ca="1" si="46"/>
        <v>1051.8616196383368</v>
      </c>
      <c r="V238" s="217">
        <f t="shared" ca="1" si="47"/>
        <v>1114.3498601714812</v>
      </c>
      <c r="W238" s="217">
        <f t="shared" ca="1" si="48"/>
        <v>1255.3187706288579</v>
      </c>
      <c r="X238" s="217">
        <f t="shared" ca="1" si="49"/>
        <v>1379.0663162877649</v>
      </c>
      <c r="Y238" s="217">
        <f t="shared" ca="1" si="50"/>
        <v>1509.0958696539676</v>
      </c>
      <c r="Z238" s="217">
        <f ca="1">F238*('A1'!F35+$C238*('A1'!F33-'A1'!F35))</f>
        <v>361.33215210402381</v>
      </c>
      <c r="AA238" s="217">
        <f ca="1">G238*('A1'!G35+$C238*('A1'!G33-'A1'!G35))</f>
        <v>399.51088534024944</v>
      </c>
      <c r="AB238" s="217">
        <f ca="1">H238*('A1'!H35+$C238*('A1'!H33-'A1'!H35))</f>
        <v>412.29856308140552</v>
      </c>
      <c r="AC238" s="217">
        <f ca="1">I238*('A1'!I35+$C238*('A1'!I33-'A1'!I35))</f>
        <v>422.45095092872145</v>
      </c>
      <c r="AD238" s="217">
        <f ca="1">J238*('A1'!J35+$C238*('A1'!J33-'A1'!J35))</f>
        <v>432.19348300875316</v>
      </c>
      <c r="AE238" s="217">
        <f ca="1">F238*('A1'!F43+$C238*('A1'!F41-'A1'!F43))</f>
        <v>652.19210222917263</v>
      </c>
      <c r="AF238" s="217">
        <f ca="1">G238*('A1'!G43+$C238*('A1'!G41-'A1'!G43))</f>
        <v>724.16616424573169</v>
      </c>
      <c r="AG238" s="217">
        <f ca="1">H238*('A1'!H43+$C238*('A1'!H41-'A1'!H43))</f>
        <v>704.24690911934204</v>
      </c>
      <c r="AH238" s="217">
        <f ca="1">I238*('A1'!I43+$C238*('A1'!I41-'A1'!I43))</f>
        <v>674.03788648201601</v>
      </c>
      <c r="AI238" s="217">
        <f ca="1">J238*('A1'!J43+$C238*('A1'!J41-'A1'!J43))</f>
        <v>675.14184681539996</v>
      </c>
      <c r="AJ238" s="217">
        <f ca="1">(U238-Z238)*DCF!$H$40</f>
        <v>167.10813114330372</v>
      </c>
      <c r="AK238" s="217">
        <f ca="1">(V238-AA238)*DCF!$H$40</f>
        <v>172.9910319091581</v>
      </c>
      <c r="AL238" s="217">
        <f ca="1">(W238-AB238)*DCF!$H$40</f>
        <v>204.01089022648347</v>
      </c>
      <c r="AM238" s="217">
        <f ca="1">(X238-AC238)*DCF!$H$40</f>
        <v>231.50091841688851</v>
      </c>
      <c r="AN238" s="217">
        <f ca="1">(Y238-AD238)*DCF!$H$40</f>
        <v>260.61037756814187</v>
      </c>
      <c r="AO238" s="217">
        <f ca="1">(F238-DCF!$H$7)*DCF!$H$41</f>
        <v>244.03655443488475</v>
      </c>
      <c r="AP238" s="217">
        <f ca="1">(G238-F238)*DCF!$H$41</f>
        <v>168.56958894837828</v>
      </c>
      <c r="AQ238" s="217">
        <f ca="1">(H238-G238)*DCF!$H$41</f>
        <v>153.87150978954094</v>
      </c>
      <c r="AR238" s="217">
        <f ca="1">(I238-H238)*DCF!$H$41</f>
        <v>150.10806681434389</v>
      </c>
      <c r="AS238" s="217">
        <f ca="1">(J238-I238)*DCF!$H$41</f>
        <v>151.9634200610036</v>
      </c>
      <c r="AT238" s="217">
        <f ca="1">(U238-Z238)*(1-DCF!$H$40)+Z238-AE238-AO238</f>
        <v>-11.475168169024357</v>
      </c>
      <c r="AU238" s="217">
        <f ca="1">(V238-AA238)*(1-DCF!$H$40)+AA238-AF238-AP238</f>
        <v>48.623075068213211</v>
      </c>
      <c r="AV238" s="217">
        <f ca="1">(W238-AB238)*(1-DCF!$H$40)+AB238-AG238-AQ238</f>
        <v>193.18946149349142</v>
      </c>
      <c r="AW238" s="217">
        <f ca="1">(X238-AC238)*(1-DCF!$H$40)+AC238-AH238-AR238</f>
        <v>323.4194445745166</v>
      </c>
      <c r="AX238" s="217">
        <f ca="1">(Y238-AD238)*(1-DCF!$H$40)+AD238-AI238-AS238</f>
        <v>421.38022520942206</v>
      </c>
      <c r="AY238" s="218">
        <f t="shared" ca="1" si="51"/>
        <v>9.6500307464707349E-2</v>
      </c>
      <c r="AZ238" s="219">
        <f t="shared" ca="1" si="52"/>
        <v>10.80006149294147</v>
      </c>
      <c r="BA238" s="217">
        <f ca="1">SUMPRODUCT(AT238:AX238,(1+$AY238)^(-{1,2,3,4,5}))</f>
        <v>666.09602489716576</v>
      </c>
      <c r="BB238" s="217">
        <f t="shared" ca="1" si="53"/>
        <v>16298.328191006836</v>
      </c>
      <c r="BC238" s="217">
        <f t="shared" ca="1" si="54"/>
        <v>10282.513059344114</v>
      </c>
      <c r="BD238" s="217">
        <f t="shared" ca="1" si="55"/>
        <v>10948.60908424128</v>
      </c>
      <c r="BE238" s="217">
        <f ca="1">BD238-(DCF!$J$48-DCF!$J$51)</f>
        <v>10386.46908424128</v>
      </c>
      <c r="BF238" s="220">
        <f ca="1">BE238/DCF!$J$55</f>
        <v>419.15246736424467</v>
      </c>
    </row>
    <row r="239" spans="1:58" ht="15" customHeight="1">
      <c r="A239">
        <v>213</v>
      </c>
      <c r="B239" s="215">
        <f t="shared" ca="1" si="42"/>
        <v>0.45002061964768536</v>
      </c>
      <c r="C239" s="216">
        <f t="shared" ca="1" si="43"/>
        <v>0.47435251640930787</v>
      </c>
      <c r="D239" s="215">
        <f t="shared" ca="1" si="44"/>
        <v>0.62738951964949108</v>
      </c>
      <c r="E239" s="216">
        <f t="shared" ca="1" si="45"/>
        <v>0.56836909265524738</v>
      </c>
      <c r="F239" s="217">
        <f ca="1">DCF!$H$7*(1+('A1'!F14+$C239*('A1'!F12-'A1'!F14)))</f>
        <v>6289.4893319761086</v>
      </c>
      <c r="G239" s="217">
        <f ca="1">F239*(1+('A1'!G14+$C239*('A1'!G12-'A1'!G14)))</f>
        <v>7114.3739556275295</v>
      </c>
      <c r="H239" s="217">
        <f ca="1">G239*(1+('A1'!H14+$C239*('A1'!H12-'A1'!H14)))</f>
        <v>7908.8064079176447</v>
      </c>
      <c r="I239" s="217">
        <f ca="1">H239*(1+('A1'!I14+$C239*('A1'!I12-'A1'!I14)))</f>
        <v>8641.8873282386085</v>
      </c>
      <c r="J239" s="217">
        <f ca="1">I239*(1+('A1'!J14+$C239*('A1'!J12-'A1'!J14)))</f>
        <v>9360.9327646978381</v>
      </c>
      <c r="K239" s="216">
        <f ca="1">'A1'!F21+$C239*('A1'!F19-'A1'!F21)</f>
        <v>0.3539106115974881</v>
      </c>
      <c r="L239" s="216">
        <f ca="1">'A1'!G21+$C239*('A1'!G19-'A1'!G21)</f>
        <v>0.34942356126930191</v>
      </c>
      <c r="M239" s="216">
        <f ca="1">'A1'!H21+$C239*('A1'!H19-'A1'!H21)</f>
        <v>0.3396800361052088</v>
      </c>
      <c r="N239" s="216">
        <f ca="1">'A1'!I21+$C239*('A1'!I19-'A1'!I21)</f>
        <v>0.3346800361052088</v>
      </c>
      <c r="O239" s="216">
        <f ca="1">'A1'!J21+$C239*('A1'!J19-'A1'!J21)</f>
        <v>0.3296800361052088</v>
      </c>
      <c r="P239" s="216">
        <f ca="1">'A1'!F28+$C239*('A1'!F26-'A1'!F28)</f>
        <v>0.4481411870897673</v>
      </c>
      <c r="Q239" s="216">
        <f ca="1">'A1'!G28+$C239*('A1'!G26-'A1'!G28)</f>
        <v>0.44365413676158116</v>
      </c>
      <c r="R239" s="216">
        <f ca="1">'A1'!H28+$C239*('A1'!H26-'A1'!H28)</f>
        <v>0.43653884901544154</v>
      </c>
      <c r="S239" s="216">
        <f ca="1">'A1'!I28+$C239*('A1'!I26-'A1'!I28)</f>
        <v>0.43416708643339502</v>
      </c>
      <c r="T239" s="216">
        <f ca="1">'A1'!J28+$C239*('A1'!J26-'A1'!J28)</f>
        <v>0.43179532385134844</v>
      </c>
      <c r="U239" s="217">
        <f t="shared" ca="1" si="46"/>
        <v>1244.9931004403659</v>
      </c>
      <c r="V239" s="217">
        <f t="shared" ca="1" si="47"/>
        <v>1472.1226359675802</v>
      </c>
      <c r="W239" s="217">
        <f t="shared" ca="1" si="48"/>
        <v>1769.8415153287551</v>
      </c>
      <c r="X239" s="217">
        <f t="shared" ca="1" si="49"/>
        <v>1997.5971226195315</v>
      </c>
      <c r="Y239" s="217">
        <f t="shared" ca="1" si="50"/>
        <v>2232.8131181704211</v>
      </c>
      <c r="Z239" s="217">
        <f ca="1">F239*('A1'!F35+$C239*('A1'!F33-'A1'!F35))</f>
        <v>362.45218446080469</v>
      </c>
      <c r="AA239" s="217">
        <f ca="1">G239*('A1'!G35+$C239*('A1'!G33-'A1'!G35))</f>
        <v>407.34397336361923</v>
      </c>
      <c r="AB239" s="217">
        <f ca="1">H239*('A1'!H35+$C239*('A1'!H33-'A1'!H35))</f>
        <v>433.26120003977093</v>
      </c>
      <c r="AC239" s="217">
        <f ca="1">I239*('A1'!I35+$C239*('A1'!I33-'A1'!I35))</f>
        <v>452.03785302973097</v>
      </c>
      <c r="AD239" s="217">
        <f ca="1">J239*('A1'!J35+$C239*('A1'!J33-'A1'!J35))</f>
        <v>470.92765066860585</v>
      </c>
      <c r="AE239" s="217">
        <f ca="1">F239*('A1'!F43+$C239*('A1'!F41-'A1'!F43))</f>
        <v>632.17512468632469</v>
      </c>
      <c r="AF239" s="217">
        <f ca="1">G239*('A1'!G43+$C239*('A1'!G41-'A1'!G43))</f>
        <v>700.03776329865934</v>
      </c>
      <c r="AG239" s="217">
        <f ca="1">H239*('A1'!H43+$C239*('A1'!H41-'A1'!H43))</f>
        <v>699.11999508270992</v>
      </c>
      <c r="AH239" s="217">
        <f ca="1">I239*('A1'!I43+$C239*('A1'!I41-'A1'!I43))</f>
        <v>677.5037611590185</v>
      </c>
      <c r="AI239" s="217">
        <f ca="1">J239*('A1'!J43+$C239*('A1'!J41-'A1'!J43))</f>
        <v>687.07057837225886</v>
      </c>
      <c r="AJ239" s="217">
        <f ca="1">(U239-Z239)*DCF!$H$40</f>
        <v>213.57490166705381</v>
      </c>
      <c r="AK239" s="217">
        <f ca="1">(V239-AA239)*DCF!$H$40</f>
        <v>257.67643635015855</v>
      </c>
      <c r="AL239" s="217">
        <f ca="1">(W239-AB239)*DCF!$H$40</f>
        <v>323.45243629993416</v>
      </c>
      <c r="AM239" s="217">
        <f ca="1">(X239-AC239)*DCF!$H$40</f>
        <v>374.02534324073173</v>
      </c>
      <c r="AN239" s="217">
        <f ca="1">(Y239-AD239)*DCF!$H$40</f>
        <v>426.37628313543928</v>
      </c>
      <c r="AO239" s="217">
        <f ca="1">(F239-DCF!$H$7)*DCF!$H$41</f>
        <v>306.56775567688106</v>
      </c>
      <c r="AP239" s="217">
        <f ca="1">(G239-F239)*DCF!$H$41</f>
        <v>273.7275646714703</v>
      </c>
      <c r="AQ239" s="217">
        <f ca="1">(H239-G239)*DCF!$H$41</f>
        <v>263.62239545545282</v>
      </c>
      <c r="AR239" s="217">
        <f ca="1">(I239-H239)*DCF!$H$41</f>
        <v>243.26366290878295</v>
      </c>
      <c r="AS239" s="217">
        <f ca="1">(J239-I239)*DCF!$H$41</f>
        <v>238.60616450682258</v>
      </c>
      <c r="AT239" s="217">
        <f ca="1">(U239-Z239)*(1-DCF!$H$40)+Z239-AE239-AO239</f>
        <v>92.675318410106286</v>
      </c>
      <c r="AU239" s="217">
        <f ca="1">(V239-AA239)*(1-DCF!$H$40)+AA239-AF239-AP239</f>
        <v>240.68087164729195</v>
      </c>
      <c r="AV239" s="217">
        <f ca="1">(W239-AB239)*(1-DCF!$H$40)+AB239-AG239-AQ239</f>
        <v>483.64668849065828</v>
      </c>
      <c r="AW239" s="217">
        <f ca="1">(X239-AC239)*(1-DCF!$H$40)+AC239-AH239-AR239</f>
        <v>702.8043553109984</v>
      </c>
      <c r="AX239" s="217">
        <f ca="1">(Y239-AD239)*(1-DCF!$H$40)+AD239-AI239-AS239</f>
        <v>880.76009215590057</v>
      </c>
      <c r="AY239" s="218">
        <f t="shared" ca="1" si="51"/>
        <v>0.10386738185310496</v>
      </c>
      <c r="AZ239" s="219">
        <f t="shared" ca="1" si="52"/>
        <v>12.27347637062099</v>
      </c>
      <c r="BA239" s="217">
        <f ca="1">SUMPRODUCT(AT239:AX239,(1+$AY239)^(-{1,2,3,4,5}))</f>
        <v>1651.7414076879004</v>
      </c>
      <c r="BB239" s="217">
        <f t="shared" ca="1" si="53"/>
        <v>27404.379045877238</v>
      </c>
      <c r="BC239" s="217">
        <f t="shared" ca="1" si="54"/>
        <v>16719.968811027953</v>
      </c>
      <c r="BD239" s="217">
        <f t="shared" ca="1" si="55"/>
        <v>18371.710218715853</v>
      </c>
      <c r="BE239" s="217">
        <f ca="1">BD239-(DCF!$J$48-DCF!$J$51)</f>
        <v>17809.570218715853</v>
      </c>
      <c r="BF239" s="220">
        <f ca="1">BE239/DCF!$J$55</f>
        <v>718.71636446668583</v>
      </c>
    </row>
    <row r="240" spans="1:58" ht="15" customHeight="1">
      <c r="A240">
        <v>214</v>
      </c>
      <c r="B240" s="215">
        <f t="shared" ca="1" si="42"/>
        <v>0.50812520620161294</v>
      </c>
      <c r="C240" s="216">
        <f t="shared" ca="1" si="43"/>
        <v>0.50407924332692677</v>
      </c>
      <c r="D240" s="215">
        <f t="shared" ca="1" si="44"/>
        <v>0.4194638499850446</v>
      </c>
      <c r="E240" s="216">
        <f t="shared" ca="1" si="45"/>
        <v>0.4579649822775998</v>
      </c>
      <c r="F240" s="217">
        <f ca="1">DCF!$H$7*(1+('A1'!F14+$C240*('A1'!F12-'A1'!F14)))</f>
        <v>6307.0346526281164</v>
      </c>
      <c r="G240" s="217">
        <f ca="1">F240*(1+('A1'!G14+$C240*('A1'!G12-'A1'!G14)))</f>
        <v>7162.3435200858266</v>
      </c>
      <c r="H240" s="217">
        <f ca="1">G240*(1+('A1'!H14+$C240*('A1'!H12-'A1'!H14)))</f>
        <v>7989.8112273569268</v>
      </c>
      <c r="I240" s="217">
        <f ca="1">H240*(1+('A1'!I14+$C240*('A1'!I12-'A1'!I14)))</f>
        <v>8751.776608527769</v>
      </c>
      <c r="J240" s="217">
        <f ca="1">I240*(1+('A1'!J14+$C240*('A1'!J12-'A1'!J14)))</f>
        <v>9498.1766640956648</v>
      </c>
      <c r="K240" s="216">
        <f ca="1">'A1'!F21+$C240*('A1'!F19-'A1'!F21)</f>
        <v>0.35227564161701902</v>
      </c>
      <c r="L240" s="216">
        <f ca="1">'A1'!G21+$C240*('A1'!G19-'A1'!G21)</f>
        <v>0.34719405675048048</v>
      </c>
      <c r="M240" s="216">
        <f ca="1">'A1'!H21+$C240*('A1'!H19-'A1'!H21)</f>
        <v>0.33715326431721121</v>
      </c>
      <c r="N240" s="216">
        <f ca="1">'A1'!I21+$C240*('A1'!I19-'A1'!I21)</f>
        <v>0.33215326431721121</v>
      </c>
      <c r="O240" s="216">
        <f ca="1">'A1'!J21+$C240*('A1'!J19-'A1'!J21)</f>
        <v>0.3271532643172112</v>
      </c>
      <c r="P240" s="216">
        <f ca="1">'A1'!F28+$C240*('A1'!F26-'A1'!F28)</f>
        <v>0.44739801891682685</v>
      </c>
      <c r="Q240" s="216">
        <f ca="1">'A1'!G28+$C240*('A1'!G26-'A1'!G28)</f>
        <v>0.44231643405028831</v>
      </c>
      <c r="R240" s="216">
        <f ca="1">'A1'!H28+$C240*('A1'!H26-'A1'!H28)</f>
        <v>0.4347552454003844</v>
      </c>
      <c r="S240" s="216">
        <f ca="1">'A1'!I28+$C240*('A1'!I26-'A1'!I28)</f>
        <v>0.43223484918374977</v>
      </c>
      <c r="T240" s="216">
        <f ca="1">'A1'!J28+$C240*('A1'!J26-'A1'!J28)</f>
        <v>0.42971445296711513</v>
      </c>
      <c r="U240" s="217">
        <f t="shared" ca="1" si="46"/>
        <v>1263.4651648471779</v>
      </c>
      <c r="V240" s="217">
        <f t="shared" ca="1" si="47"/>
        <v>1507.5981722591591</v>
      </c>
      <c r="W240" s="217">
        <f t="shared" ca="1" si="48"/>
        <v>1822.4079499229274</v>
      </c>
      <c r="X240" s="217">
        <f t="shared" ca="1" si="49"/>
        <v>2062.0225969533899</v>
      </c>
      <c r="Y240" s="217">
        <f t="shared" ca="1" si="50"/>
        <v>2309.3133739783207</v>
      </c>
      <c r="Z240" s="217">
        <f ca="1">F240*('A1'!F35+$C240*('A1'!F33-'A1'!F35))</f>
        <v>362.52585288101955</v>
      </c>
      <c r="AA240" s="217">
        <f ca="1">G240*('A1'!G35+$C240*('A1'!G33-'A1'!G35))</f>
        <v>407.96141122479742</v>
      </c>
      <c r="AB240" s="217">
        <f ca="1">H240*('A1'!H35+$C240*('A1'!H33-'A1'!H35))</f>
        <v>435.08619566549396</v>
      </c>
      <c r="AC240" s="217">
        <f ca="1">I240*('A1'!I35+$C240*('A1'!I33-'A1'!I35))</f>
        <v>454.66397612749495</v>
      </c>
      <c r="AD240" s="217">
        <f ca="1">J240*('A1'!J35+$C240*('A1'!J33-'A1'!J35))</f>
        <v>474.44388871948343</v>
      </c>
      <c r="AE240" s="217">
        <f ca="1">F240*('A1'!F43+$C240*('A1'!F41-'A1'!F43))</f>
        <v>630.18890668242307</v>
      </c>
      <c r="AF240" s="217">
        <f ca="1">G240*('A1'!G43+$C240*('A1'!G41-'A1'!G43))</f>
        <v>697.30590023803677</v>
      </c>
      <c r="AG240" s="217">
        <f ca="1">H240*('A1'!H43+$C240*('A1'!H41-'A1'!H43))</f>
        <v>697.96774894909015</v>
      </c>
      <c r="AH240" s="217">
        <f ca="1">I240*('A1'!I43+$C240*('A1'!I41-'A1'!I43))</f>
        <v>677.01316523938385</v>
      </c>
      <c r="AI240" s="217">
        <f ca="1">J240*('A1'!J43+$C240*('A1'!J41-'A1'!J43))</f>
        <v>687.26172006481124</v>
      </c>
      <c r="AJ240" s="217">
        <f ca="1">(U240-Z240)*DCF!$H$40</f>
        <v>218.02731349581032</v>
      </c>
      <c r="AK240" s="217">
        <f ca="1">(V240-AA240)*DCF!$H$40</f>
        <v>266.11209617031557</v>
      </c>
      <c r="AL240" s="217">
        <f ca="1">(W240-AB240)*DCF!$H$40</f>
        <v>335.73186453029888</v>
      </c>
      <c r="AM240" s="217">
        <f ca="1">(X240-AC240)*DCF!$H$40</f>
        <v>388.98078623986652</v>
      </c>
      <c r="AN240" s="217">
        <f ca="1">(Y240-AD240)*DCF!$H$40</f>
        <v>444.0384154326386</v>
      </c>
      <c r="AO240" s="217">
        <f ca="1">(F240-DCF!$H$7)*DCF!$H$41</f>
        <v>312.38994917613053</v>
      </c>
      <c r="AP240" s="217">
        <f ca="1">(G240-F240)*DCF!$H$41</f>
        <v>283.82346648038293</v>
      </c>
      <c r="AQ240" s="217">
        <f ca="1">(H240-G240)*DCF!$H$41</f>
        <v>274.58472841083989</v>
      </c>
      <c r="AR240" s="217">
        <f ca="1">(I240-H240)*DCF!$H$41</f>
        <v>252.84860715260581</v>
      </c>
      <c r="AS240" s="217">
        <f ca="1">(J240-I240)*DCF!$H$41</f>
        <v>247.68345005250998</v>
      </c>
      <c r="AT240" s="217">
        <f ca="1">(U240-Z240)*(1-DCF!$H$40)+Z240-AE240-AO240</f>
        <v>102.8589954928139</v>
      </c>
      <c r="AU240" s="217">
        <f ca="1">(V240-AA240)*(1-DCF!$H$40)+AA240-AF240-AP240</f>
        <v>260.35670937042397</v>
      </c>
      <c r="AV240" s="217">
        <f ca="1">(W240-AB240)*(1-DCF!$H$40)+AB240-AG240-AQ240</f>
        <v>514.12360803269848</v>
      </c>
      <c r="AW240" s="217">
        <f ca="1">(X240-AC240)*(1-DCF!$H$40)+AC240-AH240-AR240</f>
        <v>743.18003832153363</v>
      </c>
      <c r="AX240" s="217">
        <f ca="1">(Y240-AD240)*(1-DCF!$H$40)+AD240-AI240-AS240</f>
        <v>930.32978842836098</v>
      </c>
      <c r="AY240" s="218">
        <f t="shared" ca="1" si="51"/>
        <v>0.101659299645552</v>
      </c>
      <c r="AZ240" s="219">
        <f t="shared" ca="1" si="52"/>
        <v>11.831859929110399</v>
      </c>
      <c r="BA240" s="217">
        <f ca="1">SUMPRODUCT(AT240:AX240,(1+$AY240)^(-{1,2,3,4,5}))</f>
        <v>1770.291491402038</v>
      </c>
      <c r="BB240" s="217">
        <f t="shared" ca="1" si="53"/>
        <v>27323.472373332828</v>
      </c>
      <c r="BC240" s="217">
        <f t="shared" ca="1" si="54"/>
        <v>16838.343540677994</v>
      </c>
      <c r="BD240" s="217">
        <f t="shared" ca="1" si="55"/>
        <v>18608.63503208003</v>
      </c>
      <c r="BE240" s="217">
        <f ca="1">BD240-(DCF!$J$48-DCF!$J$51)</f>
        <v>18046.495032080031</v>
      </c>
      <c r="BF240" s="220">
        <f ca="1">BE240/DCF!$J$55</f>
        <v>728.27761375130376</v>
      </c>
    </row>
    <row r="241" spans="1:58" ht="15" customHeight="1">
      <c r="A241">
        <v>215</v>
      </c>
      <c r="B241" s="215">
        <f t="shared" ca="1" si="42"/>
        <v>0.35725212866375522</v>
      </c>
      <c r="C241" s="216">
        <f t="shared" ca="1" si="43"/>
        <v>0.42264176832381062</v>
      </c>
      <c r="D241" s="215">
        <f t="shared" ca="1" si="44"/>
        <v>0.69739146069352775</v>
      </c>
      <c r="E241" s="216">
        <f t="shared" ca="1" si="45"/>
        <v>0.61102150489617535</v>
      </c>
      <c r="F241" s="217">
        <f ca="1">DCF!$H$7*(1+('A1'!F14+$C241*('A1'!F12-'A1'!F14)))</f>
        <v>6258.9685935567877</v>
      </c>
      <c r="G241" s="217">
        <f ca="1">F241*(1+('A1'!G14+$C241*('A1'!G12-'A1'!G14)))</f>
        <v>7031.3019423098003</v>
      </c>
      <c r="H241" s="217">
        <f ca="1">G241*(1+('A1'!H14+$C241*('A1'!H12-'A1'!H14)))</f>
        <v>7769.1908846724309</v>
      </c>
      <c r="I241" s="217">
        <f ca="1">H241*(1+('A1'!I14+$C241*('A1'!I12-'A1'!I14)))</f>
        <v>8453.1730405609396</v>
      </c>
      <c r="J241" s="217">
        <f ca="1">I241*(1+('A1'!J14+$C241*('A1'!J12-'A1'!J14)))</f>
        <v>9125.9181727156756</v>
      </c>
      <c r="K241" s="216">
        <f ca="1">'A1'!F21+$C241*('A1'!F19-'A1'!F21)</f>
        <v>0.3567547027421904</v>
      </c>
      <c r="L241" s="216">
        <f ca="1">'A1'!G21+$C241*('A1'!G19-'A1'!G21)</f>
        <v>0.35330186737571423</v>
      </c>
      <c r="M241" s="216">
        <f ca="1">'A1'!H21+$C241*('A1'!H19-'A1'!H21)</f>
        <v>0.34407544969247611</v>
      </c>
      <c r="N241" s="216">
        <f ca="1">'A1'!I21+$C241*('A1'!I19-'A1'!I21)</f>
        <v>0.33907544969247611</v>
      </c>
      <c r="O241" s="216">
        <f ca="1">'A1'!J21+$C241*('A1'!J19-'A1'!J21)</f>
        <v>0.3340754496924761</v>
      </c>
      <c r="P241" s="216">
        <f ca="1">'A1'!F28+$C241*('A1'!F26-'A1'!F28)</f>
        <v>0.44943395579190476</v>
      </c>
      <c r="Q241" s="216">
        <f ca="1">'A1'!G28+$C241*('A1'!G26-'A1'!G28)</f>
        <v>0.44598112042542853</v>
      </c>
      <c r="R241" s="216">
        <f ca="1">'A1'!H28+$C241*('A1'!H26-'A1'!H28)</f>
        <v>0.43964149390057139</v>
      </c>
      <c r="S241" s="216">
        <f ca="1">'A1'!I28+$C241*('A1'!I26-'A1'!I28)</f>
        <v>0.43752828505895236</v>
      </c>
      <c r="T241" s="216">
        <f ca="1">'A1'!J28+$C241*('A1'!J26-'A1'!J28)</f>
        <v>0.43541507621733327</v>
      </c>
      <c r="U241" s="217">
        <f t="shared" ca="1" si="46"/>
        <v>1213.0590993102085</v>
      </c>
      <c r="V241" s="217">
        <f t="shared" ca="1" si="47"/>
        <v>1411.3019177284448</v>
      </c>
      <c r="W241" s="217">
        <f t="shared" ca="1" si="48"/>
        <v>1680.3443503459889</v>
      </c>
      <c r="X241" s="217">
        <f t="shared" ca="1" si="49"/>
        <v>1888.4072867612251</v>
      </c>
      <c r="Y241" s="217">
        <f t="shared" ca="1" si="50"/>
        <v>2103.6105985828044</v>
      </c>
      <c r="Z241" s="217">
        <f ca="1">F241*('A1'!F35+$C241*('A1'!F33-'A1'!F35))</f>
        <v>362.31160784208708</v>
      </c>
      <c r="AA241" s="217">
        <f ca="1">G241*('A1'!G35+$C241*('A1'!G33-'A1'!G35))</f>
        <v>406.22350155804304</v>
      </c>
      <c r="AB241" s="217">
        <f ca="1">H241*('A1'!H35+$C241*('A1'!H33-'A1'!H35))</f>
        <v>430.03202276697078</v>
      </c>
      <c r="AC241" s="217">
        <f ca="1">I241*('A1'!I35+$C241*('A1'!I33-'A1'!I35))</f>
        <v>447.41206833081645</v>
      </c>
      <c r="AD241" s="217">
        <f ca="1">J241*('A1'!J35+$C241*('A1'!J33-'A1'!J35))</f>
        <v>464.76748734293847</v>
      </c>
      <c r="AE241" s="217">
        <f ca="1">F241*('A1'!F43+$C241*('A1'!F41-'A1'!F43))</f>
        <v>635.58051420596598</v>
      </c>
      <c r="AF241" s="217">
        <f ca="1">G241*('A1'!G43+$C241*('A1'!G41-'A1'!G43))</f>
        <v>704.58945733755104</v>
      </c>
      <c r="AG241" s="217">
        <f ca="1">H241*('A1'!H43+$C241*('A1'!H41-'A1'!H43))</f>
        <v>700.83958280259378</v>
      </c>
      <c r="AH241" s="217">
        <f ca="1">I241*('A1'!I43+$C241*('A1'!I41-'A1'!I43))</f>
        <v>678.00819878994491</v>
      </c>
      <c r="AI241" s="217">
        <f ca="1">J241*('A1'!J43+$C241*('A1'!J41-'A1'!J43))</f>
        <v>686.33783875108747</v>
      </c>
      <c r="AJ241" s="217">
        <f ca="1">(U241-Z241)*DCF!$H$40</f>
        <v>205.88089293528535</v>
      </c>
      <c r="AK241" s="217">
        <f ca="1">(V241-AA241)*DCF!$H$40</f>
        <v>243.22897671323722</v>
      </c>
      <c r="AL241" s="217">
        <f ca="1">(W241-AB241)*DCF!$H$40</f>
        <v>302.57558327412238</v>
      </c>
      <c r="AM241" s="217">
        <f ca="1">(X241-AC241)*DCF!$H$40</f>
        <v>348.72084286015888</v>
      </c>
      <c r="AN241" s="217">
        <f ca="1">(Y241-AD241)*DCF!$H$40</f>
        <v>396.60003292004757</v>
      </c>
      <c r="AO241" s="217">
        <f ca="1">(F241-DCF!$H$7)*DCF!$H$41</f>
        <v>296.43983334695037</v>
      </c>
      <c r="AP241" s="217">
        <f ca="1">(G241-F241)*DCF!$H$41</f>
        <v>256.28908650630939</v>
      </c>
      <c r="AQ241" s="217">
        <f ca="1">(H241-G241)*DCF!$H$41</f>
        <v>244.85914441809567</v>
      </c>
      <c r="AR241" s="217">
        <f ca="1">(I241-H241)*DCF!$H$41</f>
        <v>226.97085682278487</v>
      </c>
      <c r="AS241" s="217">
        <f ca="1">(J241-I241)*DCF!$H$41</f>
        <v>223.24199213964232</v>
      </c>
      <c r="AT241" s="217">
        <f ca="1">(U241-Z241)*(1-DCF!$H$40)+Z241-AE241-AO241</f>
        <v>75.157858822006745</v>
      </c>
      <c r="AU241" s="217">
        <f ca="1">(V241-AA241)*(1-DCF!$H$40)+AA241-AF241-AP241</f>
        <v>207.19439717134713</v>
      </c>
      <c r="AV241" s="217">
        <f ca="1">(W241-AB241)*(1-DCF!$H$40)+AB241-AG241-AQ241</f>
        <v>432.07003985117706</v>
      </c>
      <c r="AW241" s="217">
        <f ca="1">(X241-AC241)*(1-DCF!$H$40)+AC241-AH241-AR241</f>
        <v>634.70738828833646</v>
      </c>
      <c r="AX241" s="217">
        <f ca="1">(Y241-AD241)*(1-DCF!$H$40)+AD241-AI241-AS241</f>
        <v>797.43073477202699</v>
      </c>
      <c r="AY241" s="218">
        <f t="shared" ca="1" si="51"/>
        <v>0.10472043009792351</v>
      </c>
      <c r="AZ241" s="219">
        <f t="shared" ca="1" si="52"/>
        <v>12.444086019584702</v>
      </c>
      <c r="BA241" s="217">
        <f ca="1">SUMPRODUCT(AT241:AX241,(1+$AY241)^(-{1,2,3,4,5}))</f>
        <v>1469.0899154210726</v>
      </c>
      <c r="BB241" s="217">
        <f t="shared" ca="1" si="53"/>
        <v>26177.511240474483</v>
      </c>
      <c r="BC241" s="217">
        <f t="shared" ca="1" si="54"/>
        <v>15909.862500202058</v>
      </c>
      <c r="BD241" s="217">
        <f t="shared" ca="1" si="55"/>
        <v>17378.952415623131</v>
      </c>
      <c r="BE241" s="217">
        <f ca="1">BD241-(DCF!$J$48-DCF!$J$51)</f>
        <v>16816.812415623132</v>
      </c>
      <c r="BF241" s="220">
        <f ca="1">BE241/DCF!$J$55</f>
        <v>678.653001326967</v>
      </c>
    </row>
    <row r="242" spans="1:58" ht="15" customHeight="1">
      <c r="A242">
        <v>216</v>
      </c>
      <c r="B242" s="215">
        <f t="shared" ca="1" si="42"/>
        <v>0.2177004001386933</v>
      </c>
      <c r="C242" s="216">
        <f t="shared" ca="1" si="43"/>
        <v>0.32992453693132107</v>
      </c>
      <c r="D242" s="215">
        <f t="shared" ca="1" si="44"/>
        <v>0.77595869971734233</v>
      </c>
      <c r="E242" s="216">
        <f t="shared" ca="1" si="45"/>
        <v>0.66530513875870634</v>
      </c>
      <c r="F242" s="217">
        <f ca="1">DCF!$H$7*(1+('A1'!F14+$C242*('A1'!F12-'A1'!F14)))</f>
        <v>6204.2449921574189</v>
      </c>
      <c r="G242" s="217">
        <f ca="1">F242*(1+('A1'!G14+$C242*('A1'!G12-'A1'!G14)))</f>
        <v>6883.5395900937647</v>
      </c>
      <c r="H242" s="217">
        <f ca="1">G242*(1+('A1'!H14+$C242*('A1'!H12-'A1'!H14)))</f>
        <v>7522.9528891207656</v>
      </c>
      <c r="I242" s="217">
        <f ca="1">H242*(1+('A1'!I14+$C242*('A1'!I12-'A1'!I14)))</f>
        <v>8122.4811409237418</v>
      </c>
      <c r="J242" s="217">
        <f ca="1">I242*(1+('A1'!J14+$C242*('A1'!J12-'A1'!J14)))</f>
        <v>8716.1916060106141</v>
      </c>
      <c r="K242" s="216">
        <f ca="1">'A1'!F21+$C242*('A1'!F19-'A1'!F21)</f>
        <v>0.36185415046877734</v>
      </c>
      <c r="L242" s="216">
        <f ca="1">'A1'!G21+$C242*('A1'!G19-'A1'!G21)</f>
        <v>0.36025565973015095</v>
      </c>
      <c r="M242" s="216">
        <f ca="1">'A1'!H21+$C242*('A1'!H19-'A1'!H21)</f>
        <v>0.35195641436083769</v>
      </c>
      <c r="N242" s="216">
        <f ca="1">'A1'!I21+$C242*('A1'!I19-'A1'!I21)</f>
        <v>0.34695641436083768</v>
      </c>
      <c r="O242" s="216">
        <f ca="1">'A1'!J21+$C242*('A1'!J19-'A1'!J21)</f>
        <v>0.34195641436083768</v>
      </c>
      <c r="P242" s="216">
        <f ca="1">'A1'!F28+$C242*('A1'!F26-'A1'!F28)</f>
        <v>0.451751886576717</v>
      </c>
      <c r="Q242" s="216">
        <f ca="1">'A1'!G28+$C242*('A1'!G26-'A1'!G28)</f>
        <v>0.45015339583809055</v>
      </c>
      <c r="R242" s="216">
        <f ca="1">'A1'!H28+$C242*('A1'!H26-'A1'!H28)</f>
        <v>0.44520452778412078</v>
      </c>
      <c r="S242" s="216">
        <f ca="1">'A1'!I28+$C242*('A1'!I26-'A1'!I28)</f>
        <v>0.44355490509946416</v>
      </c>
      <c r="T242" s="216">
        <f ca="1">'A1'!J28+$C242*('A1'!J26-'A1'!J28)</f>
        <v>0.44190528241480753</v>
      </c>
      <c r="U242" s="217">
        <f t="shared" ca="1" si="46"/>
        <v>1156.4338112288672</v>
      </c>
      <c r="V242" s="217">
        <f t="shared" ca="1" si="47"/>
        <v>1305.0567719192766</v>
      </c>
      <c r="W242" s="217">
        <f t="shared" ca="1" si="48"/>
        <v>1525.9486763171187</v>
      </c>
      <c r="X242" s="217">
        <f t="shared" ca="1" si="49"/>
        <v>1701.5678569206968</v>
      </c>
      <c r="Y242" s="217">
        <f t="shared" ca="1" si="50"/>
        <v>1883.9028643014981</v>
      </c>
      <c r="Z242" s="217">
        <f ca="1">F242*('A1'!F35+$C242*('A1'!F33-'A1'!F35))</f>
        <v>362.02003624921508</v>
      </c>
      <c r="AA242" s="217">
        <f ca="1">G242*('A1'!G35+$C242*('A1'!G33-'A1'!G35))</f>
        <v>404.0689684687124</v>
      </c>
      <c r="AB242" s="217">
        <f ca="1">H242*('A1'!H35+$C242*('A1'!H33-'A1'!H35))</f>
        <v>424.07509911595349</v>
      </c>
      <c r="AC242" s="217">
        <f ca="1">I242*('A1'!I35+$C242*('A1'!I33-'A1'!I35))</f>
        <v>438.94623622374519</v>
      </c>
      <c r="AD242" s="217">
        <f ca="1">J242*('A1'!J35+$C242*('A1'!J33-'A1'!J35))</f>
        <v>453.59850418358178</v>
      </c>
      <c r="AE242" s="217">
        <f ca="1">F242*('A1'!F43+$C242*('A1'!F41-'A1'!F43))</f>
        <v>641.52829601639598</v>
      </c>
      <c r="AF242" s="217">
        <f ca="1">G242*('A1'!G43+$C242*('A1'!G41-'A1'!G43))</f>
        <v>712.12035145092943</v>
      </c>
      <c r="AG242" s="217">
        <f ca="1">H242*('A1'!H43+$C242*('A1'!H41-'A1'!H43))</f>
        <v>703.03981716720443</v>
      </c>
      <c r="AH242" s="217">
        <f ca="1">I242*('A1'!I43+$C242*('A1'!I41-'A1'!I43))</f>
        <v>677.84250436741252</v>
      </c>
      <c r="AI242" s="217">
        <f ca="1">J242*('A1'!J43+$C242*('A1'!J41-'A1'!J43))</f>
        <v>683.8082527613351</v>
      </c>
      <c r="AJ242" s="217">
        <f ca="1">(U242-Z242)*DCF!$H$40</f>
        <v>192.2481335450758</v>
      </c>
      <c r="AK242" s="217">
        <f ca="1">(V242-AA242)*DCF!$H$40</f>
        <v>218.03904843503651</v>
      </c>
      <c r="AL242" s="217">
        <f ca="1">(W242-AB242)*DCF!$H$40</f>
        <v>266.65340568268198</v>
      </c>
      <c r="AM242" s="217">
        <f ca="1">(X242-AC242)*DCF!$H$40</f>
        <v>305.55443220866226</v>
      </c>
      <c r="AN242" s="217">
        <f ca="1">(Y242-AD242)*DCF!$H$40</f>
        <v>346.13365514853575</v>
      </c>
      <c r="AO242" s="217">
        <f ca="1">(F242-DCF!$H$7)*DCF!$H$41</f>
        <v>278.28049601466495</v>
      </c>
      <c r="AP242" s="217">
        <f ca="1">(G242-F242)*DCF!$H$41</f>
        <v>225.41534980312176</v>
      </c>
      <c r="AQ242" s="217">
        <f ca="1">(H242-G242)*DCF!$H$41</f>
        <v>212.18124346462966</v>
      </c>
      <c r="AR242" s="217">
        <f ca="1">(I242-H242)*DCF!$H$41</f>
        <v>198.94589329515867</v>
      </c>
      <c r="AS242" s="217">
        <f ca="1">(J242-I242)*DCF!$H$41</f>
        <v>197.01533410673801</v>
      </c>
      <c r="AT242" s="217">
        <f ca="1">(U242-Z242)*(1-DCF!$H$40)+Z242-AE242-AO242</f>
        <v>44.376885652730437</v>
      </c>
      <c r="AU242" s="217">
        <f ca="1">(V242-AA242)*(1-DCF!$H$40)+AA242-AF242-AP242</f>
        <v>149.48202223018873</v>
      </c>
      <c r="AV242" s="217">
        <f ca="1">(W242-AB242)*(1-DCF!$H$40)+AB242-AG242-AQ242</f>
        <v>344.07421000260263</v>
      </c>
      <c r="AW242" s="217">
        <f ca="1">(X242-AC242)*(1-DCF!$H$40)+AC242-AH242-AR242</f>
        <v>519.22502704946328</v>
      </c>
      <c r="AX242" s="217">
        <f ca="1">(Y242-AD242)*(1-DCF!$H$40)+AD242-AI242-AS242</f>
        <v>656.94562228488917</v>
      </c>
      <c r="AY242" s="218">
        <f t="shared" ca="1" si="51"/>
        <v>0.10580610277517413</v>
      </c>
      <c r="AZ242" s="219">
        <f t="shared" ca="1" si="52"/>
        <v>12.661220555034825</v>
      </c>
      <c r="BA242" s="217">
        <f ca="1">SUMPRODUCT(AT242:AX242,(1+$AY242)^(-{1,2,3,4,5}))</f>
        <v>1161.3957600655426</v>
      </c>
      <c r="BB242" s="217">
        <f t="shared" ca="1" si="53"/>
        <v>23852.50966918311</v>
      </c>
      <c r="BC242" s="217">
        <f t="shared" ca="1" si="54"/>
        <v>14425.775475692322</v>
      </c>
      <c r="BD242" s="217">
        <f t="shared" ca="1" si="55"/>
        <v>15587.171235757865</v>
      </c>
      <c r="BE242" s="217">
        <f ca="1">BD242-(DCF!$J$48-DCF!$J$51)</f>
        <v>15025.031235757866</v>
      </c>
      <c r="BF242" s="220">
        <f ca="1">BE242/DCF!$J$55</f>
        <v>606.34454920276698</v>
      </c>
    </row>
    <row r="243" spans="1:58" ht="15" customHeight="1">
      <c r="A243">
        <v>217</v>
      </c>
      <c r="B243" s="215">
        <f t="shared" ca="1" si="42"/>
        <v>0.381650094047708</v>
      </c>
      <c r="C243" s="216">
        <f t="shared" ca="1" si="43"/>
        <v>0.43683526302698367</v>
      </c>
      <c r="D243" s="215">
        <f t="shared" ca="1" si="44"/>
        <v>0.17959263477930942</v>
      </c>
      <c r="E243" s="216">
        <f t="shared" ca="1" si="45"/>
        <v>0.29966033669749276</v>
      </c>
      <c r="F243" s="217">
        <f ca="1">DCF!$H$7*(1+('A1'!F14+$C243*('A1'!F12-'A1'!F14)))</f>
        <v>6267.3458836778918</v>
      </c>
      <c r="G243" s="217">
        <f ca="1">F243*(1+('A1'!G14+$C243*('A1'!G12-'A1'!G14)))</f>
        <v>7054.0562898351927</v>
      </c>
      <c r="H243" s="217">
        <f ca="1">G243*(1+('A1'!H14+$C243*('A1'!H12-'A1'!H14)))</f>
        <v>7807.3489738480021</v>
      </c>
      <c r="I243" s="217">
        <f ca="1">H243*(1+('A1'!I14+$C243*('A1'!I12-'A1'!I14)))</f>
        <v>8504.6637033684929</v>
      </c>
      <c r="J243" s="217">
        <f ca="1">I243*(1+('A1'!J14+$C243*('A1'!J12-'A1'!J14)))</f>
        <v>9189.9564789441083</v>
      </c>
      <c r="K243" s="216">
        <f ca="1">'A1'!F21+$C243*('A1'!F19-'A1'!F21)</f>
        <v>0.35597406053351588</v>
      </c>
      <c r="L243" s="216">
        <f ca="1">'A1'!G21+$C243*('A1'!G19-'A1'!G21)</f>
        <v>0.35223735527297623</v>
      </c>
      <c r="M243" s="216">
        <f ca="1">'A1'!H21+$C243*('A1'!H19-'A1'!H21)</f>
        <v>0.34286900264270637</v>
      </c>
      <c r="N243" s="216">
        <f ca="1">'A1'!I21+$C243*('A1'!I19-'A1'!I21)</f>
        <v>0.33786900264270636</v>
      </c>
      <c r="O243" s="216">
        <f ca="1">'A1'!J21+$C243*('A1'!J19-'A1'!J21)</f>
        <v>0.33286900264270636</v>
      </c>
      <c r="P243" s="216">
        <f ca="1">'A1'!F28+$C243*('A1'!F26-'A1'!F28)</f>
        <v>0.44907911842432541</v>
      </c>
      <c r="Q243" s="216">
        <f ca="1">'A1'!G28+$C243*('A1'!G26-'A1'!G28)</f>
        <v>0.44534241316378576</v>
      </c>
      <c r="R243" s="216">
        <f ca="1">'A1'!H28+$C243*('A1'!H26-'A1'!H28)</f>
        <v>0.438789884218381</v>
      </c>
      <c r="S243" s="216">
        <f ca="1">'A1'!I28+$C243*('A1'!I26-'A1'!I28)</f>
        <v>0.4366057079032461</v>
      </c>
      <c r="T243" s="216">
        <f ca="1">'A1'!J28+$C243*('A1'!J26-'A1'!J28)</f>
        <v>0.43442153158811114</v>
      </c>
      <c r="U243" s="217">
        <f t="shared" ca="1" si="46"/>
        <v>1221.7991563946641</v>
      </c>
      <c r="V243" s="217">
        <f t="shared" ca="1" si="47"/>
        <v>1427.8837076485549</v>
      </c>
      <c r="W243" s="217">
        <f t="shared" ca="1" si="48"/>
        <v>1704.6652656139202</v>
      </c>
      <c r="X243" s="217">
        <f t="shared" ca="1" si="49"/>
        <v>1918.0167434115112</v>
      </c>
      <c r="Y243" s="217">
        <f t="shared" ca="1" si="50"/>
        <v>2138.5898626571211</v>
      </c>
      <c r="Z243" s="217">
        <f ca="1">F243*('A1'!F35+$C243*('A1'!F33-'A1'!F35))</f>
        <v>362.35176458278596</v>
      </c>
      <c r="AA243" s="217">
        <f ca="1">G243*('A1'!G35+$C243*('A1'!G33-'A1'!G35))</f>
        <v>406.53688462200893</v>
      </c>
      <c r="AB243" s="217">
        <f ca="1">H243*('A1'!H35+$C243*('A1'!H33-'A1'!H35))</f>
        <v>430.92515966300232</v>
      </c>
      <c r="AC243" s="217">
        <f ca="1">I243*('A1'!I35+$C243*('A1'!I33-'A1'!I35))</f>
        <v>448.68885072556839</v>
      </c>
      <c r="AD243" s="217">
        <f ca="1">J243*('A1'!J35+$C243*('A1'!J33-'A1'!J35))</f>
        <v>466.46359815263708</v>
      </c>
      <c r="AE243" s="217">
        <f ca="1">F243*('A1'!F43+$C243*('A1'!F41-'A1'!F43))</f>
        <v>634.65209345301787</v>
      </c>
      <c r="AF243" s="217">
        <f ca="1">G243*('A1'!G43+$C243*('A1'!G41-'A1'!G43))</f>
        <v>703.36535461384153</v>
      </c>
      <c r="AG243" s="217">
        <f ca="1">H243*('A1'!H43+$C243*('A1'!H41-'A1'!H43))</f>
        <v>700.4032552653382</v>
      </c>
      <c r="AH243" s="217">
        <f ca="1">I243*('A1'!I43+$C243*('A1'!I41-'A1'!I43))</f>
        <v>677.91325661641122</v>
      </c>
      <c r="AI243" s="217">
        <f ca="1">J243*('A1'!J43+$C243*('A1'!J41-'A1'!J43))</f>
        <v>686.58868615595691</v>
      </c>
      <c r="AJ243" s="217">
        <f ca="1">(U243-Z243)*DCF!$H$40</f>
        <v>207.98626881847449</v>
      </c>
      <c r="AK243" s="217">
        <f ca="1">(V243-AA243)*DCF!$H$40</f>
        <v>247.16593117242411</v>
      </c>
      <c r="AL243" s="217">
        <f ca="1">(W243-AB243)*DCF!$H$40</f>
        <v>308.24510564012212</v>
      </c>
      <c r="AM243" s="217">
        <f ca="1">(X243-AC243)*DCF!$H$40</f>
        <v>355.57735002999817</v>
      </c>
      <c r="AN243" s="217">
        <f ca="1">(Y243-AD243)*DCF!$H$40</f>
        <v>404.65455601008512</v>
      </c>
      <c r="AO243" s="217">
        <f ca="1">(F243-DCF!$H$7)*DCF!$H$41</f>
        <v>299.21973147772849</v>
      </c>
      <c r="AP243" s="217">
        <f ca="1">(G243-F243)*DCF!$H$41</f>
        <v>261.059931782825</v>
      </c>
      <c r="AQ243" s="217">
        <f ca="1">(H243-G243)*DCF!$H$41</f>
        <v>249.97068192023451</v>
      </c>
      <c r="AR243" s="217">
        <f ca="1">(I243-H243)*DCF!$H$41</f>
        <v>231.39510332519964</v>
      </c>
      <c r="AS243" s="217">
        <f ca="1">(J243-I243)*DCF!$H$41</f>
        <v>227.40576944556375</v>
      </c>
      <c r="AT243" s="217">
        <f ca="1">(U243-Z243)*(1-DCF!$H$40)+Z243-AE243-AO243</f>
        <v>79.941062645443139</v>
      </c>
      <c r="AU243" s="217">
        <f ca="1">(V243-AA243)*(1-DCF!$H$40)+AA243-AF243-AP243</f>
        <v>216.29249007946413</v>
      </c>
      <c r="AV243" s="217">
        <f ca="1">(W243-AB243)*(1-DCF!$H$40)+AB243-AG243-AQ243</f>
        <v>446.04622278822535</v>
      </c>
      <c r="AW243" s="217">
        <f ca="1">(X243-AC243)*(1-DCF!$H$40)+AC243-AH243-AR243</f>
        <v>653.13103343990224</v>
      </c>
      <c r="AX243" s="217">
        <f ca="1">(Y243-AD243)*(1-DCF!$H$40)+AD243-AI243-AS243</f>
        <v>819.9408510455155</v>
      </c>
      <c r="AY243" s="218">
        <f t="shared" ca="1" si="51"/>
        <v>9.8493206733949859E-2</v>
      </c>
      <c r="AZ243" s="219">
        <f t="shared" ca="1" si="52"/>
        <v>11.198641346789971</v>
      </c>
      <c r="BA243" s="217">
        <f ca="1">SUMPRODUCT(AT243:AX243,(1+$AY243)^(-{1,2,3,4,5}))</f>
        <v>1549.6903736814083</v>
      </c>
      <c r="BB243" s="217">
        <f t="shared" ca="1" si="53"/>
        <v>23949.300859777923</v>
      </c>
      <c r="BC243" s="217">
        <f t="shared" ca="1" si="54"/>
        <v>14972.901315472</v>
      </c>
      <c r="BD243" s="217">
        <f t="shared" ca="1" si="55"/>
        <v>16522.591689153407</v>
      </c>
      <c r="BE243" s="217">
        <f ca="1">BD243-(DCF!$J$48-DCF!$J$51)</f>
        <v>15960.451689153408</v>
      </c>
      <c r="BF243" s="220">
        <f ca="1">BE243/DCF!$J$55</f>
        <v>644.09402767169206</v>
      </c>
    </row>
    <row r="244" spans="1:58" ht="15" customHeight="1">
      <c r="A244">
        <v>218</v>
      </c>
      <c r="B244" s="215">
        <f t="shared" ca="1" si="42"/>
        <v>0.57532340242907543</v>
      </c>
      <c r="C244" s="216">
        <f t="shared" ca="1" si="43"/>
        <v>0.5391982001060952</v>
      </c>
      <c r="D244" s="215">
        <f t="shared" ca="1" si="44"/>
        <v>0.69262033992116423</v>
      </c>
      <c r="E244" s="216">
        <f t="shared" ca="1" si="45"/>
        <v>0.60796705490556291</v>
      </c>
      <c r="F244" s="217">
        <f ca="1">DCF!$H$7*(1+('A1'!F14+$C244*('A1'!F12-'A1'!F14)))</f>
        <v>6327.7625773458994</v>
      </c>
      <c r="G244" s="217">
        <f ca="1">F244*(1+('A1'!G14+$C244*('A1'!G12-'A1'!G14)))</f>
        <v>7219.2160608471959</v>
      </c>
      <c r="H244" s="217">
        <f ca="1">G244*(1+('A1'!H14+$C244*('A1'!H12-'A1'!H14)))</f>
        <v>8086.2133436937129</v>
      </c>
      <c r="I244" s="217">
        <f ca="1">H244*(1+('A1'!I14+$C244*('A1'!I12-'A1'!I14)))</f>
        <v>8882.9304621318188</v>
      </c>
      <c r="J244" s="217">
        <f ca="1">I244*(1+('A1'!J14+$C244*('A1'!J12-'A1'!J14)))</f>
        <v>9662.3531934178445</v>
      </c>
      <c r="K244" s="216">
        <f ca="1">'A1'!F21+$C244*('A1'!F19-'A1'!F21)</f>
        <v>0.35034409899416474</v>
      </c>
      <c r="L244" s="216">
        <f ca="1">'A1'!G21+$C244*('A1'!G19-'A1'!G21)</f>
        <v>0.34456013499204285</v>
      </c>
      <c r="M244" s="216">
        <f ca="1">'A1'!H21+$C244*('A1'!H19-'A1'!H21)</f>
        <v>0.3341681529909819</v>
      </c>
      <c r="N244" s="216">
        <f ca="1">'A1'!I21+$C244*('A1'!I19-'A1'!I21)</f>
        <v>0.3291681529909819</v>
      </c>
      <c r="O244" s="216">
        <f ca="1">'A1'!J21+$C244*('A1'!J19-'A1'!J21)</f>
        <v>0.32416815299098189</v>
      </c>
      <c r="P244" s="216">
        <f ca="1">'A1'!F28+$C244*('A1'!F26-'A1'!F28)</f>
        <v>0.44652004499734765</v>
      </c>
      <c r="Q244" s="216">
        <f ca="1">'A1'!G28+$C244*('A1'!G26-'A1'!G28)</f>
        <v>0.44073608099522571</v>
      </c>
      <c r="R244" s="216">
        <f ca="1">'A1'!H28+$C244*('A1'!H26-'A1'!H28)</f>
        <v>0.43264810799363429</v>
      </c>
      <c r="S244" s="216">
        <f ca="1">'A1'!I28+$C244*('A1'!I26-'A1'!I28)</f>
        <v>0.42995211699310382</v>
      </c>
      <c r="T244" s="216">
        <f ca="1">'A1'!J28+$C244*('A1'!J26-'A1'!J28)</f>
        <v>0.42725612599257334</v>
      </c>
      <c r="U244" s="217">
        <f t="shared" ca="1" si="46"/>
        <v>1285.3954677676331</v>
      </c>
      <c r="V244" s="217">
        <f t="shared" ca="1" si="47"/>
        <v>1549.9930058693783</v>
      </c>
      <c r="W244" s="217">
        <f t="shared" ca="1" si="48"/>
        <v>1885.5734619585887</v>
      </c>
      <c r="X244" s="217">
        <f t="shared" ca="1" si="49"/>
        <v>2139.7178914684532</v>
      </c>
      <c r="Y244" s="217">
        <f t="shared" ca="1" si="50"/>
        <v>2401.8264117693884</v>
      </c>
      <c r="Z244" s="217">
        <f ca="1">F244*('A1'!F35+$C244*('A1'!F33-'A1'!F35))</f>
        <v>362.60616367873587</v>
      </c>
      <c r="AA244" s="217">
        <f ca="1">G244*('A1'!G35+$C244*('A1'!G33-'A1'!G35))</f>
        <v>408.66551271066788</v>
      </c>
      <c r="AB244" s="217">
        <f ca="1">H244*('A1'!H35+$C244*('A1'!H33-'A1'!H35))</f>
        <v>437.21201213509386</v>
      </c>
      <c r="AC244" s="217">
        <f ca="1">I244*('A1'!I35+$C244*('A1'!I33-'A1'!I35))</f>
        <v>457.73404540145651</v>
      </c>
      <c r="AD244" s="217">
        <f ca="1">J244*('A1'!J35+$C244*('A1'!J33-'A1'!J35))</f>
        <v>478.57269742323587</v>
      </c>
      <c r="AE244" s="217">
        <f ca="1">F244*('A1'!F43+$C244*('A1'!F41-'A1'!F43))</f>
        <v>627.81551965997664</v>
      </c>
      <c r="AF244" s="217">
        <f ca="1">G244*('A1'!G43+$C244*('A1'!G41-'A1'!G43))</f>
        <v>693.96925628092379</v>
      </c>
      <c r="AG244" s="217">
        <f ca="1">H244*('A1'!H43+$C244*('A1'!H41-'A1'!H43))</f>
        <v>696.44989226706593</v>
      </c>
      <c r="AH244" s="217">
        <f ca="1">I244*('A1'!I43+$C244*('A1'!I41-'A1'!I43))</f>
        <v>676.24028981280492</v>
      </c>
      <c r="AI244" s="217">
        <f ca="1">J244*('A1'!J43+$C244*('A1'!J41-'A1'!J43))</f>
        <v>687.26446663379613</v>
      </c>
      <c r="AJ244" s="217">
        <f ca="1">(U244-Z244)*DCF!$H$40</f>
        <v>223.31501158951315</v>
      </c>
      <c r="AK244" s="217">
        <f ca="1">(V244-AA244)*DCF!$H$40</f>
        <v>276.20125334440792</v>
      </c>
      <c r="AL244" s="217">
        <f ca="1">(W244-AB244)*DCF!$H$40</f>
        <v>350.50347085728578</v>
      </c>
      <c r="AM244" s="217">
        <f ca="1">(X244-AC244)*DCF!$H$40</f>
        <v>407.04009074821317</v>
      </c>
      <c r="AN244" s="217">
        <f ca="1">(Y244-AD244)*DCF!$H$40</f>
        <v>465.4273988717689</v>
      </c>
      <c r="AO244" s="217">
        <f ca="1">(F244-DCF!$H$7)*DCF!$H$41</f>
        <v>319.26824971781934</v>
      </c>
      <c r="AP244" s="217">
        <f ca="1">(G244-F244)*DCF!$H$41</f>
        <v>295.81760171083562</v>
      </c>
      <c r="AQ244" s="217">
        <f ca="1">(H244-G244)*DCF!$H$41</f>
        <v>287.7021197944477</v>
      </c>
      <c r="AR244" s="217">
        <f ca="1">(I244-H244)*DCF!$H$41</f>
        <v>264.38053311840082</v>
      </c>
      <c r="AS244" s="217">
        <f ca="1">(J244-I244)*DCF!$H$41</f>
        <v>258.64160873808055</v>
      </c>
      <c r="AT244" s="217">
        <f ca="1">(U244-Z244)*(1-DCF!$H$40)+Z244-AE244-AO244</f>
        <v>114.99668680032414</v>
      </c>
      <c r="AU244" s="217">
        <f ca="1">(V244-AA244)*(1-DCF!$H$40)+AA244-AF244-AP244</f>
        <v>284.00489453321103</v>
      </c>
      <c r="AV244" s="217">
        <f ca="1">(W244-AB244)*(1-DCF!$H$40)+AB244-AG244-AQ244</f>
        <v>550.91797903978932</v>
      </c>
      <c r="AW244" s="217">
        <f ca="1">(X244-AC244)*(1-DCF!$H$40)+AC244-AH244-AR244</f>
        <v>792.05697778903414</v>
      </c>
      <c r="AX244" s="217">
        <f ca="1">(Y244-AD244)*(1-DCF!$H$40)+AD244-AI244-AS244</f>
        <v>990.49293752574272</v>
      </c>
      <c r="AY244" s="218">
        <f t="shared" ca="1" si="51"/>
        <v>0.10465934109811126</v>
      </c>
      <c r="AZ244" s="219">
        <f t="shared" ca="1" si="52"/>
        <v>12.431868219622253</v>
      </c>
      <c r="BA244" s="217">
        <f ca="1">SUMPRODUCT(AT244:AX244,(1+$AY244)^(-{1,2,3,4,5}))</f>
        <v>1879.6104039695833</v>
      </c>
      <c r="BB244" s="217">
        <f t="shared" ca="1" si="53"/>
        <v>29859.189437525209</v>
      </c>
      <c r="BC244" s="217">
        <f t="shared" ca="1" si="54"/>
        <v>18152.488379542872</v>
      </c>
      <c r="BD244" s="217">
        <f t="shared" ca="1" si="55"/>
        <v>20032.098783512454</v>
      </c>
      <c r="BE244" s="217">
        <f ca="1">BD244-(DCF!$J$48-DCF!$J$51)</f>
        <v>19469.958783512455</v>
      </c>
      <c r="BF244" s="220">
        <f ca="1">BE244/DCF!$J$55</f>
        <v>785.72238528792923</v>
      </c>
    </row>
    <row r="245" spans="1:58" ht="15" customHeight="1">
      <c r="A245">
        <v>219</v>
      </c>
      <c r="B245" s="215">
        <f t="shared" ca="1" si="42"/>
        <v>0.5031881237928123</v>
      </c>
      <c r="C245" s="216">
        <f t="shared" ca="1" si="43"/>
        <v>0.50159661106329356</v>
      </c>
      <c r="D245" s="215">
        <f t="shared" ca="1" si="44"/>
        <v>5.5311917067426553E-2</v>
      </c>
      <c r="E245" s="216">
        <f t="shared" ca="1" si="45"/>
        <v>0.16630080737541017</v>
      </c>
      <c r="F245" s="217">
        <f ca="1">DCF!$H$7*(1+('A1'!F14+$C245*('A1'!F12-'A1'!F14)))</f>
        <v>6305.5693524204216</v>
      </c>
      <c r="G245" s="217">
        <f ca="1">F245*(1+('A1'!G14+$C245*('A1'!G12-'A1'!G14)))</f>
        <v>7158.3313462654451</v>
      </c>
      <c r="H245" s="217">
        <f ca="1">G245*(1+('A1'!H14+$C245*('A1'!H12-'A1'!H14)))</f>
        <v>7983.0252303188536</v>
      </c>
      <c r="I245" s="217">
        <f ca="1">H245*(1+('A1'!I14+$C245*('A1'!I12-'A1'!I14)))</f>
        <v>8742.5597479752614</v>
      </c>
      <c r="J245" s="217">
        <f ca="1">I245*(1+('A1'!J14+$C245*('A1'!J12-'A1'!J14)))</f>
        <v>9486.6544192862184</v>
      </c>
      <c r="K245" s="216">
        <f ca="1">'A1'!F21+$C245*('A1'!F19-'A1'!F21)</f>
        <v>0.35241218639151883</v>
      </c>
      <c r="L245" s="216">
        <f ca="1">'A1'!G21+$C245*('A1'!G19-'A1'!G21)</f>
        <v>0.34738025417025298</v>
      </c>
      <c r="M245" s="216">
        <f ca="1">'A1'!H21+$C245*('A1'!H19-'A1'!H21)</f>
        <v>0.33736428805962004</v>
      </c>
      <c r="N245" s="216">
        <f ca="1">'A1'!I21+$C245*('A1'!I19-'A1'!I21)</f>
        <v>0.33236428805962004</v>
      </c>
      <c r="O245" s="216">
        <f ca="1">'A1'!J21+$C245*('A1'!J19-'A1'!J21)</f>
        <v>0.32736428805962003</v>
      </c>
      <c r="P245" s="216">
        <f ca="1">'A1'!F28+$C245*('A1'!F26-'A1'!F28)</f>
        <v>0.44746008472341769</v>
      </c>
      <c r="Q245" s="216">
        <f ca="1">'A1'!G28+$C245*('A1'!G26-'A1'!G28)</f>
        <v>0.44242815250215178</v>
      </c>
      <c r="R245" s="216">
        <f ca="1">'A1'!H28+$C245*('A1'!H26-'A1'!H28)</f>
        <v>0.43490420333620239</v>
      </c>
      <c r="S245" s="216">
        <f ca="1">'A1'!I28+$C245*('A1'!I26-'A1'!I28)</f>
        <v>0.43239622028088592</v>
      </c>
      <c r="T245" s="216">
        <f ca="1">'A1'!J28+$C245*('A1'!J26-'A1'!J28)</f>
        <v>0.42988823722556946</v>
      </c>
      <c r="U245" s="217">
        <f t="shared" ca="1" si="46"/>
        <v>1261.9192738271595</v>
      </c>
      <c r="V245" s="217">
        <f t="shared" ca="1" si="47"/>
        <v>1504.6210712384038</v>
      </c>
      <c r="W245" s="217">
        <f t="shared" ca="1" si="48"/>
        <v>1817.9863789257247</v>
      </c>
      <c r="X245" s="217">
        <f t="shared" ca="1" si="49"/>
        <v>2056.5953109164548</v>
      </c>
      <c r="Y245" s="217">
        <f t="shared" ca="1" si="50"/>
        <v>2302.8614037738266</v>
      </c>
      <c r="Z245" s="217">
        <f ca="1">F245*('A1'!F35+$C245*('A1'!F33-'A1'!F35))</f>
        <v>362.51990005523203</v>
      </c>
      <c r="AA245" s="217">
        <f ca="1">G245*('A1'!G35+$C245*('A1'!G33-'A1'!G35))</f>
        <v>407.91059602690865</v>
      </c>
      <c r="AB245" s="217">
        <f ca="1">H245*('A1'!H35+$C245*('A1'!H33-'A1'!H35))</f>
        <v>434.93467140196344</v>
      </c>
      <c r="AC245" s="217">
        <f ca="1">I245*('A1'!I35+$C245*('A1'!I33-'A1'!I35))</f>
        <v>454.44560528333216</v>
      </c>
      <c r="AD245" s="217">
        <f ca="1">J245*('A1'!J35+$C245*('A1'!J33-'A1'!J35))</f>
        <v>474.1509629955172</v>
      </c>
      <c r="AE245" s="217">
        <f ca="1">F245*('A1'!F43+$C245*('A1'!F41-'A1'!F43))</f>
        <v>630.35558440627335</v>
      </c>
      <c r="AF245" s="217">
        <f ca="1">G245*('A1'!G43+$C245*('A1'!G41-'A1'!G43))</f>
        <v>697.53728877510503</v>
      </c>
      <c r="AG245" s="217">
        <f ca="1">H245*('A1'!H43+$C245*('A1'!H41-'A1'!H43))</f>
        <v>698.06860512885498</v>
      </c>
      <c r="AH245" s="217">
        <f ca="1">I245*('A1'!I43+$C245*('A1'!I41-'A1'!I43))</f>
        <v>677.05983410155341</v>
      </c>
      <c r="AI245" s="217">
        <f ca="1">J245*('A1'!J43+$C245*('A1'!J41-'A1'!J43))</f>
        <v>687.25231798926927</v>
      </c>
      <c r="AJ245" s="217">
        <f ca="1">(U245-Z245)*DCF!$H$40</f>
        <v>217.65464845280644</v>
      </c>
      <c r="AK245" s="217">
        <f ca="1">(V245-AA245)*DCF!$H$40</f>
        <v>265.40393500118182</v>
      </c>
      <c r="AL245" s="217">
        <f ca="1">(W245-AB245)*DCF!$H$40</f>
        <v>334.69851322075021</v>
      </c>
      <c r="AM245" s="217">
        <f ca="1">(X245-AC245)*DCF!$H$40</f>
        <v>387.72022876321569</v>
      </c>
      <c r="AN245" s="217">
        <f ca="1">(Y245-AD245)*DCF!$H$40</f>
        <v>442.5479266683509</v>
      </c>
      <c r="AO245" s="217">
        <f ca="1">(F245-DCF!$H$7)*DCF!$H$41</f>
        <v>311.90370777234557</v>
      </c>
      <c r="AP245" s="217">
        <f ca="1">(G245-F245)*DCF!$H$41</f>
        <v>282.97831857540592</v>
      </c>
      <c r="AQ245" s="217">
        <f ca="1">(H245-G245)*DCF!$H$41</f>
        <v>273.66427014014636</v>
      </c>
      <c r="AR245" s="217">
        <f ca="1">(I245-H245)*DCF!$H$41</f>
        <v>252.0419557364242</v>
      </c>
      <c r="AS245" s="217">
        <f ca="1">(J245-I245)*DCF!$H$41</f>
        <v>246.91843734625971</v>
      </c>
      <c r="AT245" s="217">
        <f ca="1">(U245-Z245)*(1-DCF!$H$40)+Z245-AE245-AO245</f>
        <v>102.00533319573412</v>
      </c>
      <c r="AU245" s="217">
        <f ca="1">(V245-AA245)*(1-DCF!$H$40)+AA245-AF245-AP245</f>
        <v>258.70152888671095</v>
      </c>
      <c r="AV245" s="217">
        <f ca="1">(W245-AB245)*(1-DCF!$H$40)+AB245-AG245-AQ245</f>
        <v>511.55499043597325</v>
      </c>
      <c r="AW245" s="217">
        <f ca="1">(X245-AC245)*(1-DCF!$H$40)+AC245-AH245-AR245</f>
        <v>739.77329231526141</v>
      </c>
      <c r="AX245" s="217">
        <f ca="1">(Y245-AD245)*(1-DCF!$H$40)+AD245-AI245-AS245</f>
        <v>926.14272176994677</v>
      </c>
      <c r="AY245" s="218">
        <f t="shared" ca="1" si="51"/>
        <v>9.58260161475082E-2</v>
      </c>
      <c r="AZ245" s="219">
        <f t="shared" ca="1" si="52"/>
        <v>10.665203229501641</v>
      </c>
      <c r="BA245" s="217">
        <f ca="1">SUMPRODUCT(AT245:AX245,(1+$AY245)^(-{1,2,3,4,5}))</f>
        <v>1796.3825735559212</v>
      </c>
      <c r="BB245" s="217">
        <f t="shared" ca="1" si="53"/>
        <v>24560.484880623299</v>
      </c>
      <c r="BC245" s="217">
        <f t="shared" ca="1" si="54"/>
        <v>15542.787242833485</v>
      </c>
      <c r="BD245" s="217">
        <f t="shared" ca="1" si="55"/>
        <v>17339.169816389407</v>
      </c>
      <c r="BE245" s="217">
        <f ca="1">BD245-(DCF!$J$48-DCF!$J$51)</f>
        <v>16777.029816389408</v>
      </c>
      <c r="BF245" s="220">
        <f ca="1">BE245/DCF!$J$55</f>
        <v>677.04754960976322</v>
      </c>
    </row>
    <row r="246" spans="1:58" ht="15" customHeight="1">
      <c r="A246">
        <v>220</v>
      </c>
      <c r="B246" s="215">
        <f t="shared" ca="1" si="42"/>
        <v>0.57760419990357914</v>
      </c>
      <c r="C246" s="216">
        <f t="shared" ca="1" si="43"/>
        <v>0.54043727299941913</v>
      </c>
      <c r="D246" s="215">
        <f t="shared" ca="1" si="44"/>
        <v>0.67314049841895618</v>
      </c>
      <c r="E246" s="216">
        <f t="shared" ca="1" si="45"/>
        <v>0.59573554349841507</v>
      </c>
      <c r="F246" s="217">
        <f ca="1">DCF!$H$7*(1+('A1'!F14+$C246*('A1'!F12-'A1'!F14)))</f>
        <v>6328.493903444627</v>
      </c>
      <c r="G246" s="217">
        <f ca="1">F246*(1+('A1'!G14+$C246*('A1'!G12-'A1'!G14)))</f>
        <v>7221.2266357569633</v>
      </c>
      <c r="H246" s="217">
        <f ca="1">G246*(1+('A1'!H14+$C246*('A1'!H12-'A1'!H14)))</f>
        <v>8089.6285715409149</v>
      </c>
      <c r="I246" s="217">
        <f ca="1">H246*(1+('A1'!I14+$C246*('A1'!I12-'A1'!I14)))</f>
        <v>8887.5843125483188</v>
      </c>
      <c r="J246" s="217">
        <f ca="1">I246*(1+('A1'!J14+$C246*('A1'!J12-'A1'!J14)))</f>
        <v>9668.1862562355582</v>
      </c>
      <c r="K246" s="216">
        <f ca="1">'A1'!F21+$C246*('A1'!F19-'A1'!F21)</f>
        <v>0.35027594998503198</v>
      </c>
      <c r="L246" s="216">
        <f ca="1">'A1'!G21+$C246*('A1'!G19-'A1'!G21)</f>
        <v>0.34446720452504359</v>
      </c>
      <c r="M246" s="216">
        <f ca="1">'A1'!H21+$C246*('A1'!H19-'A1'!H21)</f>
        <v>0.33406283179504936</v>
      </c>
      <c r="N246" s="216">
        <f ca="1">'A1'!I21+$C246*('A1'!I19-'A1'!I21)</f>
        <v>0.32906283179504936</v>
      </c>
      <c r="O246" s="216">
        <f ca="1">'A1'!J21+$C246*('A1'!J19-'A1'!J21)</f>
        <v>0.32406283179504936</v>
      </c>
      <c r="P246" s="216">
        <f ca="1">'A1'!F28+$C246*('A1'!F26-'A1'!F28)</f>
        <v>0.44648906817501455</v>
      </c>
      <c r="Q246" s="216">
        <f ca="1">'A1'!G28+$C246*('A1'!G26-'A1'!G28)</f>
        <v>0.44068032271502616</v>
      </c>
      <c r="R246" s="216">
        <f ca="1">'A1'!H28+$C246*('A1'!H26-'A1'!H28)</f>
        <v>0.43257376362003486</v>
      </c>
      <c r="S246" s="216">
        <f ca="1">'A1'!I28+$C246*('A1'!I26-'A1'!I28)</f>
        <v>0.42987157725503777</v>
      </c>
      <c r="T246" s="216">
        <f ca="1">'A1'!J28+$C246*('A1'!J26-'A1'!J28)</f>
        <v>0.42716939089004069</v>
      </c>
      <c r="U246" s="217">
        <f t="shared" ca="1" si="46"/>
        <v>1286.1713435408251</v>
      </c>
      <c r="V246" s="217">
        <f t="shared" ca="1" si="47"/>
        <v>1551.4983990522553</v>
      </c>
      <c r="W246" s="217">
        <f t="shared" ca="1" si="48"/>
        <v>1887.8232652821969</v>
      </c>
      <c r="X246" s="217">
        <f t="shared" ca="1" si="49"/>
        <v>2142.4907644216355</v>
      </c>
      <c r="Y246" s="217">
        <f t="shared" ca="1" si="50"/>
        <v>2405.1332056302804</v>
      </c>
      <c r="Z246" s="217">
        <f ca="1">F246*('A1'!F35+$C246*('A1'!F33-'A1'!F35))</f>
        <v>362.60886426982228</v>
      </c>
      <c r="AA246" s="217">
        <f ca="1">G246*('A1'!G35+$C246*('A1'!G33-'A1'!G35))</f>
        <v>408.68985110953906</v>
      </c>
      <c r="AB246" s="217">
        <f ca="1">H246*('A1'!H35+$C246*('A1'!H33-'A1'!H35))</f>
        <v>437.28640943985556</v>
      </c>
      <c r="AC246" s="217">
        <f ca="1">I246*('A1'!I35+$C246*('A1'!I33-'A1'!I35))</f>
        <v>457.8417081746901</v>
      </c>
      <c r="AD246" s="217">
        <f ca="1">J246*('A1'!J35+$C246*('A1'!J33-'A1'!J35))</f>
        <v>478.71785176714633</v>
      </c>
      <c r="AE246" s="217">
        <f ca="1">F246*('A1'!F43+$C246*('A1'!F41-'A1'!F43))</f>
        <v>627.73124963148769</v>
      </c>
      <c r="AF246" s="217">
        <f ca="1">G246*('A1'!G43+$C246*('A1'!G41-'A1'!G43))</f>
        <v>693.84936203617667</v>
      </c>
      <c r="AG246" s="217">
        <f ca="1">H246*('A1'!H43+$C246*('A1'!H41-'A1'!H43))</f>
        <v>696.39321184443452</v>
      </c>
      <c r="AH246" s="217">
        <f ca="1">I246*('A1'!I43+$C246*('A1'!I41-'A1'!I43))</f>
        <v>676.20914566217925</v>
      </c>
      <c r="AI246" s="217">
        <f ca="1">J246*('A1'!J43+$C246*('A1'!J41-'A1'!J43))</f>
        <v>687.26007553023589</v>
      </c>
      <c r="AJ246" s="217">
        <f ca="1">(U246-Z246)*DCF!$H$40</f>
        <v>223.50211998358267</v>
      </c>
      <c r="AK246" s="217">
        <f ca="1">(V246-AA246)*DCF!$H$40</f>
        <v>276.55966860213738</v>
      </c>
      <c r="AL246" s="217">
        <f ca="1">(W246-AB246)*DCF!$H$40</f>
        <v>351.02991911384657</v>
      </c>
      <c r="AM246" s="217">
        <f ca="1">(X246-AC246)*DCF!$H$40</f>
        <v>407.68507161176075</v>
      </c>
      <c r="AN246" s="217">
        <f ca="1">(Y246-AD246)*DCF!$H$40</f>
        <v>466.19251563487842</v>
      </c>
      <c r="AO246" s="217">
        <f ca="1">(F246-DCF!$H$7)*DCF!$H$41</f>
        <v>319.51093106530192</v>
      </c>
      <c r="AP246" s="217">
        <f ca="1">(G246-F246)*DCF!$H$41</f>
        <v>296.24210430382226</v>
      </c>
      <c r="AQ246" s="217">
        <f ca="1">(H246-G246)*DCF!$H$41</f>
        <v>288.16823616605683</v>
      </c>
      <c r="AR246" s="217">
        <f ca="1">(I246-H246)*DCF!$H$41</f>
        <v>264.79155440516001</v>
      </c>
      <c r="AS246" s="217">
        <f ca="1">(J246-I246)*DCF!$H$41</f>
        <v>259.03291550942726</v>
      </c>
      <c r="AT246" s="217">
        <f ca="1">(U246-Z246)*(1-DCF!$H$40)+Z246-AE246-AO246</f>
        <v>115.42704286045267</v>
      </c>
      <c r="AU246" s="217">
        <f ca="1">(V246-AA246)*(1-DCF!$H$40)+AA246-AF246-AP246</f>
        <v>284.84726411011917</v>
      </c>
      <c r="AV246" s="217">
        <f ca="1">(W246-AB246)*(1-DCF!$H$40)+AB246-AG246-AQ246</f>
        <v>552.23189815785895</v>
      </c>
      <c r="AW246" s="217">
        <f ca="1">(X246-AC246)*(1-DCF!$H$40)+AC246-AH246-AR246</f>
        <v>793.80499274253521</v>
      </c>
      <c r="AX246" s="217">
        <f ca="1">(Y246-AD246)*(1-DCF!$H$40)+AD246-AI246-AS246</f>
        <v>992.64769895573863</v>
      </c>
      <c r="AY246" s="218">
        <f t="shared" ca="1" si="51"/>
        <v>0.1044147108699683</v>
      </c>
      <c r="AZ246" s="219">
        <f t="shared" ca="1" si="52"/>
        <v>12.38294217399366</v>
      </c>
      <c r="BA246" s="217">
        <f ca="1">SUMPRODUCT(AT246:AX246,(1+$AY246)^(-{1,2,3,4,5}))</f>
        <v>1885.6888647122441</v>
      </c>
      <c r="BB246" s="217">
        <f t="shared" ca="1" si="53"/>
        <v>29782.625406071766</v>
      </c>
      <c r="BC246" s="217">
        <f t="shared" ca="1" si="54"/>
        <v>18126.003727944819</v>
      </c>
      <c r="BD246" s="217">
        <f t="shared" ca="1" si="55"/>
        <v>20011.692592657062</v>
      </c>
      <c r="BE246" s="217">
        <f ca="1">BD246-(DCF!$J$48-DCF!$J$51)</f>
        <v>19449.552592657063</v>
      </c>
      <c r="BF246" s="220">
        <f ca="1">BE246/DCF!$J$55</f>
        <v>784.89888067079994</v>
      </c>
    </row>
    <row r="247" spans="1:58" ht="15" customHeight="1">
      <c r="A247">
        <v>221</v>
      </c>
      <c r="B247" s="215">
        <f t="shared" ca="1" si="42"/>
        <v>0.4328737383492568</v>
      </c>
      <c r="C247" s="216">
        <f t="shared" ca="1" si="43"/>
        <v>0.4652277605373828</v>
      </c>
      <c r="D247" s="215">
        <f t="shared" ca="1" si="44"/>
        <v>0.12146967761113037</v>
      </c>
      <c r="E247" s="216">
        <f t="shared" ca="1" si="45"/>
        <v>0.24644439292782699</v>
      </c>
      <c r="F247" s="217">
        <f ca="1">DCF!$H$7*(1+('A1'!F14+$C247*('A1'!F12-'A1'!F14)))</f>
        <v>6284.103714915479</v>
      </c>
      <c r="G247" s="217">
        <f ca="1">F247*(1+('A1'!G14+$C247*('A1'!G12-'A1'!G14)))</f>
        <v>7099.6808625516242</v>
      </c>
      <c r="H247" s="217">
        <f ca="1">G247*(1+('A1'!H14+$C247*('A1'!H12-'A1'!H14)))</f>
        <v>7884.0508273471569</v>
      </c>
      <c r="I247" s="217">
        <f ca="1">H247*(1+('A1'!I14+$C247*('A1'!I12-'A1'!I14)))</f>
        <v>8608.3625066477798</v>
      </c>
      <c r="J247" s="217">
        <f ca="1">I247*(1+('A1'!J14+$C247*('A1'!J12-'A1'!J14)))</f>
        <v>9319.120076740488</v>
      </c>
      <c r="K247" s="216">
        <f ca="1">'A1'!F21+$C247*('A1'!F19-'A1'!F21)</f>
        <v>0.35441247317044394</v>
      </c>
      <c r="L247" s="216">
        <f ca="1">'A1'!G21+$C247*('A1'!G19-'A1'!G21)</f>
        <v>0.35010791795969631</v>
      </c>
      <c r="M247" s="216">
        <f ca="1">'A1'!H21+$C247*('A1'!H19-'A1'!H21)</f>
        <v>0.34045564035432246</v>
      </c>
      <c r="N247" s="216">
        <f ca="1">'A1'!I21+$C247*('A1'!I19-'A1'!I21)</f>
        <v>0.33545564035432246</v>
      </c>
      <c r="O247" s="216">
        <f ca="1">'A1'!J21+$C247*('A1'!J19-'A1'!J21)</f>
        <v>0.33045564035432246</v>
      </c>
      <c r="P247" s="216">
        <f ca="1">'A1'!F28+$C247*('A1'!F26-'A1'!F28)</f>
        <v>0.44836930598656544</v>
      </c>
      <c r="Q247" s="216">
        <f ca="1">'A1'!G28+$C247*('A1'!G26-'A1'!G28)</f>
        <v>0.44406475077581775</v>
      </c>
      <c r="R247" s="216">
        <f ca="1">'A1'!H28+$C247*('A1'!H26-'A1'!H28)</f>
        <v>0.43708633436775707</v>
      </c>
      <c r="S247" s="216">
        <f ca="1">'A1'!I28+$C247*('A1'!I26-'A1'!I28)</f>
        <v>0.43476019556507012</v>
      </c>
      <c r="T247" s="216">
        <f ca="1">'A1'!J28+$C247*('A1'!J26-'A1'!J28)</f>
        <v>0.43243405676238322</v>
      </c>
      <c r="U247" s="217">
        <f t="shared" ca="1" si="46"/>
        <v>1239.339754248459</v>
      </c>
      <c r="V247" s="217">
        <f t="shared" ca="1" si="47"/>
        <v>1461.3083647685444</v>
      </c>
      <c r="W247" s="217">
        <f t="shared" ca="1" si="48"/>
        <v>1753.8703782424041</v>
      </c>
      <c r="X247" s="217">
        <f t="shared" ca="1" si="49"/>
        <v>1978.0653826929019</v>
      </c>
      <c r="Y247" s="217">
        <f t="shared" ca="1" si="50"/>
        <v>2209.6593840017267</v>
      </c>
      <c r="Z247" s="217">
        <f ca="1">F247*('A1'!F35+$C247*('A1'!F33-'A1'!F35))</f>
        <v>362.42852540355483</v>
      </c>
      <c r="AA247" s="217">
        <f ca="1">G247*('A1'!G35+$C247*('A1'!G33-'A1'!G35))</f>
        <v>407.15052719605063</v>
      </c>
      <c r="AB247" s="217">
        <f ca="1">H247*('A1'!H35+$C247*('A1'!H33-'A1'!H35))</f>
        <v>432.69637722676356</v>
      </c>
      <c r="AC247" s="217">
        <f ca="1">I247*('A1'!I35+$C247*('A1'!I33-'A1'!I35))</f>
        <v>451.22683485523066</v>
      </c>
      <c r="AD247" s="217">
        <f ca="1">J247*('A1'!J35+$C247*('A1'!J33-'A1'!J35))</f>
        <v>469.84456393569604</v>
      </c>
      <c r="AE247" s="217">
        <f ca="1">F247*('A1'!F43+$C247*('A1'!F41-'A1'!F43))</f>
        <v>632.78061867520717</v>
      </c>
      <c r="AF247" s="217">
        <f ca="1">G247*('A1'!G43+$C247*('A1'!G41-'A1'!G43))</f>
        <v>700.85939720591159</v>
      </c>
      <c r="AG247" s="217">
        <f ca="1">H247*('A1'!H43+$C247*('A1'!H41-'A1'!H43))</f>
        <v>699.44956100851493</v>
      </c>
      <c r="AH247" s="217">
        <f ca="1">I247*('A1'!I43+$C247*('A1'!I41-'A1'!I43))</f>
        <v>677.62471575137897</v>
      </c>
      <c r="AI247" s="217">
        <f ca="1">J247*('A1'!J43+$C247*('A1'!J41-'A1'!J43))</f>
        <v>686.97783918481093</v>
      </c>
      <c r="AJ247" s="217">
        <f ca="1">(U247-Z247)*DCF!$H$40</f>
        <v>212.21251738046681</v>
      </c>
      <c r="AK247" s="217">
        <f ca="1">(V247-AA247)*DCF!$H$40</f>
        <v>255.10619669254348</v>
      </c>
      <c r="AL247" s="217">
        <f ca="1">(W247-AB247)*DCF!$H$40</f>
        <v>319.72410824578498</v>
      </c>
      <c r="AM247" s="217">
        <f ca="1">(X247-AC247)*DCF!$H$40</f>
        <v>369.49492857671646</v>
      </c>
      <c r="AN247" s="217">
        <f ca="1">(Y247-AD247)*DCF!$H$40</f>
        <v>421.03518645597944</v>
      </c>
      <c r="AO247" s="217">
        <f ca="1">(F247-DCF!$H$7)*DCF!$H$41</f>
        <v>304.78060654112238</v>
      </c>
      <c r="AP247" s="217">
        <f ca="1">(G247-F247)*DCF!$H$41</f>
        <v>270.63899607672317</v>
      </c>
      <c r="AQ247" s="217">
        <f ca="1">(H247-G247)*DCF!$H$41</f>
        <v>260.28328581823263</v>
      </c>
      <c r="AR247" s="217">
        <f ca="1">(I247-H247)*DCF!$H$41</f>
        <v>240.3537008126421</v>
      </c>
      <c r="AS247" s="217">
        <f ca="1">(J247-I247)*DCF!$H$41</f>
        <v>235.85594052181449</v>
      </c>
      <c r="AT247" s="217">
        <f ca="1">(U247-Z247)*(1-DCF!$H$40)+Z247-AE247-AO247</f>
        <v>89.566011651662677</v>
      </c>
      <c r="AU247" s="217">
        <f ca="1">(V247-AA247)*(1-DCF!$H$40)+AA247-AF247-AP247</f>
        <v>234.70377479336605</v>
      </c>
      <c r="AV247" s="217">
        <f ca="1">(W247-AB247)*(1-DCF!$H$40)+AB247-AG247-AQ247</f>
        <v>474.41342316987135</v>
      </c>
      <c r="AW247" s="217">
        <f ca="1">(X247-AC247)*(1-DCF!$H$40)+AC247-AH247-AR247</f>
        <v>690.59203755216458</v>
      </c>
      <c r="AX247" s="217">
        <f ca="1">(Y247-AD247)*(1-DCF!$H$40)+AD247-AI247-AS247</f>
        <v>865.79041783912203</v>
      </c>
      <c r="AY247" s="218">
        <f t="shared" ca="1" si="51"/>
        <v>9.7428887858556537E-2</v>
      </c>
      <c r="AZ247" s="219">
        <f t="shared" ca="1" si="52"/>
        <v>10.985777571711308</v>
      </c>
      <c r="BA247" s="217">
        <f ca="1">SUMPRODUCT(AT247:AX247,(1+$AY247)^(-{1,2,3,4,5}))</f>
        <v>1655.473635228996</v>
      </c>
      <c r="BB247" s="217">
        <f t="shared" ca="1" si="53"/>
        <v>24274.826501887594</v>
      </c>
      <c r="BC247" s="217">
        <f t="shared" ca="1" si="54"/>
        <v>15250.152773362721</v>
      </c>
      <c r="BD247" s="217">
        <f t="shared" ca="1" si="55"/>
        <v>16905.626408591717</v>
      </c>
      <c r="BE247" s="217">
        <f ca="1">BD247-(DCF!$J$48-DCF!$J$51)</f>
        <v>16343.486408591718</v>
      </c>
      <c r="BF247" s="220">
        <f ca="1">BE247/DCF!$J$55</f>
        <v>659.55163375866641</v>
      </c>
    </row>
    <row r="248" spans="1:58" ht="15" customHeight="1">
      <c r="A248">
        <v>222</v>
      </c>
      <c r="B248" s="215">
        <f t="shared" ca="1" si="42"/>
        <v>0.34764650515891249</v>
      </c>
      <c r="C248" s="216">
        <f t="shared" ca="1" si="43"/>
        <v>0.41692115870924112</v>
      </c>
      <c r="D248" s="215">
        <f t="shared" ca="1" si="44"/>
        <v>0.47075588874059471</v>
      </c>
      <c r="E248" s="216">
        <f t="shared" ca="1" si="45"/>
        <v>0.48515764898669522</v>
      </c>
      <c r="F248" s="217">
        <f ca="1">DCF!$H$7*(1+('A1'!F14+$C248*('A1'!F12-'A1'!F14)))</f>
        <v>6255.592173061832</v>
      </c>
      <c r="G248" s="217">
        <f ca="1">F248*(1+('A1'!G14+$C248*('A1'!G12-'A1'!G14)))</f>
        <v>7022.1410140263515</v>
      </c>
      <c r="H248" s="217">
        <f ca="1">G248*(1+('A1'!H14+$C248*('A1'!H12-'A1'!H14)))</f>
        <v>7753.8463565920511</v>
      </c>
      <c r="I248" s="217">
        <f ca="1">H248*(1+('A1'!I14+$C248*('A1'!I12-'A1'!I14)))</f>
        <v>8432.4855090915935</v>
      </c>
      <c r="J248" s="217">
        <f ca="1">I248*(1+('A1'!J14+$C248*('A1'!J12-'A1'!J14)))</f>
        <v>9100.2074985936288</v>
      </c>
      <c r="K248" s="216">
        <f ca="1">'A1'!F21+$C248*('A1'!F19-'A1'!F21)</f>
        <v>0.35706933627099174</v>
      </c>
      <c r="L248" s="216">
        <f ca="1">'A1'!G21+$C248*('A1'!G19-'A1'!G21)</f>
        <v>0.35373091309680693</v>
      </c>
      <c r="M248" s="216">
        <f ca="1">'A1'!H21+$C248*('A1'!H19-'A1'!H21)</f>
        <v>0.34456170150971449</v>
      </c>
      <c r="N248" s="216">
        <f ca="1">'A1'!I21+$C248*('A1'!I19-'A1'!I21)</f>
        <v>0.33956170150971449</v>
      </c>
      <c r="O248" s="216">
        <f ca="1">'A1'!J21+$C248*('A1'!J19-'A1'!J21)</f>
        <v>0.33456170150971448</v>
      </c>
      <c r="P248" s="216">
        <f ca="1">'A1'!F28+$C248*('A1'!F26-'A1'!F28)</f>
        <v>0.44957697103226896</v>
      </c>
      <c r="Q248" s="216">
        <f ca="1">'A1'!G28+$C248*('A1'!G26-'A1'!G28)</f>
        <v>0.44623854785808414</v>
      </c>
      <c r="R248" s="216">
        <f ca="1">'A1'!H28+$C248*('A1'!H26-'A1'!H28)</f>
        <v>0.43998473047744557</v>
      </c>
      <c r="S248" s="216">
        <f ca="1">'A1'!I28+$C248*('A1'!I26-'A1'!I28)</f>
        <v>0.43790012468389933</v>
      </c>
      <c r="T248" s="216">
        <f ca="1">'A1'!J28+$C248*('A1'!J26-'A1'!J28)</f>
        <v>0.43581551889035314</v>
      </c>
      <c r="U248" s="217">
        <f t="shared" ca="1" si="46"/>
        <v>1209.5418466663248</v>
      </c>
      <c r="V248" s="217">
        <f t="shared" ca="1" si="47"/>
        <v>1404.6426522864588</v>
      </c>
      <c r="W248" s="217">
        <f t="shared" ca="1" si="48"/>
        <v>1670.5938633511171</v>
      </c>
      <c r="X248" s="217">
        <f t="shared" ca="1" si="49"/>
        <v>1876.5499258420575</v>
      </c>
      <c r="Y248" s="217">
        <f t="shared" ca="1" si="50"/>
        <v>2089.6149407632174</v>
      </c>
      <c r="Z248" s="217">
        <f ca="1">F248*('A1'!F35+$C248*('A1'!F33-'A1'!F35))</f>
        <v>362.2950866976829</v>
      </c>
      <c r="AA248" s="217">
        <f ca="1">G248*('A1'!G35+$C248*('A1'!G33-'A1'!G35))</f>
        <v>406.09595118775832</v>
      </c>
      <c r="AB248" s="217">
        <f ca="1">H248*('A1'!H35+$C248*('A1'!H33-'A1'!H35))</f>
        <v>429.67061271364145</v>
      </c>
      <c r="AC248" s="217">
        <f ca="1">I248*('A1'!I35+$C248*('A1'!I33-'A1'!I35))</f>
        <v>446.89597997632018</v>
      </c>
      <c r="AD248" s="217">
        <f ca="1">J248*('A1'!J35+$C248*('A1'!J33-'A1'!J35))</f>
        <v>464.082791263545</v>
      </c>
      <c r="AE248" s="217">
        <f ca="1">F248*('A1'!F43+$C248*('A1'!F41-'A1'!F43))</f>
        <v>635.95336429269355</v>
      </c>
      <c r="AF248" s="217">
        <f ca="1">G248*('A1'!G43+$C248*('A1'!G41-'A1'!G43))</f>
        <v>705.07744572646607</v>
      </c>
      <c r="AG248" s="217">
        <f ca="1">H248*('A1'!H43+$C248*('A1'!H41-'A1'!H43))</f>
        <v>701.00787618163292</v>
      </c>
      <c r="AH248" s="217">
        <f ca="1">I248*('A1'!I43+$C248*('A1'!I41-'A1'!I43))</f>
        <v>678.03726633997405</v>
      </c>
      <c r="AI248" s="217">
        <f ca="1">J248*('A1'!J43+$C248*('A1'!J41-'A1'!J43))</f>
        <v>686.22625795514023</v>
      </c>
      <c r="AJ248" s="217">
        <f ca="1">(U248-Z248)*DCF!$H$40</f>
        <v>205.03371591241134</v>
      </c>
      <c r="AK248" s="217">
        <f ca="1">(V248-AA248)*DCF!$H$40</f>
        <v>241.6483016658855</v>
      </c>
      <c r="AL248" s="217">
        <f ca="1">(W248-AB248)*DCF!$H$40</f>
        <v>300.30342665426906</v>
      </c>
      <c r="AM248" s="217">
        <f ca="1">(X248-AC248)*DCF!$H$40</f>
        <v>345.97625489950843</v>
      </c>
      <c r="AN248" s="217">
        <f ca="1">(Y248-AD248)*DCF!$H$40</f>
        <v>393.37878017892069</v>
      </c>
      <c r="AO248" s="217">
        <f ca="1">(F248-DCF!$H$7)*DCF!$H$41</f>
        <v>295.3194107655475</v>
      </c>
      <c r="AP248" s="217">
        <f ca="1">(G248-F248)*DCF!$H$41</f>
        <v>254.36957051053483</v>
      </c>
      <c r="AQ248" s="217">
        <f ca="1">(H248-G248)*DCF!$H$41</f>
        <v>242.80719476988378</v>
      </c>
      <c r="AR248" s="217">
        <f ca="1">(I248-H248)*DCF!$H$41</f>
        <v>225.19784849682148</v>
      </c>
      <c r="AS248" s="217">
        <f ca="1">(J248-I248)*DCF!$H$41</f>
        <v>221.57512556715764</v>
      </c>
      <c r="AT248" s="217">
        <f ca="1">(U248-Z248)*(1-DCF!$H$40)+Z248-AE248-AO248</f>
        <v>73.235355695672354</v>
      </c>
      <c r="AU248" s="217">
        <f ca="1">(V248-AA248)*(1-DCF!$H$40)+AA248-AF248-AP248</f>
        <v>203.54733438357229</v>
      </c>
      <c r="AV248" s="217">
        <f ca="1">(W248-AB248)*(1-DCF!$H$40)+AB248-AG248-AQ248</f>
        <v>426.47536574533132</v>
      </c>
      <c r="AW248" s="217">
        <f ca="1">(X248-AC248)*(1-DCF!$H$40)+AC248-AH248-AR248</f>
        <v>627.33855610575358</v>
      </c>
      <c r="AX248" s="217">
        <f ca="1">(Y248-AD248)*(1-DCF!$H$40)+AD248-AI248-AS248</f>
        <v>788.43477706199872</v>
      </c>
      <c r="AY248" s="218">
        <f t="shared" ca="1" si="51"/>
        <v>0.10220315297973391</v>
      </c>
      <c r="AZ248" s="219">
        <f t="shared" ca="1" si="52"/>
        <v>11.94063059594678</v>
      </c>
      <c r="BA248" s="217">
        <f ca="1">SUMPRODUCT(AT248:AX248,(1+$AY248)^(-{1,2,3,4,5}))</f>
        <v>1462.2410533095408</v>
      </c>
      <c r="BB248" s="217">
        <f t="shared" ca="1" si="53"/>
        <v>24951.320095424791</v>
      </c>
      <c r="BC248" s="217">
        <f t="shared" ca="1" si="54"/>
        <v>15338.584475704505</v>
      </c>
      <c r="BD248" s="217">
        <f t="shared" ca="1" si="55"/>
        <v>16800.825529014044</v>
      </c>
      <c r="BE248" s="217">
        <f ca="1">BD248-(DCF!$J$48-DCF!$J$51)</f>
        <v>16238.685529014045</v>
      </c>
      <c r="BF248" s="220">
        <f ca="1">BE248/DCF!$J$55</f>
        <v>655.32232860205897</v>
      </c>
    </row>
    <row r="249" spans="1:58" ht="15" customHeight="1">
      <c r="A249">
        <v>223</v>
      </c>
      <c r="B249" s="215">
        <f t="shared" ca="1" si="42"/>
        <v>0.37431287172138106</v>
      </c>
      <c r="C249" s="216">
        <f t="shared" ca="1" si="43"/>
        <v>0.43261580630010565</v>
      </c>
      <c r="D249" s="215">
        <f t="shared" ca="1" si="44"/>
        <v>0.87392516332445258</v>
      </c>
      <c r="E249" s="216">
        <f t="shared" ca="1" si="45"/>
        <v>0.74892746399143195</v>
      </c>
      <c r="F249" s="217">
        <f ca="1">DCF!$H$7*(1+('A1'!F14+$C249*('A1'!F12-'A1'!F14)))</f>
        <v>6264.8554742407714</v>
      </c>
      <c r="G249" s="217">
        <f ca="1">F249*(1+('A1'!G14+$C249*('A1'!G12-'A1'!G14)))</f>
        <v>7047.2881280465626</v>
      </c>
      <c r="H249" s="217">
        <f ca="1">G249*(1+('A1'!H14+$C249*('A1'!H12-'A1'!H14)))</f>
        <v>7795.9924050956133</v>
      </c>
      <c r="I249" s="217">
        <f ca="1">H249*(1+('A1'!I14+$C249*('A1'!I12-'A1'!I14)))</f>
        <v>8489.3322839719895</v>
      </c>
      <c r="J249" s="217">
        <f ca="1">I249*(1+('A1'!J14+$C249*('A1'!J12-'A1'!J14)))</f>
        <v>9170.8822513391933</v>
      </c>
      <c r="K249" s="216">
        <f ca="1">'A1'!F21+$C249*('A1'!F19-'A1'!F21)</f>
        <v>0.35620613065349421</v>
      </c>
      <c r="L249" s="216">
        <f ca="1">'A1'!G21+$C249*('A1'!G19-'A1'!G21)</f>
        <v>0.35255381452749207</v>
      </c>
      <c r="M249" s="216">
        <f ca="1">'A1'!H21+$C249*('A1'!H19-'A1'!H21)</f>
        <v>0.34322765646449099</v>
      </c>
      <c r="N249" s="216">
        <f ca="1">'A1'!I21+$C249*('A1'!I19-'A1'!I21)</f>
        <v>0.33822765646449099</v>
      </c>
      <c r="O249" s="216">
        <f ca="1">'A1'!J21+$C249*('A1'!J19-'A1'!J21)</f>
        <v>0.33322765646449098</v>
      </c>
      <c r="P249" s="216">
        <f ca="1">'A1'!F28+$C249*('A1'!F26-'A1'!F28)</f>
        <v>0.44918460484249739</v>
      </c>
      <c r="Q249" s="216">
        <f ca="1">'A1'!G28+$C249*('A1'!G26-'A1'!G28)</f>
        <v>0.44553228871649525</v>
      </c>
      <c r="R249" s="216">
        <f ca="1">'A1'!H28+$C249*('A1'!H26-'A1'!H28)</f>
        <v>0.4390430516219937</v>
      </c>
      <c r="S249" s="216">
        <f ca="1">'A1'!I28+$C249*('A1'!I26-'A1'!I28)</f>
        <v>0.43687997259049316</v>
      </c>
      <c r="T249" s="216">
        <f ca="1">'A1'!J28+$C249*('A1'!J26-'A1'!J28)</f>
        <v>0.43471689355899262</v>
      </c>
      <c r="U249" s="217">
        <f t="shared" ca="1" si="46"/>
        <v>1219.1989160659068</v>
      </c>
      <c r="V249" s="217">
        <f t="shared" ca="1" si="47"/>
        <v>1422.945407496268</v>
      </c>
      <c r="W249" s="217">
        <f t="shared" ca="1" si="48"/>
        <v>1697.4159061246116</v>
      </c>
      <c r="X249" s="217">
        <f t="shared" ca="1" si="49"/>
        <v>1909.1860650825267</v>
      </c>
      <c r="Y249" s="217">
        <f t="shared" ca="1" si="50"/>
        <v>2128.1532075161649</v>
      </c>
      <c r="Z249" s="217">
        <f ca="1">F249*('A1'!F35+$C249*('A1'!F33-'A1'!F35))</f>
        <v>362.33995094273473</v>
      </c>
      <c r="AA249" s="217">
        <f ca="1">G249*('A1'!G35+$C249*('A1'!G33-'A1'!G35))</f>
        <v>406.44418158144663</v>
      </c>
      <c r="AB249" s="217">
        <f ca="1">H249*('A1'!H35+$C249*('A1'!H33-'A1'!H35))</f>
        <v>430.66017936309748</v>
      </c>
      <c r="AC249" s="217">
        <f ca="1">I249*('A1'!I35+$C249*('A1'!I33-'A1'!I35))</f>
        <v>448.30984049861468</v>
      </c>
      <c r="AD249" s="217">
        <f ca="1">J249*('A1'!J35+$C249*('A1'!J33-'A1'!J35))</f>
        <v>465.95978263923763</v>
      </c>
      <c r="AE249" s="217">
        <f ca="1">F249*('A1'!F43+$C249*('A1'!F41-'A1'!F43))</f>
        <v>634.92859211963878</v>
      </c>
      <c r="AF249" s="217">
        <f ca="1">G249*('A1'!G43+$C249*('A1'!G41-'A1'!G43))</f>
        <v>703.73124647431382</v>
      </c>
      <c r="AG249" s="217">
        <f ca="1">H249*('A1'!H43+$C249*('A1'!H41-'A1'!H43))</f>
        <v>700.53576862664158</v>
      </c>
      <c r="AH249" s="217">
        <f ca="1">I249*('A1'!I43+$C249*('A1'!I41-'A1'!I43))</f>
        <v>677.94489039303687</v>
      </c>
      <c r="AI249" s="217">
        <f ca="1">J249*('A1'!J43+$C249*('A1'!J41-'A1'!J43))</f>
        <v>686.51800093290217</v>
      </c>
      <c r="AJ249" s="217">
        <f ca="1">(U249-Z249)*DCF!$H$40</f>
        <v>207.35986955980763</v>
      </c>
      <c r="AK249" s="217">
        <f ca="1">(V249-AA249)*DCF!$H$40</f>
        <v>245.99329667138676</v>
      </c>
      <c r="AL249" s="217">
        <f ca="1">(W249-AB249)*DCF!$H$40</f>
        <v>306.55488587628639</v>
      </c>
      <c r="AM249" s="217">
        <f ca="1">(X249-AC249)*DCF!$H$40</f>
        <v>353.53204634930671</v>
      </c>
      <c r="AN249" s="217">
        <f ca="1">(Y249-AD249)*DCF!$H$40</f>
        <v>402.25080882021638</v>
      </c>
      <c r="AO249" s="217">
        <f ca="1">(F249-DCF!$H$7)*DCF!$H$41</f>
        <v>298.39332049768109</v>
      </c>
      <c r="AP249" s="217">
        <f ca="1">(G249-F249)*DCF!$H$41</f>
        <v>259.64041358613088</v>
      </c>
      <c r="AQ249" s="217">
        <f ca="1">(H249-G249)*DCF!$H$41</f>
        <v>248.44807690627317</v>
      </c>
      <c r="AR249" s="217">
        <f ca="1">(I249-H249)*DCF!$H$41</f>
        <v>230.07609924202239</v>
      </c>
      <c r="AS249" s="217">
        <f ca="1">(J249-I249)*DCF!$H$41</f>
        <v>226.16376571977503</v>
      </c>
      <c r="AT249" s="217">
        <f ca="1">(U249-Z249)*(1-DCF!$H$40)+Z249-AE249-AO249</f>
        <v>78.517133888779313</v>
      </c>
      <c r="AU249" s="217">
        <f ca="1">(V249-AA249)*(1-DCF!$H$40)+AA249-AF249-AP249</f>
        <v>213.58045076443648</v>
      </c>
      <c r="AV249" s="217">
        <f ca="1">(W249-AB249)*(1-DCF!$H$40)+AB249-AG249-AQ249</f>
        <v>441.87717471541032</v>
      </c>
      <c r="AW249" s="217">
        <f ca="1">(X249-AC249)*(1-DCF!$H$40)+AC249-AH249-AR249</f>
        <v>647.6330290981607</v>
      </c>
      <c r="AX249" s="217">
        <f ca="1">(Y249-AD249)*(1-DCF!$H$40)+AD249-AI249-AS249</f>
        <v>813.22063204327128</v>
      </c>
      <c r="AY249" s="218">
        <f t="shared" ca="1" si="51"/>
        <v>0.10747854927982864</v>
      </c>
      <c r="AZ249" s="219">
        <f t="shared" ca="1" si="52"/>
        <v>12.995709855965728</v>
      </c>
      <c r="BA249" s="217">
        <f ca="1">SUMPRODUCT(AT249:AX249,(1+$AY249)^(-{1,2,3,4,5}))</f>
        <v>1488.9829888535658</v>
      </c>
      <c r="BB249" s="217">
        <f t="shared" ca="1" si="53"/>
        <v>27656.861613922902</v>
      </c>
      <c r="BC249" s="217">
        <f t="shared" ca="1" si="54"/>
        <v>16600.695399976841</v>
      </c>
      <c r="BD249" s="217">
        <f t="shared" ca="1" si="55"/>
        <v>18089.678388830405</v>
      </c>
      <c r="BE249" s="217">
        <f ca="1">BD249-(DCF!$J$48-DCF!$J$51)</f>
        <v>17527.538388830406</v>
      </c>
      <c r="BF249" s="220">
        <f ca="1">BE249/DCF!$J$55</f>
        <v>707.33479326930001</v>
      </c>
    </row>
    <row r="250" spans="1:58" ht="15" customHeight="1">
      <c r="A250">
        <v>224</v>
      </c>
      <c r="B250" s="215">
        <f t="shared" ca="1" si="42"/>
        <v>0.20782399951097219</v>
      </c>
      <c r="C250" s="216">
        <f t="shared" ca="1" si="43"/>
        <v>0.32235384247048476</v>
      </c>
      <c r="D250" s="215">
        <f t="shared" ca="1" si="44"/>
        <v>0.7650402629629145</v>
      </c>
      <c r="E250" s="216">
        <f t="shared" ca="1" si="45"/>
        <v>0.65724663602155164</v>
      </c>
      <c r="F250" s="217">
        <f ca="1">DCF!$H$7*(1+('A1'!F14+$C250*('A1'!F12-'A1'!F14)))</f>
        <v>6199.7766138444667</v>
      </c>
      <c r="G250" s="217">
        <f ca="1">F250*(1+('A1'!G14+$C250*('A1'!G12-'A1'!G14)))</f>
        <v>6871.5414827648465</v>
      </c>
      <c r="H250" s="217">
        <f ca="1">G250*(1+('A1'!H14+$C250*('A1'!H12-'A1'!H14)))</f>
        <v>7503.0773709894847</v>
      </c>
      <c r="I250" s="217">
        <f ca="1">H250*(1+('A1'!I14+$C250*('A1'!I12-'A1'!I14)))</f>
        <v>8095.9093634192213</v>
      </c>
      <c r="J250" s="217">
        <f ca="1">I250*(1+('A1'!J14+$C250*('A1'!J12-'A1'!J14)))</f>
        <v>8683.3871560015486</v>
      </c>
      <c r="K250" s="216">
        <f ca="1">'A1'!F21+$C250*('A1'!F19-'A1'!F21)</f>
        <v>0.36227053866412334</v>
      </c>
      <c r="L250" s="216">
        <f ca="1">'A1'!G21+$C250*('A1'!G19-'A1'!G21)</f>
        <v>0.36082346181471364</v>
      </c>
      <c r="M250" s="216">
        <f ca="1">'A1'!H21+$C250*('A1'!H19-'A1'!H21)</f>
        <v>0.35259992339000878</v>
      </c>
      <c r="N250" s="216">
        <f ca="1">'A1'!I21+$C250*('A1'!I19-'A1'!I21)</f>
        <v>0.34759992339000878</v>
      </c>
      <c r="O250" s="216">
        <f ca="1">'A1'!J21+$C250*('A1'!J19-'A1'!J21)</f>
        <v>0.34259992339000878</v>
      </c>
      <c r="P250" s="216">
        <f ca="1">'A1'!F28+$C250*('A1'!F26-'A1'!F28)</f>
        <v>0.45194115393823792</v>
      </c>
      <c r="Q250" s="216">
        <f ca="1">'A1'!G28+$C250*('A1'!G26-'A1'!G28)</f>
        <v>0.45049407708882822</v>
      </c>
      <c r="R250" s="216">
        <f ca="1">'A1'!H28+$C250*('A1'!H26-'A1'!H28)</f>
        <v>0.44565876945177096</v>
      </c>
      <c r="S250" s="216">
        <f ca="1">'A1'!I28+$C250*('A1'!I26-'A1'!I28)</f>
        <v>0.44404700023941851</v>
      </c>
      <c r="T250" s="216">
        <f ca="1">'A1'!J28+$C250*('A1'!J26-'A1'!J28)</f>
        <v>0.44243523102706611</v>
      </c>
      <c r="U250" s="217">
        <f t="shared" ca="1" si="46"/>
        <v>1151.8460033296274</v>
      </c>
      <c r="V250" s="217">
        <f t="shared" ca="1" si="47"/>
        <v>1296.5393584944761</v>
      </c>
      <c r="W250" s="217">
        <f t="shared" ca="1" si="48"/>
        <v>1513.6806365326813</v>
      </c>
      <c r="X250" s="217">
        <f t="shared" ca="1" si="49"/>
        <v>1686.8076218857198</v>
      </c>
      <c r="Y250" s="217">
        <f t="shared" ca="1" si="50"/>
        <v>1866.6229791266283</v>
      </c>
      <c r="Z250" s="217">
        <f ca="1">F250*('A1'!F35+$C250*('A1'!F33-'A1'!F35))</f>
        <v>361.99398776101089</v>
      </c>
      <c r="AA250" s="217">
        <f ca="1">G250*('A1'!G35+$C250*('A1'!G33-'A1'!G35))</f>
        <v>403.8848939247747</v>
      </c>
      <c r="AB250" s="217">
        <f ca="1">H250*('A1'!H35+$C250*('A1'!H33-'A1'!H35))</f>
        <v>423.5795382295592</v>
      </c>
      <c r="AC250" s="217">
        <f ca="1">I250*('A1'!I35+$C250*('A1'!I33-'A1'!I35))</f>
        <v>438.24577317922331</v>
      </c>
      <c r="AD250" s="217">
        <f ca="1">J250*('A1'!J35+$C250*('A1'!J33-'A1'!J35))</f>
        <v>452.68020215133527</v>
      </c>
      <c r="AE250" s="217">
        <f ca="1">F250*('A1'!F43+$C250*('A1'!F41-'A1'!F43))</f>
        <v>642.00499124426312</v>
      </c>
      <c r="AF250" s="217">
        <f ca="1">G250*('A1'!G43+$C250*('A1'!G41-'A1'!G43))</f>
        <v>712.69989749469698</v>
      </c>
      <c r="AG250" s="217">
        <f ca="1">H250*('A1'!H43+$C250*('A1'!H41-'A1'!H43))</f>
        <v>703.17052022268274</v>
      </c>
      <c r="AH250" s="217">
        <f ca="1">I250*('A1'!I43+$C250*('A1'!I41-'A1'!I43))</f>
        <v>677.77022731914235</v>
      </c>
      <c r="AI250" s="217">
        <f ca="1">J250*('A1'!J43+$C250*('A1'!J41-'A1'!J43))</f>
        <v>683.53553150128096</v>
      </c>
      <c r="AJ250" s="217">
        <f ca="1">(U250-Z250)*DCF!$H$40</f>
        <v>191.14418776760519</v>
      </c>
      <c r="AK250" s="217">
        <f ca="1">(V250-AA250)*DCF!$H$40</f>
        <v>216.02238042586774</v>
      </c>
      <c r="AL250" s="217">
        <f ca="1">(W250-AB250)*DCF!$H$40</f>
        <v>263.80446578935556</v>
      </c>
      <c r="AM250" s="217">
        <f ca="1">(X250-AC250)*DCF!$H$40</f>
        <v>302.15196738697216</v>
      </c>
      <c r="AN250" s="217">
        <f ca="1">(Y250-AD250)*DCF!$H$40</f>
        <v>342.17415202802084</v>
      </c>
      <c r="AO250" s="217">
        <f ca="1">(F250-DCF!$H$7)*DCF!$H$41</f>
        <v>276.79772099551019</v>
      </c>
      <c r="AP250" s="217">
        <f ca="1">(G250-F250)*DCF!$H$41</f>
        <v>222.91670414155897</v>
      </c>
      <c r="AQ250" s="217">
        <f ca="1">(H250-G250)*DCF!$H$41</f>
        <v>209.56722398478703</v>
      </c>
      <c r="AR250" s="217">
        <f ca="1">(I250-H250)*DCF!$H$41</f>
        <v>196.72382402863303</v>
      </c>
      <c r="AS250" s="217">
        <f ca="1">(J250-I250)*DCF!$H$41</f>
        <v>194.9471002990669</v>
      </c>
      <c r="AT250" s="217">
        <f ca="1">(U250-Z250)*(1-DCF!$H$40)+Z250-AE250-AO250</f>
        <v>41.899103322248834</v>
      </c>
      <c r="AU250" s="217">
        <f ca="1">(V250-AA250)*(1-DCF!$H$40)+AA250-AF250-AP250</f>
        <v>144.90037643235235</v>
      </c>
      <c r="AV250" s="217">
        <f ca="1">(W250-AB250)*(1-DCF!$H$40)+AB250-AG250-AQ250</f>
        <v>337.13842653585618</v>
      </c>
      <c r="AW250" s="217">
        <f ca="1">(X250-AC250)*(1-DCF!$H$40)+AC250-AH250-AR250</f>
        <v>510.1616031509721</v>
      </c>
      <c r="AX250" s="217">
        <f ca="1">(Y250-AD250)*(1-DCF!$H$40)+AD250-AI250-AS250</f>
        <v>645.96619529825921</v>
      </c>
      <c r="AY250" s="218">
        <f t="shared" ca="1" si="51"/>
        <v>0.10564493272043103</v>
      </c>
      <c r="AZ250" s="219">
        <f t="shared" ca="1" si="52"/>
        <v>12.628986544086207</v>
      </c>
      <c r="BA250" s="217">
        <f ca="1">SUMPRODUCT(AT250:AX250,(1+$AY250)^(-{1,2,3,4,5}))</f>
        <v>1138.2101546874146</v>
      </c>
      <c r="BB250" s="217">
        <f t="shared" ca="1" si="53"/>
        <v>23573.556486272297</v>
      </c>
      <c r="BC250" s="217">
        <f t="shared" ca="1" si="54"/>
        <v>14267.461497070488</v>
      </c>
      <c r="BD250" s="217">
        <f t="shared" ca="1" si="55"/>
        <v>15405.671651757903</v>
      </c>
      <c r="BE250" s="217">
        <f ca="1">BD250-(DCF!$J$48-DCF!$J$51)</f>
        <v>14843.531651757903</v>
      </c>
      <c r="BF250" s="220">
        <f ca="1">BE250/DCF!$J$55</f>
        <v>599.02001977489886</v>
      </c>
    </row>
    <row r="251" spans="1:58" ht="15" customHeight="1">
      <c r="A251">
        <v>225</v>
      </c>
      <c r="B251" s="215">
        <f t="shared" ca="1" si="42"/>
        <v>0.10286393687760442</v>
      </c>
      <c r="C251" s="216">
        <f t="shared" ca="1" si="43"/>
        <v>0.22678617338542095</v>
      </c>
      <c r="D251" s="215">
        <f t="shared" ca="1" si="44"/>
        <v>0.87938704984482086</v>
      </c>
      <c r="E251" s="216">
        <f t="shared" ca="1" si="45"/>
        <v>0.75442623292055488</v>
      </c>
      <c r="F251" s="217">
        <f ca="1">DCF!$H$7*(1+('A1'!F14+$C251*('A1'!F12-'A1'!F14)))</f>
        <v>6143.370625970012</v>
      </c>
      <c r="G251" s="217">
        <f ca="1">F251*(1+('A1'!G14+$C251*('A1'!G12-'A1'!G14)))</f>
        <v>6720.9575909210334</v>
      </c>
      <c r="H251" s="217">
        <f ca="1">G251*(1+('A1'!H14+$C251*('A1'!H12-'A1'!H14)))</f>
        <v>7255.1541034260736</v>
      </c>
      <c r="I251" s="217">
        <f ca="1">H251*(1+('A1'!I14+$C251*('A1'!I12-'A1'!I14)))</f>
        <v>7765.994985876755</v>
      </c>
      <c r="J251" s="217">
        <f ca="1">I251*(1+('A1'!J14+$C251*('A1'!J12-'A1'!J14)))</f>
        <v>8277.5801551470067</v>
      </c>
      <c r="K251" s="216">
        <f ca="1">'A1'!F21+$C251*('A1'!F19-'A1'!F21)</f>
        <v>0.36752676046380184</v>
      </c>
      <c r="L251" s="216">
        <f ca="1">'A1'!G21+$C251*('A1'!G19-'A1'!G21)</f>
        <v>0.36799103699609342</v>
      </c>
      <c r="M251" s="216">
        <f ca="1">'A1'!H21+$C251*('A1'!H19-'A1'!H21)</f>
        <v>0.36072317526223924</v>
      </c>
      <c r="N251" s="216">
        <f ca="1">'A1'!I21+$C251*('A1'!I19-'A1'!I21)</f>
        <v>0.35572317526223923</v>
      </c>
      <c r="O251" s="216">
        <f ca="1">'A1'!J21+$C251*('A1'!J19-'A1'!J21)</f>
        <v>0.35072317526223923</v>
      </c>
      <c r="P251" s="216">
        <f ca="1">'A1'!F28+$C251*('A1'!F26-'A1'!F28)</f>
        <v>0.45433034566536451</v>
      </c>
      <c r="Q251" s="216">
        <f ca="1">'A1'!G28+$C251*('A1'!G26-'A1'!G28)</f>
        <v>0.4547946221976561</v>
      </c>
      <c r="R251" s="216">
        <f ca="1">'A1'!H28+$C251*('A1'!H26-'A1'!H28)</f>
        <v>0.45139282959687477</v>
      </c>
      <c r="S251" s="216">
        <f ca="1">'A1'!I28+$C251*('A1'!I26-'A1'!I28)</f>
        <v>0.45025889872994768</v>
      </c>
      <c r="T251" s="216">
        <f ca="1">'A1'!J28+$C251*('A1'!J26-'A1'!J28)</f>
        <v>0.44912496786302059</v>
      </c>
      <c r="U251" s="217">
        <f t="shared" ca="1" si="46"/>
        <v>1094.3978214313727</v>
      </c>
      <c r="V251" s="217">
        <f t="shared" ca="1" si="47"/>
        <v>1191.0500690618358</v>
      </c>
      <c r="W251" s="217">
        <f t="shared" ca="1" si="48"/>
        <v>1363.127338314483</v>
      </c>
      <c r="X251" s="217">
        <f t="shared" ca="1" si="49"/>
        <v>1506.7422405468842</v>
      </c>
      <c r="Y251" s="217">
        <f t="shared" ca="1" si="50"/>
        <v>1656.773038482173</v>
      </c>
      <c r="Z251" s="217">
        <f ca="1">F251*('A1'!F35+$C251*('A1'!F33-'A1'!F35))</f>
        <v>361.63607997844002</v>
      </c>
      <c r="AA251" s="217">
        <f ca="1">G251*('A1'!G35+$C251*('A1'!G33-'A1'!G35))</f>
        <v>401.45716810179727</v>
      </c>
      <c r="AB251" s="217">
        <f ca="1">H251*('A1'!H35+$C251*('A1'!H33-'A1'!H35))</f>
        <v>417.21019120475154</v>
      </c>
      <c r="AC251" s="217">
        <f ca="1">I251*('A1'!I35+$C251*('A1'!I33-'A1'!I35))</f>
        <v>429.29306575632353</v>
      </c>
      <c r="AD251" s="217">
        <f ca="1">J251*('A1'!J35+$C251*('A1'!J33-'A1'!J35))</f>
        <v>441.01759994890972</v>
      </c>
      <c r="AE251" s="217">
        <f ca="1">F251*('A1'!F43+$C251*('A1'!F41-'A1'!F43))</f>
        <v>647.90613853765853</v>
      </c>
      <c r="AF251" s="217">
        <f ca="1">G251*('A1'!G43+$C251*('A1'!G41-'A1'!G43))</f>
        <v>719.56241408234519</v>
      </c>
      <c r="AG251" s="217">
        <f ca="1">H251*('A1'!H43+$C251*('A1'!H41-'A1'!H43))</f>
        <v>704.20327858442397</v>
      </c>
      <c r="AH251" s="217">
        <f ca="1">I251*('A1'!I43+$C251*('A1'!I41-'A1'!I43))</f>
        <v>676.12681367008429</v>
      </c>
      <c r="AI251" s="217">
        <f ca="1">J251*('A1'!J43+$C251*('A1'!J41-'A1'!J43))</f>
        <v>679.27878847353952</v>
      </c>
      <c r="AJ251" s="217">
        <f ca="1">(U251-Z251)*DCF!$H$40</f>
        <v>177.32834143160972</v>
      </c>
      <c r="AK251" s="217">
        <f ca="1">(V251-AA251)*DCF!$H$40</f>
        <v>191.08148203232932</v>
      </c>
      <c r="AL251" s="217">
        <f ca="1">(W251-AB251)*DCF!$H$40</f>
        <v>228.91194960055503</v>
      </c>
      <c r="AM251" s="217">
        <f ca="1">(X251-AC251)*DCF!$H$40</f>
        <v>260.74270029931569</v>
      </c>
      <c r="AN251" s="217">
        <f ca="1">(Y251-AD251)*DCF!$H$40</f>
        <v>294.2128161250497</v>
      </c>
      <c r="AO251" s="217">
        <f ca="1">(F251-DCF!$H$7)*DCF!$H$41</f>
        <v>258.08010491798279</v>
      </c>
      <c r="AP251" s="217">
        <f ca="1">(G251-F251)*DCF!$H$41</f>
        <v>191.66495382369905</v>
      </c>
      <c r="AQ251" s="217">
        <f ca="1">(H251-G251)*DCF!$H$41</f>
        <v>177.26637911702497</v>
      </c>
      <c r="AR251" s="217">
        <f ca="1">(I251-H251)*DCF!$H$41</f>
        <v>169.51610768167211</v>
      </c>
      <c r="AS251" s="217">
        <f ca="1">(J251-I251)*DCF!$H$41</f>
        <v>169.7630898809962</v>
      </c>
      <c r="AT251" s="217">
        <f ca="1">(U251-Z251)*(1-DCF!$H$40)+Z251-AE251-AO251</f>
        <v>11.083236544121633</v>
      </c>
      <c r="AU251" s="217">
        <f ca="1">(V251-AA251)*(1-DCF!$H$40)+AA251-AF251-AP251</f>
        <v>88.74121912346223</v>
      </c>
      <c r="AV251" s="217">
        <f ca="1">(W251-AB251)*(1-DCF!$H$40)+AB251-AG251-AQ251</f>
        <v>252.74573101247924</v>
      </c>
      <c r="AW251" s="217">
        <f ca="1">(X251-AC251)*(1-DCF!$H$40)+AC251-AH251-AR251</f>
        <v>400.35661889581218</v>
      </c>
      <c r="AX251" s="217">
        <f ca="1">(Y251-AD251)*(1-DCF!$H$40)+AD251-AI251-AS251</f>
        <v>513.51834400258747</v>
      </c>
      <c r="AY251" s="218">
        <f t="shared" ca="1" si="51"/>
        <v>0.10758852465841109</v>
      </c>
      <c r="AZ251" s="219">
        <f t="shared" ca="1" si="52"/>
        <v>13.01770493168222</v>
      </c>
      <c r="BA251" s="217">
        <f ca="1">SUMPRODUCT(AT251:AX251,(1+$AY251)^(-{1,2,3,4,5}))</f>
        <v>842.4719457852425</v>
      </c>
      <c r="BB251" s="217">
        <f t="shared" ca="1" si="53"/>
        <v>21567.382553727519</v>
      </c>
      <c r="BC251" s="217">
        <f t="shared" ca="1" si="54"/>
        <v>12939.133809720439</v>
      </c>
      <c r="BD251" s="217">
        <f t="shared" ca="1" si="55"/>
        <v>13781.605755505681</v>
      </c>
      <c r="BE251" s="217">
        <f ca="1">BD251-(DCF!$J$48-DCF!$J$51)</f>
        <v>13219.465755505682</v>
      </c>
      <c r="BF251" s="220">
        <f ca="1">BE251/DCF!$J$55</f>
        <v>533.47982300012848</v>
      </c>
    </row>
    <row r="252" spans="1:58" ht="15" customHeight="1">
      <c r="A252">
        <v>226</v>
      </c>
      <c r="B252" s="215">
        <f t="shared" ca="1" si="42"/>
        <v>0.86547698396872452</v>
      </c>
      <c r="C252" s="216">
        <f t="shared" ca="1" si="43"/>
        <v>0.74065176303734437</v>
      </c>
      <c r="D252" s="215">
        <f t="shared" ca="1" si="44"/>
        <v>0.71336970295824553</v>
      </c>
      <c r="E252" s="216">
        <f t="shared" ca="1" si="45"/>
        <v>0.62143012729368274</v>
      </c>
      <c r="F252" s="217">
        <f ca="1">DCF!$H$7*(1+('A1'!F14+$C252*('A1'!F12-'A1'!F14)))</f>
        <v>6446.6645798406071</v>
      </c>
      <c r="G252" s="217">
        <f ca="1">F252*(1+('A1'!G14+$C252*('A1'!G12-'A1'!G14)))</f>
        <v>7549.6744776464448</v>
      </c>
      <c r="H252" s="217">
        <f ca="1">G252*(1+('A1'!H14+$C252*('A1'!H12-'A1'!H14)))</f>
        <v>8654.0765641182625</v>
      </c>
      <c r="I252" s="217">
        <f ca="1">H252*(1+('A1'!I14+$C252*('A1'!I12-'A1'!I14)))</f>
        <v>9663.6495281448661</v>
      </c>
      <c r="J252" s="217">
        <f ca="1">I252*(1+('A1'!J14+$C252*('A1'!J12-'A1'!J14)))</f>
        <v>10647.849938779795</v>
      </c>
      <c r="K252" s="216">
        <f ca="1">'A1'!F21+$C252*('A1'!F19-'A1'!F21)</f>
        <v>0.33926415303294605</v>
      </c>
      <c r="L252" s="216">
        <f ca="1">'A1'!G21+$C252*('A1'!G19-'A1'!G21)</f>
        <v>0.32945111777219915</v>
      </c>
      <c r="M252" s="216">
        <f ca="1">'A1'!H21+$C252*('A1'!H19-'A1'!H21)</f>
        <v>0.31704460014182573</v>
      </c>
      <c r="N252" s="216">
        <f ca="1">'A1'!I21+$C252*('A1'!I19-'A1'!I21)</f>
        <v>0.31204460014182572</v>
      </c>
      <c r="O252" s="216">
        <f ca="1">'A1'!J21+$C252*('A1'!J19-'A1'!J21)</f>
        <v>0.30704460014182572</v>
      </c>
      <c r="P252" s="216">
        <f ca="1">'A1'!F28+$C252*('A1'!F26-'A1'!F28)</f>
        <v>0.44148370592406638</v>
      </c>
      <c r="Q252" s="216">
        <f ca="1">'A1'!G28+$C252*('A1'!G26-'A1'!G28)</f>
        <v>0.43167067066331949</v>
      </c>
      <c r="R252" s="216">
        <f ca="1">'A1'!H28+$C252*('A1'!H26-'A1'!H28)</f>
        <v>0.42056089421775938</v>
      </c>
      <c r="S252" s="216">
        <f ca="1">'A1'!I28+$C252*('A1'!I26-'A1'!I28)</f>
        <v>0.41685763540257265</v>
      </c>
      <c r="T252" s="216">
        <f ca="1">'A1'!J28+$C252*('A1'!J26-'A1'!J28)</f>
        <v>0.41315437658738591</v>
      </c>
      <c r="U252" s="217">
        <f t="shared" ca="1" si="46"/>
        <v>1413.4450117160445</v>
      </c>
      <c r="V252" s="217">
        <f t="shared" ca="1" si="47"/>
        <v>1803.4527371141928</v>
      </c>
      <c r="W252" s="217">
        <f t="shared" ca="1" si="48"/>
        <v>2270.782141816112</v>
      </c>
      <c r="X252" s="217">
        <f t="shared" ca="1" si="49"/>
        <v>2619.7937835625021</v>
      </c>
      <c r="Y252" s="217">
        <f t="shared" ca="1" si="50"/>
        <v>2979.2793085043886</v>
      </c>
      <c r="Z252" s="217">
        <f ca="1">F252*('A1'!F35+$C252*('A1'!F33-'A1'!F35))</f>
        <v>362.92620735658971</v>
      </c>
      <c r="AA252" s="217">
        <f ca="1">G252*('A1'!G35+$C252*('A1'!G33-'A1'!G35))</f>
        <v>412.16302049181076</v>
      </c>
      <c r="AB252" s="217">
        <f ca="1">H252*('A1'!H35+$C252*('A1'!H33-'A1'!H35))</f>
        <v>448.73836613567784</v>
      </c>
      <c r="AC252" s="217">
        <f ca="1">I252*('A1'!I35+$C252*('A1'!I33-'A1'!I35))</f>
        <v>474.60288390765629</v>
      </c>
      <c r="AD252" s="217">
        <f ca="1">J252*('A1'!J35+$C252*('A1'!J33-'A1'!J35))</f>
        <v>501.64341061509646</v>
      </c>
      <c r="AE252" s="217">
        <f ca="1">F252*('A1'!F43+$C252*('A1'!F41-'A1'!F43))</f>
        <v>613.63843404707984</v>
      </c>
      <c r="AF252" s="217">
        <f ca="1">G252*('A1'!G43+$C252*('A1'!G41-'A1'!G43))</f>
        <v>672.5037750014003</v>
      </c>
      <c r="AG252" s="217">
        <f ca="1">H252*('A1'!H43+$C252*('A1'!H41-'A1'!H43))</f>
        <v>684.34004196881517</v>
      </c>
      <c r="AH252" s="217">
        <f ca="1">I252*('A1'!I43+$C252*('A1'!I41-'A1'!I43))</f>
        <v>667.53773805991989</v>
      </c>
      <c r="AI252" s="217">
        <f ca="1">J252*('A1'!J43+$C252*('A1'!J41-'A1'!J43))</f>
        <v>682.28428545017971</v>
      </c>
      <c r="AJ252" s="217">
        <f ca="1">(U252-Z252)*DCF!$H$40</f>
        <v>254.22555065498807</v>
      </c>
      <c r="AK252" s="217">
        <f ca="1">(V252-AA252)*DCF!$H$40</f>
        <v>336.69211142261645</v>
      </c>
      <c r="AL252" s="217">
        <f ca="1">(W252-AB252)*DCF!$H$40</f>
        <v>440.93459371466508</v>
      </c>
      <c r="AM252" s="217">
        <f ca="1">(X252-AC252)*DCF!$H$40</f>
        <v>519.13619771647268</v>
      </c>
      <c r="AN252" s="217">
        <f ca="1">(Y252-AD252)*DCF!$H$40</f>
        <v>599.58788728920865</v>
      </c>
      <c r="AO252" s="217">
        <f ca="1">(F252-DCF!$H$7)*DCF!$H$41</f>
        <v>358.72438048355775</v>
      </c>
      <c r="AP252" s="217">
        <f ca="1">(G252-F252)*DCF!$H$41</f>
        <v>366.019931124945</v>
      </c>
      <c r="AQ252" s="217">
        <f ca="1">(H252-G252)*DCF!$H$41</f>
        <v>366.48191138518439</v>
      </c>
      <c r="AR252" s="217">
        <f ca="1">(I252-H252)*DCF!$H$41</f>
        <v>335.01406242473365</v>
      </c>
      <c r="AS252" s="217">
        <f ca="1">(J252-I252)*DCF!$H$41</f>
        <v>326.59450040325163</v>
      </c>
      <c r="AT252" s="217">
        <f ca="1">(U252-Z252)*(1-DCF!$H$40)+Z252-AE252-AO252</f>
        <v>186.85664653041897</v>
      </c>
      <c r="AU252" s="217">
        <f ca="1">(V252-AA252)*(1-DCF!$H$40)+AA252-AF252-AP252</f>
        <v>428.23691956523118</v>
      </c>
      <c r="AV252" s="217">
        <f ca="1">(W252-AB252)*(1-DCF!$H$40)+AB252-AG252-AQ252</f>
        <v>779.0255947474476</v>
      </c>
      <c r="AW252" s="217">
        <f ca="1">(X252-AC252)*(1-DCF!$H$40)+AC252-AH252-AR252</f>
        <v>1098.1057853613761</v>
      </c>
      <c r="AX252" s="217">
        <f ca="1">(Y252-AD252)*(1-DCF!$H$40)+AD252-AI252-AS252</f>
        <v>1370.8126353617488</v>
      </c>
      <c r="AY252" s="218">
        <f t="shared" ca="1" si="51"/>
        <v>0.10492860254587366</v>
      </c>
      <c r="AZ252" s="219">
        <f t="shared" ca="1" si="52"/>
        <v>12.485720509174731</v>
      </c>
      <c r="BA252" s="217">
        <f ca="1">SUMPRODUCT(AT252:AX252,(1+$AY252)^(-{1,2,3,4,5}))</f>
        <v>2666.4528486666613</v>
      </c>
      <c r="BB252" s="217">
        <f t="shared" ca="1" si="53"/>
        <v>37198.448764753157</v>
      </c>
      <c r="BC252" s="217">
        <f t="shared" ca="1" si="54"/>
        <v>22586.750234190298</v>
      </c>
      <c r="BD252" s="217">
        <f t="shared" ca="1" si="55"/>
        <v>25253.203082856959</v>
      </c>
      <c r="BE252" s="217">
        <f ca="1">BD252-(DCF!$J$48-DCF!$J$51)</f>
        <v>24691.063082856959</v>
      </c>
      <c r="BF252" s="220">
        <f ca="1">BE252/DCF!$J$55</f>
        <v>996.42332048415403</v>
      </c>
    </row>
    <row r="253" spans="1:58" ht="15" customHeight="1">
      <c r="A253">
        <v>227</v>
      </c>
      <c r="B253" s="215">
        <f t="shared" ca="1" si="42"/>
        <v>2.0784776256421611E-2</v>
      </c>
      <c r="C253" s="216">
        <f t="shared" ca="1" si="43"/>
        <v>0.10194306316866687</v>
      </c>
      <c r="D253" s="215">
        <f t="shared" ca="1" si="44"/>
        <v>0.36588985377900374</v>
      </c>
      <c r="E253" s="216">
        <f t="shared" ca="1" si="45"/>
        <v>0.42772061779799891</v>
      </c>
      <c r="F253" s="217">
        <f ca="1">DCF!$H$7*(1+('A1'!F14+$C253*('A1'!F12-'A1'!F14)))</f>
        <v>6069.6856755206363</v>
      </c>
      <c r="G253" s="217">
        <f ca="1">F253*(1+('A1'!G14+$C253*('A1'!G12-'A1'!G14)))</f>
        <v>6526.681168586907</v>
      </c>
      <c r="H253" s="217">
        <f ca="1">G253*(1+('A1'!H14+$C253*('A1'!H12-'A1'!H14)))</f>
        <v>6939.5107102008833</v>
      </c>
      <c r="I253" s="217">
        <f ca="1">H253*(1+('A1'!I14+$C253*('A1'!I12-'A1'!I14)))</f>
        <v>7350.1553937929957</v>
      </c>
      <c r="J253" s="217">
        <f ca="1">I253*(1+('A1'!J14+$C253*('A1'!J12-'A1'!J14)))</f>
        <v>7770.1139783752724</v>
      </c>
      <c r="K253" s="216">
        <f ca="1">'A1'!F21+$C253*('A1'!F19-'A1'!F21)</f>
        <v>0.37439313152572334</v>
      </c>
      <c r="L253" s="216">
        <f ca="1">'A1'!G21+$C253*('A1'!G19-'A1'!G21)</f>
        <v>0.37735427026234997</v>
      </c>
      <c r="M253" s="216">
        <f ca="1">'A1'!H21+$C253*('A1'!H19-'A1'!H21)</f>
        <v>0.37133483963066333</v>
      </c>
      <c r="N253" s="216">
        <f ca="1">'A1'!I21+$C253*('A1'!I19-'A1'!I21)</f>
        <v>0.36633483963066332</v>
      </c>
      <c r="O253" s="216">
        <f ca="1">'A1'!J21+$C253*('A1'!J19-'A1'!J21)</f>
        <v>0.36133483963066332</v>
      </c>
      <c r="P253" s="216">
        <f ca="1">'A1'!F28+$C253*('A1'!F26-'A1'!F28)</f>
        <v>0.45745142342078332</v>
      </c>
      <c r="Q253" s="216">
        <f ca="1">'A1'!G28+$C253*('A1'!G26-'A1'!G28)</f>
        <v>0.46041256215741</v>
      </c>
      <c r="R253" s="216">
        <f ca="1">'A1'!H28+$C253*('A1'!H26-'A1'!H28)</f>
        <v>0.45888341620987999</v>
      </c>
      <c r="S253" s="216">
        <f ca="1">'A1'!I28+$C253*('A1'!I26-'A1'!I28)</f>
        <v>0.45837370089403667</v>
      </c>
      <c r="T253" s="216">
        <f ca="1">'A1'!J28+$C253*('A1'!J26-'A1'!J28)</f>
        <v>0.45786398557819336</v>
      </c>
      <c r="U253" s="217">
        <f t="shared" ca="1" si="46"/>
        <v>1020.6506961019857</v>
      </c>
      <c r="V253" s="217">
        <f t="shared" ca="1" si="47"/>
        <v>1058.8441597661563</v>
      </c>
      <c r="W253" s="217">
        <f t="shared" ca="1" si="48"/>
        <v>1178.2022319911364</v>
      </c>
      <c r="X253" s="217">
        <f t="shared" ca="1" si="49"/>
        <v>1288.4194663482222</v>
      </c>
      <c r="Y253" s="217">
        <f t="shared" ca="1" si="50"/>
        <v>1404.8457355513342</v>
      </c>
      <c r="Z253" s="217">
        <f ca="1">F253*('A1'!F35+$C253*('A1'!F33-'A1'!F35))</f>
        <v>361.08732878007044</v>
      </c>
      <c r="AA253" s="217">
        <f ca="1">G253*('A1'!G35+$C253*('A1'!G33-'A1'!G35))</f>
        <v>398.00073374587816</v>
      </c>
      <c r="AB253" s="217">
        <f ca="1">H253*('A1'!H35+$C253*('A1'!H33-'A1'!H35))</f>
        <v>408.58885784646685</v>
      </c>
      <c r="AC253" s="217">
        <f ca="1">I253*('A1'!I35+$C253*('A1'!I33-'A1'!I35))</f>
        <v>417.31744457268633</v>
      </c>
      <c r="AD253" s="217">
        <f ca="1">J253*('A1'!J35+$C253*('A1'!J33-'A1'!J35))</f>
        <v>425.62107214751228</v>
      </c>
      <c r="AE253" s="217">
        <f ca="1">F253*('A1'!F43+$C253*('A1'!F41-'A1'!F43))</f>
        <v>655.29017730259898</v>
      </c>
      <c r="AF253" s="217">
        <f ca="1">G253*('A1'!G43+$C253*('A1'!G41-'A1'!G43))</f>
        <v>727.28108891470924</v>
      </c>
      <c r="AG253" s="217">
        <f ca="1">H253*('A1'!H43+$C253*('A1'!H41-'A1'!H43))</f>
        <v>703.88840031695509</v>
      </c>
      <c r="AH253" s="217">
        <f ca="1">I253*('A1'!I43+$C253*('A1'!I41-'A1'!I43))</f>
        <v>672.03935496402119</v>
      </c>
      <c r="AI253" s="217">
        <f ca="1">J253*('A1'!J43+$C253*('A1'!J41-'A1'!J43))</f>
        <v>671.58643534939074</v>
      </c>
      <c r="AJ253" s="217">
        <f ca="1">(U253-Z253)*DCF!$H$40</f>
        <v>159.61433489190347</v>
      </c>
      <c r="AK253" s="217">
        <f ca="1">(V253-AA253)*DCF!$H$40</f>
        <v>159.9241090969073</v>
      </c>
      <c r="AL253" s="217">
        <f ca="1">(W253-AB253)*DCF!$H$40</f>
        <v>186.24643654301002</v>
      </c>
      <c r="AM253" s="217">
        <f ca="1">(X253-AC253)*DCF!$H$40</f>
        <v>210.80668926967965</v>
      </c>
      <c r="AN253" s="217">
        <f ca="1">(Y253-AD253)*DCF!$H$40</f>
        <v>236.97236854372491</v>
      </c>
      <c r="AO253" s="217">
        <f ca="1">(F253-DCF!$H$7)*DCF!$H$41</f>
        <v>233.62868291163824</v>
      </c>
      <c r="AP253" s="217">
        <f ca="1">(G253-F253)*DCF!$H$41</f>
        <v>151.6481939366704</v>
      </c>
      <c r="AQ253" s="217">
        <f ca="1">(H253-G253)*DCF!$H$41</f>
        <v>136.99227965993191</v>
      </c>
      <c r="AR253" s="217">
        <f ca="1">(I253-H253)*DCF!$H$41</f>
        <v>136.26726206555563</v>
      </c>
      <c r="AS253" s="217">
        <f ca="1">(J253-I253)*DCF!$H$41</f>
        <v>139.35796270723253</v>
      </c>
      <c r="AT253" s="217">
        <f ca="1">(U253-Z253)*(1-DCF!$H$40)+Z253-AE253-AO253</f>
        <v>-27.882499004155136</v>
      </c>
      <c r="AU253" s="217">
        <f ca="1">(V253-AA253)*(1-DCF!$H$40)+AA253-AF253-AP253</f>
        <v>19.990767817869369</v>
      </c>
      <c r="AV253" s="217">
        <f ca="1">(W253-AB253)*(1-DCF!$H$40)+AB253-AG253-AQ253</f>
        <v>151.07511547123931</v>
      </c>
      <c r="AW253" s="217">
        <f ca="1">(X253-AC253)*(1-DCF!$H$40)+AC253-AH253-AR253</f>
        <v>269.30616004896558</v>
      </c>
      <c r="AX253" s="217">
        <f ca="1">(Y253-AD253)*(1-DCF!$H$40)+AD253-AI253-AS253</f>
        <v>356.92896895098613</v>
      </c>
      <c r="AY253" s="218">
        <f t="shared" ca="1" si="51"/>
        <v>0.10105441235595998</v>
      </c>
      <c r="AZ253" s="219">
        <f t="shared" ca="1" si="52"/>
        <v>11.710882471191995</v>
      </c>
      <c r="BA253" s="217">
        <f ca="1">SUMPRODUCT(AT253:AX253,(1+$AY253)^(-{1,2,3,4,5}))</f>
        <v>508.14721460896305</v>
      </c>
      <c r="BB253" s="217">
        <f t="shared" ca="1" si="53"/>
        <v>16451.983299196945</v>
      </c>
      <c r="BC253" s="217">
        <f t="shared" ca="1" si="54"/>
        <v>10166.567577245651</v>
      </c>
      <c r="BD253" s="217">
        <f t="shared" ca="1" si="55"/>
        <v>10674.714791854614</v>
      </c>
      <c r="BE253" s="217">
        <f ca="1">BD253-(DCF!$J$48-DCF!$J$51)</f>
        <v>10112.574791854615</v>
      </c>
      <c r="BF253" s="220">
        <f ca="1">BE253/DCF!$J$55</f>
        <v>408.09929159106122</v>
      </c>
    </row>
    <row r="254" spans="1:58" ht="15" customHeight="1">
      <c r="A254">
        <v>228</v>
      </c>
      <c r="B254" s="215">
        <f t="shared" ca="1" si="42"/>
        <v>9.3925244726936752E-2</v>
      </c>
      <c r="C254" s="216">
        <f t="shared" ca="1" si="43"/>
        <v>0.21670861165045652</v>
      </c>
      <c r="D254" s="215">
        <f t="shared" ca="1" si="44"/>
        <v>0.37693943747808833</v>
      </c>
      <c r="E254" s="216">
        <f t="shared" ca="1" si="45"/>
        <v>0.43413099260366583</v>
      </c>
      <c r="F254" s="217">
        <f ca="1">DCF!$H$7*(1+('A1'!F14+$C254*('A1'!F12-'A1'!F14)))</f>
        <v>6137.4226434517777</v>
      </c>
      <c r="G254" s="217">
        <f ca="1">F254*(1+('A1'!G14+$C254*('A1'!G12-'A1'!G14)))</f>
        <v>6705.1728530850614</v>
      </c>
      <c r="H254" s="217">
        <f ca="1">G254*(1+('A1'!H14+$C254*('A1'!H12-'A1'!H14)))</f>
        <v>7229.3304267222056</v>
      </c>
      <c r="I254" s="217">
        <f ca="1">H254*(1+('A1'!I14+$C254*('A1'!I12-'A1'!I14)))</f>
        <v>7731.7961824526783</v>
      </c>
      <c r="J254" s="217">
        <f ca="1">I254*(1+('A1'!J14+$C254*('A1'!J12-'A1'!J14)))</f>
        <v>8235.6742687137648</v>
      </c>
      <c r="K254" s="216">
        <f ca="1">'A1'!F21+$C254*('A1'!F19-'A1'!F21)</f>
        <v>0.36808102635922491</v>
      </c>
      <c r="L254" s="216">
        <f ca="1">'A1'!G21+$C254*('A1'!G19-'A1'!G21)</f>
        <v>0.36874685412621577</v>
      </c>
      <c r="M254" s="216">
        <f ca="1">'A1'!H21+$C254*('A1'!H19-'A1'!H21)</f>
        <v>0.3615797680097112</v>
      </c>
      <c r="N254" s="216">
        <f ca="1">'A1'!I21+$C254*('A1'!I19-'A1'!I21)</f>
        <v>0.3565797680097112</v>
      </c>
      <c r="O254" s="216">
        <f ca="1">'A1'!J21+$C254*('A1'!J19-'A1'!J21)</f>
        <v>0.35157976800971119</v>
      </c>
      <c r="P254" s="216">
        <f ca="1">'A1'!F28+$C254*('A1'!F26-'A1'!F28)</f>
        <v>0.45458228470873863</v>
      </c>
      <c r="Q254" s="216">
        <f ca="1">'A1'!G28+$C254*('A1'!G26-'A1'!G28)</f>
        <v>0.45524811247572949</v>
      </c>
      <c r="R254" s="216">
        <f ca="1">'A1'!H28+$C254*('A1'!H26-'A1'!H28)</f>
        <v>0.45199748330097261</v>
      </c>
      <c r="S254" s="216">
        <f ca="1">'A1'!I28+$C254*('A1'!I26-'A1'!I28)</f>
        <v>0.45091394024272036</v>
      </c>
      <c r="T254" s="216">
        <f ca="1">'A1'!J28+$C254*('A1'!J26-'A1'!J28)</f>
        <v>0.44983039718446804</v>
      </c>
      <c r="U254" s="217">
        <f t="shared" ca="1" si="46"/>
        <v>1088.390210166245</v>
      </c>
      <c r="V254" s="217">
        <f t="shared" ca="1" si="47"/>
        <v>1180.1441719469663</v>
      </c>
      <c r="W254" s="217">
        <f t="shared" ca="1" si="48"/>
        <v>1347.7116493328604</v>
      </c>
      <c r="X254" s="217">
        <f t="shared" ca="1" si="49"/>
        <v>1488.4194116319716</v>
      </c>
      <c r="Y254" s="217">
        <f t="shared" ca="1" si="50"/>
        <v>1635.5211925384149</v>
      </c>
      <c r="Z254" s="217">
        <f ca="1">F254*('A1'!F35+$C254*('A1'!F33-'A1'!F35))</f>
        <v>361.59519690623409</v>
      </c>
      <c r="AA254" s="217">
        <f ca="1">G254*('A1'!G35+$C254*('A1'!G33-'A1'!G35))</f>
        <v>401.19002989258985</v>
      </c>
      <c r="AB254" s="217">
        <f ca="1">H254*('A1'!H35+$C254*('A1'!H33-'A1'!H35))</f>
        <v>416.52658584402121</v>
      </c>
      <c r="AC254" s="217">
        <f ca="1">I254*('A1'!I35+$C254*('A1'!I33-'A1'!I35))</f>
        <v>428.33761678709192</v>
      </c>
      <c r="AD254" s="217">
        <f ca="1">J254*('A1'!J35+$C254*('A1'!J33-'A1'!J35))</f>
        <v>439.78086060663065</v>
      </c>
      <c r="AE254" s="217">
        <f ca="1">F254*('A1'!F43+$C254*('A1'!F41-'A1'!F43))</f>
        <v>648.51584397620536</v>
      </c>
      <c r="AF254" s="217">
        <f ca="1">G254*('A1'!G43+$C254*('A1'!G41-'A1'!G43))</f>
        <v>720.2374736093883</v>
      </c>
      <c r="AG254" s="217">
        <f ca="1">H254*('A1'!H43+$C254*('A1'!H41-'A1'!H43))</f>
        <v>704.24665920802363</v>
      </c>
      <c r="AH254" s="217">
        <f ca="1">I254*('A1'!I43+$C254*('A1'!I41-'A1'!I43))</f>
        <v>675.87649876377782</v>
      </c>
      <c r="AI254" s="217">
        <f ca="1">J254*('A1'!J43+$C254*('A1'!J41-'A1'!J43))</f>
        <v>678.7447303969966</v>
      </c>
      <c r="AJ254" s="217">
        <f ca="1">(U254-Z254)*DCF!$H$40</f>
        <v>175.8843932089226</v>
      </c>
      <c r="AK254" s="217">
        <f ca="1">(V254-AA254)*DCF!$H$40</f>
        <v>188.50690237715909</v>
      </c>
      <c r="AL254" s="217">
        <f ca="1">(W254-AB254)*DCF!$H$40</f>
        <v>225.34678536429908</v>
      </c>
      <c r="AM254" s="217">
        <f ca="1">(X254-AC254)*DCF!$H$40</f>
        <v>256.53979435246083</v>
      </c>
      <c r="AN254" s="217">
        <f ca="1">(Y254-AD254)*DCF!$H$40</f>
        <v>289.36916032749173</v>
      </c>
      <c r="AO254" s="217">
        <f ca="1">(F254-DCF!$H$7)*DCF!$H$41</f>
        <v>256.10634189374588</v>
      </c>
      <c r="AP254" s="217">
        <f ca="1">(G254-F254)*DCF!$H$41</f>
        <v>188.40075056400619</v>
      </c>
      <c r="AQ254" s="217">
        <f ca="1">(H254-G254)*DCF!$H$41</f>
        <v>173.93508379473985</v>
      </c>
      <c r="AR254" s="217">
        <f ca="1">(I254-H254)*DCF!$H$41</f>
        <v>166.73692744821142</v>
      </c>
      <c r="AS254" s="217">
        <f ca="1">(J254-I254)*DCF!$H$41</f>
        <v>167.20559153234092</v>
      </c>
      <c r="AT254" s="217">
        <f ca="1">(U254-Z254)*(1-DCF!$H$40)+Z254-AE254-AO254</f>
        <v>7.8836310873711568</v>
      </c>
      <c r="AU254" s="217">
        <f ca="1">(V254-AA254)*(1-DCF!$H$40)+AA254-AF254-AP254</f>
        <v>82.99904539641264</v>
      </c>
      <c r="AV254" s="217">
        <f ca="1">(W254-AB254)*(1-DCF!$H$40)+AB254-AG254-AQ254</f>
        <v>244.18312096579791</v>
      </c>
      <c r="AW254" s="217">
        <f ca="1">(X254-AC254)*(1-DCF!$H$40)+AC254-AH254-AR254</f>
        <v>389.2661910675215</v>
      </c>
      <c r="AX254" s="217">
        <f ca="1">(Y254-AD254)*(1-DCF!$H$40)+AD254-AI254-AS254</f>
        <v>500.20171028158563</v>
      </c>
      <c r="AY254" s="218">
        <f t="shared" ca="1" si="51"/>
        <v>0.10118261985207332</v>
      </c>
      <c r="AZ254" s="219">
        <f t="shared" ca="1" si="52"/>
        <v>11.736523970414662</v>
      </c>
      <c r="BA254" s="217">
        <f ca="1">SUMPRODUCT(AT254:AX254,(1+$AY254)^(-{1,2,3,4,5}))</f>
        <v>832.12963656373654</v>
      </c>
      <c r="BB254" s="217">
        <f t="shared" ca="1" si="53"/>
        <v>19195.333680348282</v>
      </c>
      <c r="BC254" s="217">
        <f t="shared" ca="1" si="54"/>
        <v>11854.928114711252</v>
      </c>
      <c r="BD254" s="217">
        <f t="shared" ca="1" si="55"/>
        <v>12687.05775127499</v>
      </c>
      <c r="BE254" s="217">
        <f ca="1">BD254-(DCF!$J$48-DCF!$J$51)</f>
        <v>12124.91775127499</v>
      </c>
      <c r="BF254" s="220">
        <f ca="1">BE254/DCF!$J$55</f>
        <v>489.30865251852708</v>
      </c>
    </row>
    <row r="255" spans="1:58" ht="15" customHeight="1">
      <c r="A255">
        <v>229</v>
      </c>
      <c r="B255" s="215">
        <f t="shared" ca="1" si="42"/>
        <v>2.9901105506212722E-2</v>
      </c>
      <c r="C255" s="216">
        <f t="shared" ca="1" si="43"/>
        <v>0.12227245296102618</v>
      </c>
      <c r="D255" s="215">
        <f t="shared" ca="1" si="44"/>
        <v>0.36192512607121485</v>
      </c>
      <c r="E255" s="216">
        <f t="shared" ca="1" si="45"/>
        <v>0.42539694760965013</v>
      </c>
      <c r="F255" s="217">
        <f ca="1">DCF!$H$7*(1+('A1'!F14+$C255*('A1'!F12-'A1'!F14)))</f>
        <v>6081.6844960956378</v>
      </c>
      <c r="G255" s="217">
        <f ca="1">F255*(1+('A1'!G14+$C255*('A1'!G12-'A1'!G14)))</f>
        <v>6558.1289380822745</v>
      </c>
      <c r="H255" s="217">
        <f ca="1">G255*(1+('A1'!H14+$C255*('A1'!H12-'A1'!H14)))</f>
        <v>6990.2795915586094</v>
      </c>
      <c r="I255" s="217">
        <f ca="1">H255*(1+('A1'!I14+$C255*('A1'!I12-'A1'!I14)))</f>
        <v>7416.7182480654346</v>
      </c>
      <c r="J255" s="217">
        <f ca="1">I255*(1+('A1'!J14+$C255*('A1'!J12-'A1'!J14)))</f>
        <v>7851.0343837865303</v>
      </c>
      <c r="K255" s="216">
        <f ca="1">'A1'!F21+$C255*('A1'!F19-'A1'!F21)</f>
        <v>0.37327501508714356</v>
      </c>
      <c r="L255" s="216">
        <f ca="1">'A1'!G21+$C255*('A1'!G19-'A1'!G21)</f>
        <v>0.37582956602792306</v>
      </c>
      <c r="M255" s="216">
        <f ca="1">'A1'!H21+$C255*('A1'!H19-'A1'!H21)</f>
        <v>0.3696068414983128</v>
      </c>
      <c r="N255" s="216">
        <f ca="1">'A1'!I21+$C255*('A1'!I19-'A1'!I21)</f>
        <v>0.36460684149831279</v>
      </c>
      <c r="O255" s="216">
        <f ca="1">'A1'!J21+$C255*('A1'!J19-'A1'!J21)</f>
        <v>0.35960684149831279</v>
      </c>
      <c r="P255" s="216">
        <f ca="1">'A1'!F28+$C255*('A1'!F26-'A1'!F28)</f>
        <v>0.45694318867597439</v>
      </c>
      <c r="Q255" s="216">
        <f ca="1">'A1'!G28+$C255*('A1'!G26-'A1'!G28)</f>
        <v>0.45949773961675383</v>
      </c>
      <c r="R255" s="216">
        <f ca="1">'A1'!H28+$C255*('A1'!H26-'A1'!H28)</f>
        <v>0.45766365282233845</v>
      </c>
      <c r="S255" s="216">
        <f ca="1">'A1'!I28+$C255*('A1'!I26-'A1'!I28)</f>
        <v>0.45705229055753333</v>
      </c>
      <c r="T255" s="216">
        <f ca="1">'A1'!J28+$C255*('A1'!J26-'A1'!J28)</f>
        <v>0.4564409282927282</v>
      </c>
      <c r="U255" s="217">
        <f t="shared" ca="1" si="46"/>
        <v>1032.5593178931142</v>
      </c>
      <c r="V255" s="217">
        <f t="shared" ca="1" si="47"/>
        <v>1079.944762163622</v>
      </c>
      <c r="W255" s="217">
        <f t="shared" ca="1" si="48"/>
        <v>1207.4275384103585</v>
      </c>
      <c r="X255" s="217">
        <f t="shared" ca="1" si="49"/>
        <v>1322.703969657234</v>
      </c>
      <c r="Y255" s="217">
        <f t="shared" ca="1" si="50"/>
        <v>1444.2152843447525</v>
      </c>
      <c r="Z255" s="217">
        <f ca="1">F255*('A1'!F35+$C255*('A1'!F33-'A1'!F35))</f>
        <v>361.18295735837495</v>
      </c>
      <c r="AA255" s="217">
        <f ca="1">G255*('A1'!G35+$C255*('A1'!G33-'A1'!G35))</f>
        <v>398.58520904016092</v>
      </c>
      <c r="AB255" s="217">
        <f ca="1">H255*('A1'!H35+$C255*('A1'!H33-'A1'!H35))</f>
        <v>410.01487053554052</v>
      </c>
      <c r="AC255" s="217">
        <f ca="1">I255*('A1'!I35+$C255*('A1'!I33-'A1'!I35))</f>
        <v>419.28733439045408</v>
      </c>
      <c r="AD255" s="217">
        <f ca="1">J255*('A1'!J35+$C255*('A1'!J33-'A1'!J35))</f>
        <v>428.13834270340249</v>
      </c>
      <c r="AE255" s="217">
        <f ca="1">F255*('A1'!F43+$C255*('A1'!F41-'A1'!F43))</f>
        <v>654.11284494106701</v>
      </c>
      <c r="AF255" s="217">
        <f ca="1">G255*('A1'!G43+$C255*('A1'!G41-'A1'!G43))</f>
        <v>726.11907995617128</v>
      </c>
      <c r="AG255" s="217">
        <f ca="1">H255*('A1'!H43+$C255*('A1'!H41-'A1'!H43))</f>
        <v>704.06420497463944</v>
      </c>
      <c r="AH255" s="217">
        <f ca="1">I255*('A1'!I43+$C255*('A1'!I41-'A1'!I43))</f>
        <v>672.84812190730452</v>
      </c>
      <c r="AI255" s="217">
        <f ca="1">J255*('A1'!J43+$C255*('A1'!J41-'A1'!J43))</f>
        <v>672.99431140724494</v>
      </c>
      <c r="AJ255" s="217">
        <f ca="1">(U255-Z255)*DCF!$H$40</f>
        <v>162.47307924940688</v>
      </c>
      <c r="AK255" s="217">
        <f ca="1">(V255-AA255)*DCF!$H$40</f>
        <v>164.88901185587761</v>
      </c>
      <c r="AL255" s="217">
        <f ca="1">(W255-AB255)*DCF!$H$40</f>
        <v>192.97386562570594</v>
      </c>
      <c r="AM255" s="217">
        <f ca="1">(X255-AC255)*DCF!$H$40</f>
        <v>218.62682573456073</v>
      </c>
      <c r="AN255" s="217">
        <f ca="1">(Y255-AD255)*DCF!$H$40</f>
        <v>245.89061987720669</v>
      </c>
      <c r="AO255" s="217">
        <f ca="1">(F255-DCF!$H$7)*DCF!$H$41</f>
        <v>237.61034027407806</v>
      </c>
      <c r="AP255" s="217">
        <f ca="1">(G255-F255)*DCF!$H$41</f>
        <v>158.10208248150201</v>
      </c>
      <c r="AQ255" s="217">
        <f ca="1">(H255-G255)*DCF!$H$41</f>
        <v>143.40374708845238</v>
      </c>
      <c r="AR255" s="217">
        <f ca="1">(I255-H255)*DCF!$H$41</f>
        <v>141.50829289395719</v>
      </c>
      <c r="AS255" s="217">
        <f ca="1">(J255-I255)*DCF!$H$41</f>
        <v>144.12233507542905</v>
      </c>
      <c r="AT255" s="217">
        <f ca="1">(U255-Z255)*(1-DCF!$H$40)+Z255-AE255-AO255</f>
        <v>-21.636946571437818</v>
      </c>
      <c r="AU255" s="217">
        <f ca="1">(V255-AA255)*(1-DCF!$H$40)+AA255-AF255-AP255</f>
        <v>30.834587870071289</v>
      </c>
      <c r="AV255" s="217">
        <f ca="1">(W255-AB255)*(1-DCF!$H$40)+AB255-AG255-AQ255</f>
        <v>166.98572072156074</v>
      </c>
      <c r="AW255" s="217">
        <f ca="1">(X255-AC255)*(1-DCF!$H$40)+AC255-AH255-AR255</f>
        <v>289.72072912141152</v>
      </c>
      <c r="AX255" s="217">
        <f ca="1">(Y255-AD255)*(1-DCF!$H$40)+AD255-AI255-AS255</f>
        <v>381.20801798487173</v>
      </c>
      <c r="AY255" s="218">
        <f t="shared" ca="1" si="51"/>
        <v>0.10100793895219301</v>
      </c>
      <c r="AZ255" s="219">
        <f t="shared" ca="1" si="52"/>
        <v>11.7015877904386</v>
      </c>
      <c r="BA255" s="217">
        <f ca="1">SUMPRODUCT(AT255:AX255,(1+$AY255)^(-{1,2,3,4,5}))</f>
        <v>563.67738428471716</v>
      </c>
      <c r="BB255" s="217">
        <f t="shared" ca="1" si="53"/>
        <v>16899.611938053367</v>
      </c>
      <c r="BC255" s="217">
        <f t="shared" ca="1" si="54"/>
        <v>10445.385662300409</v>
      </c>
      <c r="BD255" s="217">
        <f t="shared" ca="1" si="55"/>
        <v>11009.063046585126</v>
      </c>
      <c r="BE255" s="217">
        <f ca="1">BD255-(DCF!$J$48-DCF!$J$51)</f>
        <v>10446.923046585127</v>
      </c>
      <c r="BF255" s="220">
        <f ca="1">BE255/DCF!$J$55</f>
        <v>421.59212489105659</v>
      </c>
    </row>
    <row r="256" spans="1:58" ht="15" customHeight="1">
      <c r="A256">
        <v>230</v>
      </c>
      <c r="B256" s="215">
        <f t="shared" ca="1" si="42"/>
        <v>0.93795905752649067</v>
      </c>
      <c r="C256" s="216">
        <f t="shared" ca="1" si="43"/>
        <v>0.82387370657180492</v>
      </c>
      <c r="D256" s="215">
        <f t="shared" ca="1" si="44"/>
        <v>0.1307373396516669</v>
      </c>
      <c r="E256" s="216">
        <f t="shared" ca="1" si="45"/>
        <v>0.2556729743751448</v>
      </c>
      <c r="F256" s="217">
        <f ca="1">DCF!$H$7*(1+('A1'!F14+$C256*('A1'!F12-'A1'!F14)))</f>
        <v>6495.7838686422938</v>
      </c>
      <c r="G256" s="217">
        <f ca="1">F256*(1+('A1'!G14+$C256*('A1'!G12-'A1'!G14)))</f>
        <v>7688.286730702981</v>
      </c>
      <c r="H256" s="217">
        <f ca="1">G256*(1+('A1'!H14+$C256*('A1'!H12-'A1'!H14)))</f>
        <v>8896.1441144195724</v>
      </c>
      <c r="I256" s="217">
        <f ca="1">H256*(1+('A1'!I14+$C256*('A1'!I12-'A1'!I14)))</f>
        <v>10000.588250457495</v>
      </c>
      <c r="J256" s="217">
        <f ca="1">I256*(1+('A1'!J14+$C256*('A1'!J12-'A1'!J14)))</f>
        <v>11077.36318266657</v>
      </c>
      <c r="K256" s="216">
        <f ca="1">'A1'!F21+$C256*('A1'!F19-'A1'!F21)</f>
        <v>0.33468694613855077</v>
      </c>
      <c r="L256" s="216">
        <f ca="1">'A1'!G21+$C256*('A1'!G19-'A1'!G21)</f>
        <v>0.32320947200711464</v>
      </c>
      <c r="M256" s="216">
        <f ca="1">'A1'!H21+$C256*('A1'!H19-'A1'!H21)</f>
        <v>0.3099707349413966</v>
      </c>
      <c r="N256" s="216">
        <f ca="1">'A1'!I21+$C256*('A1'!I19-'A1'!I21)</f>
        <v>0.30497073494139659</v>
      </c>
      <c r="O256" s="216">
        <f ca="1">'A1'!J21+$C256*('A1'!J19-'A1'!J21)</f>
        <v>0.29997073494139659</v>
      </c>
      <c r="P256" s="216">
        <f ca="1">'A1'!F28+$C256*('A1'!F26-'A1'!F28)</f>
        <v>0.4394031573357049</v>
      </c>
      <c r="Q256" s="216">
        <f ca="1">'A1'!G28+$C256*('A1'!G26-'A1'!G28)</f>
        <v>0.42792568320426877</v>
      </c>
      <c r="R256" s="216">
        <f ca="1">'A1'!H28+$C256*('A1'!H26-'A1'!H28)</f>
        <v>0.41556757760569174</v>
      </c>
      <c r="S256" s="216">
        <f ca="1">'A1'!I28+$C256*('A1'!I26-'A1'!I28)</f>
        <v>0.41144820907283269</v>
      </c>
      <c r="T256" s="216">
        <f ca="1">'A1'!J28+$C256*('A1'!J26-'A1'!J28)</f>
        <v>0.40732884053997365</v>
      </c>
      <c r="U256" s="217">
        <f t="shared" ca="1" si="46"/>
        <v>1467.4618616185799</v>
      </c>
      <c r="V256" s="217">
        <f t="shared" ca="1" si="47"/>
        <v>1913.3442839267782</v>
      </c>
      <c r="W256" s="217">
        <f t="shared" ca="1" si="48"/>
        <v>2441.6507254678841</v>
      </c>
      <c r="X256" s="217">
        <f t="shared" ca="1" si="49"/>
        <v>2835.9773765436275</v>
      </c>
      <c r="Y256" s="217">
        <f t="shared" ca="1" si="50"/>
        <v>3242.3489061135447</v>
      </c>
      <c r="Z256" s="217">
        <f ca="1">F256*('A1'!F35+$C256*('A1'!F33-'A1'!F35))</f>
        <v>362.98850445379935</v>
      </c>
      <c r="AA256" s="217">
        <f ca="1">G256*('A1'!G35+$C256*('A1'!G33-'A1'!G35))</f>
        <v>413.33200444347392</v>
      </c>
      <c r="AB256" s="217">
        <f ca="1">H256*('A1'!H35+$C256*('A1'!H33-'A1'!H35))</f>
        <v>453.14635538199258</v>
      </c>
      <c r="AC256" s="217">
        <f ca="1">I256*('A1'!I35+$C256*('A1'!I33-'A1'!I35))</f>
        <v>481.16345800890042</v>
      </c>
      <c r="AD256" s="217">
        <f ca="1">J256*('A1'!J35+$C256*('A1'!J33-'A1'!J35))</f>
        <v>510.81615905718127</v>
      </c>
      <c r="AE256" s="217">
        <f ca="1">F256*('A1'!F43+$C256*('A1'!F41-'A1'!F43))</f>
        <v>607.50211489169897</v>
      </c>
      <c r="AF256" s="217">
        <f ca="1">G256*('A1'!G43+$C256*('A1'!G41-'A1'!G43))</f>
        <v>662.45676902045466</v>
      </c>
      <c r="AG256" s="217">
        <f ca="1">H256*('A1'!H43+$C256*('A1'!H41-'A1'!H43))</f>
        <v>677.56965911302211</v>
      </c>
      <c r="AH256" s="217">
        <f ca="1">I256*('A1'!I43+$C256*('A1'!I41-'A1'!I43))</f>
        <v>661.68312395036196</v>
      </c>
      <c r="AI256" s="217">
        <f ca="1">J256*('A1'!J43+$C256*('A1'!J41-'A1'!J43))</f>
        <v>677.5404971878969</v>
      </c>
      <c r="AJ256" s="217">
        <f ca="1">(U256-Z256)*DCF!$H$40</f>
        <v>267.2825524338769</v>
      </c>
      <c r="AK256" s="217">
        <f ca="1">(V256-AA256)*DCF!$H$40</f>
        <v>363.00297163495958</v>
      </c>
      <c r="AL256" s="217">
        <f ca="1">(W256-AB256)*DCF!$H$40</f>
        <v>481.21805756078572</v>
      </c>
      <c r="AM256" s="217">
        <f ca="1">(X256-AC256)*DCF!$H$40</f>
        <v>569.86496828540396</v>
      </c>
      <c r="AN256" s="217">
        <f ca="1">(Y256-AD256)*DCF!$H$40</f>
        <v>661.03092478763995</v>
      </c>
      <c r="AO256" s="217">
        <f ca="1">(F256-DCF!$H$7)*DCF!$H$41</f>
        <v>375.0239973227753</v>
      </c>
      <c r="AP256" s="217">
        <f ca="1">(G256-F256)*DCF!$H$41</f>
        <v>395.71704325230439</v>
      </c>
      <c r="AQ256" s="217">
        <f ca="1">(H256-G256)*DCF!$H$41</f>
        <v>400.81224771976224</v>
      </c>
      <c r="AR256" s="217">
        <f ca="1">(I256-H256)*DCF!$H$41</f>
        <v>366.49586500366058</v>
      </c>
      <c r="AS256" s="217">
        <f ca="1">(J256-I256)*DCF!$H$41</f>
        <v>357.31418848392769</v>
      </c>
      <c r="AT256" s="217">
        <f ca="1">(U256-Z256)*(1-DCF!$H$40)+Z256-AE256-AO256</f>
        <v>217.65319697022875</v>
      </c>
      <c r="AU256" s="217">
        <f ca="1">(V256-AA256)*(1-DCF!$H$40)+AA256-AF256-AP256</f>
        <v>492.16750001905962</v>
      </c>
      <c r="AV256" s="217">
        <f ca="1">(W256-AB256)*(1-DCF!$H$40)+AB256-AG256-AQ256</f>
        <v>882.05076107431421</v>
      </c>
      <c r="AW256" s="217">
        <f ca="1">(X256-AC256)*(1-DCF!$H$40)+AC256-AH256-AR256</f>
        <v>1237.9334193042012</v>
      </c>
      <c r="AX256" s="217">
        <f ca="1">(Y256-AD256)*(1-DCF!$H$40)+AD256-AI256-AS256</f>
        <v>1546.4632956540802</v>
      </c>
      <c r="AY256" s="218">
        <f t="shared" ca="1" si="51"/>
        <v>9.7613459487502899E-2</v>
      </c>
      <c r="AZ256" s="219">
        <f t="shared" ca="1" si="52"/>
        <v>11.022691897500579</v>
      </c>
      <c r="BA256" s="217">
        <f ca="1">SUMPRODUCT(AT256:AX256,(1+$AY256)^(-{1,2,3,4,5}))</f>
        <v>3097.4669796386033</v>
      </c>
      <c r="BB256" s="217">
        <f t="shared" ca="1" si="53"/>
        <v>35739.413016287632</v>
      </c>
      <c r="BC256" s="217">
        <f t="shared" ca="1" si="54"/>
        <v>22433.668379024461</v>
      </c>
      <c r="BD256" s="217">
        <f t="shared" ca="1" si="55"/>
        <v>25531.135358663065</v>
      </c>
      <c r="BE256" s="217">
        <f ca="1">BD256-(DCF!$J$48-DCF!$J$51)</f>
        <v>24968.995358663065</v>
      </c>
      <c r="BF256" s="220">
        <f ca="1">BE256/DCF!$J$55</f>
        <v>1007.6394516081605</v>
      </c>
    </row>
    <row r="257" spans="1:58" ht="15" customHeight="1">
      <c r="A257">
        <v>231</v>
      </c>
      <c r="B257" s="215">
        <f t="shared" ca="1" si="42"/>
        <v>0.42922610056470378</v>
      </c>
      <c r="C257" s="216">
        <f t="shared" ca="1" si="43"/>
        <v>0.4632634782522273</v>
      </c>
      <c r="D257" s="215">
        <f t="shared" ca="1" si="44"/>
        <v>7.0814204112486845E-2</v>
      </c>
      <c r="E257" s="216">
        <f t="shared" ca="1" si="45"/>
        <v>0.18816774977727566</v>
      </c>
      <c r="F257" s="217">
        <f ca="1">DCF!$H$7*(1+('A1'!F14+$C257*('A1'!F12-'A1'!F14)))</f>
        <v>6282.944355439422</v>
      </c>
      <c r="G257" s="217">
        <f ca="1">F257*(1+('A1'!G14+$C257*('A1'!G12-'A1'!G14)))</f>
        <v>7096.5198151306968</v>
      </c>
      <c r="H257" s="217">
        <f ca="1">G257*(1+('A1'!H14+$C257*('A1'!H12-'A1'!H14)))</f>
        <v>7878.7284047828616</v>
      </c>
      <c r="I257" s="217">
        <f ca="1">H257*(1+('A1'!I14+$C257*('A1'!I12-'A1'!I14)))</f>
        <v>8601.158266272394</v>
      </c>
      <c r="J257" s="217">
        <f ca="1">I257*(1+('A1'!J14+$C257*('A1'!J12-'A1'!J14)))</f>
        <v>9310.1383542662006</v>
      </c>
      <c r="K257" s="216">
        <f ca="1">'A1'!F21+$C257*('A1'!F19-'A1'!F21)</f>
        <v>0.3545205086961275</v>
      </c>
      <c r="L257" s="216">
        <f ca="1">'A1'!G21+$C257*('A1'!G19-'A1'!G21)</f>
        <v>0.35025523913108297</v>
      </c>
      <c r="M257" s="216">
        <f ca="1">'A1'!H21+$C257*('A1'!H19-'A1'!H21)</f>
        <v>0.34062260434856068</v>
      </c>
      <c r="N257" s="216">
        <f ca="1">'A1'!I21+$C257*('A1'!I19-'A1'!I21)</f>
        <v>0.33562260434856067</v>
      </c>
      <c r="O257" s="216">
        <f ca="1">'A1'!J21+$C257*('A1'!J19-'A1'!J21)</f>
        <v>0.33062260434856067</v>
      </c>
      <c r="P257" s="216">
        <f ca="1">'A1'!F28+$C257*('A1'!F26-'A1'!F28)</f>
        <v>0.44841841304369434</v>
      </c>
      <c r="Q257" s="216">
        <f ca="1">'A1'!G28+$C257*('A1'!G26-'A1'!G28)</f>
        <v>0.44415314347864976</v>
      </c>
      <c r="R257" s="216">
        <f ca="1">'A1'!H28+$C257*('A1'!H26-'A1'!H28)</f>
        <v>0.43720419130486637</v>
      </c>
      <c r="S257" s="216">
        <f ca="1">'A1'!I28+$C257*('A1'!I26-'A1'!I28)</f>
        <v>0.43488787391360523</v>
      </c>
      <c r="T257" s="216">
        <f ca="1">'A1'!J28+$C257*('A1'!J26-'A1'!J28)</f>
        <v>0.43257155652234414</v>
      </c>
      <c r="U257" s="217">
        <f t="shared" ca="1" si="46"/>
        <v>1238.1237893315927</v>
      </c>
      <c r="V257" s="217">
        <f t="shared" ca="1" si="47"/>
        <v>1458.9849866348009</v>
      </c>
      <c r="W257" s="217">
        <f t="shared" ca="1" si="48"/>
        <v>1750.442335866971</v>
      </c>
      <c r="X257" s="217">
        <f t="shared" ca="1" si="49"/>
        <v>1973.8756969182705</v>
      </c>
      <c r="Y257" s="217">
        <f t="shared" ca="1" si="50"/>
        <v>2204.6951253899806</v>
      </c>
      <c r="Z257" s="217">
        <f ca="1">F257*('A1'!F35+$C257*('A1'!F33-'A1'!F35))</f>
        <v>362.42336804753501</v>
      </c>
      <c r="AA257" s="217">
        <f ca="1">G257*('A1'!G35+$C257*('A1'!G33-'A1'!G35))</f>
        <v>407.10864400767019</v>
      </c>
      <c r="AB257" s="217">
        <f ca="1">H257*('A1'!H35+$C257*('A1'!H33-'A1'!H35))</f>
        <v>432.57450591192406</v>
      </c>
      <c r="AC257" s="217">
        <f ca="1">I257*('A1'!I35+$C257*('A1'!I33-'A1'!I35))</f>
        <v>451.05194949862391</v>
      </c>
      <c r="AD257" s="217">
        <f ca="1">J257*('A1'!J35+$C257*('A1'!J33-'A1'!J35))</f>
        <v>469.61118291482529</v>
      </c>
      <c r="AE257" s="217">
        <f ca="1">F257*('A1'!F43+$C257*('A1'!F41-'A1'!F43))</f>
        <v>632.91070598301508</v>
      </c>
      <c r="AF257" s="217">
        <f ca="1">G257*('A1'!G43+$C257*('A1'!G41-'A1'!G43))</f>
        <v>701.03523288351471</v>
      </c>
      <c r="AG257" s="217">
        <f ca="1">H257*('A1'!H43+$C257*('A1'!H41-'A1'!H43))</f>
        <v>699.51903312704883</v>
      </c>
      <c r="AH257" s="217">
        <f ca="1">I257*('A1'!I43+$C257*('A1'!I41-'A1'!I43))</f>
        <v>677.6489479557838</v>
      </c>
      <c r="AI257" s="217">
        <f ca="1">J257*('A1'!J43+$C257*('A1'!J41-'A1'!J43))</f>
        <v>686.95580418871907</v>
      </c>
      <c r="AJ257" s="217">
        <f ca="1">(U257-Z257)*DCF!$H$40</f>
        <v>211.91950195074196</v>
      </c>
      <c r="AK257" s="217">
        <f ca="1">(V257-AA257)*DCF!$H$40</f>
        <v>254.55407491576563</v>
      </c>
      <c r="AL257" s="217">
        <f ca="1">(W257-AB257)*DCF!$H$40</f>
        <v>318.92401484912136</v>
      </c>
      <c r="AM257" s="217">
        <f ca="1">(X257-AC257)*DCF!$H$40</f>
        <v>368.52334687555447</v>
      </c>
      <c r="AN257" s="217">
        <f ca="1">(Y257-AD257)*DCF!$H$40</f>
        <v>419.89031407898756</v>
      </c>
      <c r="AO257" s="217">
        <f ca="1">(F257-DCF!$H$7)*DCF!$H$41</f>
        <v>304.39588771274236</v>
      </c>
      <c r="AP257" s="217">
        <f ca="1">(G257-F257)*DCF!$H$41</f>
        <v>269.97476116353471</v>
      </c>
      <c r="AQ257" s="217">
        <f ca="1">(H257-G257)*DCF!$H$41</f>
        <v>259.56606072108309</v>
      </c>
      <c r="AR257" s="217">
        <f ca="1">(I257-H257)*DCF!$H$41</f>
        <v>239.72924329238305</v>
      </c>
      <c r="AS257" s="217">
        <f ca="1">(J257-I257)*DCF!$H$41</f>
        <v>235.26610549249156</v>
      </c>
      <c r="AT257" s="217">
        <f ca="1">(U257-Z257)*(1-DCF!$H$40)+Z257-AE257-AO257</f>
        <v>88.897693685093259</v>
      </c>
      <c r="AU257" s="217">
        <f ca="1">(V257-AA257)*(1-DCF!$H$40)+AA257-AF257-AP257</f>
        <v>233.42091767198588</v>
      </c>
      <c r="AV257" s="217">
        <f ca="1">(W257-AB257)*(1-DCF!$H$40)+AB257-AG257-AQ257</f>
        <v>472.43322716971784</v>
      </c>
      <c r="AW257" s="217">
        <f ca="1">(X257-AC257)*(1-DCF!$H$40)+AC257-AH257-AR257</f>
        <v>687.97415879454911</v>
      </c>
      <c r="AX257" s="217">
        <f ca="1">(Y257-AD257)*(1-DCF!$H$40)+AD257-AI257-AS257</f>
        <v>862.58290162978255</v>
      </c>
      <c r="AY257" s="218">
        <f t="shared" ca="1" si="51"/>
        <v>9.6263354995545516E-2</v>
      </c>
      <c r="AZ257" s="219">
        <f t="shared" ca="1" si="52"/>
        <v>10.752670999109103</v>
      </c>
      <c r="BA257" s="217">
        <f ca="1">SUMPRODUCT(AT257:AX257,(1+$AY257)^(-{1,2,3,4,5}))</f>
        <v>1655.02828650174</v>
      </c>
      <c r="BB257" s="217">
        <f t="shared" ca="1" si="53"/>
        <v>23706.361336658054</v>
      </c>
      <c r="BC257" s="217">
        <f t="shared" ca="1" si="54"/>
        <v>14972.365285053638</v>
      </c>
      <c r="BD257" s="217">
        <f t="shared" ca="1" si="55"/>
        <v>16627.393571555378</v>
      </c>
      <c r="BE257" s="217">
        <f ca="1">BD257-(DCF!$J$48-DCF!$J$51)</f>
        <v>16065.253571555379</v>
      </c>
      <c r="BF257" s="220">
        <f ca="1">BE257/DCF!$J$55</f>
        <v>648.32337329790221</v>
      </c>
    </row>
    <row r="258" spans="1:58" ht="15" customHeight="1">
      <c r="A258">
        <v>232</v>
      </c>
      <c r="B258" s="215">
        <f t="shared" ca="1" si="42"/>
        <v>0.68075553558293034</v>
      </c>
      <c r="C258" s="216">
        <f t="shared" ca="1" si="43"/>
        <v>0.60047248879640991</v>
      </c>
      <c r="D258" s="215">
        <f t="shared" ca="1" si="44"/>
        <v>0.8526331388889965</v>
      </c>
      <c r="E258" s="216">
        <f t="shared" ca="1" si="45"/>
        <v>0.72855307967209915</v>
      </c>
      <c r="F258" s="217">
        <f ca="1">DCF!$H$7*(1+('A1'!F14+$C258*('A1'!F12-'A1'!F14)))</f>
        <v>6363.9279125264138</v>
      </c>
      <c r="G258" s="217">
        <f ca="1">F258*(1+('A1'!G14+$C258*('A1'!G12-'A1'!G14)))</f>
        <v>7318.9681321013504</v>
      </c>
      <c r="H258" s="217">
        <f ca="1">G258*(1+('A1'!H14+$C258*('A1'!H12-'A1'!H14)))</f>
        <v>8256.2456099680039</v>
      </c>
      <c r="I258" s="217">
        <f ca="1">H258*(1+('A1'!I14+$C258*('A1'!I12-'A1'!I14)))</f>
        <v>9115.2462419242765</v>
      </c>
      <c r="J258" s="217">
        <f ca="1">I258*(1+('A1'!J14+$C258*('A1'!J12-'A1'!J14)))</f>
        <v>9954.1503758021172</v>
      </c>
      <c r="K258" s="216">
        <f ca="1">'A1'!F21+$C258*('A1'!F19-'A1'!F21)</f>
        <v>0.34697401311619747</v>
      </c>
      <c r="L258" s="216">
        <f ca="1">'A1'!G21+$C258*('A1'!G19-'A1'!G21)</f>
        <v>0.33996456334026925</v>
      </c>
      <c r="M258" s="216">
        <f ca="1">'A1'!H21+$C258*('A1'!H19-'A1'!H21)</f>
        <v>0.32895983845230514</v>
      </c>
      <c r="N258" s="216">
        <f ca="1">'A1'!I21+$C258*('A1'!I19-'A1'!I21)</f>
        <v>0.32395983845230514</v>
      </c>
      <c r="O258" s="216">
        <f ca="1">'A1'!J21+$C258*('A1'!J19-'A1'!J21)</f>
        <v>0.31895983845230513</v>
      </c>
      <c r="P258" s="216">
        <f ca="1">'A1'!F28+$C258*('A1'!F26-'A1'!F28)</f>
        <v>0.44498818778008975</v>
      </c>
      <c r="Q258" s="216">
        <f ca="1">'A1'!G28+$C258*('A1'!G26-'A1'!G28)</f>
        <v>0.43797873800416154</v>
      </c>
      <c r="R258" s="216">
        <f ca="1">'A1'!H28+$C258*('A1'!H26-'A1'!H28)</f>
        <v>0.42897165067221543</v>
      </c>
      <c r="S258" s="216">
        <f ca="1">'A1'!I28+$C258*('A1'!I26-'A1'!I28)</f>
        <v>0.42596928822823338</v>
      </c>
      <c r="T258" s="216">
        <f ca="1">'A1'!J28+$C258*('A1'!J26-'A1'!J28)</f>
        <v>0.42296692578425132</v>
      </c>
      <c r="U258" s="217">
        <f t="shared" ca="1" si="46"/>
        <v>1323.9375565766804</v>
      </c>
      <c r="V258" s="217">
        <f t="shared" ca="1" si="47"/>
        <v>1625.2259009797438</v>
      </c>
      <c r="W258" s="217">
        <f t="shared" ca="1" si="48"/>
        <v>1998.5770802271691</v>
      </c>
      <c r="X258" s="217">
        <f t="shared" ca="1" si="49"/>
        <v>2279.4575882399431</v>
      </c>
      <c r="Y258" s="217">
        <f t="shared" ca="1" si="50"/>
        <v>2568.8997967591499</v>
      </c>
      <c r="Z258" s="217">
        <f ca="1">F258*('A1'!F35+$C258*('A1'!F33-'A1'!F35))</f>
        <v>362.72885659080646</v>
      </c>
      <c r="AA258" s="217">
        <f ca="1">G258*('A1'!G35+$C258*('A1'!G33-'A1'!G35))</f>
        <v>409.8276340932386</v>
      </c>
      <c r="AB258" s="217">
        <f ca="1">H258*('A1'!H35+$C258*('A1'!H33-'A1'!H35))</f>
        <v>440.84060475322912</v>
      </c>
      <c r="AC258" s="217">
        <f ca="1">I258*('A1'!I35+$C258*('A1'!I33-'A1'!I35))</f>
        <v>463.0028268690433</v>
      </c>
      <c r="AD258" s="217">
        <f ca="1">J258*('A1'!J35+$C258*('A1'!J33-'A1'!J35))</f>
        <v>485.70609964477916</v>
      </c>
      <c r="AE258" s="217">
        <f ca="1">F258*('A1'!F43+$C258*('A1'!F41-'A1'!F43))</f>
        <v>623.60479773479199</v>
      </c>
      <c r="AF258" s="217">
        <f ca="1">G258*('A1'!G43+$C258*('A1'!G41-'A1'!G43))</f>
        <v>687.86196985199751</v>
      </c>
      <c r="AG258" s="217">
        <f ca="1">H258*('A1'!H43+$C258*('A1'!H41-'A1'!H43))</f>
        <v>693.38809681302325</v>
      </c>
      <c r="AH258" s="217">
        <f ca="1">I258*('A1'!I43+$C258*('A1'!I41-'A1'!I43))</f>
        <v>674.37748209199253</v>
      </c>
      <c r="AI258" s="217">
        <f ca="1">J258*('A1'!J43+$C258*('A1'!J41-'A1'!J43))</f>
        <v>686.67176307178386</v>
      </c>
      <c r="AJ258" s="217">
        <f ca="1">(U258-Z258)*DCF!$H$40</f>
        <v>232.6125053965815</v>
      </c>
      <c r="AK258" s="217">
        <f ca="1">(V258-AA258)*DCF!$H$40</f>
        <v>294.12638058653425</v>
      </c>
      <c r="AL258" s="217">
        <f ca="1">(W258-AB258)*DCF!$H$40</f>
        <v>376.97222706469347</v>
      </c>
      <c r="AM258" s="217">
        <f ca="1">(X258-AC258)*DCF!$H$40</f>
        <v>439.58205225175777</v>
      </c>
      <c r="AN258" s="217">
        <f ca="1">(Y258-AD258)*DCF!$H$40</f>
        <v>504.13287470167774</v>
      </c>
      <c r="AO258" s="217">
        <f ca="1">(F258-DCF!$H$7)*DCF!$H$41</f>
        <v>331.26926033269649</v>
      </c>
      <c r="AP258" s="217">
        <f ca="1">(G258-F258)*DCF!$H$41</f>
        <v>316.91805856478743</v>
      </c>
      <c r="AQ258" s="217">
        <f ca="1">(H258-G258)*DCF!$H$41</f>
        <v>311.02371662860975</v>
      </c>
      <c r="AR258" s="217">
        <f ca="1">(I258-H258)*DCF!$H$41</f>
        <v>285.04853199446524</v>
      </c>
      <c r="AS258" s="217">
        <f ca="1">(J258-I258)*DCF!$H$41</f>
        <v>278.37976242389959</v>
      </c>
      <c r="AT258" s="217">
        <f ca="1">(U258-Z258)*(1-DCF!$H$40)+Z258-AE258-AO258</f>
        <v>136.45099311261038</v>
      </c>
      <c r="AU258" s="217">
        <f ca="1">(V258-AA258)*(1-DCF!$H$40)+AA258-AF258-AP258</f>
        <v>326.31949197642462</v>
      </c>
      <c r="AV258" s="217">
        <f ca="1">(W258-AB258)*(1-DCF!$H$40)+AB258-AG258-AQ258</f>
        <v>617.19303972084253</v>
      </c>
      <c r="AW258" s="217">
        <f ca="1">(X258-AC258)*(1-DCF!$H$40)+AC258-AH258-AR258</f>
        <v>880.44952190172762</v>
      </c>
      <c r="AX258" s="217">
        <f ca="1">(Y258-AD258)*(1-DCF!$H$40)+AD258-AI258-AS258</f>
        <v>1099.7153965617886</v>
      </c>
      <c r="AY258" s="218">
        <f t="shared" ca="1" si="51"/>
        <v>0.10707106159344199</v>
      </c>
      <c r="AZ258" s="219">
        <f t="shared" ca="1" si="52"/>
        <v>12.914212318688396</v>
      </c>
      <c r="BA258" s="217">
        <f ca="1">SUMPRODUCT(AT258:AX258,(1+$AY258)^(-{1,2,3,4,5}))</f>
        <v>2091.8311220120872</v>
      </c>
      <c r="BB258" s="217">
        <f t="shared" ca="1" si="53"/>
        <v>33175.317400783133</v>
      </c>
      <c r="BC258" s="217">
        <f t="shared" ca="1" si="54"/>
        <v>19949.756237116952</v>
      </c>
      <c r="BD258" s="217">
        <f t="shared" ca="1" si="55"/>
        <v>22041.58735912904</v>
      </c>
      <c r="BE258" s="217">
        <f ca="1">BD258-(DCF!$J$48-DCF!$J$51)</f>
        <v>21479.447359129041</v>
      </c>
      <c r="BF258" s="220">
        <f ca="1">BE258/DCF!$J$55</f>
        <v>866.81655576862647</v>
      </c>
    </row>
    <row r="259" spans="1:58" ht="15" customHeight="1">
      <c r="A259">
        <v>233</v>
      </c>
      <c r="B259" s="215">
        <f t="shared" ca="1" si="42"/>
        <v>0.67134960430979318</v>
      </c>
      <c r="C259" s="216">
        <f t="shared" ca="1" si="43"/>
        <v>0.59462955479573576</v>
      </c>
      <c r="D259" s="215">
        <f t="shared" ca="1" si="44"/>
        <v>0.54622657860667756</v>
      </c>
      <c r="E259" s="216">
        <f t="shared" ca="1" si="45"/>
        <v>0.52367373503378878</v>
      </c>
      <c r="F259" s="217">
        <f ca="1">DCF!$H$7*(1+('A1'!F14+$C259*('A1'!F12-'A1'!F14)))</f>
        <v>6360.479293683361</v>
      </c>
      <c r="G259" s="217">
        <f ca="1">F259*(1+('A1'!G14+$C259*('A1'!G12-'A1'!G14)))</f>
        <v>7309.4273969079277</v>
      </c>
      <c r="H259" s="217">
        <f ca="1">G259*(1+('A1'!H14+$C259*('A1'!H12-'A1'!H14)))</f>
        <v>8239.9309694018903</v>
      </c>
      <c r="I259" s="217">
        <f ca="1">H259*(1+('A1'!I14+$C259*('A1'!I12-'A1'!I14)))</f>
        <v>9092.9011014214575</v>
      </c>
      <c r="J259" s="217">
        <f ca="1">I259*(1+('A1'!J14+$C259*('A1'!J12-'A1'!J14)))</f>
        <v>9926.0296978543229</v>
      </c>
      <c r="K259" s="216">
        <f ca="1">'A1'!F21+$C259*('A1'!F19-'A1'!F21)</f>
        <v>0.34729537448623454</v>
      </c>
      <c r="L259" s="216">
        <f ca="1">'A1'!G21+$C259*('A1'!G19-'A1'!G21)</f>
        <v>0.34040278339031982</v>
      </c>
      <c r="M259" s="216">
        <f ca="1">'A1'!H21+$C259*('A1'!H19-'A1'!H21)</f>
        <v>0.32945648784236248</v>
      </c>
      <c r="N259" s="216">
        <f ca="1">'A1'!I21+$C259*('A1'!I19-'A1'!I21)</f>
        <v>0.32445648784236247</v>
      </c>
      <c r="O259" s="216">
        <f ca="1">'A1'!J21+$C259*('A1'!J19-'A1'!J21)</f>
        <v>0.31945648784236247</v>
      </c>
      <c r="P259" s="216">
        <f ca="1">'A1'!F28+$C259*('A1'!F26-'A1'!F28)</f>
        <v>0.44513426113010662</v>
      </c>
      <c r="Q259" s="216">
        <f ca="1">'A1'!G28+$C259*('A1'!G26-'A1'!G28)</f>
        <v>0.4382416700341919</v>
      </c>
      <c r="R259" s="216">
        <f ca="1">'A1'!H28+$C259*('A1'!H26-'A1'!H28)</f>
        <v>0.42932222671225589</v>
      </c>
      <c r="S259" s="216">
        <f ca="1">'A1'!I28+$C259*('A1'!I26-'A1'!I28)</f>
        <v>0.42634907893827723</v>
      </c>
      <c r="T259" s="216">
        <f ca="1">'A1'!J28+$C259*('A1'!J26-'A1'!J28)</f>
        <v>0.4233759311642985</v>
      </c>
      <c r="U259" s="217">
        <f t="shared" ca="1" si="46"/>
        <v>1320.2470046445719</v>
      </c>
      <c r="V259" s="217">
        <f t="shared" ca="1" si="47"/>
        <v>1617.9822965964029</v>
      </c>
      <c r="W259" s="217">
        <f t="shared" ca="1" si="48"/>
        <v>1987.6467404203336</v>
      </c>
      <c r="X259" s="217">
        <f t="shared" ca="1" si="49"/>
        <v>2265.9003362884173</v>
      </c>
      <c r="Y259" s="217">
        <f t="shared" ca="1" si="50"/>
        <v>2552.6530462652399</v>
      </c>
      <c r="Z259" s="217">
        <f ca="1">F259*('A1'!F35+$C259*('A1'!F33-'A1'!F35))</f>
        <v>362.71811276754948</v>
      </c>
      <c r="AA259" s="217">
        <f ca="1">G259*('A1'!G35+$C259*('A1'!G33-'A1'!G35))</f>
        <v>409.72048301994039</v>
      </c>
      <c r="AB259" s="217">
        <f ca="1">H259*('A1'!H35+$C259*('A1'!H33-'A1'!H35))</f>
        <v>440.49908684139996</v>
      </c>
      <c r="AC259" s="217">
        <f ca="1">I259*('A1'!I35+$C259*('A1'!I33-'A1'!I35))</f>
        <v>462.50537107756577</v>
      </c>
      <c r="AD259" s="217">
        <f ca="1">J259*('A1'!J35+$C259*('A1'!J33-'A1'!J35))</f>
        <v>485.02993563834968</v>
      </c>
      <c r="AE259" s="217">
        <f ca="1">F259*('A1'!F43+$C259*('A1'!F41-'A1'!F43))</f>
        <v>624.01014289136106</v>
      </c>
      <c r="AF259" s="217">
        <f ca="1">G259*('A1'!G43+$C259*('A1'!G41-'A1'!G43))</f>
        <v>688.46009608518273</v>
      </c>
      <c r="AG259" s="217">
        <f ca="1">H259*('A1'!H43+$C259*('A1'!H41-'A1'!H43))</f>
        <v>693.70302485129207</v>
      </c>
      <c r="AH259" s="217">
        <f ca="1">I259*('A1'!I43+$C259*('A1'!I41-'A1'!I43))</f>
        <v>674.58383395414205</v>
      </c>
      <c r="AI259" s="217">
        <f ca="1">J259*('A1'!J43+$C259*('A1'!J41-'A1'!J43))</f>
        <v>686.7618011025362</v>
      </c>
      <c r="AJ259" s="217">
        <f ca="1">(U259-Z259)*DCF!$H$40</f>
        <v>231.72199183423945</v>
      </c>
      <c r="AK259" s="217">
        <f ca="1">(V259-AA259)*DCF!$H$40</f>
        <v>292.39935888550389</v>
      </c>
      <c r="AL259" s="217">
        <f ca="1">(W259-AB259)*DCF!$H$40</f>
        <v>374.40973216610195</v>
      </c>
      <c r="AM259" s="217">
        <f ca="1">(X259-AC259)*DCF!$H$40</f>
        <v>436.42158158102603</v>
      </c>
      <c r="AN259" s="217">
        <f ca="1">(Y259-AD259)*DCF!$H$40</f>
        <v>500.36479277170741</v>
      </c>
      <c r="AO259" s="217">
        <f ca="1">(F259-DCF!$H$7)*DCF!$H$41</f>
        <v>330.12487963953919</v>
      </c>
      <c r="AP259" s="217">
        <f ca="1">(G259-F259)*DCF!$H$41</f>
        <v>314.89646654516616</v>
      </c>
      <c r="AQ259" s="217">
        <f ca="1">(H259-G259)*DCF!$H$41</f>
        <v>308.77588151589561</v>
      </c>
      <c r="AR259" s="217">
        <f ca="1">(I259-H259)*DCF!$H$41</f>
        <v>283.04738660504239</v>
      </c>
      <c r="AS259" s="217">
        <f ca="1">(J259-I259)*DCF!$H$41</f>
        <v>276.46322312355011</v>
      </c>
      <c r="AT259" s="217">
        <f ca="1">(U259-Z259)*(1-DCF!$H$40)+Z259-AE259-AO259</f>
        <v>134.38999027943231</v>
      </c>
      <c r="AU259" s="217">
        <f ca="1">(V259-AA259)*(1-DCF!$H$40)+AA259-AF259-AP259</f>
        <v>322.22637508055004</v>
      </c>
      <c r="AV259" s="217">
        <f ca="1">(W259-AB259)*(1-DCF!$H$40)+AB259-AG259-AQ259</f>
        <v>610.75810188704395</v>
      </c>
      <c r="AW259" s="217">
        <f ca="1">(X259-AC259)*(1-DCF!$H$40)+AC259-AH259-AR259</f>
        <v>871.84753414820671</v>
      </c>
      <c r="AX259" s="217">
        <f ca="1">(Y259-AD259)*(1-DCF!$H$40)+AD259-AI259-AS259</f>
        <v>1089.0632292674463</v>
      </c>
      <c r="AY259" s="218">
        <f t="shared" ca="1" si="51"/>
        <v>0.10297347470067578</v>
      </c>
      <c r="AZ259" s="219">
        <f t="shared" ca="1" si="52"/>
        <v>12.094694940135156</v>
      </c>
      <c r="BA259" s="217">
        <f ca="1">SUMPRODUCT(AT259:AX259,(1+$AY259)^(-{1,2,3,4,5}))</f>
        <v>2098.1273433772349</v>
      </c>
      <c r="BB259" s="217">
        <f t="shared" ca="1" si="53"/>
        <v>30873.559882584788</v>
      </c>
      <c r="BC259" s="217">
        <f t="shared" ca="1" si="54"/>
        <v>18913.04115047101</v>
      </c>
      <c r="BD259" s="217">
        <f t="shared" ca="1" si="55"/>
        <v>21011.168493848243</v>
      </c>
      <c r="BE259" s="217">
        <f ca="1">BD259-(DCF!$J$48-DCF!$J$51)</f>
        <v>20449.028493848244</v>
      </c>
      <c r="BF259" s="220">
        <f ca="1">BE259/DCF!$J$55</f>
        <v>825.23335686839482</v>
      </c>
    </row>
    <row r="260" spans="1:58" ht="15" customHeight="1">
      <c r="A260">
        <v>234</v>
      </c>
      <c r="B260" s="215">
        <f t="shared" ca="1" si="42"/>
        <v>0.34727667166911114</v>
      </c>
      <c r="C260" s="216">
        <f t="shared" ca="1" si="43"/>
        <v>0.41669933505413176</v>
      </c>
      <c r="D260" s="215">
        <f t="shared" ca="1" si="44"/>
        <v>0.72402797687524301</v>
      </c>
      <c r="E260" s="216">
        <f t="shared" ca="1" si="45"/>
        <v>0.62853531586114608</v>
      </c>
      <c r="F260" s="217">
        <f ca="1">DCF!$H$7*(1+('A1'!F14+$C260*('A1'!F12-'A1'!F14)))</f>
        <v>6255.4612482153843</v>
      </c>
      <c r="G260" s="217">
        <f ca="1">F260*(1+('A1'!G14+$C260*('A1'!G12-'A1'!G14)))</f>
        <v>7021.7859044965435</v>
      </c>
      <c r="H260" s="217">
        <f ca="1">G260*(1+('A1'!H14+$C260*('A1'!H12-'A1'!H14)))</f>
        <v>7753.2517569698757</v>
      </c>
      <c r="I260" s="217">
        <f ca="1">H260*(1+('A1'!I14+$C260*('A1'!I12-'A1'!I14)))</f>
        <v>8431.6840814656662</v>
      </c>
      <c r="J260" s="217">
        <f ca="1">I260*(1+('A1'!J14+$C260*('A1'!J12-'A1'!J14)))</f>
        <v>9099.2116860482765</v>
      </c>
      <c r="K260" s="216">
        <f ca="1">'A1'!F21+$C260*('A1'!F19-'A1'!F21)</f>
        <v>0.35708153657202274</v>
      </c>
      <c r="L260" s="216">
        <f ca="1">'A1'!G21+$C260*('A1'!G19-'A1'!G21)</f>
        <v>0.35374754987094015</v>
      </c>
      <c r="M260" s="216">
        <f ca="1">'A1'!H21+$C260*('A1'!H19-'A1'!H21)</f>
        <v>0.34458055652039882</v>
      </c>
      <c r="N260" s="216">
        <f ca="1">'A1'!I21+$C260*('A1'!I19-'A1'!I21)</f>
        <v>0.33958055652039881</v>
      </c>
      <c r="O260" s="216">
        <f ca="1">'A1'!J21+$C260*('A1'!J19-'A1'!J21)</f>
        <v>0.33458055652039881</v>
      </c>
      <c r="P260" s="216">
        <f ca="1">'A1'!F28+$C260*('A1'!F26-'A1'!F28)</f>
        <v>0.44958251662364673</v>
      </c>
      <c r="Q260" s="216">
        <f ca="1">'A1'!G28+$C260*('A1'!G26-'A1'!G28)</f>
        <v>0.44624852992256409</v>
      </c>
      <c r="R260" s="216">
        <f ca="1">'A1'!H28+$C260*('A1'!H26-'A1'!H28)</f>
        <v>0.43999803989675212</v>
      </c>
      <c r="S260" s="216">
        <f ca="1">'A1'!I28+$C260*('A1'!I26-'A1'!I28)</f>
        <v>0.43791454322148143</v>
      </c>
      <c r="T260" s="216">
        <f ca="1">'A1'!J28+$C260*('A1'!J26-'A1'!J28)</f>
        <v>0.4358310465462108</v>
      </c>
      <c r="U260" s="217">
        <f t="shared" ca="1" si="46"/>
        <v>1209.4055231215202</v>
      </c>
      <c r="V260" s="217">
        <f t="shared" ca="1" si="47"/>
        <v>1404.3847077500234</v>
      </c>
      <c r="W260" s="217">
        <f t="shared" ca="1" si="48"/>
        <v>1670.2163758176416</v>
      </c>
      <c r="X260" s="217">
        <f t="shared" ca="1" si="49"/>
        <v>1876.0910255544936</v>
      </c>
      <c r="Y260" s="217">
        <f t="shared" ca="1" si="50"/>
        <v>2089.0734243573966</v>
      </c>
      <c r="Z260" s="217">
        <f ca="1">F260*('A1'!F35+$C260*('A1'!F33-'A1'!F35))</f>
        <v>362.29444217998184</v>
      </c>
      <c r="AA260" s="217">
        <f ca="1">G260*('A1'!G35+$C260*('A1'!G33-'A1'!G35))</f>
        <v>406.09099090582384</v>
      </c>
      <c r="AB260" s="217">
        <f ca="1">H260*('A1'!H35+$C260*('A1'!H33-'A1'!H35))</f>
        <v>429.65658205018963</v>
      </c>
      <c r="AC260" s="217">
        <f ca="1">I260*('A1'!I35+$C260*('A1'!I33-'A1'!I35))</f>
        <v>446.87595092340962</v>
      </c>
      <c r="AD260" s="217">
        <f ca="1">J260*('A1'!J35+$C260*('A1'!J33-'A1'!J35))</f>
        <v>464.05622890958625</v>
      </c>
      <c r="AE260" s="217">
        <f ca="1">F260*('A1'!F43+$C260*('A1'!F41-'A1'!F43))</f>
        <v>635.96780645192746</v>
      </c>
      <c r="AF260" s="217">
        <f ca="1">G260*('A1'!G43+$C260*('A1'!G41-'A1'!G43))</f>
        <v>705.09630591173607</v>
      </c>
      <c r="AG260" s="217">
        <f ca="1">H260*('A1'!H43+$C260*('A1'!H41-'A1'!H43))</f>
        <v>701.01431467455495</v>
      </c>
      <c r="AH260" s="217">
        <f ca="1">I260*('A1'!I43+$C260*('A1'!I41-'A1'!I43))</f>
        <v>678.03828748457454</v>
      </c>
      <c r="AI260" s="217">
        <f ca="1">J260*('A1'!J43+$C260*('A1'!J41-'A1'!J43))</f>
        <v>686.22181067608631</v>
      </c>
      <c r="AJ260" s="217">
        <f ca="1">(U260-Z260)*DCF!$H$40</f>
        <v>205.00088158785229</v>
      </c>
      <c r="AK260" s="217">
        <f ca="1">(V260-AA260)*DCF!$H$40</f>
        <v>241.58707947629625</v>
      </c>
      <c r="AL260" s="217">
        <f ca="1">(W260-AB260)*DCF!$H$40</f>
        <v>300.21547009172338</v>
      </c>
      <c r="AM260" s="217">
        <f ca="1">(X260-AC260)*DCF!$H$40</f>
        <v>345.8700480607223</v>
      </c>
      <c r="AN260" s="217">
        <f ca="1">(Y260-AD260)*DCF!$H$40</f>
        <v>393.25416129837009</v>
      </c>
      <c r="AO260" s="217">
        <f ca="1">(F260-DCF!$H$7)*DCF!$H$41</f>
        <v>295.27596500556416</v>
      </c>
      <c r="AP260" s="217">
        <f ca="1">(G260-F260)*DCF!$H$41</f>
        <v>254.29517764921414</v>
      </c>
      <c r="AQ260" s="217">
        <f ca="1">(H260-G260)*DCF!$H$41</f>
        <v>242.7277230015091</v>
      </c>
      <c r="AR260" s="217">
        <f ca="1">(I260-H260)*DCF!$H$41</f>
        <v>225.12921523084751</v>
      </c>
      <c r="AS260" s="217">
        <f ca="1">(J260-I260)*DCF!$H$41</f>
        <v>221.51062138187228</v>
      </c>
      <c r="AT260" s="217">
        <f ca="1">(U260-Z260)*(1-DCF!$H$40)+Z260-AE260-AO260</f>
        <v>73.160870076176309</v>
      </c>
      <c r="AU260" s="217">
        <f ca="1">(V260-AA260)*(1-DCF!$H$40)+AA260-AF260-AP260</f>
        <v>203.40614471277681</v>
      </c>
      <c r="AV260" s="217">
        <f ca="1">(W260-AB260)*(1-DCF!$H$40)+AB260-AG260-AQ260</f>
        <v>426.25886804985424</v>
      </c>
      <c r="AW260" s="217">
        <f ca="1">(X260-AC260)*(1-DCF!$H$40)+AC260-AH260-AR260</f>
        <v>627.05347477834914</v>
      </c>
      <c r="AX260" s="217">
        <f ca="1">(Y260-AD260)*(1-DCF!$H$40)+AD260-AI260-AS260</f>
        <v>788.08683100106794</v>
      </c>
      <c r="AY260" s="218">
        <f t="shared" ca="1" si="51"/>
        <v>0.10507070631722293</v>
      </c>
      <c r="AZ260" s="219">
        <f t="shared" ca="1" si="52"/>
        <v>12.514141263444584</v>
      </c>
      <c r="BA260" s="217">
        <f ca="1">SUMPRODUCT(AT260:AX260,(1+$AY260)^(-{1,2,3,4,5}))</f>
        <v>1447.3306192059167</v>
      </c>
      <c r="BB260" s="217">
        <f t="shared" ca="1" si="53"/>
        <v>26142.959942116373</v>
      </c>
      <c r="BC260" s="217">
        <f t="shared" ca="1" si="54"/>
        <v>15863.697667927348</v>
      </c>
      <c r="BD260" s="217">
        <f t="shared" ca="1" si="55"/>
        <v>17311.028287133264</v>
      </c>
      <c r="BE260" s="217">
        <f ca="1">BD260-(DCF!$J$48-DCF!$J$51)</f>
        <v>16748.888287133264</v>
      </c>
      <c r="BF260" s="220">
        <f ca="1">BE260/DCF!$J$55</f>
        <v>675.91188056502392</v>
      </c>
    </row>
    <row r="261" spans="1:58" ht="15" customHeight="1">
      <c r="A261">
        <v>235</v>
      </c>
      <c r="B261" s="215">
        <f t="shared" ca="1" si="42"/>
        <v>0.78800079740226014</v>
      </c>
      <c r="C261" s="216">
        <f t="shared" ca="1" si="43"/>
        <v>0.67442420037897488</v>
      </c>
      <c r="D261" s="215">
        <f t="shared" ca="1" si="44"/>
        <v>0.51221550786304826</v>
      </c>
      <c r="E261" s="216">
        <f t="shared" ca="1" si="45"/>
        <v>0.50614552136436397</v>
      </c>
      <c r="F261" s="217">
        <f ca="1">DCF!$H$7*(1+('A1'!F14+$C261*('A1'!F12-'A1'!F14)))</f>
        <v>6407.5757213173592</v>
      </c>
      <c r="G261" s="217">
        <f ca="1">F261*(1+('A1'!G14+$C261*('A1'!G12-'A1'!G14)))</f>
        <v>7440.24388442898</v>
      </c>
      <c r="H261" s="217">
        <f ca="1">G261*(1+('A1'!H14+$C261*('A1'!H12-'A1'!H14)))</f>
        <v>8464.5805478599032</v>
      </c>
      <c r="I261" s="217">
        <f ca="1">H261*(1+('A1'!I14+$C261*('A1'!I12-'A1'!I14)))</f>
        <v>9401.5941923309438</v>
      </c>
      <c r="J261" s="217">
        <f ca="1">I261*(1+('A1'!J14+$C261*('A1'!J12-'A1'!J14)))</f>
        <v>10315.520287129018</v>
      </c>
      <c r="K261" s="216">
        <f ca="1">'A1'!F21+$C261*('A1'!F19-'A1'!F21)</f>
        <v>0.34290666897915639</v>
      </c>
      <c r="L261" s="216">
        <f ca="1">'A1'!G21+$C261*('A1'!G19-'A1'!G21)</f>
        <v>0.33441818497157688</v>
      </c>
      <c r="M261" s="216">
        <f ca="1">'A1'!H21+$C261*('A1'!H19-'A1'!H21)</f>
        <v>0.32267394296778712</v>
      </c>
      <c r="N261" s="216">
        <f ca="1">'A1'!I21+$C261*('A1'!I19-'A1'!I21)</f>
        <v>0.31767394296778712</v>
      </c>
      <c r="O261" s="216">
        <f ca="1">'A1'!J21+$C261*('A1'!J19-'A1'!J21)</f>
        <v>0.31267394296778711</v>
      </c>
      <c r="P261" s="216">
        <f ca="1">'A1'!F28+$C261*('A1'!F26-'A1'!F28)</f>
        <v>0.44313939499052563</v>
      </c>
      <c r="Q261" s="216">
        <f ca="1">'A1'!G28+$C261*('A1'!G26-'A1'!G28)</f>
        <v>0.43465091098294611</v>
      </c>
      <c r="R261" s="216">
        <f ca="1">'A1'!H28+$C261*('A1'!H26-'A1'!H28)</f>
        <v>0.42453454797726153</v>
      </c>
      <c r="S261" s="216">
        <f ca="1">'A1'!I28+$C261*('A1'!I26-'A1'!I28)</f>
        <v>0.42116242697536665</v>
      </c>
      <c r="T261" s="216">
        <f ca="1">'A1'!J28+$C261*('A1'!J26-'A1'!J28)</f>
        <v>0.41779030597347178</v>
      </c>
      <c r="U261" s="217">
        <f t="shared" ca="1" si="46"/>
        <v>1370.9260459881525</v>
      </c>
      <c r="V261" s="217">
        <f t="shared" ca="1" si="47"/>
        <v>1718.1822465500163</v>
      </c>
      <c r="W261" s="217">
        <f t="shared" ca="1" si="48"/>
        <v>2139.7740902106912</v>
      </c>
      <c r="X261" s="217">
        <f t="shared" ca="1" si="49"/>
        <v>2455.3544675905132</v>
      </c>
      <c r="Y261" s="217">
        <f t="shared" ca="1" si="50"/>
        <v>2780.4015081530001</v>
      </c>
      <c r="Z261" s="217">
        <f ca="1">F261*('A1'!F35+$C261*('A1'!F33-'A1'!F35))</f>
        <v>362.8474226179556</v>
      </c>
      <c r="AA261" s="217">
        <f ca="1">G261*('A1'!G35+$C261*('A1'!G33-'A1'!G35))</f>
        <v>411.11631551079103</v>
      </c>
      <c r="AB261" s="217">
        <f ca="1">H261*('A1'!H35+$C261*('A1'!H33-'A1'!H35))</f>
        <v>445.07893522872195</v>
      </c>
      <c r="AC261" s="217">
        <f ca="1">I261*('A1'!I35+$C261*('A1'!I33-'A1'!I35))</f>
        <v>469.2045114097898</v>
      </c>
      <c r="AD261" s="217">
        <f ca="1">J261*('A1'!J35+$C261*('A1'!J33-'A1'!J35))</f>
        <v>494.18469782554399</v>
      </c>
      <c r="AE261" s="217">
        <f ca="1">F261*('A1'!F43+$C261*('A1'!F41-'A1'!F43))</f>
        <v>618.4048467005656</v>
      </c>
      <c r="AF261" s="217">
        <f ca="1">G261*('A1'!G43+$C261*('A1'!G41-'A1'!G43))</f>
        <v>680.00222807601267</v>
      </c>
      <c r="AG261" s="217">
        <f ca="1">H261*('A1'!H43+$C261*('A1'!H41-'A1'!H43))</f>
        <v>688.97582866160553</v>
      </c>
      <c r="AH261" s="217">
        <f ca="1">I261*('A1'!I43+$C261*('A1'!I41-'A1'!I43))</f>
        <v>671.22825568067526</v>
      </c>
      <c r="AI261" s="217">
        <f ca="1">J261*('A1'!J43+$C261*('A1'!J41-'A1'!J43))</f>
        <v>684.90054760170869</v>
      </c>
      <c r="AJ261" s="217">
        <f ca="1">(U261-Z261)*DCF!$H$40</f>
        <v>243.95502685558765</v>
      </c>
      <c r="AK261" s="217">
        <f ca="1">(V261-AA261)*DCF!$H$40</f>
        <v>316.3099553114925</v>
      </c>
      <c r="AL261" s="217">
        <f ca="1">(W261-AB261)*DCF!$H$40</f>
        <v>410.11622750563652</v>
      </c>
      <c r="AM261" s="217">
        <f ca="1">(X261-AC261)*DCF!$H$40</f>
        <v>480.64828939573505</v>
      </c>
      <c r="AN261" s="217">
        <f ca="1">(Y261-AD261)*DCF!$H$40</f>
        <v>553.26446809924437</v>
      </c>
      <c r="AO261" s="217">
        <f ca="1">(F261-DCF!$H$7)*DCF!$H$41</f>
        <v>345.75323549846496</v>
      </c>
      <c r="AP261" s="217">
        <f ca="1">(G261-F261)*DCF!$H$41</f>
        <v>342.67791312564816</v>
      </c>
      <c r="AQ261" s="217">
        <f ca="1">(H261-G261)*DCF!$H$41</f>
        <v>339.91320997532955</v>
      </c>
      <c r="AR261" s="217">
        <f ca="1">(I261-H261)*DCF!$H$41</f>
        <v>310.9361668419009</v>
      </c>
      <c r="AS261" s="217">
        <f ca="1">(J261-I261)*DCF!$H$41</f>
        <v>303.27485450195462</v>
      </c>
      <c r="AT261" s="217">
        <f ca="1">(U261-Z261)*(1-DCF!$H$40)+Z261-AE261-AO261</f>
        <v>162.81293693353427</v>
      </c>
      <c r="AU261" s="217">
        <f ca="1">(V261-AA261)*(1-DCF!$H$40)+AA261-AF261-AP261</f>
        <v>379.19215003686293</v>
      </c>
      <c r="AV261" s="217">
        <f ca="1">(W261-AB261)*(1-DCF!$H$40)+AB261-AG261-AQ261</f>
        <v>700.76882406811967</v>
      </c>
      <c r="AW261" s="217">
        <f ca="1">(X261-AC261)*(1-DCF!$H$40)+AC261-AH261-AR261</f>
        <v>992.54175567220193</v>
      </c>
      <c r="AX261" s="217">
        <f ca="1">(Y261-AD261)*(1-DCF!$H$40)+AD261-AI261-AS261</f>
        <v>1238.9616379500924</v>
      </c>
      <c r="AY261" s="218">
        <f t="shared" ca="1" si="51"/>
        <v>0.10262291042728727</v>
      </c>
      <c r="AZ261" s="219">
        <f t="shared" ca="1" si="52"/>
        <v>12.024582085457457</v>
      </c>
      <c r="BA261" s="217">
        <f ca="1">SUMPRODUCT(AT261:AX261,(1+$AY261)^(-{1,2,3,4,5}))</f>
        <v>2413.9850493390509</v>
      </c>
      <c r="BB261" s="217">
        <f t="shared" ca="1" si="53"/>
        <v>33433.166165315459</v>
      </c>
      <c r="BC261" s="217">
        <f t="shared" ca="1" si="54"/>
        <v>20513.626624649482</v>
      </c>
      <c r="BD261" s="217">
        <f t="shared" ca="1" si="55"/>
        <v>22927.611673988533</v>
      </c>
      <c r="BE261" s="217">
        <f ca="1">BD261-(DCF!$J$48-DCF!$J$51)</f>
        <v>22365.471673988533</v>
      </c>
      <c r="BF261" s="220">
        <f ca="1">BE261/DCF!$J$55</f>
        <v>902.57262211859904</v>
      </c>
    </row>
    <row r="262" spans="1:58" ht="15" customHeight="1">
      <c r="A262">
        <v>236</v>
      </c>
      <c r="B262" s="215">
        <f t="shared" ca="1" si="42"/>
        <v>0.53242033816251233</v>
      </c>
      <c r="C262" s="216">
        <f t="shared" ca="1" si="43"/>
        <v>0.51648181945376259</v>
      </c>
      <c r="D262" s="215">
        <f t="shared" ca="1" si="44"/>
        <v>0.43394011059085447</v>
      </c>
      <c r="E262" s="216">
        <f t="shared" ca="1" si="45"/>
        <v>0.46580044578706364</v>
      </c>
      <c r="F262" s="217">
        <f ca="1">DCF!$H$7*(1+('A1'!F14+$C262*('A1'!F12-'A1'!F14)))</f>
        <v>6314.3549060707282</v>
      </c>
      <c r="G262" s="217">
        <f ca="1">F262*(1+('A1'!G14+$C262*('A1'!G12-'A1'!G14)))</f>
        <v>7182.403627019602</v>
      </c>
      <c r="H262" s="217">
        <f ca="1">G262*(1+('A1'!H14+$C262*('A1'!H12-'A1'!H14)))</f>
        <v>8023.7693245040527</v>
      </c>
      <c r="I262" s="217">
        <f ca="1">H262*(1+('A1'!I14+$C262*('A1'!I12-'A1'!I14)))</f>
        <v>8797.9295788929976</v>
      </c>
      <c r="J262" s="217">
        <f ca="1">I262*(1+('A1'!J14+$C262*('A1'!J12-'A1'!J14)))</f>
        <v>9555.9040051809388</v>
      </c>
      <c r="K262" s="216">
        <f ca="1">'A1'!F21+$C262*('A1'!F19-'A1'!F21)</f>
        <v>0.35159349993004307</v>
      </c>
      <c r="L262" s="216">
        <f ca="1">'A1'!G21+$C262*('A1'!G19-'A1'!G21)</f>
        <v>0.34626386354096783</v>
      </c>
      <c r="M262" s="216">
        <f ca="1">'A1'!H21+$C262*('A1'!H19-'A1'!H21)</f>
        <v>0.3360990453464302</v>
      </c>
      <c r="N262" s="216">
        <f ca="1">'A1'!I21+$C262*('A1'!I19-'A1'!I21)</f>
        <v>0.3310990453464302</v>
      </c>
      <c r="O262" s="216">
        <f ca="1">'A1'!J21+$C262*('A1'!J19-'A1'!J21)</f>
        <v>0.32609904534643019</v>
      </c>
      <c r="P262" s="216">
        <f ca="1">'A1'!F28+$C262*('A1'!F26-'A1'!F28)</f>
        <v>0.44708795451365596</v>
      </c>
      <c r="Q262" s="216">
        <f ca="1">'A1'!G28+$C262*('A1'!G26-'A1'!G28)</f>
        <v>0.44175831812458066</v>
      </c>
      <c r="R262" s="216">
        <f ca="1">'A1'!H28+$C262*('A1'!H26-'A1'!H28)</f>
        <v>0.43401109083277428</v>
      </c>
      <c r="S262" s="216">
        <f ca="1">'A1'!I28+$C262*('A1'!I26-'A1'!I28)</f>
        <v>0.43142868173550547</v>
      </c>
      <c r="T262" s="216">
        <f ca="1">'A1'!J28+$C262*('A1'!J26-'A1'!J28)</f>
        <v>0.42884627263823666</v>
      </c>
      <c r="U262" s="217">
        <f t="shared" ca="1" si="46"/>
        <v>1271.1967458164524</v>
      </c>
      <c r="V262" s="217">
        <f t="shared" ca="1" si="47"/>
        <v>1522.5102512530668</v>
      </c>
      <c r="W262" s="217">
        <f t="shared" ca="1" si="48"/>
        <v>1844.5832373397132</v>
      </c>
      <c r="X262" s="217">
        <f t="shared" ca="1" si="49"/>
        <v>2089.2643340727886</v>
      </c>
      <c r="Y262" s="217">
        <f t="shared" ca="1" si="50"/>
        <v>2341.7190173586632</v>
      </c>
      <c r="Z262" s="217">
        <f ca="1">F262*('A1'!F35+$C262*('A1'!F33-'A1'!F35))</f>
        <v>362.5550468114227</v>
      </c>
      <c r="AA262" s="217">
        <f ca="1">G262*('A1'!G35+$C262*('A1'!G33-'A1'!G35))</f>
        <v>408.21321594187145</v>
      </c>
      <c r="AB262" s="217">
        <f ca="1">H262*('A1'!H35+$C262*('A1'!H33-'A1'!H35))</f>
        <v>435.84071869467465</v>
      </c>
      <c r="AC262" s="217">
        <f ca="1">I262*('A1'!I35+$C262*('A1'!I33-'A1'!I35))</f>
        <v>455.75226745980109</v>
      </c>
      <c r="AD262" s="217">
        <f ca="1">J262*('A1'!J35+$C262*('A1'!J33-'A1'!J35))</f>
        <v>475.90521604467637</v>
      </c>
      <c r="AE262" s="217">
        <f ca="1">F262*('A1'!F43+$C262*('A1'!F41-'A1'!F43))</f>
        <v>629.354049456496</v>
      </c>
      <c r="AF262" s="217">
        <f ca="1">G262*('A1'!G43+$C262*('A1'!G41-'A1'!G43))</f>
        <v>696.14108584055066</v>
      </c>
      <c r="AG262" s="217">
        <f ca="1">H262*('A1'!H43+$C262*('A1'!H41-'A1'!H43))</f>
        <v>697.45119478702566</v>
      </c>
      <c r="AH262" s="217">
        <f ca="1">I262*('A1'!I43+$C262*('A1'!I41-'A1'!I43))</f>
        <v>676.76433632318913</v>
      </c>
      <c r="AI262" s="217">
        <f ca="1">J262*('A1'!J43+$C262*('A1'!J41-'A1'!J43))</f>
        <v>687.29058641703739</v>
      </c>
      <c r="AJ262" s="217">
        <f ca="1">(U262-Z262)*DCF!$H$40</f>
        <v>219.89129115921719</v>
      </c>
      <c r="AK262" s="217">
        <f ca="1">(V262-AA262)*DCF!$H$40</f>
        <v>269.6598825453093</v>
      </c>
      <c r="AL262" s="217">
        <f ca="1">(W262-AB262)*DCF!$H$40</f>
        <v>340.91568951209928</v>
      </c>
      <c r="AM262" s="217">
        <f ca="1">(X262-AC262)*DCF!$H$40</f>
        <v>395.30992012034301</v>
      </c>
      <c r="AN262" s="217">
        <f ca="1">(Y262-AD262)*DCF!$H$40</f>
        <v>451.52693991798481</v>
      </c>
      <c r="AO262" s="217">
        <f ca="1">(F262-DCF!$H$7)*DCF!$H$41</f>
        <v>314.81908300911954</v>
      </c>
      <c r="AP262" s="217">
        <f ca="1">(G262-F262)*DCF!$H$41</f>
        <v>288.05102627531636</v>
      </c>
      <c r="AQ262" s="217">
        <f ca="1">(H262-G262)*DCF!$H$41</f>
        <v>279.19660127869446</v>
      </c>
      <c r="AR262" s="217">
        <f ca="1">(I262-H262)*DCF!$H$41</f>
        <v>256.89532211341123</v>
      </c>
      <c r="AS262" s="217">
        <f ca="1">(J262-I262)*DCF!$H$41</f>
        <v>251.5242590807816</v>
      </c>
      <c r="AT262" s="217">
        <f ca="1">(U262-Z262)*(1-DCF!$H$40)+Z262-AE262-AO262</f>
        <v>107.13232219161972</v>
      </c>
      <c r="AU262" s="217">
        <f ca="1">(V262-AA262)*(1-DCF!$H$40)+AA262-AF262-AP262</f>
        <v>268.65825659189073</v>
      </c>
      <c r="AV262" s="217">
        <f ca="1">(W262-AB262)*(1-DCF!$H$40)+AB262-AG262-AQ262</f>
        <v>527.01975176189376</v>
      </c>
      <c r="AW262" s="217">
        <f ca="1">(X262-AC262)*(1-DCF!$H$40)+AC262-AH262-AR262</f>
        <v>760.2947555158454</v>
      </c>
      <c r="AX262" s="217">
        <f ca="1">(Y262-AD262)*(1-DCF!$H$40)+AD262-AI262-AS262</f>
        <v>951.37723194285945</v>
      </c>
      <c r="AY262" s="218">
        <f t="shared" ca="1" si="51"/>
        <v>0.10181600891574127</v>
      </c>
      <c r="AZ262" s="219">
        <f t="shared" ca="1" si="52"/>
        <v>11.863201783148254</v>
      </c>
      <c r="BA262" s="217">
        <f ca="1">SUMPRODUCT(AT262:AX262,(1+$AY262)^(-{1,2,3,4,5}))</f>
        <v>1814.2905893591374</v>
      </c>
      <c r="BB262" s="217">
        <f t="shared" ca="1" si="53"/>
        <v>27780.285222361472</v>
      </c>
      <c r="BC262" s="217">
        <f t="shared" ca="1" si="54"/>
        <v>17107.687532403124</v>
      </c>
      <c r="BD262" s="217">
        <f t="shared" ca="1" si="55"/>
        <v>18921.978121762262</v>
      </c>
      <c r="BE262" s="217">
        <f ca="1">BD262-(DCF!$J$48-DCF!$J$51)</f>
        <v>18359.838121762263</v>
      </c>
      <c r="BF262" s="220">
        <f ca="1">BE262/DCF!$J$55</f>
        <v>740.92277045533842</v>
      </c>
    </row>
    <row r="263" spans="1:58" ht="15" customHeight="1">
      <c r="A263">
        <v>237</v>
      </c>
      <c r="B263" s="215">
        <f t="shared" ca="1" si="42"/>
        <v>0.51533884375607864</v>
      </c>
      <c r="C263" s="216">
        <f t="shared" ca="1" si="43"/>
        <v>0.50772916182048666</v>
      </c>
      <c r="D263" s="215">
        <f t="shared" ca="1" si="44"/>
        <v>0.48446345749263786</v>
      </c>
      <c r="E263" s="216">
        <f t="shared" ca="1" si="45"/>
        <v>0.49217042652552678</v>
      </c>
      <c r="F263" s="217">
        <f ca="1">DCF!$H$7*(1+('A1'!F14+$C263*('A1'!F12-'A1'!F14)))</f>
        <v>6309.1889089813531</v>
      </c>
      <c r="G263" s="217">
        <f ca="1">F263*(1+('A1'!G14+$C263*('A1'!G12-'A1'!G14)))</f>
        <v>7168.2441229988672</v>
      </c>
      <c r="H263" s="217">
        <f ca="1">G263*(1+('A1'!H14+$C263*('A1'!H12-'A1'!H14)))</f>
        <v>7999.7947845871404</v>
      </c>
      <c r="I263" s="217">
        <f ca="1">H263*(1+('A1'!I14+$C263*('A1'!I12-'A1'!I14)))</f>
        <v>8765.3401428807865</v>
      </c>
      <c r="J263" s="217">
        <f ca="1">I263*(1+('A1'!J14+$C263*('A1'!J12-'A1'!J14)))</f>
        <v>9515.1364662919677</v>
      </c>
      <c r="K263" s="216">
        <f ca="1">'A1'!F21+$C263*('A1'!F19-'A1'!F21)</f>
        <v>0.35207489609987325</v>
      </c>
      <c r="L263" s="216">
        <f ca="1">'A1'!G21+$C263*('A1'!G19-'A1'!G21)</f>
        <v>0.34692031286346348</v>
      </c>
      <c r="M263" s="216">
        <f ca="1">'A1'!H21+$C263*('A1'!H19-'A1'!H21)</f>
        <v>0.33684302124525861</v>
      </c>
      <c r="N263" s="216">
        <f ca="1">'A1'!I21+$C263*('A1'!I19-'A1'!I21)</f>
        <v>0.33184302124525861</v>
      </c>
      <c r="O263" s="216">
        <f ca="1">'A1'!J21+$C263*('A1'!J19-'A1'!J21)</f>
        <v>0.3268430212452586</v>
      </c>
      <c r="P263" s="216">
        <f ca="1">'A1'!F28+$C263*('A1'!F26-'A1'!F28)</f>
        <v>0.44730677095448784</v>
      </c>
      <c r="Q263" s="216">
        <f ca="1">'A1'!G28+$C263*('A1'!G26-'A1'!G28)</f>
        <v>0.44215218771807813</v>
      </c>
      <c r="R263" s="216">
        <f ca="1">'A1'!H28+$C263*('A1'!H26-'A1'!H28)</f>
        <v>0.43453625029077081</v>
      </c>
      <c r="S263" s="216">
        <f ca="1">'A1'!I28+$C263*('A1'!I26-'A1'!I28)</f>
        <v>0.43199760448166841</v>
      </c>
      <c r="T263" s="216">
        <f ca="1">'A1'!J28+$C263*('A1'!J26-'A1'!J28)</f>
        <v>0.42945895867256595</v>
      </c>
      <c r="U263" s="217">
        <f t="shared" ca="1" si="46"/>
        <v>1265.7389611589538</v>
      </c>
      <c r="V263" s="217">
        <f t="shared" ca="1" si="47"/>
        <v>1511.9798080852113</v>
      </c>
      <c r="W263" s="217">
        <f t="shared" ca="1" si="48"/>
        <v>1828.9189112145841</v>
      </c>
      <c r="X263" s="217">
        <f t="shared" ca="1" si="49"/>
        <v>2070.0172434333754</v>
      </c>
      <c r="Y263" s="217">
        <f t="shared" ca="1" si="50"/>
        <v>2318.8199176470594</v>
      </c>
      <c r="Z263" s="217">
        <f ca="1">F263*('A1'!F35+$C263*('A1'!F33-'A1'!F35))</f>
        <v>362.53453855626015</v>
      </c>
      <c r="AA263" s="217">
        <f ca="1">G263*('A1'!G35+$C263*('A1'!G33-'A1'!G35))</f>
        <v>408.03586982298134</v>
      </c>
      <c r="AB263" s="217">
        <f ca="1">H263*('A1'!H35+$C263*('A1'!H33-'A1'!H35))</f>
        <v>435.30866696737081</v>
      </c>
      <c r="AC263" s="217">
        <f ca="1">I263*('A1'!I35+$C263*('A1'!I33-'A1'!I35))</f>
        <v>454.98470264128974</v>
      </c>
      <c r="AD263" s="217">
        <f ca="1">J263*('A1'!J35+$C263*('A1'!J33-'A1'!J35))</f>
        <v>474.87429496069461</v>
      </c>
      <c r="AE263" s="217">
        <f ca="1">F263*('A1'!F43+$C263*('A1'!F41-'A1'!F43))</f>
        <v>629.94359605746456</v>
      </c>
      <c r="AF263" s="217">
        <f ca="1">G263*('A1'!G43+$C263*('A1'!G41-'A1'!G43))</f>
        <v>696.9646438345502</v>
      </c>
      <c r="AG263" s="217">
        <f ca="1">H263*('A1'!H43+$C263*('A1'!H41-'A1'!H43))</f>
        <v>697.81793385664821</v>
      </c>
      <c r="AH263" s="217">
        <f ca="1">I263*('A1'!I43+$C263*('A1'!I41-'A1'!I43))</f>
        <v>676.94265544010329</v>
      </c>
      <c r="AI263" s="217">
        <f ca="1">J263*('A1'!J43+$C263*('A1'!J41-'A1'!J43))</f>
        <v>687.27335277394809</v>
      </c>
      <c r="AJ263" s="217">
        <f ca="1">(U263-Z263)*DCF!$H$40</f>
        <v>218.57547026985185</v>
      </c>
      <c r="AK263" s="217">
        <f ca="1">(V263-AA263)*DCF!$H$40</f>
        <v>267.15443305945962</v>
      </c>
      <c r="AL263" s="217">
        <f ca="1">(W263-AB263)*DCF!$H$40</f>
        <v>337.25367910782563</v>
      </c>
      <c r="AM263" s="217">
        <f ca="1">(X263-AC263)*DCF!$H$40</f>
        <v>390.83787487168473</v>
      </c>
      <c r="AN263" s="217">
        <f ca="1">(Y263-AD263)*DCF!$H$40</f>
        <v>446.23484069010021</v>
      </c>
      <c r="AO263" s="217">
        <f ca="1">(F263-DCF!$H$7)*DCF!$H$41</f>
        <v>313.10481199250751</v>
      </c>
      <c r="AP263" s="217">
        <f ca="1">(G263-F263)*DCF!$H$41</f>
        <v>285.06664436348024</v>
      </c>
      <c r="AQ263" s="217">
        <f ca="1">(H263-G263)*DCF!$H$41</f>
        <v>275.93960533527257</v>
      </c>
      <c r="AR263" s="217">
        <f ca="1">(I263-H263)*DCF!$H$41</f>
        <v>254.03657743512474</v>
      </c>
      <c r="AS263" s="217">
        <f ca="1">(J263-I263)*DCF!$H$41</f>
        <v>248.81045872627985</v>
      </c>
      <c r="AT263" s="217">
        <f ca="1">(U263-Z263)*(1-DCF!$H$40)+Z263-AE263-AO263</f>
        <v>104.11508283912985</v>
      </c>
      <c r="AU263" s="217">
        <f ca="1">(V263-AA263)*(1-DCF!$H$40)+AA263-AF263-AP263</f>
        <v>262.79408682772134</v>
      </c>
      <c r="AV263" s="217">
        <f ca="1">(W263-AB263)*(1-DCF!$H$40)+AB263-AG263-AQ263</f>
        <v>517.90769291483775</v>
      </c>
      <c r="AW263" s="217">
        <f ca="1">(X263-AC263)*(1-DCF!$H$40)+AC263-AH263-AR263</f>
        <v>748.20013568646254</v>
      </c>
      <c r="AX263" s="217">
        <f ca="1">(Y263-AD263)*(1-DCF!$H$40)+AD263-AI263-AS263</f>
        <v>936.50126545673106</v>
      </c>
      <c r="AY263" s="218">
        <f t="shared" ca="1" si="51"/>
        <v>0.10234340853051054</v>
      </c>
      <c r="AZ263" s="219">
        <f t="shared" ca="1" si="52"/>
        <v>11.968681706102107</v>
      </c>
      <c r="BA263" s="217">
        <f ca="1">SUMPRODUCT(AT263:AX263,(1+$AY263)^(-{1,2,3,4,5}))</f>
        <v>1779.3851764135725</v>
      </c>
      <c r="BB263" s="217">
        <f t="shared" ca="1" si="53"/>
        <v>27753.217528087553</v>
      </c>
      <c r="BC263" s="217">
        <f t="shared" ca="1" si="54"/>
        <v>17050.173072668927</v>
      </c>
      <c r="BD263" s="217">
        <f t="shared" ca="1" si="55"/>
        <v>18829.5582490825</v>
      </c>
      <c r="BE263" s="217">
        <f ca="1">BD263-(DCF!$J$48-DCF!$J$51)</f>
        <v>18267.418249082501</v>
      </c>
      <c r="BF263" s="220">
        <f ca="1">BE263/DCF!$J$55</f>
        <v>737.19310858921051</v>
      </c>
    </row>
    <row r="264" spans="1:58" ht="15" customHeight="1">
      <c r="A264">
        <v>238</v>
      </c>
      <c r="B264" s="215">
        <f t="shared" ca="1" si="42"/>
        <v>0.25644082010060454</v>
      </c>
      <c r="C264" s="216">
        <f t="shared" ca="1" si="43"/>
        <v>0.35807877631926505</v>
      </c>
      <c r="D264" s="215">
        <f t="shared" ca="1" si="44"/>
        <v>0.12705144230347876</v>
      </c>
      <c r="E264" s="216">
        <f t="shared" ca="1" si="45"/>
        <v>0.25204309383861201</v>
      </c>
      <c r="F264" s="217">
        <f ca="1">DCF!$H$7*(1+('A1'!F14+$C264*('A1'!F12-'A1'!F14)))</f>
        <v>6220.8621985906675</v>
      </c>
      <c r="G264" s="217">
        <f ca="1">F264*(1+('A1'!G14+$C264*('A1'!G12-'A1'!G14)))</f>
        <v>6928.2477390644244</v>
      </c>
      <c r="H264" s="217">
        <f ca="1">G264*(1+('A1'!H14+$C264*('A1'!H12-'A1'!H14)))</f>
        <v>7597.171727434963</v>
      </c>
      <c r="I264" s="217">
        <f ca="1">H264*(1+('A1'!I14+$C264*('A1'!I12-'A1'!I14)))</f>
        <v>8221.8650498149618</v>
      </c>
      <c r="J264" s="217">
        <f ca="1">I264*(1+('A1'!J14+$C264*('A1'!J12-'A1'!J14)))</f>
        <v>8839.0435786327016</v>
      </c>
      <c r="K264" s="216">
        <f ca="1">'A1'!F21+$C264*('A1'!F19-'A1'!F21)</f>
        <v>0.3603056673024404</v>
      </c>
      <c r="L264" s="216">
        <f ca="1">'A1'!G21+$C264*('A1'!G19-'A1'!G21)</f>
        <v>0.35814409177605511</v>
      </c>
      <c r="M264" s="216">
        <f ca="1">'A1'!H21+$C264*('A1'!H19-'A1'!H21)</f>
        <v>0.34956330401286245</v>
      </c>
      <c r="N264" s="216">
        <f ca="1">'A1'!I21+$C264*('A1'!I19-'A1'!I21)</f>
        <v>0.34456330401286245</v>
      </c>
      <c r="O264" s="216">
        <f ca="1">'A1'!J21+$C264*('A1'!J19-'A1'!J21)</f>
        <v>0.33956330401286244</v>
      </c>
      <c r="P264" s="216">
        <f ca="1">'A1'!F28+$C264*('A1'!F26-'A1'!F28)</f>
        <v>0.45104803059201837</v>
      </c>
      <c r="Q264" s="216">
        <f ca="1">'A1'!G28+$C264*('A1'!G26-'A1'!G28)</f>
        <v>0.44888645506563307</v>
      </c>
      <c r="R264" s="216">
        <f ca="1">'A1'!H28+$C264*('A1'!H26-'A1'!H28)</f>
        <v>0.44351527342084412</v>
      </c>
      <c r="S264" s="216">
        <f ca="1">'A1'!I28+$C264*('A1'!I26-'A1'!I28)</f>
        <v>0.44172487953924777</v>
      </c>
      <c r="T264" s="216">
        <f ca="1">'A1'!J28+$C264*('A1'!J26-'A1'!J28)</f>
        <v>0.43993448565765148</v>
      </c>
      <c r="U264" s="217">
        <f t="shared" ca="1" si="46"/>
        <v>1173.5426496722764</v>
      </c>
      <c r="V264" s="217">
        <f t="shared" ca="1" si="47"/>
        <v>1336.9401775525723</v>
      </c>
      <c r="W264" s="217">
        <f t="shared" ca="1" si="48"/>
        <v>1572.017581321267</v>
      </c>
      <c r="X264" s="217">
        <f t="shared" ca="1" si="49"/>
        <v>1757.1097143853758</v>
      </c>
      <c r="Y264" s="217">
        <f t="shared" ca="1" si="50"/>
        <v>1949.0286462871609</v>
      </c>
      <c r="Z264" s="217">
        <f ca="1">F264*('A1'!F35+$C264*('A1'!F33-'A1'!F35))</f>
        <v>362.11393829682942</v>
      </c>
      <c r="AA264" s="217">
        <f ca="1">G264*('A1'!G35+$C264*('A1'!G33-'A1'!G35))</f>
        <v>404.74277509758525</v>
      </c>
      <c r="AB264" s="217">
        <f ca="1">H264*('A1'!H35+$C264*('A1'!H33-'A1'!H35))</f>
        <v>425.90605813397826</v>
      </c>
      <c r="AC264" s="217">
        <f ca="1">I264*('A1'!I35+$C264*('A1'!I33-'A1'!I35))</f>
        <v>441.53926837606929</v>
      </c>
      <c r="AD264" s="217">
        <f ca="1">J264*('A1'!J35+$C264*('A1'!J33-'A1'!J35))</f>
        <v>457.00555350179781</v>
      </c>
      <c r="AE264" s="217">
        <f ca="1">F264*('A1'!F43+$C264*('A1'!F41-'A1'!F43))</f>
        <v>639.74366737053106</v>
      </c>
      <c r="AF264" s="217">
        <f ca="1">G264*('A1'!G43+$C264*('A1'!G41-'A1'!G43))</f>
        <v>709.91844345697723</v>
      </c>
      <c r="AG264" s="217">
        <f ca="1">H264*('A1'!H43+$C264*('A1'!H41-'A1'!H43))</f>
        <v>702.48952293301807</v>
      </c>
      <c r="AH264" s="217">
        <f ca="1">I264*('A1'!I43+$C264*('A1'!I41-'A1'!I43))</f>
        <v>678.03454156892576</v>
      </c>
      <c r="AI264" s="217">
        <f ca="1">J264*('A1'!J43+$C264*('A1'!J41-'A1'!J43))</f>
        <v>684.73633528051221</v>
      </c>
      <c r="AJ264" s="217">
        <f ca="1">(U264-Z264)*DCF!$H$40</f>
        <v>196.36574815285815</v>
      </c>
      <c r="AK264" s="217">
        <f ca="1">(V264-AA264)*DCF!$H$40</f>
        <v>225.59177139410684</v>
      </c>
      <c r="AL264" s="217">
        <f ca="1">(W264-AB264)*DCF!$H$40</f>
        <v>277.35898861132387</v>
      </c>
      <c r="AM264" s="217">
        <f ca="1">(X264-AC264)*DCF!$H$40</f>
        <v>318.36804793425216</v>
      </c>
      <c r="AN264" s="217">
        <f ca="1">(Y264-AD264)*DCF!$H$40</f>
        <v>361.06958845405785</v>
      </c>
      <c r="AO264" s="217">
        <f ca="1">(F264-DCF!$H$7)*DCF!$H$41</f>
        <v>283.79470650931756</v>
      </c>
      <c r="AP264" s="217">
        <f ca="1">(G264-F264)*DCF!$H$41</f>
        <v>234.7369749972666</v>
      </c>
      <c r="AQ264" s="217">
        <f ca="1">(H264-G264)*DCF!$H$41</f>
        <v>221.9739937404506</v>
      </c>
      <c r="AR264" s="217">
        <f ca="1">(I264-H264)*DCF!$H$41</f>
        <v>207.29660475992338</v>
      </c>
      <c r="AS264" s="217">
        <f ca="1">(J264-I264)*DCF!$H$41</f>
        <v>204.80291524041158</v>
      </c>
      <c r="AT264" s="217">
        <f ca="1">(U264-Z264)*(1-DCF!$H$40)+Z264-AE264-AO264</f>
        <v>53.638527639569531</v>
      </c>
      <c r="AU264" s="217">
        <f ca="1">(V264-AA264)*(1-DCF!$H$40)+AA264-AF264-AP264</f>
        <v>166.69298770422159</v>
      </c>
      <c r="AV264" s="217">
        <f ca="1">(W264-AB264)*(1-DCF!$H$40)+AB264-AG264-AQ264</f>
        <v>370.19507603647446</v>
      </c>
      <c r="AW264" s="217">
        <f ca="1">(X264-AC264)*(1-DCF!$H$40)+AC264-AH264-AR264</f>
        <v>553.41052012227442</v>
      </c>
      <c r="AX264" s="217">
        <f ca="1">(Y264-AD264)*(1-DCF!$H$40)+AD264-AI264-AS264</f>
        <v>698.41980731217927</v>
      </c>
      <c r="AY264" s="218">
        <f t="shared" ca="1" si="51"/>
        <v>9.7540861876772245E-2</v>
      </c>
      <c r="AZ264" s="219">
        <f t="shared" ca="1" si="52"/>
        <v>11.008172375354448</v>
      </c>
      <c r="BA264" s="217">
        <f ca="1">SUMPRODUCT(AT264:AX264,(1+$AY264)^(-{1,2,3,4,5}))</f>
        <v>1287.1889314825964</v>
      </c>
      <c r="BB264" s="217">
        <f t="shared" ca="1" si="53"/>
        <v>21455.243302832801</v>
      </c>
      <c r="BC264" s="217">
        <f t="shared" ca="1" si="54"/>
        <v>13471.934199717345</v>
      </c>
      <c r="BD264" s="217">
        <f t="shared" ca="1" si="55"/>
        <v>14759.123131199942</v>
      </c>
      <c r="BE264" s="217">
        <f ca="1">BD264-(DCF!$J$48-DCF!$J$51)</f>
        <v>14196.983131199942</v>
      </c>
      <c r="BF264" s="220">
        <f ca="1">BE264/DCF!$J$55</f>
        <v>572.92814914354574</v>
      </c>
    </row>
    <row r="265" spans="1:58" ht="15" customHeight="1">
      <c r="A265">
        <v>239</v>
      </c>
      <c r="B265" s="215">
        <f t="shared" ca="1" si="42"/>
        <v>7.075248768429343E-2</v>
      </c>
      <c r="C265" s="216">
        <f t="shared" ca="1" si="43"/>
        <v>0.18808573534999062</v>
      </c>
      <c r="D265" s="215">
        <f t="shared" ca="1" si="44"/>
        <v>6.8201492215249071E-2</v>
      </c>
      <c r="E265" s="216">
        <f t="shared" ca="1" si="45"/>
        <v>0.18466387331480008</v>
      </c>
      <c r="F265" s="217">
        <f ca="1">DCF!$H$7*(1+('A1'!F14+$C265*('A1'!F12-'A1'!F14)))</f>
        <v>6120.5288379525655</v>
      </c>
      <c r="G265" s="217">
        <f ca="1">F265*(1+('A1'!G14+$C265*('A1'!G12-'A1'!G14)))</f>
        <v>6660.4381933122886</v>
      </c>
      <c r="H265" s="217">
        <f ca="1">G265*(1+('A1'!H14+$C265*('A1'!H12-'A1'!H14)))</f>
        <v>7156.3154469724032</v>
      </c>
      <c r="I265" s="217">
        <f ca="1">H265*(1+('A1'!I14+$C265*('A1'!I12-'A1'!I14)))</f>
        <v>7635.2712961126508</v>
      </c>
      <c r="J265" s="217">
        <f ca="1">I265*(1+('A1'!J14+$C265*('A1'!J12-'A1'!J14)))</f>
        <v>8117.5608540611047</v>
      </c>
      <c r="K265" s="216">
        <f ca="1">'A1'!F21+$C265*('A1'!F19-'A1'!F21)</f>
        <v>0.36965528455575053</v>
      </c>
      <c r="L265" s="216">
        <f ca="1">'A1'!G21+$C265*('A1'!G19-'A1'!G21)</f>
        <v>0.37089356984875071</v>
      </c>
      <c r="M265" s="216">
        <f ca="1">'A1'!H21+$C265*('A1'!H19-'A1'!H21)</f>
        <v>0.3640127124952508</v>
      </c>
      <c r="N265" s="216">
        <f ca="1">'A1'!I21+$C265*('A1'!I19-'A1'!I21)</f>
        <v>0.3590127124952508</v>
      </c>
      <c r="O265" s="216">
        <f ca="1">'A1'!J21+$C265*('A1'!J19-'A1'!J21)</f>
        <v>0.35401271249525079</v>
      </c>
      <c r="P265" s="216">
        <f ca="1">'A1'!F28+$C265*('A1'!F26-'A1'!F28)</f>
        <v>0.45529785661625027</v>
      </c>
      <c r="Q265" s="216">
        <f ca="1">'A1'!G28+$C265*('A1'!G26-'A1'!G28)</f>
        <v>0.45653614190925046</v>
      </c>
      <c r="R265" s="216">
        <f ca="1">'A1'!H28+$C265*('A1'!H26-'A1'!H28)</f>
        <v>0.45371485587900057</v>
      </c>
      <c r="S265" s="216">
        <f ca="1">'A1'!I28+$C265*('A1'!I26-'A1'!I28)</f>
        <v>0.45277442720225064</v>
      </c>
      <c r="T265" s="216">
        <f ca="1">'A1'!J28+$C265*('A1'!J26-'A1'!J28)</f>
        <v>0.45183399852550066</v>
      </c>
      <c r="U265" s="217">
        <f t="shared" ca="1" si="46"/>
        <v>1071.3793474497804</v>
      </c>
      <c r="V265" s="217">
        <f t="shared" ca="1" si="47"/>
        <v>1149.3937388379193</v>
      </c>
      <c r="W265" s="217">
        <f t="shared" ca="1" si="48"/>
        <v>1304.399018000566</v>
      </c>
      <c r="X265" s="217">
        <f t="shared" ca="1" si="49"/>
        <v>1437.0562498269276</v>
      </c>
      <c r="Y265" s="217">
        <f t="shared" ca="1" si="50"/>
        <v>1576.0511383051614</v>
      </c>
      <c r="Z265" s="217">
        <f ca="1">F265*('A1'!F35+$C265*('A1'!F33-'A1'!F35))</f>
        <v>361.47580944106824</v>
      </c>
      <c r="AA265" s="217">
        <f ca="1">G265*('A1'!G35+$C265*('A1'!G33-'A1'!G35))</f>
        <v>400.41983383193883</v>
      </c>
      <c r="AB265" s="217">
        <f ca="1">H265*('A1'!H35+$C265*('A1'!H33-'A1'!H35))</f>
        <v>414.57291743270088</v>
      </c>
      <c r="AC265" s="217">
        <f ca="1">I265*('A1'!I35+$C265*('A1'!I33-'A1'!I35))</f>
        <v>425.61270777862148</v>
      </c>
      <c r="AD265" s="217">
        <f ca="1">J265*('A1'!J35+$C265*('A1'!J33-'A1'!J35))</f>
        <v>436.26183899760929</v>
      </c>
      <c r="AE265" s="217">
        <f ca="1">F265*('A1'!F43+$C265*('A1'!F41-'A1'!F43))</f>
        <v>650.23448883043955</v>
      </c>
      <c r="AF265" s="217">
        <f ca="1">G265*('A1'!G43+$C265*('A1'!G41-'A1'!G43))</f>
        <v>722.10472269393256</v>
      </c>
      <c r="AG265" s="217">
        <f ca="1">H265*('A1'!H43+$C265*('A1'!H41-'A1'!H43))</f>
        <v>704.30309206869174</v>
      </c>
      <c r="AH265" s="217">
        <f ca="1">I265*('A1'!I43+$C265*('A1'!I41-'A1'!I43))</f>
        <v>675.087776559291</v>
      </c>
      <c r="AI265" s="217">
        <f ca="1">J265*('A1'!J43+$C265*('A1'!J41-'A1'!J43))</f>
        <v>677.14256777854609</v>
      </c>
      <c r="AJ265" s="217">
        <f ca="1">(U265-Z265)*DCF!$H$40</f>
        <v>171.79665619810834</v>
      </c>
      <c r="AK265" s="217">
        <f ca="1">(V265-AA265)*DCF!$H$40</f>
        <v>181.25168501144725</v>
      </c>
      <c r="AL265" s="217">
        <f ca="1">(W265-AB265)*DCF!$H$40</f>
        <v>215.33791633742334</v>
      </c>
      <c r="AM265" s="217">
        <f ca="1">(X265-AC265)*DCF!$H$40</f>
        <v>244.76933717569005</v>
      </c>
      <c r="AN265" s="217">
        <f ca="1">(Y265-AD265)*DCF!$H$40</f>
        <v>275.82901043242759</v>
      </c>
      <c r="AO265" s="217">
        <f ca="1">(F265-DCF!$H$7)*DCF!$H$41</f>
        <v>250.50034548559</v>
      </c>
      <c r="AP265" s="217">
        <f ca="1">(G265-F265)*DCF!$H$41</f>
        <v>179.16211400785258</v>
      </c>
      <c r="AQ265" s="217">
        <f ca="1">(H265-G265)*DCF!$H$41</f>
        <v>164.55061608436404</v>
      </c>
      <c r="AR265" s="217">
        <f ca="1">(I265-H265)*DCF!$H$41</f>
        <v>158.93546128909014</v>
      </c>
      <c r="AS265" s="217">
        <f ca="1">(J265-I265)*DCF!$H$41</f>
        <v>160.04171053562689</v>
      </c>
      <c r="AT265" s="217">
        <f ca="1">(U265-Z265)*(1-DCF!$H$40)+Z265-AE265-AO265</f>
        <v>-1.1521430643575172</v>
      </c>
      <c r="AU265" s="217">
        <f ca="1">(V265-AA265)*(1-DCF!$H$40)+AA265-AF265-AP265</f>
        <v>66.875217124686827</v>
      </c>
      <c r="AV265" s="217">
        <f ca="1">(W265-AB265)*(1-DCF!$H$40)+AB265-AG265-AQ265</f>
        <v>220.20739351008683</v>
      </c>
      <c r="AW265" s="217">
        <f ca="1">(X265-AC265)*(1-DCF!$H$40)+AC265-AH265-AR265</f>
        <v>358.2636748028562</v>
      </c>
      <c r="AX265" s="217">
        <f ca="1">(Y265-AD265)*(1-DCF!$H$40)+AD265-AI265-AS265</f>
        <v>463.03784955856088</v>
      </c>
      <c r="AY265" s="218">
        <f t="shared" ca="1" si="51"/>
        <v>9.6193277466295996E-2</v>
      </c>
      <c r="AZ265" s="219">
        <f t="shared" ca="1" si="52"/>
        <v>10.7386554932592</v>
      </c>
      <c r="BA265" s="217">
        <f ca="1">SUMPRODUCT(AT265:AX265,(1+$AY265)^(-{1,2,3,4,5}))</f>
        <v>762.42964652671094</v>
      </c>
      <c r="BB265" s="217">
        <f t="shared" ca="1" si="53"/>
        <v>16924.670214018137</v>
      </c>
      <c r="BC265" s="217">
        <f t="shared" ca="1" si="54"/>
        <v>10692.630098499452</v>
      </c>
      <c r="BD265" s="217">
        <f t="shared" ca="1" si="55"/>
        <v>11455.059745026163</v>
      </c>
      <c r="BE265" s="217">
        <f ca="1">BD265-(DCF!$J$48-DCF!$J$51)</f>
        <v>10892.919745026164</v>
      </c>
      <c r="BF265" s="220">
        <f ca="1">BE265/DCF!$J$55</f>
        <v>439.59060108846808</v>
      </c>
    </row>
    <row r="266" spans="1:58" ht="15" customHeight="1">
      <c r="A266">
        <v>240</v>
      </c>
      <c r="B266" s="215">
        <f t="shared" ca="1" si="42"/>
        <v>0.15693879174575787</v>
      </c>
      <c r="C266" s="216">
        <f t="shared" ca="1" si="43"/>
        <v>0.28012389379144176</v>
      </c>
      <c r="D266" s="215">
        <f t="shared" ca="1" si="44"/>
        <v>0.7362263264590253</v>
      </c>
      <c r="E266" s="216">
        <f t="shared" ca="1" si="45"/>
        <v>0.63683772666962313</v>
      </c>
      <c r="F266" s="217">
        <f ca="1">DCF!$H$7*(1+('A1'!F14+$C266*('A1'!F12-'A1'!F14)))</f>
        <v>6174.8516366431431</v>
      </c>
      <c r="G266" s="217">
        <f ca="1">F266*(1+('A1'!G14+$C266*('A1'!G12-'A1'!G14)))</f>
        <v>6804.8012574478716</v>
      </c>
      <c r="H266" s="217">
        <f ca="1">G266*(1+('A1'!H14+$C266*('A1'!H12-'A1'!H14)))</f>
        <v>7392.8456855329805</v>
      </c>
      <c r="I266" s="217">
        <f ca="1">H266*(1+('A1'!I14+$C266*('A1'!I12-'A1'!I14)))</f>
        <v>7948.870114576398</v>
      </c>
      <c r="J266" s="217">
        <f ca="1">I266*(1+('A1'!J14+$C266*('A1'!J12-'A1'!J14)))</f>
        <v>8502.1804116468466</v>
      </c>
      <c r="K266" s="216">
        <f ca="1">'A1'!F21+$C266*('A1'!F19-'A1'!F21)</f>
        <v>0.36459318584147071</v>
      </c>
      <c r="L266" s="216">
        <f ca="1">'A1'!G21+$C266*('A1'!G19-'A1'!G21)</f>
        <v>0.36399070796564187</v>
      </c>
      <c r="M266" s="216">
        <f ca="1">'A1'!H21+$C266*('A1'!H19-'A1'!H21)</f>
        <v>0.35618946902772747</v>
      </c>
      <c r="N266" s="216">
        <f ca="1">'A1'!I21+$C266*('A1'!I19-'A1'!I21)</f>
        <v>0.35118946902772746</v>
      </c>
      <c r="O266" s="216">
        <f ca="1">'A1'!J21+$C266*('A1'!J19-'A1'!J21)</f>
        <v>0.34618946902772746</v>
      </c>
      <c r="P266" s="216">
        <f ca="1">'A1'!F28+$C266*('A1'!F26-'A1'!F28)</f>
        <v>0.45299690265521397</v>
      </c>
      <c r="Q266" s="216">
        <f ca="1">'A1'!G28+$C266*('A1'!G26-'A1'!G28)</f>
        <v>0.45239442477938513</v>
      </c>
      <c r="R266" s="216">
        <f ca="1">'A1'!H28+$C266*('A1'!H26-'A1'!H28)</f>
        <v>0.44819256637251353</v>
      </c>
      <c r="S266" s="216">
        <f ca="1">'A1'!I28+$C266*('A1'!I26-'A1'!I28)</f>
        <v>0.44679194690355628</v>
      </c>
      <c r="T266" s="216">
        <f ca="1">'A1'!J28+$C266*('A1'!J26-'A1'!J28)</f>
        <v>0.44539132743459908</v>
      </c>
      <c r="U266" s="217">
        <f t="shared" ca="1" si="46"/>
        <v>1126.3541405861774</v>
      </c>
      <c r="V266" s="217">
        <f t="shared" ca="1" si="47"/>
        <v>1249.4626795827639</v>
      </c>
      <c r="W266" s="217">
        <f t="shared" ca="1" si="48"/>
        <v>1446.173425604072</v>
      </c>
      <c r="X266" s="217">
        <f t="shared" ca="1" si="49"/>
        <v>1605.8194854928579</v>
      </c>
      <c r="Y266" s="217">
        <f t="shared" ca="1" si="50"/>
        <v>1772.0176697290449</v>
      </c>
      <c r="Z266" s="217">
        <f ca="1">F266*('A1'!F35+$C266*('A1'!F33-'A1'!F35))</f>
        <v>361.8424807783839</v>
      </c>
      <c r="AA266" s="217">
        <f ca="1">G266*('A1'!G35+$C266*('A1'!G33-'A1'!G35))</f>
        <v>402.83580371463609</v>
      </c>
      <c r="AB266" s="217">
        <f ca="1">H266*('A1'!H35+$C266*('A1'!H33-'A1'!H35))</f>
        <v>420.79070121604047</v>
      </c>
      <c r="AC266" s="217">
        <f ca="1">I266*('A1'!I35+$C266*('A1'!I33-'A1'!I35))</f>
        <v>434.31444527258031</v>
      </c>
      <c r="AD266" s="217">
        <f ca="1">J266*('A1'!J35+$C266*('A1'!J33-'A1'!J35))</f>
        <v>447.54213646068933</v>
      </c>
      <c r="AE266" s="217">
        <f ca="1">F266*('A1'!F43+$C266*('A1'!F41-'A1'!F43))</f>
        <v>644.63921034992711</v>
      </c>
      <c r="AF266" s="217">
        <f ca="1">G266*('A1'!G43+$C266*('A1'!G41-'A1'!G43))</f>
        <v>715.83558474154336</v>
      </c>
      <c r="AG266" s="217">
        <f ca="1">H266*('A1'!H43+$C266*('A1'!H41-'A1'!H43))</f>
        <v>703.76685179388642</v>
      </c>
      <c r="AH266" s="217">
        <f ca="1">I266*('A1'!I43+$C266*('A1'!I41-'A1'!I43))</f>
        <v>677.20926521394313</v>
      </c>
      <c r="AI266" s="217">
        <f ca="1">J266*('A1'!J43+$C266*('A1'!J41-'A1'!J43))</f>
        <v>681.83800115624183</v>
      </c>
      <c r="AJ266" s="217">
        <f ca="1">(U266-Z266)*DCF!$H$40</f>
        <v>185.01182167348603</v>
      </c>
      <c r="AK266" s="217">
        <f ca="1">(V266-AA266)*DCF!$H$40</f>
        <v>204.88370396008693</v>
      </c>
      <c r="AL266" s="217">
        <f ca="1">(W266-AB266)*DCF!$H$40</f>
        <v>248.14261930190361</v>
      </c>
      <c r="AM266" s="217">
        <f ca="1">(X266-AC266)*DCF!$H$40</f>
        <v>283.50421973330714</v>
      </c>
      <c r="AN266" s="217">
        <f ca="1">(Y266-AD266)*DCF!$H$40</f>
        <v>320.52307905094204</v>
      </c>
      <c r="AO266" s="217">
        <f ca="1">(F266-DCF!$H$7)*DCF!$H$41</f>
        <v>268.52668149108933</v>
      </c>
      <c r="AP266" s="217">
        <f ca="1">(G266-F266)*DCF!$H$41</f>
        <v>209.0408411364227</v>
      </c>
      <c r="AQ266" s="217">
        <f ca="1">(H266-G266)*DCF!$H$41</f>
        <v>195.13513114821305</v>
      </c>
      <c r="AR266" s="217">
        <f ca="1">(I266-H266)*DCF!$H$41</f>
        <v>184.50969807895902</v>
      </c>
      <c r="AS266" s="217">
        <f ca="1">(J266-I266)*DCF!$H$41</f>
        <v>183.60904759541731</v>
      </c>
      <c r="AT266" s="217">
        <f ca="1">(U266-Z266)*(1-DCF!$H$40)+Z266-AE266-AO266</f>
        <v>28.176427071674993</v>
      </c>
      <c r="AU266" s="217">
        <f ca="1">(V266-AA266)*(1-DCF!$H$40)+AA266-AF266-AP266</f>
        <v>119.70254974471098</v>
      </c>
      <c r="AV266" s="217">
        <f ca="1">(W266-AB266)*(1-DCF!$H$40)+AB266-AG266-AQ266</f>
        <v>299.12882336006896</v>
      </c>
      <c r="AW266" s="217">
        <f ca="1">(X266-AC266)*(1-DCF!$H$40)+AC266-AH266-AR266</f>
        <v>460.59630246664847</v>
      </c>
      <c r="AX266" s="217">
        <f ca="1">(Y266-AD266)*(1-DCF!$H$40)+AD266-AI266-AS266</f>
        <v>586.04754192644373</v>
      </c>
      <c r="AY266" s="218">
        <f t="shared" ca="1" si="51"/>
        <v>0.10523675453339246</v>
      </c>
      <c r="AZ266" s="219">
        <f t="shared" ca="1" si="52"/>
        <v>12.547350906678492</v>
      </c>
      <c r="BA266" s="217">
        <f ca="1">SUMPRODUCT(AT266:AX266,(1+$AY266)^(-{1,2,3,4,5}))</f>
        <v>1009.0698566520191</v>
      </c>
      <c r="BB266" s="217">
        <f t="shared" ca="1" si="53"/>
        <v>22234.12751492504</v>
      </c>
      <c r="BC266" s="217">
        <f t="shared" ca="1" si="54"/>
        <v>13481.663950710768</v>
      </c>
      <c r="BD266" s="217">
        <f t="shared" ca="1" si="55"/>
        <v>14490.733807362787</v>
      </c>
      <c r="BE266" s="217">
        <f ca="1">BD266-(DCF!$J$48-DCF!$J$51)</f>
        <v>13928.593807362788</v>
      </c>
      <c r="BF266" s="220">
        <f ca="1">BE266/DCF!$J$55</f>
        <v>562.09712982522444</v>
      </c>
    </row>
    <row r="267" spans="1:58" ht="15" customHeight="1">
      <c r="A267">
        <v>241</v>
      </c>
      <c r="B267" s="215">
        <f t="shared" ca="1" si="42"/>
        <v>0.29812454615820438</v>
      </c>
      <c r="C267" s="216">
        <f t="shared" ca="1" si="43"/>
        <v>0.38608583641348743</v>
      </c>
      <c r="D267" s="215">
        <f t="shared" ca="1" si="44"/>
        <v>0.24522827967422545</v>
      </c>
      <c r="E267" s="216">
        <f t="shared" ca="1" si="45"/>
        <v>0.35016301894562296</v>
      </c>
      <c r="F267" s="217">
        <f ca="1">DCF!$H$7*(1+('A1'!F14+$C267*('A1'!F12-'A1'!F14)))</f>
        <v>6237.3925368023029</v>
      </c>
      <c r="G267" s="217">
        <f ca="1">F267*(1+('A1'!G14+$C267*('A1'!G12-'A1'!G14)))</f>
        <v>6972.8614262020255</v>
      </c>
      <c r="H267" s="217">
        <f ca="1">G267*(1+('A1'!H14+$C267*('A1'!H12-'A1'!H14)))</f>
        <v>7671.4804921830992</v>
      </c>
      <c r="I267" s="217">
        <f ca="1">H267*(1+('A1'!I14+$C267*('A1'!I12-'A1'!I14)))</f>
        <v>8321.6210134041394</v>
      </c>
      <c r="J267" s="217">
        <f ca="1">I267*(1+('A1'!J14+$C267*('A1'!J12-'A1'!J14)))</f>
        <v>8962.6022647236787</v>
      </c>
      <c r="K267" s="216">
        <f ca="1">'A1'!F21+$C267*('A1'!F19-'A1'!F21)</f>
        <v>0.35876527899725819</v>
      </c>
      <c r="L267" s="216">
        <f ca="1">'A1'!G21+$C267*('A1'!G19-'A1'!G21)</f>
        <v>0.35604356226898842</v>
      </c>
      <c r="M267" s="216">
        <f ca="1">'A1'!H21+$C267*('A1'!H19-'A1'!H21)</f>
        <v>0.34718270390485356</v>
      </c>
      <c r="N267" s="216">
        <f ca="1">'A1'!I21+$C267*('A1'!I19-'A1'!I21)</f>
        <v>0.34218270390485356</v>
      </c>
      <c r="O267" s="216">
        <f ca="1">'A1'!J21+$C267*('A1'!J19-'A1'!J21)</f>
        <v>0.33718270390485355</v>
      </c>
      <c r="P267" s="216">
        <f ca="1">'A1'!F28+$C267*('A1'!F26-'A1'!F28)</f>
        <v>0.45034785408966282</v>
      </c>
      <c r="Q267" s="216">
        <f ca="1">'A1'!G28+$C267*('A1'!G26-'A1'!G28)</f>
        <v>0.44762613736139306</v>
      </c>
      <c r="R267" s="216">
        <f ca="1">'A1'!H28+$C267*('A1'!H26-'A1'!H28)</f>
        <v>0.44183484981519078</v>
      </c>
      <c r="S267" s="216">
        <f ca="1">'A1'!I28+$C267*('A1'!I26-'A1'!I28)</f>
        <v>0.43990442063312335</v>
      </c>
      <c r="T267" s="216">
        <f ca="1">'A1'!J28+$C267*('A1'!J26-'A1'!J28)</f>
        <v>0.43797399145105592</v>
      </c>
      <c r="U267" s="217">
        <f t="shared" ca="1" si="46"/>
        <v>1190.6363190572133</v>
      </c>
      <c r="V267" s="217">
        <f t="shared" ca="1" si="47"/>
        <v>1368.9839782419706</v>
      </c>
      <c r="W267" s="217">
        <f t="shared" ca="1" si="48"/>
        <v>1618.5477208297482</v>
      </c>
      <c r="X267" s="217">
        <f t="shared" ca="1" si="49"/>
        <v>1813.388363536091</v>
      </c>
      <c r="Y267" s="217">
        <f t="shared" ca="1" si="50"/>
        <v>2015.1811114110812</v>
      </c>
      <c r="Z267" s="217">
        <f ca="1">F267*('A1'!F35+$C267*('A1'!F33-'A1'!F35))</f>
        <v>362.20270763508535</v>
      </c>
      <c r="AA267" s="217">
        <f ca="1">G267*('A1'!G35+$C267*('A1'!G33-'A1'!G35))</f>
        <v>405.39617806522006</v>
      </c>
      <c r="AB267" s="217">
        <f ca="1">H267*('A1'!H35+$C267*('A1'!H33-'A1'!H35))</f>
        <v>427.70847994508904</v>
      </c>
      <c r="AC267" s="217">
        <f ca="1">I267*('A1'!I35+$C267*('A1'!I33-'A1'!I35))</f>
        <v>444.09969866612579</v>
      </c>
      <c r="AD267" s="217">
        <f ca="1">J267*('A1'!J35+$C267*('A1'!J33-'A1'!J35))</f>
        <v>460.38172132271887</v>
      </c>
      <c r="AE267" s="217">
        <f ca="1">F267*('A1'!F43+$C267*('A1'!F41-'A1'!F43))</f>
        <v>637.94980075604201</v>
      </c>
      <c r="AF267" s="217">
        <f ca="1">G267*('A1'!G43+$C267*('A1'!G41-'A1'!G43))</f>
        <v>707.65475775566358</v>
      </c>
      <c r="AG267" s="217">
        <f ca="1">H267*('A1'!H43+$C267*('A1'!H41-'A1'!H43))</f>
        <v>701.84070299682617</v>
      </c>
      <c r="AH267" s="217">
        <f ca="1">I267*('A1'!I43+$C267*('A1'!I41-'A1'!I43))</f>
        <v>678.10389594872652</v>
      </c>
      <c r="AI267" s="217">
        <f ca="1">J267*('A1'!J43+$C267*('A1'!J41-'A1'!J43))</f>
        <v>685.52252111152711</v>
      </c>
      <c r="AJ267" s="217">
        <f ca="1">(U267-Z267)*DCF!$H$40</f>
        <v>200.48093396415499</v>
      </c>
      <c r="AK267" s="217">
        <f ca="1">(V267-AA267)*DCF!$H$40</f>
        <v>233.18824764277363</v>
      </c>
      <c r="AL267" s="217">
        <f ca="1">(W267-AB267)*DCF!$H$40</f>
        <v>288.18309629408748</v>
      </c>
      <c r="AM267" s="217">
        <f ca="1">(X267-AC267)*DCF!$H$40</f>
        <v>331.36785689853156</v>
      </c>
      <c r="AN267" s="217">
        <f ca="1">(Y267-AD267)*DCF!$H$40</f>
        <v>376.26145240138368</v>
      </c>
      <c r="AO267" s="217">
        <f ca="1">(F267-DCF!$H$7)*DCF!$H$41</f>
        <v>289.28009087960345</v>
      </c>
      <c r="AP267" s="217">
        <f ca="1">(G267-F267)*DCF!$H$41</f>
        <v>244.05608034717091</v>
      </c>
      <c r="AQ267" s="217">
        <f ca="1">(H267-G267)*DCF!$H$41</f>
        <v>231.82793093845675</v>
      </c>
      <c r="AR267" s="217">
        <f ca="1">(I267-H267)*DCF!$H$41</f>
        <v>215.74093693287034</v>
      </c>
      <c r="AS267" s="217">
        <f ca="1">(J267-I267)*DCF!$H$41</f>
        <v>212.70154866883837</v>
      </c>
      <c r="AT267" s="217">
        <f ca="1">(U267-Z267)*(1-DCF!$H$40)+Z267-AE267-AO267</f>
        <v>62.925493457412927</v>
      </c>
      <c r="AU267" s="217">
        <f ca="1">(V267-AA267)*(1-DCF!$H$40)+AA267-AF267-AP267</f>
        <v>184.0848924963625</v>
      </c>
      <c r="AV267" s="217">
        <f ca="1">(W267-AB267)*(1-DCF!$H$40)+AB267-AG267-AQ267</f>
        <v>396.69599060037791</v>
      </c>
      <c r="AW267" s="217">
        <f ca="1">(X267-AC267)*(1-DCF!$H$40)+AC267-AH267-AR267</f>
        <v>588.17567375596263</v>
      </c>
      <c r="AX267" s="217">
        <f ca="1">(Y267-AD267)*(1-DCF!$H$40)+AD267-AI267-AS267</f>
        <v>740.6955892293322</v>
      </c>
      <c r="AY267" s="218">
        <f t="shared" ca="1" si="51"/>
        <v>9.9503260378912453E-2</v>
      </c>
      <c r="AZ267" s="219">
        <f t="shared" ca="1" si="52"/>
        <v>11.400652075782492</v>
      </c>
      <c r="BA267" s="217">
        <f ca="1">SUMPRODUCT(AT267:AX267,(1+$AY267)^(-{1,2,3,4,5}))</f>
        <v>1371.3642312681372</v>
      </c>
      <c r="BB267" s="217">
        <f t="shared" ca="1" si="53"/>
        <v>22974.378720886412</v>
      </c>
      <c r="BC267" s="217">
        <f t="shared" ca="1" si="54"/>
        <v>14297.534998256939</v>
      </c>
      <c r="BD267" s="217">
        <f t="shared" ca="1" si="55"/>
        <v>15668.899229525075</v>
      </c>
      <c r="BE267" s="217">
        <f ca="1">BD267-(DCF!$J$48-DCF!$J$51)</f>
        <v>15106.759229525076</v>
      </c>
      <c r="BF267" s="220">
        <f ca="1">BE267/DCF!$J$55</f>
        <v>609.64273359655976</v>
      </c>
    </row>
    <row r="268" spans="1:58" ht="15" customHeight="1">
      <c r="A268">
        <v>242</v>
      </c>
      <c r="B268" s="215">
        <f t="shared" ca="1" si="42"/>
        <v>0.84114043383233528</v>
      </c>
      <c r="C268" s="216">
        <f t="shared" ca="1" si="43"/>
        <v>0.71816710077808099</v>
      </c>
      <c r="D268" s="215">
        <f t="shared" ca="1" si="44"/>
        <v>0.98809863931768849</v>
      </c>
      <c r="E268" s="216">
        <f t="shared" ca="1" si="45"/>
        <v>0.92285934702664385</v>
      </c>
      <c r="F268" s="217">
        <f ca="1">DCF!$H$7*(1+('A1'!F14+$C268*('A1'!F12-'A1'!F14)))</f>
        <v>6433.3936734880799</v>
      </c>
      <c r="G268" s="217">
        <f ca="1">F268*(1+('A1'!G14+$C268*('A1'!G12-'A1'!G14)))</f>
        <v>7512.4350462953116</v>
      </c>
      <c r="H268" s="217">
        <f ca="1">G268*(1+('A1'!H14+$C268*('A1'!H12-'A1'!H14)))</f>
        <v>8589.4306792176794</v>
      </c>
      <c r="I268" s="217">
        <f ca="1">H268*(1+('A1'!I14+$C268*('A1'!I12-'A1'!I14)))</f>
        <v>9574.0804007190891</v>
      </c>
      <c r="J268" s="217">
        <f ca="1">I268*(1+('A1'!J14+$C268*('A1'!J12-'A1'!J14)))</f>
        <v>10534.089690235091</v>
      </c>
      <c r="K268" s="216">
        <f ca="1">'A1'!F21+$C268*('A1'!F19-'A1'!F21)</f>
        <v>0.34050080945720557</v>
      </c>
      <c r="L268" s="216">
        <f ca="1">'A1'!G21+$C268*('A1'!G19-'A1'!G21)</f>
        <v>0.33113746744164391</v>
      </c>
      <c r="M268" s="216">
        <f ca="1">'A1'!H21+$C268*('A1'!H19-'A1'!H21)</f>
        <v>0.31895579643386313</v>
      </c>
      <c r="N268" s="216">
        <f ca="1">'A1'!I21+$C268*('A1'!I19-'A1'!I21)</f>
        <v>0.31395579643386312</v>
      </c>
      <c r="O268" s="216">
        <f ca="1">'A1'!J21+$C268*('A1'!J19-'A1'!J21)</f>
        <v>0.30895579643386312</v>
      </c>
      <c r="P268" s="216">
        <f ca="1">'A1'!F28+$C268*('A1'!F26-'A1'!F28)</f>
        <v>0.44204582248054797</v>
      </c>
      <c r="Q268" s="216">
        <f ca="1">'A1'!G28+$C268*('A1'!G26-'A1'!G28)</f>
        <v>0.43268248046498636</v>
      </c>
      <c r="R268" s="216">
        <f ca="1">'A1'!H28+$C268*('A1'!H26-'A1'!H28)</f>
        <v>0.42190997395331514</v>
      </c>
      <c r="S268" s="216">
        <f ca="1">'A1'!I28+$C268*('A1'!I26-'A1'!I28)</f>
        <v>0.41831913844942475</v>
      </c>
      <c r="T268" s="216">
        <f ca="1">'A1'!J28+$C268*('A1'!J26-'A1'!J28)</f>
        <v>0.41472830294553437</v>
      </c>
      <c r="U268" s="217">
        <f t="shared" ca="1" si="46"/>
        <v>1398.9631223703316</v>
      </c>
      <c r="V268" s="217">
        <f t="shared" ca="1" si="47"/>
        <v>1774.2873005820836</v>
      </c>
      <c r="W268" s="217">
        <f t="shared" ca="1" si="48"/>
        <v>2225.8155018718089</v>
      </c>
      <c r="X268" s="217">
        <f t="shared" ca="1" si="49"/>
        <v>2563.2212987151561</v>
      </c>
      <c r="Y268" s="217">
        <f t="shared" ca="1" si="50"/>
        <v>2910.7364799755123</v>
      </c>
      <c r="Z268" s="217">
        <f ca="1">F268*('A1'!F35+$C268*('A1'!F33-'A1'!F35))</f>
        <v>362.90236199601986</v>
      </c>
      <c r="AA268" s="217">
        <f ca="1">G268*('A1'!G35+$C268*('A1'!G33-'A1'!G35))</f>
        <v>411.81913590049379</v>
      </c>
      <c r="AB268" s="217">
        <f ca="1">H268*('A1'!H35+$C268*('A1'!H33-'A1'!H35))</f>
        <v>447.51072894255202</v>
      </c>
      <c r="AC268" s="217">
        <f ca="1">I268*('A1'!I35+$C268*('A1'!I33-'A1'!I35))</f>
        <v>472.78718847369902</v>
      </c>
      <c r="AD268" s="217">
        <f ca="1">J268*('A1'!J35+$C268*('A1'!J33-'A1'!J35))</f>
        <v>499.12618282709616</v>
      </c>
      <c r="AE268" s="217">
        <f ca="1">F268*('A1'!F43+$C268*('A1'!F41-'A1'!F43))</f>
        <v>615.26827043062917</v>
      </c>
      <c r="AF268" s="217">
        <f ca="1">G268*('A1'!G43+$C268*('A1'!G41-'A1'!G43))</f>
        <v>675.0986009296065</v>
      </c>
      <c r="AG268" s="217">
        <f ca="1">H268*('A1'!H43+$C268*('A1'!H41-'A1'!H43))</f>
        <v>685.98759282987407</v>
      </c>
      <c r="AH268" s="217">
        <f ca="1">I268*('A1'!I43+$C268*('A1'!I41-'A1'!I43))</f>
        <v>668.88500332828983</v>
      </c>
      <c r="AI268" s="217">
        <f ca="1">J268*('A1'!J43+$C268*('A1'!J41-'A1'!J43))</f>
        <v>683.28478929512391</v>
      </c>
      <c r="AJ268" s="217">
        <f ca="1">(U268-Z268)*DCF!$H$40</f>
        <v>250.72670401058343</v>
      </c>
      <c r="AK268" s="217">
        <f ca="1">(V268-AA268)*DCF!$H$40</f>
        <v>329.71729585294469</v>
      </c>
      <c r="AL268" s="217">
        <f ca="1">(W268-AB268)*DCF!$H$40</f>
        <v>430.34975504888013</v>
      </c>
      <c r="AM268" s="217">
        <f ca="1">(X268-AC268)*DCF!$H$40</f>
        <v>505.88505467843254</v>
      </c>
      <c r="AN268" s="217">
        <f ca="1">(Y268-AD268)*DCF!$H$40</f>
        <v>583.60969190991671</v>
      </c>
      <c r="AO268" s="217">
        <f ca="1">(F268-DCF!$H$7)*DCF!$H$41</f>
        <v>354.32059749051285</v>
      </c>
      <c r="AP268" s="217">
        <f ca="1">(G268-F268)*DCF!$H$41</f>
        <v>358.06627822789676</v>
      </c>
      <c r="AQ268" s="217">
        <f ca="1">(H268-G268)*DCF!$H$41</f>
        <v>357.387425233697</v>
      </c>
      <c r="AR268" s="217">
        <f ca="1">(I268-H268)*DCF!$H$41</f>
        <v>326.74359855072083</v>
      </c>
      <c r="AS268" s="217">
        <f ca="1">(J268-I268)*DCF!$H$41</f>
        <v>318.56698178950336</v>
      </c>
      <c r="AT268" s="217">
        <f ca="1">(U268-Z268)*(1-DCF!$H$40)+Z268-AE268-AO268</f>
        <v>178.64755043860629</v>
      </c>
      <c r="AU268" s="217">
        <f ca="1">(V268-AA268)*(1-DCF!$H$40)+AA268-AF268-AP268</f>
        <v>411.40512557163561</v>
      </c>
      <c r="AV268" s="217">
        <f ca="1">(W268-AB268)*(1-DCF!$H$40)+AB268-AG268-AQ268</f>
        <v>752.09072875935772</v>
      </c>
      <c r="AW268" s="217">
        <f ca="1">(X268-AC268)*(1-DCF!$H$40)+AC268-AH268-AR268</f>
        <v>1061.7076421577126</v>
      </c>
      <c r="AX268" s="217">
        <f ca="1">(Y268-AD268)*(1-DCF!$H$40)+AD268-AI268-AS268</f>
        <v>1325.2750169809681</v>
      </c>
      <c r="AY268" s="218">
        <f t="shared" ca="1" si="51"/>
        <v>0.11095718694053289</v>
      </c>
      <c r="AZ268" s="219">
        <f t="shared" ca="1" si="52"/>
        <v>13.691437388106575</v>
      </c>
      <c r="BA268" s="217">
        <f ca="1">SUMPRODUCT(AT268:AX268,(1+$AY268)^(-{1,2,3,4,5}))</f>
        <v>2522.71406896195</v>
      </c>
      <c r="BB268" s="217">
        <f t="shared" ca="1" si="53"/>
        <v>39852.166268862456</v>
      </c>
      <c r="BC268" s="217">
        <f t="shared" ca="1" si="54"/>
        <v>23548.612294271908</v>
      </c>
      <c r="BD268" s="217">
        <f t="shared" ca="1" si="55"/>
        <v>26071.326363233857</v>
      </c>
      <c r="BE268" s="217">
        <f ca="1">BD268-(DCF!$J$48-DCF!$J$51)</f>
        <v>25509.186363233857</v>
      </c>
      <c r="BF268" s="220">
        <f ca="1">BE268/DCF!$J$55</f>
        <v>1029.4391980453163</v>
      </c>
    </row>
    <row r="269" spans="1:58" ht="15" customHeight="1">
      <c r="A269">
        <v>243</v>
      </c>
      <c r="B269" s="215">
        <f t="shared" ca="1" si="42"/>
        <v>0.38191504249663788</v>
      </c>
      <c r="C269" s="216">
        <f t="shared" ca="1" si="43"/>
        <v>0.43698686621947685</v>
      </c>
      <c r="D269" s="215">
        <f t="shared" ca="1" si="44"/>
        <v>0.37050602310567826</v>
      </c>
      <c r="E269" s="216">
        <f t="shared" ca="1" si="45"/>
        <v>0.43041028281494292</v>
      </c>
      <c r="F269" s="217">
        <f ca="1">DCF!$H$7*(1+('A1'!F14+$C269*('A1'!F12-'A1'!F14)))</f>
        <v>6267.4353629748066</v>
      </c>
      <c r="G269" s="217">
        <f ca="1">F269*(1+('A1'!G14+$C269*('A1'!G12-'A1'!G14)))</f>
        <v>7054.2995255282185</v>
      </c>
      <c r="H269" s="217">
        <f ca="1">G269*(1+('A1'!H14+$C269*('A1'!H12-'A1'!H14)))</f>
        <v>7807.7572133990652</v>
      </c>
      <c r="I269" s="217">
        <f ca="1">H269*(1+('A1'!I14+$C269*('A1'!I12-'A1'!I14)))</f>
        <v>8505.2149361887386</v>
      </c>
      <c r="J269" s="217">
        <f ca="1">I269*(1+('A1'!J14+$C269*('A1'!J12-'A1'!J14)))</f>
        <v>9190.6423885023487</v>
      </c>
      <c r="K269" s="216">
        <f ca="1">'A1'!F21+$C269*('A1'!F19-'A1'!F21)</f>
        <v>0.35596572235792878</v>
      </c>
      <c r="L269" s="216">
        <f ca="1">'A1'!G21+$C269*('A1'!G19-'A1'!G21)</f>
        <v>0.35222598503353925</v>
      </c>
      <c r="M269" s="216">
        <f ca="1">'A1'!H21+$C269*('A1'!H19-'A1'!H21)</f>
        <v>0.34285611637134444</v>
      </c>
      <c r="N269" s="216">
        <f ca="1">'A1'!I21+$C269*('A1'!I19-'A1'!I21)</f>
        <v>0.33785611637134444</v>
      </c>
      <c r="O269" s="216">
        <f ca="1">'A1'!J21+$C269*('A1'!J19-'A1'!J21)</f>
        <v>0.33285611637134443</v>
      </c>
      <c r="P269" s="216">
        <f ca="1">'A1'!F28+$C269*('A1'!F26-'A1'!F28)</f>
        <v>0.44907532834451308</v>
      </c>
      <c r="Q269" s="216">
        <f ca="1">'A1'!G28+$C269*('A1'!G26-'A1'!G28)</f>
        <v>0.44533559102012354</v>
      </c>
      <c r="R269" s="216">
        <f ca="1">'A1'!H28+$C269*('A1'!H26-'A1'!H28)</f>
        <v>0.4387807880268314</v>
      </c>
      <c r="S269" s="216">
        <f ca="1">'A1'!I28+$C269*('A1'!I26-'A1'!I28)</f>
        <v>0.436595853695734</v>
      </c>
      <c r="T269" s="216">
        <f ca="1">'A1'!J28+$C269*('A1'!J26-'A1'!J28)</f>
        <v>0.43441091936463666</v>
      </c>
      <c r="U269" s="217">
        <f t="shared" ca="1" si="46"/>
        <v>1221.8926131559283</v>
      </c>
      <c r="V269" s="217">
        <f t="shared" ca="1" si="47"/>
        <v>1428.0612779933274</v>
      </c>
      <c r="W269" s="217">
        <f t="shared" ca="1" si="48"/>
        <v>1704.9260348252926</v>
      </c>
      <c r="X269" s="217">
        <f t="shared" ca="1" si="49"/>
        <v>1918.3344730134286</v>
      </c>
      <c r="Y269" s="217">
        <f t="shared" ca="1" si="50"/>
        <v>2138.9654465666949</v>
      </c>
      <c r="Z269" s="217">
        <f ca="1">F269*('A1'!F35+$C269*('A1'!F33-'A1'!F35))</f>
        <v>362.35218708599092</v>
      </c>
      <c r="AA269" s="217">
        <f ca="1">G269*('A1'!G35+$C269*('A1'!G33-'A1'!G35))</f>
        <v>406.54020815240835</v>
      </c>
      <c r="AB269" s="217">
        <f ca="1">H269*('A1'!H35+$C269*('A1'!H33-'A1'!H35))</f>
        <v>430.93467187820045</v>
      </c>
      <c r="AC269" s="217">
        <f ca="1">I269*('A1'!I35+$C269*('A1'!I33-'A1'!I35))</f>
        <v>448.70245964108841</v>
      </c>
      <c r="AD269" s="217">
        <f ca="1">J269*('A1'!J35+$C269*('A1'!J33-'A1'!J35))</f>
        <v>466.48169356538523</v>
      </c>
      <c r="AE269" s="217">
        <f ca="1">F269*('A1'!F43+$C269*('A1'!F41-'A1'!F43))</f>
        <v>634.64215115723891</v>
      </c>
      <c r="AF269" s="217">
        <f ca="1">G269*('A1'!G43+$C269*('A1'!G41-'A1'!G43))</f>
        <v>703.35217692955098</v>
      </c>
      <c r="AG269" s="217">
        <f ca="1">H269*('A1'!H43+$C269*('A1'!H41-'A1'!H43))</f>
        <v>700.39844991589985</v>
      </c>
      <c r="AH269" s="217">
        <f ca="1">I269*('A1'!I43+$C269*('A1'!I41-'A1'!I43))</f>
        <v>677.91206618584295</v>
      </c>
      <c r="AI269" s="217">
        <f ca="1">J269*('A1'!J43+$C269*('A1'!J41-'A1'!J43))</f>
        <v>686.59116440886794</v>
      </c>
      <c r="AJ269" s="217">
        <f ca="1">(U269-Z269)*DCF!$H$40</f>
        <v>208.00878310892486</v>
      </c>
      <c r="AK269" s="217">
        <f ca="1">(V269-AA269)*DCF!$H$40</f>
        <v>247.20809890150241</v>
      </c>
      <c r="AL269" s="217">
        <f ca="1">(W269-AB269)*DCF!$H$40</f>
        <v>308.30590983319627</v>
      </c>
      <c r="AM269" s="217">
        <f ca="1">(X269-AC269)*DCF!$H$40</f>
        <v>355.65094723610633</v>
      </c>
      <c r="AN269" s="217">
        <f ca="1">(Y269-AD269)*DCF!$H$40</f>
        <v>404.74106822631694</v>
      </c>
      <c r="AO269" s="217">
        <f ca="1">(F269-DCF!$H$7)*DCF!$H$41</f>
        <v>299.24942405452134</v>
      </c>
      <c r="AP269" s="217">
        <f ca="1">(G269-F269)*DCF!$H$41</f>
        <v>261.11095390477197</v>
      </c>
      <c r="AQ269" s="217">
        <f ca="1">(H269-G269)*DCF!$H$41</f>
        <v>250.02543637064727</v>
      </c>
      <c r="AR269" s="217">
        <f ca="1">(I269-H269)*DCF!$H$41</f>
        <v>231.44255383914486</v>
      </c>
      <c r="AS269" s="217">
        <f ca="1">(J269-I269)*DCF!$H$41</f>
        <v>227.45046022346426</v>
      </c>
      <c r="AT269" s="217">
        <f ca="1">(U269-Z269)*(1-DCF!$H$40)+Z269-AE269-AO269</f>
        <v>79.99225483524333</v>
      </c>
      <c r="AU269" s="217">
        <f ca="1">(V269-AA269)*(1-DCF!$H$40)+AA269-AF269-AP269</f>
        <v>216.39004825750209</v>
      </c>
      <c r="AV269" s="217">
        <f ca="1">(W269-AB269)*(1-DCF!$H$40)+AB269-AG269-AQ269</f>
        <v>446.19623870554904</v>
      </c>
      <c r="AW269" s="217">
        <f ca="1">(X269-AC269)*(1-DCF!$H$40)+AC269-AH269-AR269</f>
        <v>653.32890575233455</v>
      </c>
      <c r="AX269" s="217">
        <f ca="1">(Y269-AD269)*(1-DCF!$H$40)+AD269-AI269-AS269</f>
        <v>820.18275370804577</v>
      </c>
      <c r="AY269" s="218">
        <f t="shared" ca="1" si="51"/>
        <v>0.10110820565629886</v>
      </c>
      <c r="AZ269" s="219">
        <f t="shared" ca="1" si="52"/>
        <v>11.721641131259771</v>
      </c>
      <c r="BA269" s="217">
        <f ca="1">SUMPRODUCT(AT269:AX269,(1+$AY269)^(-{1,2,3,4,5}))</f>
        <v>1536.4947369214131</v>
      </c>
      <c r="BB269" s="217">
        <f t="shared" ca="1" si="53"/>
        <v>25072.185356819595</v>
      </c>
      <c r="BC269" s="217">
        <f t="shared" ca="1" si="54"/>
        <v>15489.671033283152</v>
      </c>
      <c r="BD269" s="217">
        <f t="shared" ca="1" si="55"/>
        <v>17026.165770204563</v>
      </c>
      <c r="BE269" s="217">
        <f ca="1">BD269-(DCF!$J$48-DCF!$J$51)</f>
        <v>16464.025770204564</v>
      </c>
      <c r="BF269" s="220">
        <f ca="1">BE269/DCF!$J$55</f>
        <v>664.41607521848766</v>
      </c>
    </row>
    <row r="270" spans="1:58" ht="15" customHeight="1">
      <c r="A270">
        <v>244</v>
      </c>
      <c r="B270" s="215">
        <f t="shared" ca="1" si="42"/>
        <v>0.43868952139177686</v>
      </c>
      <c r="C270" s="216">
        <f t="shared" ca="1" si="43"/>
        <v>0.4683425676744411</v>
      </c>
      <c r="D270" s="215">
        <f t="shared" ca="1" si="44"/>
        <v>0.59193438407463939</v>
      </c>
      <c r="E270" s="216">
        <f t="shared" ca="1" si="45"/>
        <v>0.54830009080952835</v>
      </c>
      <c r="F270" s="217">
        <f ca="1">DCF!$H$7*(1+('A1'!F14+$C270*('A1'!F12-'A1'!F14)))</f>
        <v>6285.9421376298351</v>
      </c>
      <c r="G270" s="217">
        <f ca="1">F270*(1+('A1'!G14+$C270*('A1'!G12-'A1'!G14)))</f>
        <v>7104.6948080362035</v>
      </c>
      <c r="H270" s="217">
        <f ca="1">G270*(1+('A1'!H14+$C270*('A1'!H12-'A1'!H14)))</f>
        <v>7892.4955796000768</v>
      </c>
      <c r="I270" s="217">
        <f ca="1">H270*(1+('A1'!I14+$C270*('A1'!I12-'A1'!I14)))</f>
        <v>8619.7956066398983</v>
      </c>
      <c r="J270" s="217">
        <f ca="1">I270*(1+('A1'!J14+$C270*('A1'!J12-'A1'!J14)))</f>
        <v>9333.3765914788764</v>
      </c>
      <c r="K270" s="216">
        <f ca="1">'A1'!F21+$C270*('A1'!F19-'A1'!F21)</f>
        <v>0.35424115877790574</v>
      </c>
      <c r="L270" s="216">
        <f ca="1">'A1'!G21+$C270*('A1'!G19-'A1'!G21)</f>
        <v>0.34987430742441694</v>
      </c>
      <c r="M270" s="216">
        <f ca="1">'A1'!H21+$C270*('A1'!H19-'A1'!H21)</f>
        <v>0.34019088174767248</v>
      </c>
      <c r="N270" s="216">
        <f ca="1">'A1'!I21+$C270*('A1'!I19-'A1'!I21)</f>
        <v>0.33519088174767248</v>
      </c>
      <c r="O270" s="216">
        <f ca="1">'A1'!J21+$C270*('A1'!J19-'A1'!J21)</f>
        <v>0.33019088174767247</v>
      </c>
      <c r="P270" s="216">
        <f ca="1">'A1'!F28+$C270*('A1'!F26-'A1'!F28)</f>
        <v>0.44829143580813896</v>
      </c>
      <c r="Q270" s="216">
        <f ca="1">'A1'!G28+$C270*('A1'!G26-'A1'!G28)</f>
        <v>0.44392458445465016</v>
      </c>
      <c r="R270" s="216">
        <f ca="1">'A1'!H28+$C270*('A1'!H26-'A1'!H28)</f>
        <v>0.43689944593953356</v>
      </c>
      <c r="S270" s="216">
        <f ca="1">'A1'!I28+$C270*('A1'!I26-'A1'!I28)</f>
        <v>0.43455773310116136</v>
      </c>
      <c r="T270" s="216">
        <f ca="1">'A1'!J28+$C270*('A1'!J26-'A1'!J28)</f>
        <v>0.43221602026278916</v>
      </c>
      <c r="U270" s="217">
        <f t="shared" ca="1" si="46"/>
        <v>1241.2686845000155</v>
      </c>
      <c r="V270" s="217">
        <f t="shared" ca="1" si="47"/>
        <v>1464.9959422781037</v>
      </c>
      <c r="W270" s="217">
        <f t="shared" ca="1" si="48"/>
        <v>1759.3136033788285</v>
      </c>
      <c r="X270" s="217">
        <f t="shared" ca="1" si="49"/>
        <v>1984.7198781487728</v>
      </c>
      <c r="Y270" s="217">
        <f t="shared" ca="1" si="50"/>
        <v>2217.5458590725048</v>
      </c>
      <c r="Z270" s="217">
        <f ca="1">F270*('A1'!F35+$C270*('A1'!F33-'A1'!F35))</f>
        <v>362.43665685283753</v>
      </c>
      <c r="AA270" s="217">
        <f ca="1">G270*('A1'!G35+$C270*('A1'!G33-'A1'!G35))</f>
        <v>407.21676800885513</v>
      </c>
      <c r="AB270" s="217">
        <f ca="1">H270*('A1'!H35+$C270*('A1'!H33-'A1'!H35))</f>
        <v>432.88942667980479</v>
      </c>
      <c r="AC270" s="217">
        <f ca="1">I270*('A1'!I35+$C270*('A1'!I33-'A1'!I35))</f>
        <v>451.50393869820294</v>
      </c>
      <c r="AD270" s="217">
        <f ca="1">J270*('A1'!J35+$C270*('A1'!J33-'A1'!J35))</f>
        <v>470.21447842770823</v>
      </c>
      <c r="AE270" s="217">
        <f ca="1">F270*('A1'!F43+$C270*('A1'!F41-'A1'!F43))</f>
        <v>632.57414951947146</v>
      </c>
      <c r="AF270" s="217">
        <f ca="1">G270*('A1'!G43+$C270*('A1'!G41-'A1'!G43))</f>
        <v>700.57981761130031</v>
      </c>
      <c r="AG270" s="217">
        <f ca="1">H270*('A1'!H43+$C270*('A1'!H41-'A1'!H43))</f>
        <v>699.33832827919036</v>
      </c>
      <c r="AH270" s="217">
        <f ca="1">I270*('A1'!I43+$C270*('A1'!I41-'A1'!I43))</f>
        <v>677.58498037729953</v>
      </c>
      <c r="AI270" s="217">
        <f ca="1">J270*('A1'!J43+$C270*('A1'!J41-'A1'!J43))</f>
        <v>687.01127870569803</v>
      </c>
      <c r="AJ270" s="217">
        <f ca="1">(U270-Z270)*DCF!$H$40</f>
        <v>212.67735069061706</v>
      </c>
      <c r="AK270" s="217">
        <f ca="1">(V270-AA270)*DCF!$H$40</f>
        <v>255.98256017315816</v>
      </c>
      <c r="AL270" s="217">
        <f ca="1">(W270-AB270)*DCF!$H$40</f>
        <v>320.99465076116371</v>
      </c>
      <c r="AM270" s="217">
        <f ca="1">(X270-AC270)*DCF!$H$40</f>
        <v>371.03825734703787</v>
      </c>
      <c r="AN270" s="217">
        <f ca="1">(Y270-AD270)*DCF!$H$40</f>
        <v>422.85419411604079</v>
      </c>
      <c r="AO270" s="217">
        <f ca="1">(F270-DCF!$H$7)*DCF!$H$41</f>
        <v>305.39066394552623</v>
      </c>
      <c r="AP270" s="217">
        <f ca="1">(G270-F270)*DCF!$H$41</f>
        <v>271.69275328049349</v>
      </c>
      <c r="AQ270" s="217">
        <f ca="1">(H270-G270)*DCF!$H$41</f>
        <v>261.42175579891818</v>
      </c>
      <c r="AR270" s="217">
        <f ca="1">(I270-H270)*DCF!$H$41</f>
        <v>241.34534634171189</v>
      </c>
      <c r="AS270" s="217">
        <f ca="1">(J270-I270)*DCF!$H$41</f>
        <v>236.79285511616456</v>
      </c>
      <c r="AT270" s="217">
        <f ca="1">(U270-Z270)*(1-DCF!$H$40)+Z270-AE270-AO270</f>
        <v>90.626520344400831</v>
      </c>
      <c r="AU270" s="217">
        <f ca="1">(V270-AA270)*(1-DCF!$H$40)+AA270-AF270-AP270</f>
        <v>236.74081121315174</v>
      </c>
      <c r="AV270" s="217">
        <f ca="1">(W270-AB270)*(1-DCF!$H$40)+AB270-AG270-AQ270</f>
        <v>477.55886853955622</v>
      </c>
      <c r="AW270" s="217">
        <f ca="1">(X270-AC270)*(1-DCF!$H$40)+AC270-AH270-AR270</f>
        <v>694.75129408272346</v>
      </c>
      <c r="AX270" s="217">
        <f ca="1">(Y270-AD270)*(1-DCF!$H$40)+AD270-AI270-AS270</f>
        <v>870.88753113460132</v>
      </c>
      <c r="AY270" s="218">
        <f t="shared" ca="1" si="51"/>
        <v>0.10346600181619056</v>
      </c>
      <c r="AZ270" s="219">
        <f t="shared" ca="1" si="52"/>
        <v>12.193200363238113</v>
      </c>
      <c r="BA270" s="217">
        <f ca="1">SUMPRODUCT(AT270:AX270,(1+$AY270)^(-{1,2,3,4,5}))</f>
        <v>1632.8858779877451</v>
      </c>
      <c r="BB270" s="217">
        <f t="shared" ca="1" si="53"/>
        <v>27038.980974340036</v>
      </c>
      <c r="BC270" s="217">
        <f t="shared" ca="1" si="54"/>
        <v>16527.057403246115</v>
      </c>
      <c r="BD270" s="217">
        <f t="shared" ca="1" si="55"/>
        <v>18159.94328123386</v>
      </c>
      <c r="BE270" s="217">
        <f ca="1">BD270-(DCF!$J$48-DCF!$J$51)</f>
        <v>17597.803281233861</v>
      </c>
      <c r="BF270" s="220">
        <f ca="1">BE270/DCF!$J$55</f>
        <v>710.17037702554273</v>
      </c>
    </row>
    <row r="271" spans="1:58" ht="15" customHeight="1">
      <c r="A271">
        <v>245</v>
      </c>
      <c r="B271" s="215">
        <f t="shared" ca="1" si="42"/>
        <v>0.61855629600418893</v>
      </c>
      <c r="C271" s="216">
        <f t="shared" ca="1" si="43"/>
        <v>0.56328286958500762</v>
      </c>
      <c r="D271" s="215">
        <f t="shared" ca="1" si="44"/>
        <v>0.37734851427383675</v>
      </c>
      <c r="E271" s="216">
        <f t="shared" ca="1" si="45"/>
        <v>0.43436650093776613</v>
      </c>
      <c r="F271" s="217">
        <f ca="1">DCF!$H$7*(1+('A1'!F14+$C271*('A1'!F12-'A1'!F14)))</f>
        <v>6341.9778405996112</v>
      </c>
      <c r="G271" s="217">
        <f ca="1">F271*(1+('A1'!G14+$C271*('A1'!G12-'A1'!G14)))</f>
        <v>7258.3456325702091</v>
      </c>
      <c r="H271" s="217">
        <f ca="1">G271*(1+('A1'!H14+$C271*('A1'!H12-'A1'!H14)))</f>
        <v>8152.7681425247338</v>
      </c>
      <c r="I271" s="217">
        <f ca="1">H271*(1+('A1'!I14+$C271*('A1'!I12-'A1'!I14)))</f>
        <v>8973.7148667454021</v>
      </c>
      <c r="J271" s="217">
        <f ca="1">I271*(1+('A1'!J14+$C271*('A1'!J12-'A1'!J14)))</f>
        <v>9776.2324003511312</v>
      </c>
      <c r="K271" s="216">
        <f ca="1">'A1'!F21+$C271*('A1'!F19-'A1'!F21)</f>
        <v>0.3490194421728246</v>
      </c>
      <c r="L271" s="216">
        <f ca="1">'A1'!G21+$C271*('A1'!G19-'A1'!G21)</f>
        <v>0.34275378478112445</v>
      </c>
      <c r="M271" s="216">
        <f ca="1">'A1'!H21+$C271*('A1'!H19-'A1'!H21)</f>
        <v>0.33212095608527437</v>
      </c>
      <c r="N271" s="216">
        <f ca="1">'A1'!I21+$C271*('A1'!I19-'A1'!I21)</f>
        <v>0.32712095608527436</v>
      </c>
      <c r="O271" s="216">
        <f ca="1">'A1'!J21+$C271*('A1'!J19-'A1'!J21)</f>
        <v>0.32212095608527436</v>
      </c>
      <c r="P271" s="216">
        <f ca="1">'A1'!F28+$C271*('A1'!F26-'A1'!F28)</f>
        <v>0.4459179282603748</v>
      </c>
      <c r="Q271" s="216">
        <f ca="1">'A1'!G28+$C271*('A1'!G26-'A1'!G28)</f>
        <v>0.43965227086867464</v>
      </c>
      <c r="R271" s="216">
        <f ca="1">'A1'!H28+$C271*('A1'!H26-'A1'!H28)</f>
        <v>0.43120302782489955</v>
      </c>
      <c r="S271" s="216">
        <f ca="1">'A1'!I28+$C271*('A1'!I26-'A1'!I28)</f>
        <v>0.42838661347697454</v>
      </c>
      <c r="T271" s="216">
        <f ca="1">'A1'!J28+$C271*('A1'!J26-'A1'!J28)</f>
        <v>0.42557019912904948</v>
      </c>
      <c r="U271" s="217">
        <f t="shared" ca="1" si="46"/>
        <v>1300.5026526477363</v>
      </c>
      <c r="V271" s="217">
        <f t="shared" ca="1" si="47"/>
        <v>1579.3720556480064</v>
      </c>
      <c r="W271" s="217">
        <f t="shared" ca="1" si="48"/>
        <v>1929.5646840768054</v>
      </c>
      <c r="X271" s="217">
        <f t="shared" ca="1" si="49"/>
        <v>2194.0053578259631</v>
      </c>
      <c r="Y271" s="217">
        <f t="shared" ca="1" si="50"/>
        <v>2466.6299032888919</v>
      </c>
      <c r="Z271" s="217">
        <f ca="1">F271*('A1'!F35+$C271*('A1'!F33-'A1'!F35))</f>
        <v>362.65703305148924</v>
      </c>
      <c r="AA271" s="217">
        <f ca="1">G271*('A1'!G35+$C271*('A1'!G33-'A1'!G35))</f>
        <v>409.13241165581337</v>
      </c>
      <c r="AB271" s="217">
        <f ca="1">H271*('A1'!H35+$C271*('A1'!H33-'A1'!H35))</f>
        <v>438.65062757327587</v>
      </c>
      <c r="AC271" s="217">
        <f ca="1">I271*('A1'!I35+$C271*('A1'!I33-'A1'!I35))</f>
        <v>459.81858393949744</v>
      </c>
      <c r="AD271" s="217">
        <f ca="1">J271*('A1'!J35+$C271*('A1'!J33-'A1'!J35))</f>
        <v>481.38760353726684</v>
      </c>
      <c r="AE271" s="217">
        <f ca="1">F271*('A1'!F43+$C271*('A1'!F41-'A1'!F43))</f>
        <v>626.1710129280076</v>
      </c>
      <c r="AF271" s="217">
        <f ca="1">G271*('A1'!G43+$C271*('A1'!G41-'A1'!G43))</f>
        <v>691.61218627318567</v>
      </c>
      <c r="AG271" s="217">
        <f ca="1">H271*('A1'!H43+$C271*('A1'!H41-'A1'!H43))</f>
        <v>695.30964276170732</v>
      </c>
      <c r="AH271" s="217">
        <f ca="1">I271*('A1'!I43+$C271*('A1'!I41-'A1'!I43))</f>
        <v>675.58701720658337</v>
      </c>
      <c r="AI271" s="217">
        <f ca="1">J271*('A1'!J43+$C271*('A1'!J41-'A1'!J43))</f>
        <v>687.12346762461186</v>
      </c>
      <c r="AJ271" s="217">
        <f ca="1">(U271-Z271)*DCF!$H$40</f>
        <v>226.9586399422918</v>
      </c>
      <c r="AK271" s="217">
        <f ca="1">(V271-AA271)*DCF!$H$40</f>
        <v>283.19799384611071</v>
      </c>
      <c r="AL271" s="217">
        <f ca="1">(W271-AB271)*DCF!$H$40</f>
        <v>360.80120167385411</v>
      </c>
      <c r="AM271" s="217">
        <f ca="1">(X271-AC271)*DCF!$H$40</f>
        <v>419.67319928052467</v>
      </c>
      <c r="AN271" s="217">
        <f ca="1">(Y271-AD271)*DCF!$H$40</f>
        <v>480.42863653989326</v>
      </c>
      <c r="AO271" s="217">
        <f ca="1">(F271-DCF!$H$7)*DCF!$H$41</f>
        <v>323.98540564488468</v>
      </c>
      <c r="AP271" s="217">
        <f ca="1">(G271-F271)*DCF!$H$41</f>
        <v>304.08510093101449</v>
      </c>
      <c r="AQ271" s="217">
        <f ca="1">(H271-G271)*DCF!$H$41</f>
        <v>296.80283571470136</v>
      </c>
      <c r="AR271" s="217">
        <f ca="1">(I271-H271)*DCF!$H$41</f>
        <v>272.42082238267648</v>
      </c>
      <c r="AS271" s="217">
        <f ca="1">(J271-I271)*DCF!$H$41</f>
        <v>266.30532777742684</v>
      </c>
      <c r="AT271" s="217">
        <f ca="1">(U271-Z271)*(1-DCF!$H$40)+Z271-AE271-AO271</f>
        <v>123.38759413255235</v>
      </c>
      <c r="AU271" s="217">
        <f ca="1">(V271-AA271)*(1-DCF!$H$40)+AA271-AF271-AP271</f>
        <v>300.47677459769557</v>
      </c>
      <c r="AV271" s="217">
        <f ca="1">(W271-AB271)*(1-DCF!$H$40)+AB271-AG271-AQ271</f>
        <v>576.65100392654256</v>
      </c>
      <c r="AW271" s="217">
        <f ca="1">(X271-AC271)*(1-DCF!$H$40)+AC271-AH271-AR271</f>
        <v>826.32431895617879</v>
      </c>
      <c r="AX271" s="217">
        <f ca="1">(Y271-AD271)*(1-DCF!$H$40)+AD271-AI271-AS271</f>
        <v>1032.7724713469599</v>
      </c>
      <c r="AY271" s="218">
        <f t="shared" ca="1" si="51"/>
        <v>0.10118733001875532</v>
      </c>
      <c r="AZ271" s="219">
        <f t="shared" ca="1" si="52"/>
        <v>11.737466003751065</v>
      </c>
      <c r="BA271" s="217">
        <f ca="1">SUMPRODUCT(AT271:AX271,(1+$AY271)^(-{1,2,3,4,5}))</f>
        <v>1991.4699371630761</v>
      </c>
      <c r="BB271" s="217">
        <f t="shared" ca="1" si="53"/>
        <v>28951.984633689146</v>
      </c>
      <c r="BC271" s="217">
        <f t="shared" ca="1" si="54"/>
        <v>17880.197445102262</v>
      </c>
      <c r="BD271" s="217">
        <f t="shared" ca="1" si="55"/>
        <v>19871.667382265339</v>
      </c>
      <c r="BE271" s="217">
        <f ca="1">BD271-(DCF!$J$48-DCF!$J$51)</f>
        <v>19309.52738226534</v>
      </c>
      <c r="BF271" s="220">
        <f ca="1">BE271/DCF!$J$55</f>
        <v>779.24807557497218</v>
      </c>
    </row>
    <row r="272" spans="1:58" ht="15" customHeight="1">
      <c r="A272">
        <v>246</v>
      </c>
      <c r="B272" s="215">
        <f t="shared" ca="1" si="42"/>
        <v>0.41556572352876853</v>
      </c>
      <c r="C272" s="216">
        <f t="shared" ca="1" si="43"/>
        <v>0.45583205434061375</v>
      </c>
      <c r="D272" s="215">
        <f t="shared" ca="1" si="44"/>
        <v>0.26182986429891197</v>
      </c>
      <c r="E272" s="216">
        <f t="shared" ca="1" si="45"/>
        <v>0.36182168557102268</v>
      </c>
      <c r="F272" s="217">
        <f ca="1">DCF!$H$7*(1+('A1'!F14+$C272*('A1'!F12-'A1'!F14)))</f>
        <v>6278.5581774457387</v>
      </c>
      <c r="G272" s="217">
        <f ca="1">F272*(1+('A1'!G14+$C272*('A1'!G12-'A1'!G14)))</f>
        <v>7084.5668789408055</v>
      </c>
      <c r="H272" s="217">
        <f ca="1">G272*(1+('A1'!H14+$C272*('A1'!H12-'A1'!H14)))</f>
        <v>7858.6136705781837</v>
      </c>
      <c r="I272" s="217">
        <f ca="1">H272*(1+('A1'!I14+$C272*('A1'!I12-'A1'!I14)))</f>
        <v>8573.9430753426914</v>
      </c>
      <c r="J272" s="217">
        <f ca="1">I272*(1+('A1'!J14+$C272*('A1'!J12-'A1'!J14)))</f>
        <v>9276.2196951181322</v>
      </c>
      <c r="K272" s="216">
        <f ca="1">'A1'!F21+$C272*('A1'!F19-'A1'!F21)</f>
        <v>0.35492923701126627</v>
      </c>
      <c r="L272" s="216">
        <f ca="1">'A1'!G21+$C272*('A1'!G19-'A1'!G21)</f>
        <v>0.35081259592445396</v>
      </c>
      <c r="M272" s="216">
        <f ca="1">'A1'!H21+$C272*('A1'!H19-'A1'!H21)</f>
        <v>0.3412542753810478</v>
      </c>
      <c r="N272" s="216">
        <f ca="1">'A1'!I21+$C272*('A1'!I19-'A1'!I21)</f>
        <v>0.3362542753810478</v>
      </c>
      <c r="O272" s="216">
        <f ca="1">'A1'!J21+$C272*('A1'!J19-'A1'!J21)</f>
        <v>0.33125427538104779</v>
      </c>
      <c r="P272" s="216">
        <f ca="1">'A1'!F28+$C272*('A1'!F26-'A1'!F28)</f>
        <v>0.44860419864148465</v>
      </c>
      <c r="Q272" s="216">
        <f ca="1">'A1'!G28+$C272*('A1'!G26-'A1'!G28)</f>
        <v>0.4444875575546724</v>
      </c>
      <c r="R272" s="216">
        <f ca="1">'A1'!H28+$C272*('A1'!H26-'A1'!H28)</f>
        <v>0.43765007673956319</v>
      </c>
      <c r="S272" s="216">
        <f ca="1">'A1'!I28+$C272*('A1'!I26-'A1'!I28)</f>
        <v>0.43537091646786014</v>
      </c>
      <c r="T272" s="216">
        <f ca="1">'A1'!J28+$C272*('A1'!J26-'A1'!J28)</f>
        <v>0.43309175619615703</v>
      </c>
      <c r="U272" s="217">
        <f t="shared" ca="1" si="46"/>
        <v>1233.5267541770904</v>
      </c>
      <c r="V272" s="217">
        <f t="shared" ca="1" si="47"/>
        <v>1450.2097527860481</v>
      </c>
      <c r="W272" s="217">
        <f t="shared" ca="1" si="48"/>
        <v>1737.505280930307</v>
      </c>
      <c r="X272" s="217">
        <f t="shared" ca="1" si="49"/>
        <v>1958.0726049297714</v>
      </c>
      <c r="Y272" s="217">
        <f t="shared" ca="1" si="50"/>
        <v>2185.9779831162791</v>
      </c>
      <c r="Z272" s="217">
        <f ca="1">F272*('A1'!F35+$C272*('A1'!F33-'A1'!F35))</f>
        <v>362.40365028513355</v>
      </c>
      <c r="AA272" s="217">
        <f ca="1">G272*('A1'!G35+$C272*('A1'!G33-'A1'!G35))</f>
        <v>406.94941974891935</v>
      </c>
      <c r="AB272" s="217">
        <f ca="1">H272*('A1'!H35+$C272*('A1'!H33-'A1'!H35))</f>
        <v>432.11253208367327</v>
      </c>
      <c r="AC272" s="217">
        <f ca="1">I272*('A1'!I35+$C272*('A1'!I33-'A1'!I35))</f>
        <v>450.38936133988085</v>
      </c>
      <c r="AD272" s="217">
        <f ca="1">J272*('A1'!J35+$C272*('A1'!J33-'A1'!J35))</f>
        <v>468.72752356492867</v>
      </c>
      <c r="AE272" s="217">
        <f ca="1">F272*('A1'!F43+$C272*('A1'!F41-'A1'!F43))</f>
        <v>633.4020380725882</v>
      </c>
      <c r="AF272" s="217">
        <f ca="1">G272*('A1'!G43+$C272*('A1'!G41-'A1'!G43))</f>
        <v>701.69714746925558</v>
      </c>
      <c r="AG272" s="217">
        <f ca="1">H272*('A1'!H43+$C272*('A1'!H41-'A1'!H43))</f>
        <v>699.77715493019832</v>
      </c>
      <c r="AH272" s="217">
        <f ca="1">I272*('A1'!I43+$C272*('A1'!I41-'A1'!I43))</f>
        <v>677.73485915340279</v>
      </c>
      <c r="AI272" s="217">
        <f ca="1">J272*('A1'!J43+$C272*('A1'!J41-'A1'!J43))</f>
        <v>686.86583275571229</v>
      </c>
      <c r="AJ272" s="217">
        <f ca="1">(U272-Z272)*DCF!$H$40</f>
        <v>210.81179114185355</v>
      </c>
      <c r="AK272" s="217">
        <f ca="1">(V272-AA272)*DCF!$H$40</f>
        <v>252.46900059498515</v>
      </c>
      <c r="AL272" s="217">
        <f ca="1">(W272-AB272)*DCF!$H$40</f>
        <v>315.90504522088537</v>
      </c>
      <c r="AM272" s="217">
        <f ca="1">(X272-AC272)*DCF!$H$40</f>
        <v>364.85934494875346</v>
      </c>
      <c r="AN272" s="217">
        <f ca="1">(Y272-AD272)*DCF!$H$40</f>
        <v>415.57461121142683</v>
      </c>
      <c r="AO272" s="217">
        <f ca="1">(F272-DCF!$H$7)*DCF!$H$41</f>
        <v>302.94038983340027</v>
      </c>
      <c r="AP272" s="217">
        <f ca="1">(G272-F272)*DCF!$H$41</f>
        <v>267.46382783526218</v>
      </c>
      <c r="AQ272" s="217">
        <f ca="1">(H272-G272)*DCF!$H$41</f>
        <v>256.85767092950414</v>
      </c>
      <c r="AR272" s="217">
        <f ca="1">(I272-H272)*DCF!$H$41</f>
        <v>237.37304622958325</v>
      </c>
      <c r="AS272" s="217">
        <f ca="1">(J272-I272)*DCF!$H$41</f>
        <v>233.04164406157844</v>
      </c>
      <c r="AT272" s="217">
        <f ca="1">(U272-Z272)*(1-DCF!$H$40)+Z272-AE272-AO272</f>
        <v>86.372535129248433</v>
      </c>
      <c r="AU272" s="217">
        <f ca="1">(V272-AA272)*(1-DCF!$H$40)+AA272-AF272-AP272</f>
        <v>228.57977688654518</v>
      </c>
      <c r="AV272" s="217">
        <f ca="1">(W272-AB272)*(1-DCF!$H$40)+AB272-AG272-AQ272</f>
        <v>464.96540984971921</v>
      </c>
      <c r="AW272" s="217">
        <f ca="1">(X272-AC272)*(1-DCF!$H$40)+AC272-AH272-AR272</f>
        <v>678.10535459803191</v>
      </c>
      <c r="AX272" s="217">
        <f ca="1">(Y272-AD272)*(1-DCF!$H$40)+AD272-AI272-AS272</f>
        <v>850.49589508756185</v>
      </c>
      <c r="AY272" s="218">
        <f t="shared" ca="1" si="51"/>
        <v>9.973643371142045E-2</v>
      </c>
      <c r="AZ272" s="219">
        <f t="shared" ca="1" si="52"/>
        <v>11.44728674228409</v>
      </c>
      <c r="BA272" s="217">
        <f ca="1">SUMPRODUCT(AT272:AX272,(1+$AY272)^(-{1,2,3,4,5}))</f>
        <v>1609.448799716022</v>
      </c>
      <c r="BB272" s="217">
        <f t="shared" ca="1" si="53"/>
        <v>25023.516785051896</v>
      </c>
      <c r="BC272" s="217">
        <f t="shared" ca="1" si="54"/>
        <v>15556.263068740112</v>
      </c>
      <c r="BD272" s="217">
        <f t="shared" ca="1" si="55"/>
        <v>17165.711868456136</v>
      </c>
      <c r="BE272" s="217">
        <f ca="1">BD272-(DCF!$J$48-DCF!$J$51)</f>
        <v>16603.571868456136</v>
      </c>
      <c r="BF272" s="220">
        <f ca="1">BE272/DCF!$J$55</f>
        <v>670.04754544371986</v>
      </c>
    </row>
    <row r="273" spans="1:58" ht="15" customHeight="1">
      <c r="A273">
        <v>247</v>
      </c>
      <c r="B273" s="215">
        <f t="shared" ca="1" si="42"/>
        <v>0.80840275655457916</v>
      </c>
      <c r="C273" s="216">
        <f t="shared" ca="1" si="43"/>
        <v>0.69048647570306332</v>
      </c>
      <c r="D273" s="215">
        <f t="shared" ca="1" si="44"/>
        <v>0.17164628125144454</v>
      </c>
      <c r="E273" s="216">
        <f t="shared" ca="1" si="45"/>
        <v>0.29295586805135387</v>
      </c>
      <c r="F273" s="217">
        <f ca="1">DCF!$H$7*(1+('A1'!F14+$C273*('A1'!F12-'A1'!F14)))</f>
        <v>6417.0560038840531</v>
      </c>
      <c r="G273" s="217">
        <f ca="1">F273*(1+('A1'!G14+$C273*('A1'!G12-'A1'!G14)))</f>
        <v>7466.7129217937581</v>
      </c>
      <c r="H273" s="217">
        <f ca="1">G273*(1+('A1'!H14+$C273*('A1'!H12-'A1'!H14)))</f>
        <v>8510.2849256427126</v>
      </c>
      <c r="I273" s="217">
        <f ca="1">H273*(1+('A1'!I14+$C273*('A1'!I12-'A1'!I14)))</f>
        <v>9464.6604700230819</v>
      </c>
      <c r="J273" s="217">
        <f ca="1">I273*(1+('A1'!J14+$C273*('A1'!J12-'A1'!J14)))</f>
        <v>10395.358897141301</v>
      </c>
      <c r="K273" s="216">
        <f ca="1">'A1'!F21+$C273*('A1'!F19-'A1'!F21)</f>
        <v>0.34202324383633154</v>
      </c>
      <c r="L273" s="216">
        <f ca="1">'A1'!G21+$C273*('A1'!G19-'A1'!G21)</f>
        <v>0.33321351432227025</v>
      </c>
      <c r="M273" s="216">
        <f ca="1">'A1'!H21+$C273*('A1'!H19-'A1'!H21)</f>
        <v>0.32130864956523963</v>
      </c>
      <c r="N273" s="216">
        <f ca="1">'A1'!I21+$C273*('A1'!I19-'A1'!I21)</f>
        <v>0.31630864956523963</v>
      </c>
      <c r="O273" s="216">
        <f ca="1">'A1'!J21+$C273*('A1'!J19-'A1'!J21)</f>
        <v>0.31130864956523963</v>
      </c>
      <c r="P273" s="216">
        <f ca="1">'A1'!F28+$C273*('A1'!F26-'A1'!F28)</f>
        <v>0.4427378381074234</v>
      </c>
      <c r="Q273" s="216">
        <f ca="1">'A1'!G28+$C273*('A1'!G26-'A1'!G28)</f>
        <v>0.43392810859336217</v>
      </c>
      <c r="R273" s="216">
        <f ca="1">'A1'!H28+$C273*('A1'!H26-'A1'!H28)</f>
        <v>0.42357081145781622</v>
      </c>
      <c r="S273" s="216">
        <f ca="1">'A1'!I28+$C273*('A1'!I26-'A1'!I28)</f>
        <v>0.42011837907930089</v>
      </c>
      <c r="T273" s="216">
        <f ca="1">'A1'!J28+$C273*('A1'!J26-'A1'!J28)</f>
        <v>0.41666594670078561</v>
      </c>
      <c r="U273" s="217">
        <f t="shared" ca="1" si="46"/>
        <v>1381.2001913823351</v>
      </c>
      <c r="V273" s="217">
        <f t="shared" ca="1" si="47"/>
        <v>1738.6866531237704</v>
      </c>
      <c r="W273" s="217">
        <f t="shared" ca="1" si="48"/>
        <v>2171.1484770773318</v>
      </c>
      <c r="X273" s="217">
        <f t="shared" ca="1" si="49"/>
        <v>2494.6286829545434</v>
      </c>
      <c r="Y273" s="217">
        <f t="shared" ca="1" si="50"/>
        <v>2827.8017009544292</v>
      </c>
      <c r="Z273" s="217">
        <f ca="1">F273*('A1'!F35+$C273*('A1'!F33-'A1'!F35))</f>
        <v>362.86890831048777</v>
      </c>
      <c r="AA273" s="217">
        <f ca="1">G273*('A1'!G35+$C273*('A1'!G33-'A1'!G35))</f>
        <v>411.37955824665403</v>
      </c>
      <c r="AB273" s="217">
        <f ca="1">H273*('A1'!H35+$C273*('A1'!H33-'A1'!H35))</f>
        <v>445.9784924376674</v>
      </c>
      <c r="AC273" s="217">
        <f ca="1">I273*('A1'!I35+$C273*('A1'!I33-'A1'!I35))</f>
        <v>470.52766664127068</v>
      </c>
      <c r="AD273" s="217">
        <f ca="1">J273*('A1'!J35+$C273*('A1'!J33-'A1'!J35))</f>
        <v>496.00584149724585</v>
      </c>
      <c r="AE273" s="217">
        <f ca="1">F273*('A1'!F43+$C273*('A1'!F41-'A1'!F43))</f>
        <v>617.2583527370241</v>
      </c>
      <c r="AF273" s="217">
        <f ca="1">G273*('A1'!G43+$C273*('A1'!G41-'A1'!G43))</f>
        <v>678.22373584032584</v>
      </c>
      <c r="AG273" s="217">
        <f ca="1">H273*('A1'!H43+$C273*('A1'!H41-'A1'!H43))</f>
        <v>687.91163459872689</v>
      </c>
      <c r="AH273" s="217">
        <f ca="1">I273*('A1'!I43+$C273*('A1'!I41-'A1'!I43))</f>
        <v>670.4100428436609</v>
      </c>
      <c r="AI273" s="217">
        <f ca="1">J273*('A1'!J43+$C273*('A1'!J41-'A1'!J43))</f>
        <v>684.35738524327178</v>
      </c>
      <c r="AJ273" s="217">
        <f ca="1">(U273-Z273)*DCF!$H$40</f>
        <v>246.43617050338705</v>
      </c>
      <c r="AK273" s="217">
        <f ca="1">(V273-AA273)*DCF!$H$40</f>
        <v>321.20831696026215</v>
      </c>
      <c r="AL273" s="217">
        <f ca="1">(W273-AB273)*DCF!$H$40</f>
        <v>417.49113628279878</v>
      </c>
      <c r="AM273" s="217">
        <f ca="1">(X273-AC273)*DCF!$H$40</f>
        <v>489.832445947812</v>
      </c>
      <c r="AN273" s="217">
        <f ca="1">(Y273-AD273)*DCF!$H$40</f>
        <v>564.29459798863832</v>
      </c>
      <c r="AO273" s="217">
        <f ca="1">(F273-DCF!$H$7)*DCF!$H$41</f>
        <v>348.89914776907011</v>
      </c>
      <c r="AP273" s="217">
        <f ca="1">(G273-F273)*DCF!$H$41</f>
        <v>348.31541726179688</v>
      </c>
      <c r="AQ273" s="217">
        <f ca="1">(H273-G273)*DCF!$H$41</f>
        <v>346.29621523120079</v>
      </c>
      <c r="AR273" s="217">
        <f ca="1">(I273-H273)*DCF!$H$41</f>
        <v>316.69749447971446</v>
      </c>
      <c r="AS273" s="217">
        <f ca="1">(J273-I273)*DCF!$H$41</f>
        <v>308.84054156680867</v>
      </c>
      <c r="AT273" s="217">
        <f ca="1">(U273-Z273)*(1-DCF!$H$40)+Z273-AE273-AO273</f>
        <v>168.60652037285382</v>
      </c>
      <c r="AU273" s="217">
        <f ca="1">(V273-AA273)*(1-DCF!$H$40)+AA273-AF273-AP273</f>
        <v>390.93918306138545</v>
      </c>
      <c r="AV273" s="217">
        <f ca="1">(W273-AB273)*(1-DCF!$H$40)+AB273-AG273-AQ273</f>
        <v>719.44949096460539</v>
      </c>
      <c r="AW273" s="217">
        <f ca="1">(X273-AC273)*(1-DCF!$H$40)+AC273-AH273-AR273</f>
        <v>1017.6886996833563</v>
      </c>
      <c r="AX273" s="217">
        <f ca="1">(Y273-AD273)*(1-DCF!$H$40)+AD273-AI273-AS273</f>
        <v>1270.30917615571</v>
      </c>
      <c r="AY273" s="218">
        <f t="shared" ca="1" si="51"/>
        <v>9.8359117361027079E-2</v>
      </c>
      <c r="AZ273" s="219">
        <f t="shared" ca="1" si="52"/>
        <v>11.171823472205416</v>
      </c>
      <c r="BA273" s="217">
        <f ca="1">SUMPRODUCT(AT273:AX273,(1+$AY273)^(-{1,2,3,4,5}))</f>
        <v>2514.4528125352999</v>
      </c>
      <c r="BB273" s="217">
        <f t="shared" ca="1" si="53"/>
        <v>31591.701417465094</v>
      </c>
      <c r="BC273" s="217">
        <f t="shared" ca="1" si="54"/>
        <v>19762.924842420784</v>
      </c>
      <c r="BD273" s="217">
        <f t="shared" ca="1" si="55"/>
        <v>22277.377654956083</v>
      </c>
      <c r="BE273" s="217">
        <f ca="1">BD273-(DCF!$J$48-DCF!$J$51)</f>
        <v>21715.237654956083</v>
      </c>
      <c r="BF273" s="220">
        <f ca="1">BE273/DCF!$J$55</f>
        <v>876.33202088722021</v>
      </c>
    </row>
    <row r="274" spans="1:58" ht="15" customHeight="1">
      <c r="A274">
        <v>248</v>
      </c>
      <c r="B274" s="215">
        <f t="shared" ca="1" si="42"/>
        <v>0.12965020454046583</v>
      </c>
      <c r="C274" s="216">
        <f t="shared" ca="1" si="43"/>
        <v>0.25460774196837166</v>
      </c>
      <c r="D274" s="215">
        <f t="shared" ca="1" si="44"/>
        <v>0.44571903632558274</v>
      </c>
      <c r="E274" s="216">
        <f t="shared" ca="1" si="45"/>
        <v>0.472079991275622</v>
      </c>
      <c r="F274" s="217">
        <f ca="1">DCF!$H$7*(1+('A1'!F14+$C274*('A1'!F12-'A1'!F14)))</f>
        <v>6159.7914833076702</v>
      </c>
      <c r="G274" s="217">
        <f ca="1">F274*(1+('A1'!G14+$C274*('A1'!G12-'A1'!G14)))</f>
        <v>6764.6285623902759</v>
      </c>
      <c r="H274" s="217">
        <f ca="1">G274*(1+('A1'!H14+$C274*('A1'!H12-'A1'!H14)))</f>
        <v>7326.7624749680317</v>
      </c>
      <c r="I274" s="217">
        <f ca="1">H274*(1+('A1'!I14+$C274*('A1'!I12-'A1'!I14)))</f>
        <v>7860.9911391885526</v>
      </c>
      <c r="J274" s="217">
        <f ca="1">I274*(1+('A1'!J14+$C274*('A1'!J12-'A1'!J14)))</f>
        <v>8394.1435403987325</v>
      </c>
      <c r="K274" s="216">
        <f ca="1">'A1'!F21+$C274*('A1'!F19-'A1'!F21)</f>
        <v>0.36599657419173959</v>
      </c>
      <c r="L274" s="216">
        <f ca="1">'A1'!G21+$C274*('A1'!G19-'A1'!G21)</f>
        <v>0.36590441935237211</v>
      </c>
      <c r="M274" s="216">
        <f ca="1">'A1'!H21+$C274*('A1'!H19-'A1'!H21)</f>
        <v>0.3583583419326884</v>
      </c>
      <c r="N274" s="216">
        <f ca="1">'A1'!I21+$C274*('A1'!I19-'A1'!I21)</f>
        <v>0.35335834193268839</v>
      </c>
      <c r="O274" s="216">
        <f ca="1">'A1'!J21+$C274*('A1'!J19-'A1'!J21)</f>
        <v>0.34835834193268839</v>
      </c>
      <c r="P274" s="216">
        <f ca="1">'A1'!F28+$C274*('A1'!F26-'A1'!F28)</f>
        <v>0.45363480645079074</v>
      </c>
      <c r="Q274" s="216">
        <f ca="1">'A1'!G28+$C274*('A1'!G26-'A1'!G28)</f>
        <v>0.45354265161142326</v>
      </c>
      <c r="R274" s="216">
        <f ca="1">'A1'!H28+$C274*('A1'!H26-'A1'!H28)</f>
        <v>0.44972353548189775</v>
      </c>
      <c r="S274" s="216">
        <f ca="1">'A1'!I28+$C274*('A1'!I26-'A1'!I28)</f>
        <v>0.44845049677205584</v>
      </c>
      <c r="T274" s="216">
        <f ca="1">'A1'!J28+$C274*('A1'!J26-'A1'!J28)</f>
        <v>0.44717745806221398</v>
      </c>
      <c r="U274" s="217">
        <f t="shared" ca="1" si="46"/>
        <v>1111.0330853741048</v>
      </c>
      <c r="V274" s="217">
        <f t="shared" ca="1" si="47"/>
        <v>1221.3735007815339</v>
      </c>
      <c r="W274" s="217">
        <f t="shared" ca="1" si="48"/>
        <v>1406.1384988251252</v>
      </c>
      <c r="X274" s="217">
        <f t="shared" ca="1" si="49"/>
        <v>1557.9789628074943</v>
      </c>
      <c r="Y274" s="217">
        <f t="shared" ca="1" si="50"/>
        <v>1716.3018437155852</v>
      </c>
      <c r="Z274" s="217">
        <f ca="1">F274*('A1'!F35+$C274*('A1'!F33-'A1'!F35))</f>
        <v>361.74583599565534</v>
      </c>
      <c r="AA274" s="217">
        <f ca="1">G274*('A1'!G35+$C274*('A1'!G33-'A1'!G35))</f>
        <v>402.18370283294769</v>
      </c>
      <c r="AB274" s="217">
        <f ca="1">H274*('A1'!H35+$C274*('A1'!H33-'A1'!H35))</f>
        <v>419.08579355148964</v>
      </c>
      <c r="AC274" s="217">
        <f ca="1">I274*('A1'!I35+$C274*('A1'!I33-'A1'!I35))</f>
        <v>431.91985562994995</v>
      </c>
      <c r="AD274" s="217">
        <f ca="1">J274*('A1'!J35+$C274*('A1'!J33-'A1'!J35))</f>
        <v>444.42547107137722</v>
      </c>
      <c r="AE274" s="217">
        <f ca="1">F274*('A1'!F43+$C274*('A1'!F41-'A1'!F43))</f>
        <v>646.21045115262427</v>
      </c>
      <c r="AF274" s="217">
        <f ca="1">G274*('A1'!G43+$C274*('A1'!G41-'A1'!G43))</f>
        <v>717.65084655150883</v>
      </c>
      <c r="AG274" s="217">
        <f ca="1">H274*('A1'!H43+$C274*('A1'!H41-'A1'!H43))</f>
        <v>704.01929413248604</v>
      </c>
      <c r="AH274" s="217">
        <f ca="1">I274*('A1'!I43+$C274*('A1'!I41-'A1'!I43))</f>
        <v>676.74273609753641</v>
      </c>
      <c r="AI274" s="217">
        <f ca="1">J274*('A1'!J43+$C274*('A1'!J41-'A1'!J43))</f>
        <v>680.67043099560988</v>
      </c>
      <c r="AJ274" s="217">
        <f ca="1">(U274-Z274)*DCF!$H$40</f>
        <v>181.32751434958473</v>
      </c>
      <c r="AK274" s="217">
        <f ca="1">(V274-AA274)*DCF!$H$40</f>
        <v>198.24393110355786</v>
      </c>
      <c r="AL274" s="217">
        <f ca="1">(W274-AB274)*DCF!$H$40</f>
        <v>238.86675467621981</v>
      </c>
      <c r="AM274" s="217">
        <f ca="1">(X274-AC274)*DCF!$H$40</f>
        <v>272.50630393696571</v>
      </c>
      <c r="AN274" s="217">
        <f ca="1">(Y274-AD274)*DCF!$H$40</f>
        <v>307.79408217989834</v>
      </c>
      <c r="AO274" s="217">
        <f ca="1">(F274-DCF!$H$7)*DCF!$H$41</f>
        <v>263.52915944024801</v>
      </c>
      <c r="AP274" s="217">
        <f ca="1">(G274-F274)*DCF!$H$41</f>
        <v>200.70756071002918</v>
      </c>
      <c r="AQ274" s="217">
        <f ca="1">(H274-G274)*DCF!$H$41</f>
        <v>186.53705317966649</v>
      </c>
      <c r="AR274" s="217">
        <f ca="1">(I274-H274)*DCF!$H$41</f>
        <v>177.27704825853425</v>
      </c>
      <c r="AS274" s="217">
        <f ca="1">(J274-I274)*DCF!$H$41</f>
        <v>176.91990394486947</v>
      </c>
      <c r="AT274" s="217">
        <f ca="1">(U274-Z274)*(1-DCF!$H$40)+Z274-AE274-AO274</f>
        <v>19.965960431647659</v>
      </c>
      <c r="AU274" s="217">
        <f ca="1">(V274-AA274)*(1-DCF!$H$40)+AA274-AF274-AP274</f>
        <v>104.77116241643805</v>
      </c>
      <c r="AV274" s="217">
        <f ca="1">(W274-AB274)*(1-DCF!$H$40)+AB274-AG274-AQ274</f>
        <v>276.71539683675303</v>
      </c>
      <c r="AW274" s="217">
        <f ca="1">(X274-AC274)*(1-DCF!$H$40)+AC274-AH274-AR274</f>
        <v>431.45287451445779</v>
      </c>
      <c r="AX274" s="217">
        <f ca="1">(Y274-AD274)*(1-DCF!$H$40)+AD274-AI274-AS274</f>
        <v>550.91742659520764</v>
      </c>
      <c r="AY274" s="218">
        <f t="shared" ca="1" si="51"/>
        <v>0.10194159982551244</v>
      </c>
      <c r="AZ274" s="219">
        <f t="shared" ca="1" si="52"/>
        <v>11.888319965102488</v>
      </c>
      <c r="BA274" s="217">
        <f ca="1">SUMPRODUCT(AT274:AX274,(1+$AY274)^(-{1,2,3,4,5}))</f>
        <v>942.89510654651122</v>
      </c>
      <c r="BB274" s="217">
        <f t="shared" ca="1" si="53"/>
        <v>20403.9454747862</v>
      </c>
      <c r="BC274" s="217">
        <f t="shared" ca="1" si="54"/>
        <v>12558.022629797086</v>
      </c>
      <c r="BD274" s="217">
        <f t="shared" ca="1" si="55"/>
        <v>13500.917736343597</v>
      </c>
      <c r="BE274" s="217">
        <f ca="1">BD274-(DCF!$J$48-DCF!$J$51)</f>
        <v>12938.777736343598</v>
      </c>
      <c r="BF274" s="220">
        <f ca="1">BE274/DCF!$J$55</f>
        <v>522.15248212642632</v>
      </c>
    </row>
    <row r="275" spans="1:58" ht="15" customHeight="1">
      <c r="A275">
        <v>249</v>
      </c>
      <c r="B275" s="215">
        <f t="shared" ca="1" si="42"/>
        <v>0.15093422596343464</v>
      </c>
      <c r="C275" s="216">
        <f t="shared" ca="1" si="43"/>
        <v>0.27471278270535088</v>
      </c>
      <c r="D275" s="215">
        <f t="shared" ca="1" si="44"/>
        <v>0.38701619795413256</v>
      </c>
      <c r="E275" s="216">
        <f t="shared" ca="1" si="45"/>
        <v>0.43989555462298807</v>
      </c>
      <c r="F275" s="217">
        <f ca="1">DCF!$H$7*(1+('A1'!F14+$C275*('A1'!F12-'A1'!F14)))</f>
        <v>6171.6578884934661</v>
      </c>
      <c r="G275" s="217">
        <f ca="1">F275*(1+('A1'!G14+$C275*('A1'!G12-'A1'!G14)))</f>
        <v>6796.2723586710945</v>
      </c>
      <c r="H275" s="217">
        <f ca="1">G275*(1+('A1'!H14+$C275*('A1'!H12-'A1'!H14)))</f>
        <v>7378.7989525222692</v>
      </c>
      <c r="I275" s="217">
        <f ca="1">H275*(1+('A1'!I14+$C275*('A1'!I12-'A1'!I14)))</f>
        <v>7930.1734355427479</v>
      </c>
      <c r="J275" s="217">
        <f ca="1">I275*(1+('A1'!J14+$C275*('A1'!J12-'A1'!J14)))</f>
        <v>8479.1785081468661</v>
      </c>
      <c r="K275" s="216">
        <f ca="1">'A1'!F21+$C275*('A1'!F19-'A1'!F21)</f>
        <v>0.36489079695120569</v>
      </c>
      <c r="L275" s="216">
        <f ca="1">'A1'!G21+$C275*('A1'!G19-'A1'!G21)</f>
        <v>0.3643965412970987</v>
      </c>
      <c r="M275" s="216">
        <f ca="1">'A1'!H21+$C275*('A1'!H19-'A1'!H21)</f>
        <v>0.3566494134700452</v>
      </c>
      <c r="N275" s="216">
        <f ca="1">'A1'!I21+$C275*('A1'!I19-'A1'!I21)</f>
        <v>0.35164941347004519</v>
      </c>
      <c r="O275" s="216">
        <f ca="1">'A1'!J21+$C275*('A1'!J19-'A1'!J21)</f>
        <v>0.34664941347004519</v>
      </c>
      <c r="P275" s="216">
        <f ca="1">'A1'!F28+$C275*('A1'!F26-'A1'!F28)</f>
        <v>0.45313218043236625</v>
      </c>
      <c r="Q275" s="216">
        <f ca="1">'A1'!G28+$C275*('A1'!G26-'A1'!G28)</f>
        <v>0.4526379247782592</v>
      </c>
      <c r="R275" s="216">
        <f ca="1">'A1'!H28+$C275*('A1'!H26-'A1'!H28)</f>
        <v>0.44851723303767899</v>
      </c>
      <c r="S275" s="216">
        <f ca="1">'A1'!I28+$C275*('A1'!I26-'A1'!I28)</f>
        <v>0.44714366912415221</v>
      </c>
      <c r="T275" s="216">
        <f ca="1">'A1'!J28+$C275*('A1'!J26-'A1'!J28)</f>
        <v>0.44577010521062543</v>
      </c>
      <c r="U275" s="217">
        <f t="shared" ca="1" si="46"/>
        <v>1123.0999271552325</v>
      </c>
      <c r="V275" s="217">
        <f t="shared" ca="1" si="47"/>
        <v>1243.4836008015438</v>
      </c>
      <c r="W275" s="217">
        <f t="shared" ca="1" si="48"/>
        <v>1437.6361446652058</v>
      </c>
      <c r="X275" s="217">
        <f t="shared" ca="1" si="49"/>
        <v>1595.6057514589395</v>
      </c>
      <c r="Y275" s="217">
        <f t="shared" ca="1" si="50"/>
        <v>1760.1119559136398</v>
      </c>
      <c r="Z275" s="217">
        <f ca="1">F275*('A1'!F35+$C275*('A1'!F33-'A1'!F35))</f>
        <v>361.82230674734058</v>
      </c>
      <c r="AA275" s="217">
        <f ca="1">G275*('A1'!G35+$C275*('A1'!G33-'A1'!G35))</f>
        <v>402.69865732086788</v>
      </c>
      <c r="AB275" s="217">
        <f ca="1">H275*('A1'!H35+$C275*('A1'!H33-'A1'!H35))</f>
        <v>420.43038282535821</v>
      </c>
      <c r="AC275" s="217">
        <f ca="1">I275*('A1'!I35+$C275*('A1'!I33-'A1'!I35))</f>
        <v>433.80781911971138</v>
      </c>
      <c r="AD275" s="217">
        <f ca="1">J275*('A1'!J35+$C275*('A1'!J33-'A1'!J35))</f>
        <v>446.8819317798833</v>
      </c>
      <c r="AE275" s="217">
        <f ca="1">F275*('A1'!F43+$C275*('A1'!F41-'A1'!F43))</f>
        <v>644.97370148521179</v>
      </c>
      <c r="AF275" s="217">
        <f ca="1">G275*('A1'!G43+$C275*('A1'!G41-'A1'!G43))</f>
        <v>716.22552003858607</v>
      </c>
      <c r="AG275" s="217">
        <f ca="1">H275*('A1'!H43+$C275*('A1'!H41-'A1'!H43))</f>
        <v>703.82712625036299</v>
      </c>
      <c r="AH275" s="217">
        <f ca="1">I275*('A1'!I43+$C275*('A1'!I41-'A1'!I43))</f>
        <v>677.11827596307103</v>
      </c>
      <c r="AI275" s="217">
        <f ca="1">J275*('A1'!J43+$C275*('A1'!J41-'A1'!J43))</f>
        <v>681.59921042722283</v>
      </c>
      <c r="AJ275" s="217">
        <f ca="1">(U275-Z275)*DCF!$H$40</f>
        <v>184.22918413870985</v>
      </c>
      <c r="AK275" s="217">
        <f ca="1">(V275-AA275)*DCF!$H$40</f>
        <v>203.46995632232358</v>
      </c>
      <c r="AL275" s="217">
        <f ca="1">(W275-AB275)*DCF!$H$40</f>
        <v>246.16379436524312</v>
      </c>
      <c r="AM275" s="217">
        <f ca="1">(X275-AC275)*DCF!$H$40</f>
        <v>281.1550996260932</v>
      </c>
      <c r="AN275" s="217">
        <f ca="1">(Y275-AD275)*DCF!$H$40</f>
        <v>317.80166584036908</v>
      </c>
      <c r="AO275" s="217">
        <f ca="1">(F275-DCF!$H$7)*DCF!$H$41</f>
        <v>267.46687642487859</v>
      </c>
      <c r="AP275" s="217">
        <f ca="1">(G275-F275)*DCF!$H$41</f>
        <v>207.27043865050035</v>
      </c>
      <c r="AQ275" s="217">
        <f ca="1">(H275-G275)*DCF!$H$41</f>
        <v>193.30410741009339</v>
      </c>
      <c r="AR275" s="217">
        <f ca="1">(I275-H275)*DCF!$H$41</f>
        <v>182.96667210390981</v>
      </c>
      <c r="AS275" s="217">
        <f ca="1">(J275-I275)*DCF!$H$41</f>
        <v>182.18041312370644</v>
      </c>
      <c r="AT275" s="217">
        <f ca="1">(U275-Z275)*(1-DCF!$H$40)+Z275-AE275-AO275</f>
        <v>26.430165106432355</v>
      </c>
      <c r="AU275" s="217">
        <f ca="1">(V275-AA275)*(1-DCF!$H$40)+AA275-AF275-AP275</f>
        <v>116.51768579013395</v>
      </c>
      <c r="AV275" s="217">
        <f ca="1">(W275-AB275)*(1-DCF!$H$40)+AB275-AG275-AQ275</f>
        <v>294.34111663950637</v>
      </c>
      <c r="AW275" s="217">
        <f ca="1">(X275-AC275)*(1-DCF!$H$40)+AC275-AH275-AR275</f>
        <v>454.36570376586542</v>
      </c>
      <c r="AX275" s="217">
        <f ca="1">(Y275-AD275)*(1-DCF!$H$40)+AD275-AI275-AS275</f>
        <v>578.53066652234156</v>
      </c>
      <c r="AY275" s="218">
        <f t="shared" ca="1" si="51"/>
        <v>0.10129791109245977</v>
      </c>
      <c r="AZ275" s="219">
        <f t="shared" ca="1" si="52"/>
        <v>11.759582218491952</v>
      </c>
      <c r="BA275" s="217">
        <f ca="1">SUMPRODUCT(AT275:AX275,(1+$AY275)^(-{1,2,3,4,5}))</f>
        <v>1006.417510838178</v>
      </c>
      <c r="BB275" s="217">
        <f t="shared" ca="1" si="53"/>
        <v>20698.181259317127</v>
      </c>
      <c r="BC275" s="217">
        <f t="shared" ca="1" si="54"/>
        <v>12776.388479619678</v>
      </c>
      <c r="BD275" s="217">
        <f t="shared" ca="1" si="55"/>
        <v>13782.805990457857</v>
      </c>
      <c r="BE275" s="217">
        <f ca="1">BD275-(DCF!$J$48-DCF!$J$51)</f>
        <v>13220.665990457857</v>
      </c>
      <c r="BF275" s="220">
        <f ca="1">BE275/DCF!$J$55</f>
        <v>533.52825923361081</v>
      </c>
    </row>
    <row r="276" spans="1:58" ht="15" customHeight="1">
      <c r="A276">
        <v>250</v>
      </c>
      <c r="B276" s="215">
        <f t="shared" ca="1" si="42"/>
        <v>0.63197936810493616</v>
      </c>
      <c r="C276" s="216">
        <f t="shared" ca="1" si="43"/>
        <v>0.5710357637896466</v>
      </c>
      <c r="D276" s="215">
        <f t="shared" ca="1" si="44"/>
        <v>0.80859148174107498</v>
      </c>
      <c r="E276" s="216">
        <f t="shared" ca="1" si="45"/>
        <v>0.69063895020629618</v>
      </c>
      <c r="F276" s="217">
        <f ca="1">DCF!$H$7*(1+('A1'!F14+$C276*('A1'!F12-'A1'!F14)))</f>
        <v>6346.5537569182306</v>
      </c>
      <c r="G276" s="217">
        <f ca="1">F276*(1+('A1'!G14+$C276*('A1'!G12-'A1'!G14)))</f>
        <v>7270.9633581354028</v>
      </c>
      <c r="H276" s="217">
        <f ca="1">G276*(1+('A1'!H14+$C276*('A1'!H12-'A1'!H14)))</f>
        <v>8174.2689409530931</v>
      </c>
      <c r="I276" s="217">
        <f ca="1">H276*(1+('A1'!I14+$C276*('A1'!I12-'A1'!I14)))</f>
        <v>9003.0843797314701</v>
      </c>
      <c r="J276" s="217">
        <f ca="1">I276*(1+('A1'!J14+$C276*('A1'!J12-'A1'!J14)))</f>
        <v>9813.1144202850246</v>
      </c>
      <c r="K276" s="216">
        <f ca="1">'A1'!F21+$C276*('A1'!F19-'A1'!F21)</f>
        <v>0.34859303299156946</v>
      </c>
      <c r="L276" s="216">
        <f ca="1">'A1'!G21+$C276*('A1'!G19-'A1'!G21)</f>
        <v>0.3421723177157765</v>
      </c>
      <c r="M276" s="216">
        <f ca="1">'A1'!H21+$C276*('A1'!H19-'A1'!H21)</f>
        <v>0.33146196007788004</v>
      </c>
      <c r="N276" s="216">
        <f ca="1">'A1'!I21+$C276*('A1'!I19-'A1'!I21)</f>
        <v>0.32646196007788003</v>
      </c>
      <c r="O276" s="216">
        <f ca="1">'A1'!J21+$C276*('A1'!J19-'A1'!J21)</f>
        <v>0.32146196007788003</v>
      </c>
      <c r="P276" s="216">
        <f ca="1">'A1'!F28+$C276*('A1'!F26-'A1'!F28)</f>
        <v>0.44572410590525885</v>
      </c>
      <c r="Q276" s="216">
        <f ca="1">'A1'!G28+$C276*('A1'!G26-'A1'!G28)</f>
        <v>0.43930339062946588</v>
      </c>
      <c r="R276" s="216">
        <f ca="1">'A1'!H28+$C276*('A1'!H26-'A1'!H28)</f>
        <v>0.43073785417262123</v>
      </c>
      <c r="S276" s="216">
        <f ca="1">'A1'!I28+$C276*('A1'!I26-'A1'!I28)</f>
        <v>0.42788267535367297</v>
      </c>
      <c r="T276" s="216">
        <f ca="1">'A1'!J28+$C276*('A1'!J26-'A1'!J28)</f>
        <v>0.42502749653472477</v>
      </c>
      <c r="U276" s="217">
        <f t="shared" ca="1" si="46"/>
        <v>1305.3773348680252</v>
      </c>
      <c r="V276" s="217">
        <f t="shared" ca="1" si="47"/>
        <v>1588.8821174842367</v>
      </c>
      <c r="W276" s="217">
        <f t="shared" ca="1" si="48"/>
        <v>1943.8426725250033</v>
      </c>
      <c r="X276" s="217">
        <f t="shared" ca="1" si="49"/>
        <v>2211.6559755434255</v>
      </c>
      <c r="Y276" s="217">
        <f t="shared" ca="1" si="50"/>
        <v>2487.7279690091395</v>
      </c>
      <c r="Z276" s="217">
        <f ca="1">F276*('A1'!F35+$C276*('A1'!F33-'A1'!F35))</f>
        <v>362.67267955502462</v>
      </c>
      <c r="AA276" s="217">
        <f ca="1">G276*('A1'!G35+$C276*('A1'!G33-'A1'!G35))</f>
        <v>409.2799270574011</v>
      </c>
      <c r="AB276" s="217">
        <f ca="1">H276*('A1'!H35+$C276*('A1'!H33-'A1'!H35))</f>
        <v>439.11033746787507</v>
      </c>
      <c r="AC276" s="217">
        <f ca="1">I276*('A1'!I35+$C276*('A1'!I33-'A1'!I35))</f>
        <v>460.48589604151414</v>
      </c>
      <c r="AD276" s="217">
        <f ca="1">J276*('A1'!J35+$C276*('A1'!J33-'A1'!J35))</f>
        <v>482.29073607824955</v>
      </c>
      <c r="AE276" s="217">
        <f ca="1">F276*('A1'!F43+$C276*('A1'!F41-'A1'!F43))</f>
        <v>625.63872982072837</v>
      </c>
      <c r="AF276" s="217">
        <f ca="1">G276*('A1'!G43+$C276*('A1'!G41-'A1'!G43))</f>
        <v>690.84148217109282</v>
      </c>
      <c r="AG276" s="217">
        <f ca="1">H276*('A1'!H43+$C276*('A1'!H41-'A1'!H43))</f>
        <v>694.92524201590504</v>
      </c>
      <c r="AH276" s="217">
        <f ca="1">I276*('A1'!I43+$C276*('A1'!I41-'A1'!I43))</f>
        <v>675.35510529099884</v>
      </c>
      <c r="AI276" s="217">
        <f ca="1">J276*('A1'!J43+$C276*('A1'!J41-'A1'!J43))</f>
        <v>687.05292274065937</v>
      </c>
      <c r="AJ276" s="217">
        <f ca="1">(U276-Z276)*DCF!$H$40</f>
        <v>228.13452658574613</v>
      </c>
      <c r="AK276" s="217">
        <f ca="1">(V276-AA276)*DCF!$H$40</f>
        <v>285.46373008329419</v>
      </c>
      <c r="AL276" s="217">
        <f ca="1">(W276-AB276)*DCF!$H$40</f>
        <v>364.14522508382504</v>
      </c>
      <c r="AM276" s="217">
        <f ca="1">(X276-AC276)*DCF!$H$40</f>
        <v>423.78315923946258</v>
      </c>
      <c r="AN276" s="217">
        <f ca="1">(Y276-AD276)*DCF!$H$40</f>
        <v>485.31581036927531</v>
      </c>
      <c r="AO276" s="217">
        <f ca="1">(F276-DCF!$H$7)*DCF!$H$41</f>
        <v>325.50386579570142</v>
      </c>
      <c r="AP276" s="217">
        <f ca="1">(G276-F276)*DCF!$H$41</f>
        <v>306.75367396232309</v>
      </c>
      <c r="AQ276" s="217">
        <f ca="1">(H276-G276)*DCF!$H$41</f>
        <v>299.75057147303096</v>
      </c>
      <c r="AR276" s="217">
        <f ca="1">(I276-H276)*DCF!$H$41</f>
        <v>275.03195612334702</v>
      </c>
      <c r="AS276" s="217">
        <f ca="1">(J276-I276)*DCF!$H$41</f>
        <v>268.79825851276172</v>
      </c>
      <c r="AT276" s="217">
        <f ca="1">(U276-Z276)*(1-DCF!$H$40)+Z276-AE276-AO276</f>
        <v>126.10021266584914</v>
      </c>
      <c r="AU276" s="217">
        <f ca="1">(V276-AA276)*(1-DCF!$H$40)+AA276-AF276-AP276</f>
        <v>305.82323126752635</v>
      </c>
      <c r="AV276" s="217">
        <f ca="1">(W276-AB276)*(1-DCF!$H$40)+AB276-AG276-AQ276</f>
        <v>585.02163395224238</v>
      </c>
      <c r="AW276" s="217">
        <f ca="1">(X276-AC276)*(1-DCF!$H$40)+AC276-AH276-AR276</f>
        <v>837.48575488961728</v>
      </c>
      <c r="AX276" s="217">
        <f ca="1">(Y276-AD276)*(1-DCF!$H$40)+AD276-AI276-AS276</f>
        <v>1046.560977386443</v>
      </c>
      <c r="AY276" s="218">
        <f t="shared" ca="1" si="51"/>
        <v>0.10631277900412592</v>
      </c>
      <c r="AZ276" s="219">
        <f t="shared" ca="1" si="52"/>
        <v>12.762555800825185</v>
      </c>
      <c r="BA276" s="217">
        <f ca="1">SUMPRODUCT(AT276:AX276,(1+$AY276)^(-{1,2,3,4,5}))</f>
        <v>1986.4784435722174</v>
      </c>
      <c r="BB276" s="217">
        <f t="shared" ca="1" si="53"/>
        <v>31749.76702175265</v>
      </c>
      <c r="BC276" s="217">
        <f t="shared" ca="1" si="54"/>
        <v>19158.032164261698</v>
      </c>
      <c r="BD276" s="217">
        <f t="shared" ca="1" si="55"/>
        <v>21144.510607833916</v>
      </c>
      <c r="BE276" s="217">
        <f ca="1">BD276-(DCF!$J$48-DCF!$J$51)</f>
        <v>20582.370607833916</v>
      </c>
      <c r="BF276" s="220">
        <f ca="1">BE276/DCF!$J$55</f>
        <v>830.61446142157342</v>
      </c>
    </row>
    <row r="277" spans="1:58" ht="15" customHeight="1">
      <c r="A277">
        <v>251</v>
      </c>
      <c r="B277" s="215">
        <f t="shared" ca="1" si="42"/>
        <v>0.99241452493613624</v>
      </c>
      <c r="C277" s="216">
        <f t="shared" ca="1" si="43"/>
        <v>0.93841479453690291</v>
      </c>
      <c r="D277" s="215">
        <f t="shared" ca="1" si="44"/>
        <v>0.5551386736727677</v>
      </c>
      <c r="E277" s="216">
        <f t="shared" ca="1" si="45"/>
        <v>0.52837444602352579</v>
      </c>
      <c r="F277" s="217">
        <f ca="1">DCF!$H$7*(1+('A1'!F14+$C277*('A1'!F12-'A1'!F14)))</f>
        <v>6563.3883553974892</v>
      </c>
      <c r="G277" s="217">
        <f ca="1">F277*(1+('A1'!G14+$C277*('A1'!G12-'A1'!G14)))</f>
        <v>7881.068766970774</v>
      </c>
      <c r="H277" s="217">
        <f ca="1">G277*(1+('A1'!H14+$C277*('A1'!H12-'A1'!H14)))</f>
        <v>9236.5647039187625</v>
      </c>
      <c r="I277" s="217">
        <f ca="1">H277*(1+('A1'!I14+$C277*('A1'!I12-'A1'!I14)))</f>
        <v>10478.488546311626</v>
      </c>
      <c r="J277" s="217">
        <f ca="1">I277*(1+('A1'!J14+$C277*('A1'!J12-'A1'!J14)))</f>
        <v>11690.734780964311</v>
      </c>
      <c r="K277" s="216">
        <f ca="1">'A1'!F21+$C277*('A1'!F19-'A1'!F21)</f>
        <v>0.32838718630047037</v>
      </c>
      <c r="L277" s="216">
        <f ca="1">'A1'!G21+$C277*('A1'!G19-'A1'!G21)</f>
        <v>0.31461889040973229</v>
      </c>
      <c r="M277" s="216">
        <f ca="1">'A1'!H21+$C277*('A1'!H19-'A1'!H21)</f>
        <v>0.30023474246436321</v>
      </c>
      <c r="N277" s="216">
        <f ca="1">'A1'!I21+$C277*('A1'!I19-'A1'!I21)</f>
        <v>0.29523474246436321</v>
      </c>
      <c r="O277" s="216">
        <f ca="1">'A1'!J21+$C277*('A1'!J19-'A1'!J21)</f>
        <v>0.2902347424643632</v>
      </c>
      <c r="P277" s="216">
        <f ca="1">'A1'!F28+$C277*('A1'!F26-'A1'!F28)</f>
        <v>0.43653963013657743</v>
      </c>
      <c r="Q277" s="216">
        <f ca="1">'A1'!G28+$C277*('A1'!G26-'A1'!G28)</f>
        <v>0.42277133424583935</v>
      </c>
      <c r="R277" s="216">
        <f ca="1">'A1'!H28+$C277*('A1'!H26-'A1'!H28)</f>
        <v>0.40869511232778588</v>
      </c>
      <c r="S277" s="216">
        <f ca="1">'A1'!I28+$C277*('A1'!I26-'A1'!I28)</f>
        <v>0.40400303835510132</v>
      </c>
      <c r="T277" s="216">
        <f ca="1">'A1'!J28+$C277*('A1'!J26-'A1'!J28)</f>
        <v>0.39931096438241681</v>
      </c>
      <c r="U277" s="217">
        <f t="shared" ca="1" si="46"/>
        <v>1542.8765956632969</v>
      </c>
      <c r="V277" s="217">
        <f t="shared" ca="1" si="47"/>
        <v>2069.6456983681865</v>
      </c>
      <c r="W277" s="217">
        <f t="shared" ca="1" si="48"/>
        <v>2688.4882295913444</v>
      </c>
      <c r="X277" s="217">
        <f t="shared" ca="1" si="49"/>
        <v>3151.5334688465077</v>
      </c>
      <c r="Y277" s="217">
        <f t="shared" ca="1" si="50"/>
        <v>3629.4388028660392</v>
      </c>
      <c r="Z277" s="217">
        <f ca="1">F277*('A1'!F35+$C277*('A1'!F33-'A1'!F35))</f>
        <v>363.00739764886816</v>
      </c>
      <c r="AA277" s="217">
        <f ca="1">G277*('A1'!G35+$C277*('A1'!G33-'A1'!G35))</f>
        <v>414.66914827530718</v>
      </c>
      <c r="AB277" s="217">
        <f ca="1">H277*('A1'!H35+$C277*('A1'!H33-'A1'!H35))</f>
        <v>458.84886357772365</v>
      </c>
      <c r="AC277" s="217">
        <f ca="1">I277*('A1'!I35+$C277*('A1'!I33-'A1'!I35))</f>
        <v>489.75431157114258</v>
      </c>
      <c r="AD277" s="217">
        <f ca="1">J277*('A1'!J35+$C277*('A1'!J33-'A1'!J35))</f>
        <v>523.0320460044328</v>
      </c>
      <c r="AE277" s="217">
        <f ca="1">F277*('A1'!F43+$C277*('A1'!F41-'A1'!F43))</f>
        <v>598.78910439379911</v>
      </c>
      <c r="AF277" s="217">
        <f ca="1">G277*('A1'!G43+$C277*('A1'!G41-'A1'!G43))</f>
        <v>647.47300473255621</v>
      </c>
      <c r="AG277" s="217">
        <f ca="1">H277*('A1'!H43+$C277*('A1'!H41-'A1'!H43))</f>
        <v>666.46878000155436</v>
      </c>
      <c r="AH277" s="217">
        <f ca="1">I277*('A1'!I43+$C277*('A1'!I41-'A1'!I43))</f>
        <v>651.29550823105342</v>
      </c>
      <c r="AI277" s="217">
        <f ca="1">J277*('A1'!J43+$C277*('A1'!J41-'A1'!J43))</f>
        <v>668.18958357554629</v>
      </c>
      <c r="AJ277" s="217">
        <f ca="1">(U277-Z277)*DCF!$H$40</f>
        <v>285.52834591949176</v>
      </c>
      <c r="AK277" s="217">
        <f ca="1">(V277-AA277)*DCF!$H$40</f>
        <v>400.50432512247676</v>
      </c>
      <c r="AL277" s="217">
        <f ca="1">(W277-AB277)*DCF!$H$40</f>
        <v>539.5727265752962</v>
      </c>
      <c r="AM277" s="217">
        <f ca="1">(X277-AC277)*DCF!$H$40</f>
        <v>644.15055606063834</v>
      </c>
      <c r="AN277" s="217">
        <f ca="1">(Y277-AD277)*DCF!$H$40</f>
        <v>751.7504351605088</v>
      </c>
      <c r="AO277" s="217">
        <f ca="1">(F277-DCF!$H$7)*DCF!$H$41</f>
        <v>397.45769409657316</v>
      </c>
      <c r="AP277" s="217">
        <f ca="1">(G277-F277)*DCF!$H$41</f>
        <v>437.25563519253336</v>
      </c>
      <c r="AQ277" s="217">
        <f ca="1">(H277-G277)*DCF!$H$41</f>
        <v>449.80424062267167</v>
      </c>
      <c r="AR277" s="217">
        <f ca="1">(I277-H277)*DCF!$H$41</f>
        <v>412.11677262308717</v>
      </c>
      <c r="AS277" s="217">
        <f ca="1">(J277-I277)*DCF!$H$41</f>
        <v>402.26863258135052</v>
      </c>
      <c r="AT277" s="217">
        <f ca="1">(U277-Z277)*(1-DCF!$H$40)+Z277-AE277-AO277</f>
        <v>261.10145125343308</v>
      </c>
      <c r="AU277" s="217">
        <f ca="1">(V277-AA277)*(1-DCF!$H$40)+AA277-AF277-AP277</f>
        <v>584.41273332062019</v>
      </c>
      <c r="AV277" s="217">
        <f ca="1">(W277-AB277)*(1-DCF!$H$40)+AB277-AG277-AQ277</f>
        <v>1032.6424823918221</v>
      </c>
      <c r="AW277" s="217">
        <f ca="1">(X277-AC277)*(1-DCF!$H$40)+AC277-AH277-AR277</f>
        <v>1443.9706319317283</v>
      </c>
      <c r="AX277" s="217">
        <f ca="1">(Y277-AD277)*(1-DCF!$H$40)+AD277-AI277-AS277</f>
        <v>1807.2301515486333</v>
      </c>
      <c r="AY277" s="218">
        <f t="shared" ca="1" si="51"/>
        <v>0.10306748892047052</v>
      </c>
      <c r="AZ277" s="219">
        <f t="shared" ca="1" si="52"/>
        <v>12.113497784094104</v>
      </c>
      <c r="BA277" s="217">
        <f ca="1">SUMPRODUCT(AT277:AX277,(1+$AY277)^(-{1,2,3,4,5}))</f>
        <v>3568.3511553306234</v>
      </c>
      <c r="BB277" s="217">
        <f t="shared" ca="1" si="53"/>
        <v>43965.198896022921</v>
      </c>
      <c r="BC277" s="217">
        <f t="shared" ca="1" si="54"/>
        <v>26921.460626029038</v>
      </c>
      <c r="BD277" s="217">
        <f t="shared" ca="1" si="55"/>
        <v>30489.811781359662</v>
      </c>
      <c r="BE277" s="217">
        <f ca="1">BD277-(DCF!$J$48-DCF!$J$51)</f>
        <v>29927.671781359662</v>
      </c>
      <c r="BF277" s="220">
        <f ca="1">BE277/DCF!$J$55</f>
        <v>1207.7499454224319</v>
      </c>
    </row>
    <row r="278" spans="1:58" ht="15" customHeight="1">
      <c r="A278">
        <v>252</v>
      </c>
      <c r="B278" s="215">
        <f t="shared" ca="1" si="42"/>
        <v>0.88323443586712158</v>
      </c>
      <c r="C278" s="216">
        <f t="shared" ca="1" si="43"/>
        <v>0.75837470731225343</v>
      </c>
      <c r="D278" s="215">
        <f t="shared" ca="1" si="44"/>
        <v>8.6429229105037586E-2</v>
      </c>
      <c r="E278" s="216">
        <f t="shared" ca="1" si="45"/>
        <v>0.20788125108464878</v>
      </c>
      <c r="F278" s="217">
        <f ca="1">DCF!$H$7*(1+('A1'!F14+$C278*('A1'!F12-'A1'!F14)))</f>
        <v>6457.1250230997221</v>
      </c>
      <c r="G278" s="217">
        <f ca="1">F278*(1+('A1'!G14+$C278*('A1'!G12-'A1'!G14)))</f>
        <v>7579.0905694064877</v>
      </c>
      <c r="H278" s="217">
        <f ca="1">G278*(1+('A1'!H14+$C278*('A1'!H12-'A1'!H14)))</f>
        <v>8705.2578748714823</v>
      </c>
      <c r="I278" s="217">
        <f ca="1">H278*(1+('A1'!I14+$C278*('A1'!I12-'A1'!I14)))</f>
        <v>9734.6870339790567</v>
      </c>
      <c r="J278" s="217">
        <f ca="1">I278*(1+('A1'!J14+$C278*('A1'!J12-'A1'!J14)))</f>
        <v>10738.199215789928</v>
      </c>
      <c r="K278" s="216">
        <f ca="1">'A1'!F21+$C278*('A1'!F19-'A1'!F21)</f>
        <v>0.33828939109782608</v>
      </c>
      <c r="L278" s="216">
        <f ca="1">'A1'!G21+$C278*('A1'!G19-'A1'!G21)</f>
        <v>0.328121896951581</v>
      </c>
      <c r="M278" s="216">
        <f ca="1">'A1'!H21+$C278*('A1'!H19-'A1'!H21)</f>
        <v>0.31553814987845846</v>
      </c>
      <c r="N278" s="216">
        <f ca="1">'A1'!I21+$C278*('A1'!I19-'A1'!I21)</f>
        <v>0.31053814987845846</v>
      </c>
      <c r="O278" s="216">
        <f ca="1">'A1'!J21+$C278*('A1'!J19-'A1'!J21)</f>
        <v>0.30553814987845845</v>
      </c>
      <c r="P278" s="216">
        <f ca="1">'A1'!F28+$C278*('A1'!F26-'A1'!F28)</f>
        <v>0.44104063231719365</v>
      </c>
      <c r="Q278" s="216">
        <f ca="1">'A1'!G28+$C278*('A1'!G26-'A1'!G28)</f>
        <v>0.43087313817094858</v>
      </c>
      <c r="R278" s="216">
        <f ca="1">'A1'!H28+$C278*('A1'!H26-'A1'!H28)</f>
        <v>0.4194975175612648</v>
      </c>
      <c r="S278" s="216">
        <f ca="1">'A1'!I28+$C278*('A1'!I26-'A1'!I28)</f>
        <v>0.41570564402470356</v>
      </c>
      <c r="T278" s="216">
        <f ca="1">'A1'!J28+$C278*('A1'!J26-'A1'!J28)</f>
        <v>0.41191377048814226</v>
      </c>
      <c r="U278" s="217">
        <f t="shared" ca="1" si="46"/>
        <v>1424.8936276537058</v>
      </c>
      <c r="V278" s="217">
        <f t="shared" ca="1" si="47"/>
        <v>1826.5984564829778</v>
      </c>
      <c r="W278" s="217">
        <f t="shared" ca="1" si="48"/>
        <v>2306.5828425804157</v>
      </c>
      <c r="X278" s="217">
        <f t="shared" ca="1" si="49"/>
        <v>2664.9309899621867</v>
      </c>
      <c r="Y278" s="217">
        <f t="shared" ca="1" si="50"/>
        <v>3034.0575671423189</v>
      </c>
      <c r="Z278" s="217">
        <f ca="1">F278*('A1'!F35+$C278*('A1'!F33-'A1'!F35))</f>
        <v>362.94289988862391</v>
      </c>
      <c r="AA278" s="217">
        <f ca="1">G278*('A1'!G35+$C278*('A1'!G33-'A1'!G35))</f>
        <v>412.42570938053518</v>
      </c>
      <c r="AB278" s="217">
        <f ca="1">H278*('A1'!H35+$C278*('A1'!H33-'A1'!H35))</f>
        <v>449.69515117002214</v>
      </c>
      <c r="AC278" s="217">
        <f ca="1">I278*('A1'!I35+$C278*('A1'!I33-'A1'!I35))</f>
        <v>476.0213628087422</v>
      </c>
      <c r="AD278" s="217">
        <f ca="1">J278*('A1'!J35+$C278*('A1'!J33-'A1'!J35))</f>
        <v>503.61621183621168</v>
      </c>
      <c r="AE278" s="217">
        <f ca="1">F278*('A1'!F43+$C278*('A1'!F41-'A1'!F43))</f>
        <v>612.34534655153175</v>
      </c>
      <c r="AF278" s="217">
        <f ca="1">G278*('A1'!G43+$C278*('A1'!G41-'A1'!G43))</f>
        <v>670.4227447524114</v>
      </c>
      <c r="AG278" s="217">
        <f ca="1">H278*('A1'!H43+$C278*('A1'!H41-'A1'!H43))</f>
        <v>682.98741810883837</v>
      </c>
      <c r="AH278" s="217">
        <f ca="1">I278*('A1'!I43+$C278*('A1'!I41-'A1'!I43))</f>
        <v>666.40635317205147</v>
      </c>
      <c r="AI278" s="217">
        <f ca="1">J278*('A1'!J43+$C278*('A1'!J41-'A1'!J43))</f>
        <v>681.41267536435601</v>
      </c>
      <c r="AJ278" s="217">
        <f ca="1">(U278-Z278)*DCF!$H$40</f>
        <v>256.99207611914983</v>
      </c>
      <c r="AK278" s="217">
        <f ca="1">(V278-AA278)*DCF!$H$40</f>
        <v>342.22980479879112</v>
      </c>
      <c r="AL278" s="217">
        <f ca="1">(W278-AB278)*DCF!$H$40</f>
        <v>449.36682132131523</v>
      </c>
      <c r="AM278" s="217">
        <f ca="1">(X278-AC278)*DCF!$H$40</f>
        <v>529.71612977113352</v>
      </c>
      <c r="AN278" s="217">
        <f ca="1">(Y278-AD278)*DCF!$H$40</f>
        <v>612.36680798407792</v>
      </c>
      <c r="AO278" s="217">
        <f ca="1">(F278-DCF!$H$7)*DCF!$H$41</f>
        <v>362.19554672499766</v>
      </c>
      <c r="AP278" s="217">
        <f ca="1">(G278-F278)*DCF!$H$41</f>
        <v>372.31012414364773</v>
      </c>
      <c r="AQ278" s="217">
        <f ca="1">(H278-G278)*DCF!$H$41</f>
        <v>373.70442495704742</v>
      </c>
      <c r="AR278" s="217">
        <f ca="1">(I278-H278)*DCF!$H$41</f>
        <v>341.6030904746159</v>
      </c>
      <c r="AS278" s="217">
        <f ca="1">(J278-I278)*DCF!$H$41</f>
        <v>333.00286824272439</v>
      </c>
      <c r="AT278" s="217">
        <f ca="1">(U278-Z278)*(1-DCF!$H$40)+Z278-AE278-AO278</f>
        <v>193.36065825802649</v>
      </c>
      <c r="AU278" s="217">
        <f ca="1">(V278-AA278)*(1-DCF!$H$40)+AA278-AF278-AP278</f>
        <v>441.63578278812759</v>
      </c>
      <c r="AV278" s="217">
        <f ca="1">(W278-AB278)*(1-DCF!$H$40)+AB278-AG278-AQ278</f>
        <v>800.52417819321477</v>
      </c>
      <c r="AW278" s="217">
        <f ca="1">(X278-AC278)*(1-DCF!$H$40)+AC278-AH278-AR278</f>
        <v>1127.2054165443856</v>
      </c>
      <c r="AX278" s="217">
        <f ca="1">(Y278-AD278)*(1-DCF!$H$40)+AD278-AI278-AS278</f>
        <v>1407.2752155511605</v>
      </c>
      <c r="AY278" s="218">
        <f t="shared" ca="1" si="51"/>
        <v>9.6657625021692978E-2</v>
      </c>
      <c r="AZ278" s="219">
        <f t="shared" ca="1" si="52"/>
        <v>10.831525004338594</v>
      </c>
      <c r="BA278" s="217">
        <f ca="1">SUMPRODUCT(AT278:AX278,(1+$AY278)^(-{1,2,3,4,5}))</f>
        <v>2817.0261375166892</v>
      </c>
      <c r="BB278" s="217">
        <f t="shared" ca="1" si="53"/>
        <v>32863.470403104751</v>
      </c>
      <c r="BC278" s="217">
        <f t="shared" ca="1" si="54"/>
        <v>20718.490485945149</v>
      </c>
      <c r="BD278" s="217">
        <f t="shared" ca="1" si="55"/>
        <v>23535.516623461837</v>
      </c>
      <c r="BE278" s="217">
        <f ca="1">BD278-(DCF!$J$48-DCF!$J$51)</f>
        <v>22973.376623461838</v>
      </c>
      <c r="BF278" s="220">
        <f ca="1">BE278/DCF!$J$55</f>
        <v>927.10500722734321</v>
      </c>
    </row>
    <row r="279" spans="1:58" ht="15" customHeight="1">
      <c r="A279">
        <v>253</v>
      </c>
      <c r="B279" s="215">
        <f t="shared" ca="1" si="42"/>
        <v>0.38620626426224802</v>
      </c>
      <c r="C279" s="216">
        <f t="shared" ca="1" si="43"/>
        <v>0.43943501468490653</v>
      </c>
      <c r="D279" s="215">
        <f t="shared" ca="1" si="44"/>
        <v>0.53006556274355565</v>
      </c>
      <c r="E279" s="216">
        <f t="shared" ca="1" si="45"/>
        <v>0.5152658268409146</v>
      </c>
      <c r="F279" s="217">
        <f ca="1">DCF!$H$7*(1+('A1'!F14+$C279*('A1'!F12-'A1'!F14)))</f>
        <v>6268.8803101413323</v>
      </c>
      <c r="G279" s="217">
        <f ca="1">F279*(1+('A1'!G14+$C279*('A1'!G12-'A1'!G14)))</f>
        <v>7058.2279554215438</v>
      </c>
      <c r="H279" s="217">
        <f ca="1">G279*(1+('A1'!H14+$C279*('A1'!H12-'A1'!H14)))</f>
        <v>7814.3515788738323</v>
      </c>
      <c r="I279" s="217">
        <f ca="1">H279*(1+('A1'!I14+$C279*('A1'!I12-'A1'!I14)))</f>
        <v>8514.1201308909131</v>
      </c>
      <c r="J279" s="217">
        <f ca="1">I279*(1+('A1'!J14+$C279*('A1'!J12-'A1'!J14)))</f>
        <v>9201.7243127677557</v>
      </c>
      <c r="K279" s="216">
        <f ca="1">'A1'!F21+$C279*('A1'!F19-'A1'!F21)</f>
        <v>0.35583107419233018</v>
      </c>
      <c r="L279" s="216">
        <f ca="1">'A1'!G21+$C279*('A1'!G19-'A1'!G21)</f>
        <v>0.35204237389863202</v>
      </c>
      <c r="M279" s="216">
        <f ca="1">'A1'!H21+$C279*('A1'!H19-'A1'!H21)</f>
        <v>0.34264802375178294</v>
      </c>
      <c r="N279" s="216">
        <f ca="1">'A1'!I21+$C279*('A1'!I19-'A1'!I21)</f>
        <v>0.33764802375178293</v>
      </c>
      <c r="O279" s="216">
        <f ca="1">'A1'!J21+$C279*('A1'!J19-'A1'!J21)</f>
        <v>0.33264802375178293</v>
      </c>
      <c r="P279" s="216">
        <f ca="1">'A1'!F28+$C279*('A1'!F26-'A1'!F28)</f>
        <v>0.44901412463287732</v>
      </c>
      <c r="Q279" s="216">
        <f ca="1">'A1'!G28+$C279*('A1'!G26-'A1'!G28)</f>
        <v>0.44522542433917922</v>
      </c>
      <c r="R279" s="216">
        <f ca="1">'A1'!H28+$C279*('A1'!H26-'A1'!H28)</f>
        <v>0.43863389911890566</v>
      </c>
      <c r="S279" s="216">
        <f ca="1">'A1'!I28+$C279*('A1'!I26-'A1'!I28)</f>
        <v>0.43643672404548112</v>
      </c>
      <c r="T279" s="216">
        <f ca="1">'A1'!J28+$C279*('A1'!J26-'A1'!J28)</f>
        <v>0.43423954897205658</v>
      </c>
      <c r="U279" s="217">
        <f t="shared" ca="1" si="46"/>
        <v>1223.4020905142033</v>
      </c>
      <c r="V279" s="217">
        <f t="shared" ca="1" si="47"/>
        <v>1430.9300939420414</v>
      </c>
      <c r="W279" s="217">
        <f t="shared" ca="1" si="48"/>
        <v>1709.1399513436832</v>
      </c>
      <c r="X279" s="217">
        <f t="shared" ca="1" si="49"/>
        <v>1923.4695966546119</v>
      </c>
      <c r="Y279" s="217">
        <f t="shared" ca="1" si="50"/>
        <v>2145.0362896753513</v>
      </c>
      <c r="Z279" s="217">
        <f ca="1">F279*('A1'!F35+$C279*('A1'!F33-'A1'!F35))</f>
        <v>362.35899105275553</v>
      </c>
      <c r="AA279" s="217">
        <f ca="1">G279*('A1'!G35+$C279*('A1'!G33-'A1'!G35))</f>
        <v>406.59380818373489</v>
      </c>
      <c r="AB279" s="217">
        <f ca="1">H279*('A1'!H35+$C279*('A1'!H33-'A1'!H35))</f>
        <v>431.08819802346</v>
      </c>
      <c r="AC279" s="217">
        <f ca="1">I279*('A1'!I35+$C279*('A1'!I33-'A1'!I35))</f>
        <v>448.92213753470764</v>
      </c>
      <c r="AD279" s="217">
        <f ca="1">J279*('A1'!J35+$C279*('A1'!J33-'A1'!J35))</f>
        <v>466.77384321290356</v>
      </c>
      <c r="AE279" s="217">
        <f ca="1">F279*('A1'!F43+$C279*('A1'!F41-'A1'!F43))</f>
        <v>634.48152389264897</v>
      </c>
      <c r="AF279" s="217">
        <f ca="1">G279*('A1'!G43+$C279*('A1'!G41-'A1'!G43))</f>
        <v>703.13907719007454</v>
      </c>
      <c r="AG279" s="217">
        <f ca="1">H279*('A1'!H43+$C279*('A1'!H41-'A1'!H43))</f>
        <v>700.32042625321185</v>
      </c>
      <c r="AH279" s="217">
        <f ca="1">I279*('A1'!I43+$C279*('A1'!I41-'A1'!I43))</f>
        <v>677.89232476848804</v>
      </c>
      <c r="AI279" s="217">
        <f ca="1">J279*('A1'!J43+$C279*('A1'!J41-'A1'!J43))</f>
        <v>686.63059310133337</v>
      </c>
      <c r="AJ279" s="217">
        <f ca="1">(U279-Z279)*DCF!$H$40</f>
        <v>208.37243006967037</v>
      </c>
      <c r="AK279" s="217">
        <f ca="1">(V279-AA279)*DCF!$H$40</f>
        <v>247.88938115351019</v>
      </c>
      <c r="AL279" s="217">
        <f ca="1">(W279-AB279)*DCF!$H$40</f>
        <v>309.288524303494</v>
      </c>
      <c r="AM279" s="217">
        <f ca="1">(X279-AC279)*DCF!$H$40</f>
        <v>356.84048510701683</v>
      </c>
      <c r="AN279" s="217">
        <f ca="1">(Y279-AD279)*DCF!$H$40</f>
        <v>406.13951204391236</v>
      </c>
      <c r="AO279" s="217">
        <f ca="1">(F279-DCF!$H$7)*DCF!$H$41</f>
        <v>299.72891155814483</v>
      </c>
      <c r="AP279" s="217">
        <f ca="1">(G279-F279)*DCF!$H$41</f>
        <v>261.93506634331078</v>
      </c>
      <c r="AQ279" s="217">
        <f ca="1">(H279-G279)*DCF!$H$41</f>
        <v>250.91009348917717</v>
      </c>
      <c r="AR279" s="217">
        <f ca="1">(I279-H279)*DCF!$H$41</f>
        <v>232.20937339021114</v>
      </c>
      <c r="AS279" s="217">
        <f ca="1">(J279-I279)*DCF!$H$41</f>
        <v>228.17278049130312</v>
      </c>
      <c r="AT279" s="217">
        <f ca="1">(U279-Z279)*(1-DCF!$H$40)+Z279-AE279-AO279</f>
        <v>80.819224993739169</v>
      </c>
      <c r="AU279" s="217">
        <f ca="1">(V279-AA279)*(1-DCF!$H$40)+AA279-AF279-AP279</f>
        <v>217.96656925514588</v>
      </c>
      <c r="AV279" s="217">
        <f ca="1">(W279-AB279)*(1-DCF!$H$40)+AB279-AG279-AQ279</f>
        <v>448.62090729780027</v>
      </c>
      <c r="AW279" s="217">
        <f ca="1">(X279-AC279)*(1-DCF!$H$40)+AC279-AH279-AR279</f>
        <v>656.52741338889598</v>
      </c>
      <c r="AX279" s="217">
        <f ca="1">(Y279-AD279)*(1-DCF!$H$40)+AD279-AI279-AS279</f>
        <v>824.0934040388023</v>
      </c>
      <c r="AY279" s="218">
        <f t="shared" ca="1" si="51"/>
        <v>0.10280531653681829</v>
      </c>
      <c r="AZ279" s="219">
        <f t="shared" ca="1" si="52"/>
        <v>12.061063307363659</v>
      </c>
      <c r="BA279" s="217">
        <f ca="1">SUMPRODUCT(AT279:AX279,(1+$AY279)^(-{1,2,3,4,5}))</f>
        <v>1536.0909625200188</v>
      </c>
      <c r="BB279" s="217">
        <f t="shared" ca="1" si="53"/>
        <v>25871.418486366863</v>
      </c>
      <c r="BC279" s="217">
        <f t="shared" ca="1" si="54"/>
        <v>15860.832740284768</v>
      </c>
      <c r="BD279" s="217">
        <f t="shared" ca="1" si="55"/>
        <v>17396.923702804786</v>
      </c>
      <c r="BE279" s="217">
        <f ca="1">BD279-(DCF!$J$48-DCF!$J$51)</f>
        <v>16834.783702804787</v>
      </c>
      <c r="BF279" s="220">
        <f ca="1">BE279/DCF!$J$55</f>
        <v>679.37824388079412</v>
      </c>
    </row>
    <row r="280" spans="1:58" ht="15" customHeight="1">
      <c r="A280">
        <v>254</v>
      </c>
      <c r="B280" s="215">
        <f t="shared" ca="1" si="42"/>
        <v>0.91061855588878893</v>
      </c>
      <c r="C280" s="216">
        <f t="shared" ca="1" si="43"/>
        <v>0.78859819760558914</v>
      </c>
      <c r="D280" s="215">
        <f t="shared" ca="1" si="44"/>
        <v>0.17439113136645557</v>
      </c>
      <c r="E280" s="216">
        <f t="shared" ca="1" si="45"/>
        <v>0.29528895286350926</v>
      </c>
      <c r="F280" s="217">
        <f ca="1">DCF!$H$7*(1+('A1'!F14+$C280*('A1'!F12-'A1'!F14)))</f>
        <v>6474.9635436300505</v>
      </c>
      <c r="G280" s="217">
        <f ca="1">F280*(1+('A1'!G14+$C280*('A1'!G12-'A1'!G14)))</f>
        <v>7629.3830432581371</v>
      </c>
      <c r="H280" s="217">
        <f ca="1">G280*(1+('A1'!H14+$C280*('A1'!H12-'A1'!H14)))</f>
        <v>8792.9994985993253</v>
      </c>
      <c r="I280" s="217">
        <f ca="1">H280*(1+('A1'!I14+$C280*('A1'!I12-'A1'!I14)))</f>
        <v>9856.7223935820966</v>
      </c>
      <c r="J280" s="217">
        <f ca="1">I280*(1+('A1'!J14+$C280*('A1'!J12-'A1'!J14)))</f>
        <v>10893.668059232625</v>
      </c>
      <c r="K280" s="216">
        <f ca="1">'A1'!F21+$C280*('A1'!F19-'A1'!F21)</f>
        <v>0.33662709913169259</v>
      </c>
      <c r="L280" s="216">
        <f ca="1">'A1'!G21+$C280*('A1'!G19-'A1'!G21)</f>
        <v>0.32585513517958081</v>
      </c>
      <c r="M280" s="216">
        <f ca="1">'A1'!H21+$C280*('A1'!H19-'A1'!H21)</f>
        <v>0.31296915320352492</v>
      </c>
      <c r="N280" s="216">
        <f ca="1">'A1'!I21+$C280*('A1'!I19-'A1'!I21)</f>
        <v>0.30796915320352491</v>
      </c>
      <c r="O280" s="216">
        <f ca="1">'A1'!J21+$C280*('A1'!J19-'A1'!J21)</f>
        <v>0.30296915320352491</v>
      </c>
      <c r="P280" s="216">
        <f ca="1">'A1'!F28+$C280*('A1'!F26-'A1'!F28)</f>
        <v>0.44028504505986027</v>
      </c>
      <c r="Q280" s="216">
        <f ca="1">'A1'!G28+$C280*('A1'!G26-'A1'!G28)</f>
        <v>0.4295130811077485</v>
      </c>
      <c r="R280" s="216">
        <f ca="1">'A1'!H28+$C280*('A1'!H26-'A1'!H28)</f>
        <v>0.41768410814366469</v>
      </c>
      <c r="S280" s="216">
        <f ca="1">'A1'!I28+$C280*('A1'!I26-'A1'!I28)</f>
        <v>0.41374111715563672</v>
      </c>
      <c r="T280" s="216">
        <f ca="1">'A1'!J28+$C280*('A1'!J26-'A1'!J28)</f>
        <v>0.4097981261676088</v>
      </c>
      <c r="U280" s="217">
        <f t="shared" ca="1" si="46"/>
        <v>1444.4857333862924</v>
      </c>
      <c r="V280" s="217">
        <f t="shared" ca="1" si="47"/>
        <v>1866.3895824994415</v>
      </c>
      <c r="W280" s="217">
        <f t="shared" ca="1" si="48"/>
        <v>2368.3657379235251</v>
      </c>
      <c r="X280" s="217">
        <f t="shared" ca="1" si="49"/>
        <v>2743.0246100547588</v>
      </c>
      <c r="Y280" s="217">
        <f t="shared" ca="1" si="50"/>
        <v>3129.0179142811685</v>
      </c>
      <c r="Z280" s="217">
        <f ca="1">F280*('A1'!F35+$C280*('A1'!F33-'A1'!F35))</f>
        <v>362.96708971746023</v>
      </c>
      <c r="AA280" s="217">
        <f ca="1">G280*('A1'!G35+$C280*('A1'!G33-'A1'!G35))</f>
        <v>412.8565715144444</v>
      </c>
      <c r="AB280" s="217">
        <f ca="1">H280*('A1'!H35+$C280*('A1'!H33-'A1'!H35))</f>
        <v>451.30439079839448</v>
      </c>
      <c r="AC280" s="217">
        <f ca="1">I280*('A1'!I35+$C280*('A1'!I33-'A1'!I35))</f>
        <v>478.41397666123174</v>
      </c>
      <c r="AD280" s="217">
        <f ca="1">J280*('A1'!J35+$C280*('A1'!J33-'A1'!J35))</f>
        <v>506.95668735513391</v>
      </c>
      <c r="AE280" s="217">
        <f ca="1">F280*('A1'!F43+$C280*('A1'!F41-'A1'!F43))</f>
        <v>610.12309819793438</v>
      </c>
      <c r="AF280" s="217">
        <f ca="1">G280*('A1'!G43+$C280*('A1'!G41-'A1'!G43))</f>
        <v>666.80092988822537</v>
      </c>
      <c r="AG280" s="217">
        <f ca="1">H280*('A1'!H43+$C280*('A1'!H41-'A1'!H43))</f>
        <v>680.56992288794947</v>
      </c>
      <c r="AH280" s="217">
        <f ca="1">I280*('A1'!I43+$C280*('A1'!I41-'A1'!I43))</f>
        <v>664.33385440458699</v>
      </c>
      <c r="AI280" s="217">
        <f ca="1">J280*('A1'!J43+$C280*('A1'!J41-'A1'!J43))</f>
        <v>679.75468044208139</v>
      </c>
      <c r="AJ280" s="217">
        <f ca="1">(U280-Z280)*DCF!$H$40</f>
        <v>261.72751176785738</v>
      </c>
      <c r="AK280" s="217">
        <f ca="1">(V280-AA280)*DCF!$H$40</f>
        <v>351.75498865836931</v>
      </c>
      <c r="AL280" s="217">
        <f ca="1">(W280-AB280)*DCF!$H$40</f>
        <v>463.92884600428158</v>
      </c>
      <c r="AM280" s="217">
        <f ca="1">(X280-AC280)*DCF!$H$40</f>
        <v>548.03577328123356</v>
      </c>
      <c r="AN280" s="217">
        <f ca="1">(Y280-AD280)*DCF!$H$40</f>
        <v>634.53881691610036</v>
      </c>
      <c r="AO280" s="217">
        <f ca="1">(F280-DCF!$H$7)*DCF!$H$41</f>
        <v>368.11503490807746</v>
      </c>
      <c r="AP280" s="217">
        <f ca="1">(G280-F280)*DCF!$H$41</f>
        <v>383.07955947059452</v>
      </c>
      <c r="AQ280" s="217">
        <f ca="1">(H280-G280)*DCF!$H$41</f>
        <v>386.13145329617566</v>
      </c>
      <c r="AR280" s="217">
        <f ca="1">(I280-H280)*DCF!$H$41</f>
        <v>352.98303445157035</v>
      </c>
      <c r="AS280" s="217">
        <f ca="1">(J280-I280)*DCF!$H$41</f>
        <v>344.09734842517912</v>
      </c>
      <c r="AT280" s="217">
        <f ca="1">(U280-Z280)*(1-DCF!$H$40)+Z280-AE280-AO280</f>
        <v>204.52008851242323</v>
      </c>
      <c r="AU280" s="217">
        <f ca="1">(V280-AA280)*(1-DCF!$H$40)+AA280-AF280-AP280</f>
        <v>464.75410448225239</v>
      </c>
      <c r="AV280" s="217">
        <f ca="1">(W280-AB280)*(1-DCF!$H$40)+AB280-AG280-AQ280</f>
        <v>837.73551573511838</v>
      </c>
      <c r="AW280" s="217">
        <f ca="1">(X280-AC280)*(1-DCF!$H$40)+AC280-AH280-AR280</f>
        <v>1177.671947917368</v>
      </c>
      <c r="AX280" s="217">
        <f ca="1">(Y280-AD280)*(1-DCF!$H$40)+AD280-AI280-AS280</f>
        <v>1470.6270684978076</v>
      </c>
      <c r="AY280" s="218">
        <f t="shared" ca="1" si="51"/>
        <v>9.8405779057270187E-2</v>
      </c>
      <c r="AZ280" s="219">
        <f t="shared" ca="1" si="52"/>
        <v>11.181155811454037</v>
      </c>
      <c r="BA280" s="217">
        <f ca="1">SUMPRODUCT(AT280:AX280,(1+$AY280)^(-{1,2,3,4,5}))</f>
        <v>2932.3902773768241</v>
      </c>
      <c r="BB280" s="217">
        <f t="shared" ca="1" si="53"/>
        <v>34986.036836408675</v>
      </c>
      <c r="BC280" s="217">
        <f t="shared" ca="1" si="54"/>
        <v>21881.682041697724</v>
      </c>
      <c r="BD280" s="217">
        <f t="shared" ca="1" si="55"/>
        <v>24814.072319074548</v>
      </c>
      <c r="BE280" s="217">
        <f ca="1">BD280-(DCF!$J$48-DCF!$J$51)</f>
        <v>24251.932319074549</v>
      </c>
      <c r="BF280" s="220">
        <f ca="1">BE280/DCF!$J$55</f>
        <v>978.70192338162872</v>
      </c>
    </row>
    <row r="281" spans="1:58" ht="15" customHeight="1">
      <c r="A281">
        <v>255</v>
      </c>
      <c r="B281" s="215">
        <f t="shared" ca="1" si="42"/>
        <v>6.0166269364240188E-3</v>
      </c>
      <c r="C281" s="216">
        <f t="shared" ca="1" si="43"/>
        <v>5.4848094481139538E-2</v>
      </c>
      <c r="D281" s="215">
        <f t="shared" ca="1" si="44"/>
        <v>0.80812832988587879</v>
      </c>
      <c r="E281" s="216">
        <f t="shared" ca="1" si="45"/>
        <v>0.69026489534271285</v>
      </c>
      <c r="F281" s="217">
        <f ca="1">DCF!$H$7*(1+('A1'!F14+$C281*('A1'!F12-'A1'!F14)))</f>
        <v>6041.8892642638966</v>
      </c>
      <c r="G281" s="217">
        <f ca="1">F281*(1+('A1'!G14+$C281*('A1'!G12-'A1'!G14)))</f>
        <v>6454.11053710137</v>
      </c>
      <c r="H281" s="217">
        <f ca="1">G281*(1+('A1'!H14+$C281*('A1'!H12-'A1'!H14)))</f>
        <v>6822.8355003454235</v>
      </c>
      <c r="I281" s="217">
        <f ca="1">H281*(1+('A1'!I14+$C281*('A1'!I12-'A1'!I14)))</f>
        <v>7197.6570327163954</v>
      </c>
      <c r="J281" s="217">
        <f ca="1">I281*(1+('A1'!J14+$C281*('A1'!J12-'A1'!J14)))</f>
        <v>7585.1743284603444</v>
      </c>
      <c r="K281" s="216">
        <f ca="1">'A1'!F21+$C281*('A1'!F19-'A1'!F21)</f>
        <v>0.37698335480353734</v>
      </c>
      <c r="L281" s="216">
        <f ca="1">'A1'!G21+$C281*('A1'!G19-'A1'!G21)</f>
        <v>0.38088639291391452</v>
      </c>
      <c r="M281" s="216">
        <f ca="1">'A1'!H21+$C281*('A1'!H19-'A1'!H21)</f>
        <v>0.37533791196910316</v>
      </c>
      <c r="N281" s="216">
        <f ca="1">'A1'!I21+$C281*('A1'!I19-'A1'!I21)</f>
        <v>0.37033791196910315</v>
      </c>
      <c r="O281" s="216">
        <f ca="1">'A1'!J21+$C281*('A1'!J19-'A1'!J21)</f>
        <v>0.36533791196910315</v>
      </c>
      <c r="P281" s="216">
        <f ca="1">'A1'!F28+$C281*('A1'!F26-'A1'!F28)</f>
        <v>0.45862879763797154</v>
      </c>
      <c r="Q281" s="216">
        <f ca="1">'A1'!G28+$C281*('A1'!G26-'A1'!G28)</f>
        <v>0.46253183574834872</v>
      </c>
      <c r="R281" s="216">
        <f ca="1">'A1'!H28+$C281*('A1'!H26-'A1'!H28)</f>
        <v>0.46170911433113165</v>
      </c>
      <c r="S281" s="216">
        <f ca="1">'A1'!I28+$C281*('A1'!I26-'A1'!I28)</f>
        <v>0.46143487385872595</v>
      </c>
      <c r="T281" s="216">
        <f ca="1">'A1'!J28+$C281*('A1'!J26-'A1'!J28)</f>
        <v>0.46116063338632024</v>
      </c>
      <c r="U281" s="217">
        <f t="shared" ca="1" si="46"/>
        <v>993.21317133909781</v>
      </c>
      <c r="V281" s="217">
        <f t="shared" ca="1" si="47"/>
        <v>1010.5960603088838</v>
      </c>
      <c r="W281" s="217">
        <f t="shared" ca="1" si="48"/>
        <v>1111.8013338456121</v>
      </c>
      <c r="X281" s="217">
        <f t="shared" ca="1" si="49"/>
        <v>1210.8417911806132</v>
      </c>
      <c r="Y281" s="217">
        <f t="shared" ca="1" si="50"/>
        <v>1316.0387797205694</v>
      </c>
      <c r="Z281" s="217">
        <f ca="1">F281*('A1'!F35+$C281*('A1'!F33-'A1'!F35))</f>
        <v>360.85642528977911</v>
      </c>
      <c r="AA281" s="217">
        <f ca="1">G281*('A1'!G35+$C281*('A1'!G33-'A1'!G35))</f>
        <v>396.61489665497839</v>
      </c>
      <c r="AB281" s="217">
        <f ca="1">H281*('A1'!H35+$C281*('A1'!H33-'A1'!H35))</f>
        <v>405.25371523305097</v>
      </c>
      <c r="AC281" s="217">
        <f ca="1">I281*('A1'!I35+$C281*('A1'!I33-'A1'!I35))</f>
        <v>412.72677462187175</v>
      </c>
      <c r="AD281" s="217">
        <f ca="1">J281*('A1'!J35+$C281*('A1'!J33-'A1'!J35))</f>
        <v>419.77737409509962</v>
      </c>
      <c r="AE281" s="217">
        <f ca="1">F281*('A1'!F43+$C281*('A1'!F41-'A1'!F43))</f>
        <v>657.98009680481005</v>
      </c>
      <c r="AF281" s="217">
        <f ca="1">G281*('A1'!G43+$C281*('A1'!G41-'A1'!G43))</f>
        <v>729.83286350808476</v>
      </c>
      <c r="AG281" s="217">
        <f ca="1">H281*('A1'!H43+$C281*('A1'!H41-'A1'!H43))</f>
        <v>703.30004412094183</v>
      </c>
      <c r="AH281" s="217">
        <f ca="1">I281*('A1'!I43+$C281*('A1'!I41-'A1'!I43))</f>
        <v>669.96019605399329</v>
      </c>
      <c r="AI281" s="217">
        <f ca="1">J281*('A1'!J43+$C281*('A1'!J41-'A1'!J43))</f>
        <v>668.10455702361526</v>
      </c>
      <c r="AJ281" s="217">
        <f ca="1">(U281-Z281)*DCF!$H$40</f>
        <v>153.03033254393512</v>
      </c>
      <c r="AK281" s="217">
        <f ca="1">(V281-AA281)*DCF!$H$40</f>
        <v>148.58344160424511</v>
      </c>
      <c r="AL281" s="217">
        <f ca="1">(W281-AB281)*DCF!$H$40</f>
        <v>170.98452370423979</v>
      </c>
      <c r="AM281" s="217">
        <f ca="1">(X281-AC281)*DCF!$H$40</f>
        <v>193.14383400721542</v>
      </c>
      <c r="AN281" s="217">
        <f ca="1">(Y281-AD281)*DCF!$H$40</f>
        <v>216.89526016136369</v>
      </c>
      <c r="AO281" s="217">
        <f ca="1">(F281-DCF!$H$7)*DCF!$H$41</f>
        <v>224.40479421041152</v>
      </c>
      <c r="AP281" s="217">
        <f ca="1">(G281-F281)*DCF!$H$41</f>
        <v>136.79043333368955</v>
      </c>
      <c r="AQ281" s="217">
        <f ca="1">(H281-G281)*DCF!$H$41</f>
        <v>122.35673126696946</v>
      </c>
      <c r="AR281" s="217">
        <f ca="1">(I281-H281)*DCF!$H$41</f>
        <v>124.37980088436102</v>
      </c>
      <c r="AS281" s="217">
        <f ca="1">(J281-I281)*DCF!$H$41</f>
        <v>128.59272992933109</v>
      </c>
      <c r="AT281" s="217">
        <f ca="1">(U281-Z281)*(1-DCF!$H$40)+Z281-AE281-AO281</f>
        <v>-42.202052220058931</v>
      </c>
      <c r="AU281" s="217">
        <f ca="1">(V281-AA281)*(1-DCF!$H$40)+AA281-AF281-AP281</f>
        <v>-4.6106781371355794</v>
      </c>
      <c r="AV281" s="217">
        <f ca="1">(W281-AB281)*(1-DCF!$H$40)+AB281-AG281-AQ281</f>
        <v>115.16003475346105</v>
      </c>
      <c r="AW281" s="217">
        <f ca="1">(X281-AC281)*(1-DCF!$H$40)+AC281-AH281-AR281</f>
        <v>223.35796023504344</v>
      </c>
      <c r="AX281" s="217">
        <f ca="1">(Y281-AD281)*(1-DCF!$H$40)+AD281-AI281-AS281</f>
        <v>302.4462326062594</v>
      </c>
      <c r="AY281" s="218">
        <f t="shared" ca="1" si="51"/>
        <v>0.10630529790685425</v>
      </c>
      <c r="AZ281" s="219">
        <f t="shared" ca="1" si="52"/>
        <v>12.761059581370851</v>
      </c>
      <c r="BA281" s="217">
        <f ca="1">SUMPRODUCT(AT281:AX281,(1+$AY281)^(-{1,2,3,4,5}))</f>
        <v>374.74900881057545</v>
      </c>
      <c r="BB281" s="217">
        <f t="shared" ca="1" si="53"/>
        <v>16794.049279408777</v>
      </c>
      <c r="BC281" s="217">
        <f t="shared" ca="1" si="54"/>
        <v>10133.989790544085</v>
      </c>
      <c r="BD281" s="217">
        <f t="shared" ca="1" si="55"/>
        <v>10508.73879935466</v>
      </c>
      <c r="BE281" s="217">
        <f ca="1">BD281-(DCF!$J$48-DCF!$J$51)</f>
        <v>9946.5987993546605</v>
      </c>
      <c r="BF281" s="220">
        <f ca="1">BE281/DCF!$J$55</f>
        <v>401.40122642422426</v>
      </c>
    </row>
    <row r="282" spans="1:58" ht="15" customHeight="1">
      <c r="A282">
        <v>256</v>
      </c>
      <c r="B282" s="215">
        <f t="shared" ca="1" si="42"/>
        <v>0.34181847909358432</v>
      </c>
      <c r="C282" s="216">
        <f t="shared" ca="1" si="43"/>
        <v>0.41341170707515307</v>
      </c>
      <c r="D282" s="215">
        <f t="shared" ca="1" si="44"/>
        <v>0.68037020310425345</v>
      </c>
      <c r="E282" s="216">
        <f t="shared" ca="1" si="45"/>
        <v>0.60023144389800587</v>
      </c>
      <c r="F282" s="217">
        <f ca="1">DCF!$H$7*(1+('A1'!F14+$C282*('A1'!F12-'A1'!F14)))</f>
        <v>6253.5208231145798</v>
      </c>
      <c r="G282" s="217">
        <f ca="1">F282*(1+('A1'!G14+$C282*('A1'!G12-'A1'!G14)))</f>
        <v>7016.5238803085267</v>
      </c>
      <c r="H282" s="217">
        <f ca="1">G282*(1+('A1'!H14+$C282*('A1'!H12-'A1'!H14)))</f>
        <v>7744.4427792859042</v>
      </c>
      <c r="I282" s="217">
        <f ca="1">H282*(1+('A1'!I14+$C282*('A1'!I12-'A1'!I14)))</f>
        <v>8419.8128161259374</v>
      </c>
      <c r="J282" s="217">
        <f ca="1">I282*(1+('A1'!J14+$C282*('A1'!J12-'A1'!J14)))</f>
        <v>9084.4629002019847</v>
      </c>
      <c r="K282" s="216">
        <f ca="1">'A1'!F21+$C282*('A1'!F19-'A1'!F21)</f>
        <v>0.3572623561108666</v>
      </c>
      <c r="L282" s="216">
        <f ca="1">'A1'!G21+$C282*('A1'!G19-'A1'!G21)</f>
        <v>0.35399412196936353</v>
      </c>
      <c r="M282" s="216">
        <f ca="1">'A1'!H21+$C282*('A1'!H19-'A1'!H21)</f>
        <v>0.34486000489861202</v>
      </c>
      <c r="N282" s="216">
        <f ca="1">'A1'!I21+$C282*('A1'!I19-'A1'!I21)</f>
        <v>0.33986000489861201</v>
      </c>
      <c r="O282" s="216">
        <f ca="1">'A1'!J21+$C282*('A1'!J19-'A1'!J21)</f>
        <v>0.33486000489861201</v>
      </c>
      <c r="P282" s="216">
        <f ca="1">'A1'!F28+$C282*('A1'!F26-'A1'!F28)</f>
        <v>0.44966470732312119</v>
      </c>
      <c r="Q282" s="216">
        <f ca="1">'A1'!G28+$C282*('A1'!G26-'A1'!G28)</f>
        <v>0.44639647318161813</v>
      </c>
      <c r="R282" s="216">
        <f ca="1">'A1'!H28+$C282*('A1'!H26-'A1'!H28)</f>
        <v>0.44019529757549086</v>
      </c>
      <c r="S282" s="216">
        <f ca="1">'A1'!I28+$C282*('A1'!I26-'A1'!I28)</f>
        <v>0.43812823904011505</v>
      </c>
      <c r="T282" s="216">
        <f ca="1">'A1'!J28+$C282*('A1'!J26-'A1'!J28)</f>
        <v>0.4360611805047393</v>
      </c>
      <c r="U282" s="217">
        <f t="shared" ca="1" si="46"/>
        <v>1207.385629195438</v>
      </c>
      <c r="V282" s="217">
        <f t="shared" ca="1" si="47"/>
        <v>1400.5641558573097</v>
      </c>
      <c r="W282" s="217">
        <f t="shared" ca="1" si="48"/>
        <v>1664.6269107002267</v>
      </c>
      <c r="X282" s="217">
        <f t="shared" ca="1" si="49"/>
        <v>1869.2974290153311</v>
      </c>
      <c r="Y282" s="217">
        <f t="shared" ca="1" si="50"/>
        <v>2081.0579924255039</v>
      </c>
      <c r="Z282" s="217">
        <f ca="1">F282*('A1'!F35+$C282*('A1'!F33-'A1'!F35))</f>
        <v>362.28485579330572</v>
      </c>
      <c r="AA282" s="217">
        <f ca="1">G282*('A1'!G35+$C282*('A1'!G33-'A1'!G35))</f>
        <v>406.0173494282094</v>
      </c>
      <c r="AB282" s="217">
        <f ca="1">H282*('A1'!H35+$C282*('A1'!H33-'A1'!H35))</f>
        <v>429.44849035011953</v>
      </c>
      <c r="AC282" s="217">
        <f ca="1">I282*('A1'!I35+$C282*('A1'!I33-'A1'!I35))</f>
        <v>446.57895306048988</v>
      </c>
      <c r="AD282" s="217">
        <f ca="1">J282*('A1'!J35+$C282*('A1'!J33-'A1'!J35))</f>
        <v>463.66244262611036</v>
      </c>
      <c r="AE282" s="217">
        <f ca="1">F282*('A1'!F43+$C282*('A1'!F41-'A1'!F43))</f>
        <v>636.18171616832751</v>
      </c>
      <c r="AF282" s="217">
        <f ca="1">G282*('A1'!G43+$C282*('A1'!G41-'A1'!G43))</f>
        <v>705.37528720726323</v>
      </c>
      <c r="AG282" s="217">
        <f ca="1">H282*('A1'!H43+$C282*('A1'!H41-'A1'!H43))</f>
        <v>701.10897598445501</v>
      </c>
      <c r="AH282" s="217">
        <f ca="1">I282*('A1'!I43+$C282*('A1'!I41-'A1'!I43))</f>
        <v>678.05249589708842</v>
      </c>
      <c r="AI282" s="217">
        <f ca="1">J282*('A1'!J43+$C282*('A1'!J41-'A1'!J43))</f>
        <v>686.15484497800958</v>
      </c>
      <c r="AJ282" s="217">
        <f ca="1">(U282-Z282)*DCF!$H$40</f>
        <v>204.514387163316</v>
      </c>
      <c r="AK282" s="217">
        <f ca="1">(V282-AA282)*DCF!$H$40</f>
        <v>240.68032715584226</v>
      </c>
      <c r="AL282" s="217">
        <f ca="1">(W282-AB282)*DCF!$H$40</f>
        <v>298.91317772472593</v>
      </c>
      <c r="AM282" s="217">
        <f ca="1">(X282-AC282)*DCF!$H$40</f>
        <v>344.29787118107157</v>
      </c>
      <c r="AN282" s="217">
        <f ca="1">(Y282-AD282)*DCF!$H$40</f>
        <v>391.40972305145323</v>
      </c>
      <c r="AO282" s="217">
        <f ca="1">(F282-DCF!$H$7)*DCF!$H$41</f>
        <v>294.63205939495958</v>
      </c>
      <c r="AP282" s="217">
        <f ca="1">(G282-F282)*DCF!$H$41</f>
        <v>253.19294686094599</v>
      </c>
      <c r="AQ282" s="217">
        <f ca="1">(H282-G282)*DCF!$H$41</f>
        <v>241.55071119329659</v>
      </c>
      <c r="AR282" s="217">
        <f ca="1">(I282-H282)*DCF!$H$41</f>
        <v>224.11303367248189</v>
      </c>
      <c r="AS282" s="217">
        <f ca="1">(J282-I282)*DCF!$H$41</f>
        <v>220.55575247297313</v>
      </c>
      <c r="AT282" s="217">
        <f ca="1">(U282-Z282)*(1-DCF!$H$40)+Z282-AE282-AO282</f>
        <v>72.057466468834946</v>
      </c>
      <c r="AU282" s="217">
        <f ca="1">(V282-AA282)*(1-DCF!$H$40)+AA282-AF282-AP282</f>
        <v>201.31559463325812</v>
      </c>
      <c r="AV282" s="217">
        <f ca="1">(W282-AB282)*(1-DCF!$H$40)+AB282-AG282-AQ282</f>
        <v>423.05404579774915</v>
      </c>
      <c r="AW282" s="217">
        <f ca="1">(X282-AC282)*(1-DCF!$H$40)+AC282-AH282-AR282</f>
        <v>622.83402826468932</v>
      </c>
      <c r="AX282" s="217">
        <f ca="1">(Y282-AD282)*(1-DCF!$H$40)+AD282-AI282-AS282</f>
        <v>782.93767192306791</v>
      </c>
      <c r="AY282" s="218">
        <f t="shared" ca="1" si="51"/>
        <v>0.10450462887796012</v>
      </c>
      <c r="AZ282" s="219">
        <f t="shared" ca="1" si="52"/>
        <v>12.400925775592023</v>
      </c>
      <c r="BA282" s="217">
        <f ca="1">SUMPRODUCT(AT282:AX282,(1+$AY282)^(-{1,2,3,4,5}))</f>
        <v>1439.0517155112091</v>
      </c>
      <c r="BB282" s="217">
        <f t="shared" ca="1" si="53"/>
        <v>25807.04569877122</v>
      </c>
      <c r="BC282" s="217">
        <f t="shared" ca="1" si="54"/>
        <v>15700.033871433034</v>
      </c>
      <c r="BD282" s="217">
        <f t="shared" ca="1" si="55"/>
        <v>17139.085586944242</v>
      </c>
      <c r="BE282" s="217">
        <f ca="1">BD282-(DCF!$J$48-DCF!$J$51)</f>
        <v>16576.945586944243</v>
      </c>
      <c r="BF282" s="220">
        <f ca="1">BE282/DCF!$J$55</f>
        <v>668.973025171053</v>
      </c>
    </row>
    <row r="283" spans="1:58" ht="15" customHeight="1">
      <c r="A283">
        <v>257</v>
      </c>
      <c r="B283" s="215">
        <f t="shared" ref="B283:B346" ca="1" si="56">RAND()</f>
        <v>0.78569640573229937</v>
      </c>
      <c r="C283" s="216">
        <f t="shared" ref="C283:C346" ca="1" si="57">IF(B283&lt;0.5,SQRT(0.5*B283),1-SQRT(0.5*(1-B283)))</f>
        <v>0.6726595088690519</v>
      </c>
      <c r="D283" s="215">
        <f t="shared" ref="D283:D346" ca="1" si="58">RAND()</f>
        <v>0.6850520252028871</v>
      </c>
      <c r="E283" s="216">
        <f t="shared" ref="E283:E346" ca="1" si="59">IF(D283&lt;0.5,SQRT(0.5*D283),1-SQRT(0.5*(1-D283)))</f>
        <v>0.60317007749092755</v>
      </c>
      <c r="F283" s="217">
        <f ca="1">DCF!$H$7*(1+('A1'!F14+$C283*('A1'!F12-'A1'!F14)))</f>
        <v>6406.5341643884958</v>
      </c>
      <c r="G283" s="217">
        <f ca="1">F283*(1+('A1'!G14+$C283*('A1'!G12-'A1'!G14)))</f>
        <v>7437.3386329373607</v>
      </c>
      <c r="H283" s="217">
        <f ca="1">G283*(1+('A1'!H14+$C283*('A1'!H12-'A1'!H14)))</f>
        <v>8459.5691163604115</v>
      </c>
      <c r="I283" s="217">
        <f ca="1">H283*(1+('A1'!I14+$C283*('A1'!I12-'A1'!I14)))</f>
        <v>9394.6844368133625</v>
      </c>
      <c r="J283" s="217">
        <f ca="1">I283*(1+('A1'!J14+$C283*('A1'!J12-'A1'!J14)))</f>
        <v>10306.778326001293</v>
      </c>
      <c r="K283" s="216">
        <f ca="1">'A1'!F21+$C283*('A1'!F19-'A1'!F21)</f>
        <v>0.34300372701220216</v>
      </c>
      <c r="L283" s="216">
        <f ca="1">'A1'!G21+$C283*('A1'!G19-'A1'!G21)</f>
        <v>0.33455053683482111</v>
      </c>
      <c r="M283" s="216">
        <f ca="1">'A1'!H21+$C283*('A1'!H19-'A1'!H21)</f>
        <v>0.3228239417461306</v>
      </c>
      <c r="N283" s="216">
        <f ca="1">'A1'!I21+$C283*('A1'!I19-'A1'!I21)</f>
        <v>0.3178239417461306</v>
      </c>
      <c r="O283" s="216">
        <f ca="1">'A1'!J21+$C283*('A1'!J19-'A1'!J21)</f>
        <v>0.3128239417461306</v>
      </c>
      <c r="P283" s="216">
        <f ca="1">'A1'!F28+$C283*('A1'!F26-'A1'!F28)</f>
        <v>0.44318351227827368</v>
      </c>
      <c r="Q283" s="216">
        <f ca="1">'A1'!G28+$C283*('A1'!G26-'A1'!G28)</f>
        <v>0.43473032210089269</v>
      </c>
      <c r="R283" s="216">
        <f ca="1">'A1'!H28+$C283*('A1'!H26-'A1'!H28)</f>
        <v>0.42464042946785691</v>
      </c>
      <c r="S283" s="216">
        <f ca="1">'A1'!I28+$C283*('A1'!I26-'A1'!I28)</f>
        <v>0.42127713192351163</v>
      </c>
      <c r="T283" s="216">
        <f ca="1">'A1'!J28+$C283*('A1'!J26-'A1'!J28)</f>
        <v>0.4179138343791664</v>
      </c>
      <c r="U283" s="217">
        <f t="shared" ref="U283:U346" ca="1" si="60">F283*(1-K283-P283)</f>
        <v>1369.7987562677888</v>
      </c>
      <c r="V283" s="217">
        <f t="shared" ref="V283:V346" ca="1" si="61">G283*(1-L283-Q283)</f>
        <v>1715.93638119554</v>
      </c>
      <c r="W283" s="217">
        <f t="shared" ref="W283:W346" ca="1" si="62">H283*(1-M283-R283)</f>
        <v>2136.3426060588085</v>
      </c>
      <c r="X283" s="217">
        <f t="shared" ref="X283:X346" ca="1" si="63">I283*(1-N283-S283)</f>
        <v>2451.0630827771283</v>
      </c>
      <c r="Y283" s="217">
        <f t="shared" ref="Y283:Y346" ca="1" si="64">J283*(1-O283-T283)</f>
        <v>2775.2260530426965</v>
      </c>
      <c r="Z283" s="217">
        <f ca="1">F283*('A1'!F35+$C283*('A1'!F33-'A1'!F35))</f>
        <v>362.84496924045789</v>
      </c>
      <c r="AA283" s="217">
        <f ca="1">G283*('A1'!G35+$C283*('A1'!G33-'A1'!G35))</f>
        <v>411.08702972087161</v>
      </c>
      <c r="AB283" s="217">
        <f ca="1">H283*('A1'!H35+$C283*('A1'!H33-'A1'!H35))</f>
        <v>444.97964130402198</v>
      </c>
      <c r="AC283" s="217">
        <f ca="1">I283*('A1'!I35+$C283*('A1'!I33-'A1'!I35))</f>
        <v>469.05861150421583</v>
      </c>
      <c r="AD283" s="217">
        <f ca="1">J283*('A1'!J35+$C283*('A1'!J33-'A1'!J35))</f>
        <v>493.98415689458977</v>
      </c>
      <c r="AE283" s="217">
        <f ca="1">F283*('A1'!F43+$C283*('A1'!F41-'A1'!F43))</f>
        <v>618.5304355913272</v>
      </c>
      <c r="AF283" s="217">
        <f ca="1">G283*('A1'!G43+$C283*('A1'!G41-'A1'!G43))</f>
        <v>680.19606346343994</v>
      </c>
      <c r="AG283" s="217">
        <f ca="1">H283*('A1'!H43+$C283*('A1'!H41-'A1'!H43))</f>
        <v>689.09042097092549</v>
      </c>
      <c r="AH283" s="217">
        <f ca="1">I283*('A1'!I43+$C283*('A1'!I41-'A1'!I43))</f>
        <v>671.31518782363833</v>
      </c>
      <c r="AI283" s="217">
        <f ca="1">J283*('A1'!J43+$C283*('A1'!J41-'A1'!J43))</f>
        <v>684.95671370245873</v>
      </c>
      <c r="AJ283" s="217">
        <f ca="1">(U283-Z283)*DCF!$H$40</f>
        <v>243.68281646061408</v>
      </c>
      <c r="AK283" s="217">
        <f ca="1">(V283-AA283)*DCF!$H$40</f>
        <v>315.7735430568697</v>
      </c>
      <c r="AL283" s="217">
        <f ca="1">(W283-AB283)*DCF!$H$40</f>
        <v>409.30983747065835</v>
      </c>
      <c r="AM283" s="217">
        <f ca="1">(X283-AC283)*DCF!$H$40</f>
        <v>479.6450820480448</v>
      </c>
      <c r="AN283" s="217">
        <f ca="1">(Y283-AD283)*DCF!$H$40</f>
        <v>552.06053886784184</v>
      </c>
      <c r="AO283" s="217">
        <f ca="1">(F283-DCF!$H$7)*DCF!$H$41</f>
        <v>345.40760796046766</v>
      </c>
      <c r="AP283" s="217">
        <f ca="1">(G283-F283)*DCF!$H$41</f>
        <v>342.05946957690503</v>
      </c>
      <c r="AQ283" s="217">
        <f ca="1">(H283-G283)*DCF!$H$41</f>
        <v>339.2143006881584</v>
      </c>
      <c r="AR283" s="217">
        <f ca="1">(I283-H283)*DCF!$H$41</f>
        <v>310.30623194491022</v>
      </c>
      <c r="AS283" s="217">
        <f ca="1">(J283-I283)*DCF!$H$41</f>
        <v>302.6668601652168</v>
      </c>
      <c r="AT283" s="217">
        <f ca="1">(U283-Z283)*(1-DCF!$H$40)+Z283-AE283-AO283</f>
        <v>162.17789625537989</v>
      </c>
      <c r="AU283" s="217">
        <f ca="1">(V283-AA283)*(1-DCF!$H$40)+AA283-AF283-AP283</f>
        <v>377.9073050983252</v>
      </c>
      <c r="AV283" s="217">
        <f ca="1">(W283-AB283)*(1-DCF!$H$40)+AB283-AG283-AQ283</f>
        <v>698.72804692906629</v>
      </c>
      <c r="AW283" s="217">
        <f ca="1">(X283-AC283)*(1-DCF!$H$40)+AC283-AH283-AR283</f>
        <v>989.79658096053504</v>
      </c>
      <c r="AX283" s="217">
        <f ca="1">(Y283-AD283)*(1-DCF!$H$40)+AD283-AI283-AS283</f>
        <v>1235.5419403071792</v>
      </c>
      <c r="AY283" s="218">
        <f t="shared" ref="AY283:AY346" ca="1" si="65">0.0925+$E283*(0.1125-0.0925)</f>
        <v>0.10456340154981855</v>
      </c>
      <c r="AZ283" s="219">
        <f t="shared" ref="AZ283:AZ346" ca="1" si="66">10+$E283*(14-10)</f>
        <v>12.41268030996371</v>
      </c>
      <c r="BA283" s="217">
        <f ca="1">SUMPRODUCT(AT283:AX283,(1+$AY283)^(-{1,2,3,4,5}))</f>
        <v>2391.4537119711908</v>
      </c>
      <c r="BB283" s="217">
        <f t="shared" ref="BB283:BB346" ca="1" si="67">Y283*$AZ283</f>
        <v>34447.993784301383</v>
      </c>
      <c r="BC283" s="217">
        <f t="shared" ref="BC283:BC346" ca="1" si="68">BB283*(1+$AY283)^(-5)</f>
        <v>20951.286117075095</v>
      </c>
      <c r="BD283" s="217">
        <f t="shared" ref="BD283:BD346" ca="1" si="69">BA283+BC283</f>
        <v>23342.739829046284</v>
      </c>
      <c r="BE283" s="217">
        <f ca="1">BD283-(DCF!$J$48-DCF!$J$51)</f>
        <v>22780.599829046285</v>
      </c>
      <c r="BF283" s="220">
        <f ca="1">BE283/DCF!$J$55</f>
        <v>919.325378907605</v>
      </c>
    </row>
    <row r="284" spans="1:58" ht="15" customHeight="1">
      <c r="A284">
        <v>258</v>
      </c>
      <c r="B284" s="215">
        <f t="shared" ca="1" si="56"/>
        <v>0.12383626261226621</v>
      </c>
      <c r="C284" s="216">
        <f t="shared" ca="1" si="57"/>
        <v>0.24883354136075206</v>
      </c>
      <c r="D284" s="215">
        <f t="shared" ca="1" si="58"/>
        <v>0.92912070358921539</v>
      </c>
      <c r="E284" s="216">
        <f t="shared" ca="1" si="59"/>
        <v>0.81174578834620381</v>
      </c>
      <c r="F284" s="217">
        <f ca="1">DCF!$H$7*(1+('A1'!F14+$C284*('A1'!F12-'A1'!F14)))</f>
        <v>6156.3834323153606</v>
      </c>
      <c r="G284" s="217">
        <f ca="1">F284*(1+('A1'!G14+$C284*('A1'!G12-'A1'!G14)))</f>
        <v>6755.5536419699356</v>
      </c>
      <c r="H284" s="217">
        <f ca="1">G284*(1+('A1'!H14+$C284*('A1'!H12-'A1'!H14)))</f>
        <v>7311.8624078243402</v>
      </c>
      <c r="I284" s="217">
        <f ca="1">H284*(1+('A1'!I14+$C284*('A1'!I12-'A1'!I14)))</f>
        <v>7841.2048237348918</v>
      </c>
      <c r="J284" s="217">
        <f ca="1">I284*(1+('A1'!J14+$C284*('A1'!J12-'A1'!J14)))</f>
        <v>8369.8458984593835</v>
      </c>
      <c r="K284" s="216">
        <f ca="1">'A1'!F21+$C284*('A1'!F19-'A1'!F21)</f>
        <v>0.36631415522515864</v>
      </c>
      <c r="L284" s="216">
        <f ca="1">'A1'!G21+$C284*('A1'!G19-'A1'!G21)</f>
        <v>0.36633748439794361</v>
      </c>
      <c r="M284" s="216">
        <f ca="1">'A1'!H21+$C284*('A1'!H19-'A1'!H21)</f>
        <v>0.35884914898433606</v>
      </c>
      <c r="N284" s="216">
        <f ca="1">'A1'!I21+$C284*('A1'!I19-'A1'!I21)</f>
        <v>0.35384914898433606</v>
      </c>
      <c r="O284" s="216">
        <f ca="1">'A1'!J21+$C284*('A1'!J19-'A1'!J21)</f>
        <v>0.34884914898433605</v>
      </c>
      <c r="P284" s="216">
        <f ca="1">'A1'!F28+$C284*('A1'!F26-'A1'!F28)</f>
        <v>0.45377916146598124</v>
      </c>
      <c r="Q284" s="216">
        <f ca="1">'A1'!G28+$C284*('A1'!G26-'A1'!G28)</f>
        <v>0.45380249063876615</v>
      </c>
      <c r="R284" s="216">
        <f ca="1">'A1'!H28+$C284*('A1'!H26-'A1'!H28)</f>
        <v>0.45006998751835492</v>
      </c>
      <c r="S284" s="216">
        <f ca="1">'A1'!I28+$C284*('A1'!I26-'A1'!I28)</f>
        <v>0.44882581981155112</v>
      </c>
      <c r="T284" s="216">
        <f ca="1">'A1'!J28+$C284*('A1'!J26-'A1'!J28)</f>
        <v>0.44758165210474737</v>
      </c>
      <c r="U284" s="217">
        <f t="shared" ca="1" si="60"/>
        <v>1107.5745244854729</v>
      </c>
      <c r="V284" s="217">
        <f t="shared" ca="1" si="61"/>
        <v>1215.0540466855584</v>
      </c>
      <c r="W284" s="217">
        <f t="shared" ca="1" si="62"/>
        <v>1397.156982660588</v>
      </c>
      <c r="X284" s="217">
        <f t="shared" ca="1" si="63"/>
        <v>1547.2659865213275</v>
      </c>
      <c r="Y284" s="217">
        <f t="shared" ca="1" si="64"/>
        <v>1703.8428245571974</v>
      </c>
      <c r="Z284" s="217">
        <f ca="1">F284*('A1'!F35+$C284*('A1'!F33-'A1'!F35))</f>
        <v>361.72343248173314</v>
      </c>
      <c r="AA284" s="217">
        <f ca="1">G284*('A1'!G35+$C284*('A1'!G33-'A1'!G35))</f>
        <v>402.03424243629695</v>
      </c>
      <c r="AB284" s="217">
        <f ca="1">H284*('A1'!H35+$C284*('A1'!H33-'A1'!H35))</f>
        <v>418.69794168376404</v>
      </c>
      <c r="AC284" s="217">
        <f ca="1">I284*('A1'!I35+$C284*('A1'!I33-'A1'!I35))</f>
        <v>431.37602259872415</v>
      </c>
      <c r="AD284" s="217">
        <f ca="1">J284*('A1'!J35+$C284*('A1'!J33-'A1'!J35))</f>
        <v>443.71898956703649</v>
      </c>
      <c r="AE284" s="217">
        <f ca="1">F284*('A1'!F43+$C284*('A1'!F41-'A1'!F43))</f>
        <v>646.56388372593574</v>
      </c>
      <c r="AF284" s="217">
        <f ca="1">G284*('A1'!G43+$C284*('A1'!G41-'A1'!G43))</f>
        <v>718.05337704610588</v>
      </c>
      <c r="AG284" s="217">
        <f ca="1">H284*('A1'!H43+$C284*('A1'!H41-'A1'!H43))</f>
        <v>704.06527123070362</v>
      </c>
      <c r="AH284" s="217">
        <f ca="1">I284*('A1'!I43+$C284*('A1'!I41-'A1'!I43))</f>
        <v>676.62404148594089</v>
      </c>
      <c r="AI284" s="217">
        <f ca="1">J284*('A1'!J43+$C284*('A1'!J41-'A1'!J43))</f>
        <v>680.39168701683502</v>
      </c>
      <c r="AJ284" s="217">
        <f ca="1">(U284-Z284)*DCF!$H$40</f>
        <v>180.49596426490501</v>
      </c>
      <c r="AK284" s="217">
        <f ca="1">(V284-AA284)*DCF!$H$40</f>
        <v>196.75079262832128</v>
      </c>
      <c r="AL284" s="217">
        <f ca="1">(W284-AB284)*DCF!$H$40</f>
        <v>236.78708791639139</v>
      </c>
      <c r="AM284" s="217">
        <f ca="1">(X284-AC284)*DCF!$H$40</f>
        <v>270.04537126926999</v>
      </c>
      <c r="AN284" s="217">
        <f ca="1">(Y284-AD284)*DCF!$H$40</f>
        <v>304.94996806761895</v>
      </c>
      <c r="AO284" s="217">
        <f ca="1">(F284-DCF!$H$7)*DCF!$H$41</f>
        <v>262.39824067700124</v>
      </c>
      <c r="AP284" s="217">
        <f ca="1">(G284-F284)*DCF!$H$41</f>
        <v>198.8270815213402</v>
      </c>
      <c r="AQ284" s="217">
        <f ca="1">(H284-G284)*DCF!$H$41</f>
        <v>184.60405166561384</v>
      </c>
      <c r="AR284" s="217">
        <f ca="1">(I284-H284)*DCF!$H$41</f>
        <v>175.65560834812908</v>
      </c>
      <c r="AS284" s="217">
        <f ca="1">(J284-I284)*DCF!$H$41</f>
        <v>175.42287711595486</v>
      </c>
      <c r="AT284" s="217">
        <f ca="1">(U284-Z284)*(1-DCF!$H$40)+Z284-AE284-AO284</f>
        <v>18.116435817630872</v>
      </c>
      <c r="AU284" s="217">
        <f ca="1">(V284-AA284)*(1-DCF!$H$40)+AA284-AF284-AP284</f>
        <v>101.42279548979107</v>
      </c>
      <c r="AV284" s="217">
        <f ca="1">(W284-AB284)*(1-DCF!$H$40)+AB284-AG284-AQ284</f>
        <v>271.70057184787925</v>
      </c>
      <c r="AW284" s="217">
        <f ca="1">(X284-AC284)*(1-DCF!$H$40)+AC284-AH284-AR284</f>
        <v>424.94096541798757</v>
      </c>
      <c r="AX284" s="217">
        <f ca="1">(Y284-AD284)*(1-DCF!$H$40)+AD284-AI284-AS284</f>
        <v>543.07829235678878</v>
      </c>
      <c r="AY284" s="218">
        <f t="shared" ca="1" si="65"/>
        <v>0.10873491576692408</v>
      </c>
      <c r="AZ284" s="219">
        <f t="shared" ca="1" si="66"/>
        <v>13.246983153384814</v>
      </c>
      <c r="BA284" s="217">
        <f ca="1">SUMPRODUCT(AT284:AX284,(1+$AY284)^(-{1,2,3,4,5}))</f>
        <v>903.52561518782682</v>
      </c>
      <c r="BB284" s="217">
        <f t="shared" ca="1" si="67"/>
        <v>22570.777192924794</v>
      </c>
      <c r="BC284" s="217">
        <f t="shared" ca="1" si="68"/>
        <v>13471.249877930002</v>
      </c>
      <c r="BD284" s="217">
        <f t="shared" ca="1" si="69"/>
        <v>14374.77549311783</v>
      </c>
      <c r="BE284" s="217">
        <f ca="1">BD284-(DCF!$J$48-DCF!$J$51)</f>
        <v>13812.63549311783</v>
      </c>
      <c r="BF284" s="220">
        <f ca="1">BE284/DCF!$J$55</f>
        <v>557.4175594021134</v>
      </c>
    </row>
    <row r="285" spans="1:58" ht="15" customHeight="1">
      <c r="A285">
        <v>259</v>
      </c>
      <c r="B285" s="215">
        <f t="shared" ca="1" si="56"/>
        <v>0.2814282159417707</v>
      </c>
      <c r="C285" s="216">
        <f t="shared" ca="1" si="57"/>
        <v>0.37511879181252084</v>
      </c>
      <c r="D285" s="215">
        <f t="shared" ca="1" si="58"/>
        <v>3.2712342567958075E-2</v>
      </c>
      <c r="E285" s="216">
        <f t="shared" ca="1" si="59"/>
        <v>0.12789124787873107</v>
      </c>
      <c r="F285" s="217">
        <f ca="1">DCF!$H$7*(1+('A1'!F14+$C285*('A1'!F12-'A1'!F14)))</f>
        <v>6230.9195633511035</v>
      </c>
      <c r="G285" s="217">
        <f ca="1">F285*(1+('A1'!G14+$C285*('A1'!G12-'A1'!G14)))</f>
        <v>6955.3749899249597</v>
      </c>
      <c r="H285" s="217">
        <f ca="1">G285*(1+('A1'!H14+$C285*('A1'!H12-'A1'!H14)))</f>
        <v>7642.3256815882851</v>
      </c>
      <c r="I285" s="217">
        <f ca="1">H285*(1+('A1'!I14+$C285*('A1'!I12-'A1'!I14)))</f>
        <v>8282.452163536067</v>
      </c>
      <c r="J285" s="217">
        <f ca="1">I285*(1+('A1'!J14+$C285*('A1'!J12-'A1'!J14)))</f>
        <v>8914.0580131310162</v>
      </c>
      <c r="K285" s="216">
        <f ca="1">'A1'!F21+$C285*('A1'!F19-'A1'!F21)</f>
        <v>0.35936846645031134</v>
      </c>
      <c r="L285" s="216">
        <f ca="1">'A1'!G21+$C285*('A1'!G19-'A1'!G21)</f>
        <v>0.35686609061406094</v>
      </c>
      <c r="M285" s="216">
        <f ca="1">'A1'!H21+$C285*('A1'!H19-'A1'!H21)</f>
        <v>0.3481149026959357</v>
      </c>
      <c r="N285" s="216">
        <f ca="1">'A1'!I21+$C285*('A1'!I19-'A1'!I21)</f>
        <v>0.3431149026959357</v>
      </c>
      <c r="O285" s="216">
        <f ca="1">'A1'!J21+$C285*('A1'!J19-'A1'!J21)</f>
        <v>0.33811490269593569</v>
      </c>
      <c r="P285" s="216">
        <f ca="1">'A1'!F28+$C285*('A1'!F26-'A1'!F28)</f>
        <v>0.450622030204687</v>
      </c>
      <c r="Q285" s="216">
        <f ca="1">'A1'!G28+$C285*('A1'!G26-'A1'!G28)</f>
        <v>0.44811965436843659</v>
      </c>
      <c r="R285" s="216">
        <f ca="1">'A1'!H28+$C285*('A1'!H26-'A1'!H28)</f>
        <v>0.4424928724912488</v>
      </c>
      <c r="S285" s="216">
        <f ca="1">'A1'!I28+$C285*('A1'!I26-'A1'!I28)</f>
        <v>0.44061727853218619</v>
      </c>
      <c r="T285" s="216">
        <f ca="1">'A1'!J28+$C285*('A1'!J26-'A1'!J28)</f>
        <v>0.43874168457312357</v>
      </c>
      <c r="U285" s="217">
        <f t="shared" ca="1" si="60"/>
        <v>1183.9339316149974</v>
      </c>
      <c r="V285" s="217">
        <f t="shared" ca="1" si="61"/>
        <v>1356.3972720275847</v>
      </c>
      <c r="W285" s="217">
        <f t="shared" ca="1" si="62"/>
        <v>1600.2435772118877</v>
      </c>
      <c r="X285" s="217">
        <f t="shared" ca="1" si="63"/>
        <v>1791.227863490368</v>
      </c>
      <c r="Y285" s="217">
        <f t="shared" ca="1" si="64"/>
        <v>1989.113326331644</v>
      </c>
      <c r="Z285" s="217">
        <f ca="1">F285*('A1'!F35+$C285*('A1'!F33-'A1'!F35))</f>
        <v>362.1684987086399</v>
      </c>
      <c r="AA285" s="217">
        <f ca="1">G285*('A1'!G35+$C285*('A1'!G33-'A1'!G35))</f>
        <v>405.14233074711075</v>
      </c>
      <c r="AB285" s="217">
        <f ca="1">H285*('A1'!H35+$C285*('A1'!H33-'A1'!H35))</f>
        <v>427.0049611558299</v>
      </c>
      <c r="AC285" s="217">
        <f ca="1">I285*('A1'!I35+$C285*('A1'!I33-'A1'!I35))</f>
        <v>443.09938409912411</v>
      </c>
      <c r="AD285" s="217">
        <f ca="1">J285*('A1'!J35+$C285*('A1'!J33-'A1'!J35))</f>
        <v>459.06128067094778</v>
      </c>
      <c r="AE285" s="217">
        <f ca="1">F285*('A1'!F43+$C285*('A1'!F41-'A1'!F43))</f>
        <v>638.65445159891601</v>
      </c>
      <c r="AF285" s="217">
        <f ca="1">G285*('A1'!G43+$C285*('A1'!G41-'A1'!G43))</f>
        <v>708.54990864254182</v>
      </c>
      <c r="AG285" s="217">
        <f ca="1">H285*('A1'!H43+$C285*('A1'!H41-'A1'!H43))</f>
        <v>702.10689739573797</v>
      </c>
      <c r="AH285" s="217">
        <f ca="1">I285*('A1'!I43+$C285*('A1'!I41-'A1'!I43))</f>
        <v>678.09133482685365</v>
      </c>
      <c r="AI285" s="217">
        <f ca="1">J285*('A1'!J43+$C285*('A1'!J41-'A1'!J43))</f>
        <v>685.23114766065646</v>
      </c>
      <c r="AJ285" s="217">
        <f ca="1">(U285-Z285)*DCF!$H$40</f>
        <v>198.86723476333853</v>
      </c>
      <c r="AK285" s="217">
        <f ca="1">(V285-AA285)*DCF!$H$40</f>
        <v>230.2036957898747</v>
      </c>
      <c r="AL285" s="217">
        <f ca="1">(W285-AB285)*DCF!$H$40</f>
        <v>283.92374508556594</v>
      </c>
      <c r="AM285" s="217">
        <f ca="1">(X285-AC285)*DCF!$H$40</f>
        <v>326.24709201268104</v>
      </c>
      <c r="AN285" s="217">
        <f ca="1">(Y285-AD285)*DCF!$H$40</f>
        <v>370.27259504988848</v>
      </c>
      <c r="AO285" s="217">
        <f ca="1">(F285-DCF!$H$7)*DCF!$H$41</f>
        <v>287.13211623178336</v>
      </c>
      <c r="AP285" s="217">
        <f ca="1">(G285-F285)*DCF!$H$41</f>
        <v>240.40140153332729</v>
      </c>
      <c r="AQ285" s="217">
        <f ca="1">(H285-G285)*DCF!$H$41</f>
        <v>227.95592800120471</v>
      </c>
      <c r="AR285" s="217">
        <f ca="1">(I285-H285)*DCF!$H$41</f>
        <v>212.41790422720581</v>
      </c>
      <c r="AS285" s="217">
        <f ca="1">(J285-I285)*DCF!$H$41</f>
        <v>209.59043978366026</v>
      </c>
      <c r="AT285" s="217">
        <f ca="1">(U285-Z285)*(1-DCF!$H$40)+Z285-AE285-AO285</f>
        <v>59.280129020959521</v>
      </c>
      <c r="AU285" s="217">
        <f ca="1">(V285-AA285)*(1-DCF!$H$40)+AA285-AF285-AP285</f>
        <v>177.24226606184087</v>
      </c>
      <c r="AV285" s="217">
        <f ca="1">(W285-AB285)*(1-DCF!$H$40)+AB285-AG285-AQ285</f>
        <v>386.25700672937899</v>
      </c>
      <c r="AW285" s="217">
        <f ca="1">(X285-AC285)*(1-DCF!$H$40)+AC285-AH285-AR285</f>
        <v>574.47153242362765</v>
      </c>
      <c r="AX285" s="217">
        <f ca="1">(Y285-AD285)*(1-DCF!$H$40)+AD285-AI285-AS285</f>
        <v>724.01914383743883</v>
      </c>
      <c r="AY285" s="218">
        <f t="shared" ca="1" si="65"/>
        <v>9.5057824957574616E-2</v>
      </c>
      <c r="AZ285" s="219">
        <f t="shared" ca="1" si="66"/>
        <v>10.511564991514923</v>
      </c>
      <c r="BA285" s="217">
        <f ca="1">SUMPRODUCT(AT285:AX285,(1+$AY285)^(-{1,2,3,4,5}))</f>
        <v>1355.3869702608336</v>
      </c>
      <c r="BB285" s="217">
        <f t="shared" ca="1" si="67"/>
        <v>20908.694005223508</v>
      </c>
      <c r="BC285" s="217">
        <f t="shared" ca="1" si="68"/>
        <v>13278.274499141684</v>
      </c>
      <c r="BD285" s="217">
        <f t="shared" ca="1" si="69"/>
        <v>14633.661469402517</v>
      </c>
      <c r="BE285" s="217">
        <f ca="1">BD285-(DCF!$J$48-DCF!$J$51)</f>
        <v>14071.521469402518</v>
      </c>
      <c r="BF285" s="220">
        <f ca="1">BE285/DCF!$J$55</f>
        <v>567.86506517579039</v>
      </c>
    </row>
    <row r="286" spans="1:58" ht="15" customHeight="1">
      <c r="A286">
        <v>260</v>
      </c>
      <c r="B286" s="215">
        <f t="shared" ca="1" si="56"/>
        <v>0.33299780844742122</v>
      </c>
      <c r="C286" s="216">
        <f t="shared" ca="1" si="57"/>
        <v>0.4080427725419366</v>
      </c>
      <c r="D286" s="215">
        <f t="shared" ca="1" si="58"/>
        <v>0.47142160693344992</v>
      </c>
      <c r="E286" s="216">
        <f t="shared" ca="1" si="59"/>
        <v>0.48550056999629254</v>
      </c>
      <c r="F286" s="217">
        <f ca="1">DCF!$H$7*(1+('A1'!F14+$C286*('A1'!F12-'A1'!F14)))</f>
        <v>6250.3519684268103</v>
      </c>
      <c r="G286" s="217">
        <f ca="1">F286*(1+('A1'!G14+$C286*('A1'!G12-'A1'!G14)))</f>
        <v>7007.9347285163931</v>
      </c>
      <c r="H286" s="217">
        <f ca="1">G286*(1+('A1'!H14+$C286*('A1'!H12-'A1'!H14)))</f>
        <v>7730.0712900763901</v>
      </c>
      <c r="I286" s="217">
        <f ca="1">H286*(1+('A1'!I14+$C286*('A1'!I12-'A1'!I14)))</f>
        <v>8400.4528294836728</v>
      </c>
      <c r="J286" s="217">
        <f ca="1">I286*(1+('A1'!J14+$C286*('A1'!J12-'A1'!J14)))</f>
        <v>9060.4175553783753</v>
      </c>
      <c r="K286" s="216">
        <f ca="1">'A1'!F21+$C286*('A1'!F19-'A1'!F21)</f>
        <v>0.35755764751019348</v>
      </c>
      <c r="L286" s="216">
        <f ca="1">'A1'!G21+$C286*('A1'!G19-'A1'!G21)</f>
        <v>0.35439679205935476</v>
      </c>
      <c r="M286" s="216">
        <f ca="1">'A1'!H21+$C286*('A1'!H19-'A1'!H21)</f>
        <v>0.34531636433393537</v>
      </c>
      <c r="N286" s="216">
        <f ca="1">'A1'!I21+$C286*('A1'!I19-'A1'!I21)</f>
        <v>0.34031636433393536</v>
      </c>
      <c r="O286" s="216">
        <f ca="1">'A1'!J21+$C286*('A1'!J19-'A1'!J21)</f>
        <v>0.33531636433393536</v>
      </c>
      <c r="P286" s="216">
        <f ca="1">'A1'!F28+$C286*('A1'!F26-'A1'!F28)</f>
        <v>0.4497989306864516</v>
      </c>
      <c r="Q286" s="216">
        <f ca="1">'A1'!G28+$C286*('A1'!G26-'A1'!G28)</f>
        <v>0.44663807523561289</v>
      </c>
      <c r="R286" s="216">
        <f ca="1">'A1'!H28+$C286*('A1'!H26-'A1'!H28)</f>
        <v>0.44051743364748386</v>
      </c>
      <c r="S286" s="216">
        <f ca="1">'A1'!I28+$C286*('A1'!I26-'A1'!I28)</f>
        <v>0.43847721978477416</v>
      </c>
      <c r="T286" s="216">
        <f ca="1">'A1'!J28+$C286*('A1'!J26-'A1'!J28)</f>
        <v>0.43643700592206447</v>
      </c>
      <c r="U286" s="217">
        <f t="shared" ca="1" si="60"/>
        <v>1204.0891906730758</v>
      </c>
      <c r="V286" s="217">
        <f t="shared" ca="1" si="61"/>
        <v>1394.3346632474695</v>
      </c>
      <c r="W286" s="217">
        <f t="shared" ca="1" si="62"/>
        <v>1655.5200095285311</v>
      </c>
      <c r="X286" s="217">
        <f t="shared" ca="1" si="63"/>
        <v>1858.2340621899291</v>
      </c>
      <c r="Y286" s="217">
        <f t="shared" ca="1" si="64"/>
        <v>2068.0097710884866</v>
      </c>
      <c r="Z286" s="217">
        <f ca="1">F286*('A1'!F35+$C286*('A1'!F33-'A1'!F35))</f>
        <v>362.26906337280951</v>
      </c>
      <c r="AA286" s="217">
        <f ca="1">G286*('A1'!G35+$C286*('A1'!G33-'A1'!G35))</f>
        <v>405.89658200384883</v>
      </c>
      <c r="AB286" s="217">
        <f ca="1">H286*('A1'!H35+$C286*('A1'!H33-'A1'!H35))</f>
        <v>429.10808047193785</v>
      </c>
      <c r="AC286" s="217">
        <f ca="1">I286*('A1'!I35+$C286*('A1'!I33-'A1'!I35))</f>
        <v>446.09333535224971</v>
      </c>
      <c r="AD286" s="217">
        <f ca="1">J286*('A1'!J35+$C286*('A1'!J33-'A1'!J35))</f>
        <v>463.01892830497826</v>
      </c>
      <c r="AE286" s="217">
        <f ca="1">F286*('A1'!F43+$C286*('A1'!F41-'A1'!F43))</f>
        <v>636.53049759575254</v>
      </c>
      <c r="AF286" s="217">
        <f ca="1">G286*('A1'!G43+$C286*('A1'!G41-'A1'!G43))</f>
        <v>705.82869470479886</v>
      </c>
      <c r="AG286" s="217">
        <f ca="1">H286*('A1'!H43+$C286*('A1'!H41-'A1'!H43))</f>
        <v>701.26049521778509</v>
      </c>
      <c r="AH286" s="217">
        <f ca="1">I286*('A1'!I43+$C286*('A1'!I41-'A1'!I43))</f>
        <v>678.07197659068936</v>
      </c>
      <c r="AI286" s="217">
        <f ca="1">J286*('A1'!J43+$C286*('A1'!J41-'A1'!J43))</f>
        <v>686.04125349510582</v>
      </c>
      <c r="AJ286" s="217">
        <f ca="1">(U286-Z286)*DCF!$H$40</f>
        <v>203.72047080666442</v>
      </c>
      <c r="AK286" s="217">
        <f ca="1">(V286-AA286)*DCF!$H$40</f>
        <v>239.20201566095619</v>
      </c>
      <c r="AL286" s="217">
        <f ca="1">(W286-AB286)*DCF!$H$40</f>
        <v>296.79168683169553</v>
      </c>
      <c r="AM286" s="217">
        <f ca="1">(X286-AC286)*DCF!$H$40</f>
        <v>341.7380558947184</v>
      </c>
      <c r="AN286" s="217">
        <f ca="1">(Y286-AD286)*DCF!$H$40</f>
        <v>388.407783953609</v>
      </c>
      <c r="AO286" s="217">
        <f ca="1">(F286-DCF!$H$7)*DCF!$H$41</f>
        <v>293.58051491030028</v>
      </c>
      <c r="AP286" s="217">
        <f ca="1">(G286-F286)*DCF!$H$41</f>
        <v>251.39428958981662</v>
      </c>
      <c r="AQ286" s="217">
        <f ca="1">(H286-G286)*DCF!$H$41</f>
        <v>239.63191540781824</v>
      </c>
      <c r="AR286" s="217">
        <f ca="1">(I286-H286)*DCF!$H$41</f>
        <v>222.45766367953399</v>
      </c>
      <c r="AS286" s="217">
        <f ca="1">(J286-I286)*DCF!$H$41</f>
        <v>219.00097541952789</v>
      </c>
      <c r="AT286" s="217">
        <f ca="1">(U286-Z286)*(1-DCF!$H$40)+Z286-AE286-AO286</f>
        <v>70.257707360358495</v>
      </c>
      <c r="AU286" s="217">
        <f ca="1">(V286-AA286)*(1-DCF!$H$40)+AA286-AF286-AP286</f>
        <v>197.90966329189777</v>
      </c>
      <c r="AV286" s="217">
        <f ca="1">(W286-AB286)*(1-DCF!$H$40)+AB286-AG286-AQ286</f>
        <v>417.83591207123209</v>
      </c>
      <c r="AW286" s="217">
        <f ca="1">(X286-AC286)*(1-DCF!$H$40)+AC286-AH286-AR286</f>
        <v>615.96636602498711</v>
      </c>
      <c r="AX286" s="217">
        <f ca="1">(Y286-AD286)*(1-DCF!$H$40)+AD286-AI286-AS286</f>
        <v>774.55975822024391</v>
      </c>
      <c r="AY286" s="218">
        <f t="shared" ca="1" si="65"/>
        <v>0.10221001139992585</v>
      </c>
      <c r="AZ286" s="219">
        <f t="shared" ca="1" si="66"/>
        <v>11.94200227998517</v>
      </c>
      <c r="BA286" s="217">
        <f ca="1">SUMPRODUCT(AT286:AX286,(1+$AY286)^(-{1,2,3,4,5}))</f>
        <v>1432.1783561632963</v>
      </c>
      <c r="BB286" s="217">
        <f t="shared" ca="1" si="67"/>
        <v>24696.177401370314</v>
      </c>
      <c r="BC286" s="217">
        <f t="shared" ca="1" si="68"/>
        <v>15181.265623787847</v>
      </c>
      <c r="BD286" s="217">
        <f t="shared" ca="1" si="69"/>
        <v>16613.443979951142</v>
      </c>
      <c r="BE286" s="217">
        <f ca="1">BD286-(DCF!$J$48-DCF!$J$51)</f>
        <v>16051.303979951143</v>
      </c>
      <c r="BF286" s="220">
        <f ca="1">BE286/DCF!$J$55</f>
        <v>647.76042878882845</v>
      </c>
    </row>
    <row r="287" spans="1:58" ht="15" customHeight="1">
      <c r="A287">
        <v>261</v>
      </c>
      <c r="B287" s="215">
        <f t="shared" ca="1" si="56"/>
        <v>2.3607049484568599E-3</v>
      </c>
      <c r="C287" s="216">
        <f t="shared" ca="1" si="57"/>
        <v>3.4356258152313822E-2</v>
      </c>
      <c r="D287" s="215">
        <f t="shared" ca="1" si="58"/>
        <v>0.19190365498967277</v>
      </c>
      <c r="E287" s="216">
        <f t="shared" ca="1" si="59"/>
        <v>0.30976091989603272</v>
      </c>
      <c r="F287" s="217">
        <f ca="1">DCF!$H$7*(1+('A1'!F14+$C287*('A1'!F12-'A1'!F14)))</f>
        <v>6029.7945644291622</v>
      </c>
      <c r="G287" s="217">
        <f ca="1">F287*(1+('A1'!G14+$C287*('A1'!G12-'A1'!G14)))</f>
        <v>6422.656415094053</v>
      </c>
      <c r="H287" s="217">
        <f ca="1">G287*(1+('A1'!H14+$C287*('A1'!H12-'A1'!H14)))</f>
        <v>6772.4748332854315</v>
      </c>
      <c r="I287" s="217">
        <f ca="1">H287*(1+('A1'!I14+$C287*('A1'!I12-'A1'!I14)))</f>
        <v>7132.0394953829191</v>
      </c>
      <c r="J287" s="217">
        <f ca="1">I287*(1+('A1'!J14+$C287*('A1'!J12-'A1'!J14)))</f>
        <v>7505.7935834559757</v>
      </c>
      <c r="K287" s="216">
        <f ca="1">'A1'!F21+$C287*('A1'!F19-'A1'!F21)</f>
        <v>0.37811040580162275</v>
      </c>
      <c r="L287" s="216">
        <f ca="1">'A1'!G21+$C287*('A1'!G19-'A1'!G21)</f>
        <v>0.38242328063857645</v>
      </c>
      <c r="M287" s="216">
        <f ca="1">'A1'!H21+$C287*('A1'!H19-'A1'!H21)</f>
        <v>0.37707971805705331</v>
      </c>
      <c r="N287" s="216">
        <f ca="1">'A1'!I21+$C287*('A1'!I19-'A1'!I21)</f>
        <v>0.37207971805705331</v>
      </c>
      <c r="O287" s="216">
        <f ca="1">'A1'!J21+$C287*('A1'!J19-'A1'!J21)</f>
        <v>0.36707971805705331</v>
      </c>
      <c r="P287" s="216">
        <f ca="1">'A1'!F28+$C287*('A1'!F26-'A1'!F28)</f>
        <v>0.45914109354619215</v>
      </c>
      <c r="Q287" s="216">
        <f ca="1">'A1'!G28+$C287*('A1'!G26-'A1'!G28)</f>
        <v>0.4634539683831459</v>
      </c>
      <c r="R287" s="216">
        <f ca="1">'A1'!H28+$C287*('A1'!H26-'A1'!H28)</f>
        <v>0.46293862451086121</v>
      </c>
      <c r="S287" s="216">
        <f ca="1">'A1'!I28+$C287*('A1'!I26-'A1'!I28)</f>
        <v>0.46276684322009964</v>
      </c>
      <c r="T287" s="216">
        <f ca="1">'A1'!J28+$C287*('A1'!J26-'A1'!J28)</f>
        <v>0.46259506192933808</v>
      </c>
      <c r="U287" s="217">
        <f t="shared" ca="1" si="60"/>
        <v>981.34002460154204</v>
      </c>
      <c r="V287" s="217">
        <f t="shared" ca="1" si="61"/>
        <v>989.87747528257819</v>
      </c>
      <c r="W287" s="217">
        <f t="shared" ca="1" si="62"/>
        <v>1083.47174874609</v>
      </c>
      <c r="X287" s="217">
        <f t="shared" ca="1" si="63"/>
        <v>1177.880847769648</v>
      </c>
      <c r="Y287" s="217">
        <f t="shared" ca="1" si="64"/>
        <v>1278.425943478871</v>
      </c>
      <c r="Z287" s="217">
        <f ca="1">F287*('A1'!F35+$C287*('A1'!F33-'A1'!F35))</f>
        <v>360.75186797244498</v>
      </c>
      <c r="AA287" s="217">
        <f ca="1">G287*('A1'!G35+$C287*('A1'!G33-'A1'!G35))</f>
        <v>395.99811331762544</v>
      </c>
      <c r="AB287" s="217">
        <f ca="1">H287*('A1'!H35+$C287*('A1'!H33-'A1'!H35))</f>
        <v>403.78904416639944</v>
      </c>
      <c r="AC287" s="217">
        <f ca="1">I287*('A1'!I35+$C287*('A1'!I33-'A1'!I35))</f>
        <v>410.71792845153885</v>
      </c>
      <c r="AD287" s="217">
        <f ca="1">J287*('A1'!J35+$C287*('A1'!J33-'A1'!J35))</f>
        <v>417.22998888964037</v>
      </c>
      <c r="AE287" s="217">
        <f ca="1">F287*('A1'!F43+$C287*('A1'!F41-'A1'!F43))</f>
        <v>659.1341785139889</v>
      </c>
      <c r="AF287" s="217">
        <f ca="1">G287*('A1'!G43+$C287*('A1'!G41-'A1'!G43))</f>
        <v>730.88244227209566</v>
      </c>
      <c r="AG287" s="217">
        <f ca="1">H287*('A1'!H43+$C287*('A1'!H41-'A1'!H43))</f>
        <v>702.96616621538612</v>
      </c>
      <c r="AH287" s="217">
        <f ca="1">I287*('A1'!I43+$C287*('A1'!I41-'A1'!I43))</f>
        <v>668.96769540942171</v>
      </c>
      <c r="AI287" s="217">
        <f ca="1">J287*('A1'!J43+$C287*('A1'!J41-'A1'!J43))</f>
        <v>666.49593814134596</v>
      </c>
      <c r="AJ287" s="217">
        <f ca="1">(U287-Z287)*DCF!$H$40</f>
        <v>150.18233390424149</v>
      </c>
      <c r="AK287" s="217">
        <f ca="1">(V287-AA287)*DCF!$H$40</f>
        <v>143.71880559551857</v>
      </c>
      <c r="AL287" s="217">
        <f ca="1">(W287-AB287)*DCF!$H$40</f>
        <v>164.48321450828513</v>
      </c>
      <c r="AM287" s="217">
        <f ca="1">(X287-AC287)*DCF!$H$40</f>
        <v>185.65342647498238</v>
      </c>
      <c r="AN287" s="217">
        <f ca="1">(Y287-AD287)*DCF!$H$40</f>
        <v>208.4094210105938</v>
      </c>
      <c r="AO287" s="217">
        <f ca="1">(F287-DCF!$H$7)*DCF!$H$41</f>
        <v>220.3913205241893</v>
      </c>
      <c r="AP287" s="217">
        <f ca="1">(G287-F287)*DCF!$H$41</f>
        <v>130.36625311162348</v>
      </c>
      <c r="AQ287" s="217">
        <f ca="1">(H287-G287)*DCF!$H$41</f>
        <v>116.08283260861948</v>
      </c>
      <c r="AR287" s="217">
        <f ca="1">(I287-H287)*DCF!$H$41</f>
        <v>119.31700079726157</v>
      </c>
      <c r="AS287" s="217">
        <f ca="1">(J287-I287)*DCF!$H$41</f>
        <v>124.02558294925466</v>
      </c>
      <c r="AT287" s="217">
        <f ca="1">(U287-Z287)*(1-DCF!$H$40)+Z287-AE287-AO287</f>
        <v>-48.367808340877701</v>
      </c>
      <c r="AU287" s="217">
        <f ca="1">(V287-AA287)*(1-DCF!$H$40)+AA287-AF287-AP287</f>
        <v>-15.090025696659524</v>
      </c>
      <c r="AV287" s="217">
        <f ca="1">(W287-AB287)*(1-DCF!$H$40)+AB287-AG287-AQ287</f>
        <v>99.939535413799362</v>
      </c>
      <c r="AW287" s="217">
        <f ca="1">(X287-AC287)*(1-DCF!$H$40)+AC287-AH287-AR287</f>
        <v>203.94272508798213</v>
      </c>
      <c r="AX287" s="217">
        <f ca="1">(Y287-AD287)*(1-DCF!$H$40)+AD287-AI287-AS287</f>
        <v>279.49500137767672</v>
      </c>
      <c r="AY287" s="218">
        <f t="shared" ca="1" si="65"/>
        <v>9.8695218397920656E-2</v>
      </c>
      <c r="AZ287" s="219">
        <f t="shared" ca="1" si="66"/>
        <v>11.239043679584132</v>
      </c>
      <c r="BA287" s="217">
        <f ca="1">SUMPRODUCT(AT287:AX287,(1+$AY287)^(-{1,2,3,4,5}))</f>
        <v>333.36603413077819</v>
      </c>
      <c r="BB287" s="217">
        <f t="shared" ca="1" si="67"/>
        <v>14368.285019872585</v>
      </c>
      <c r="BC287" s="217">
        <f t="shared" ca="1" si="68"/>
        <v>8974.6756566611894</v>
      </c>
      <c r="BD287" s="217">
        <f t="shared" ca="1" si="69"/>
        <v>9308.041690791968</v>
      </c>
      <c r="BE287" s="217">
        <f ca="1">BD287-(DCF!$J$48-DCF!$J$51)</f>
        <v>8745.9016907919686</v>
      </c>
      <c r="BF287" s="220">
        <f ca="1">BE287/DCF!$J$55</f>
        <v>352.94634233134678</v>
      </c>
    </row>
    <row r="288" spans="1:58" ht="15" customHeight="1">
      <c r="A288">
        <v>262</v>
      </c>
      <c r="B288" s="215">
        <f t="shared" ca="1" si="56"/>
        <v>0.67102888644417913</v>
      </c>
      <c r="C288" s="216">
        <f t="shared" ca="1" si="57"/>
        <v>0.59443180995310985</v>
      </c>
      <c r="D288" s="215">
        <f t="shared" ca="1" si="58"/>
        <v>0.36356323855416994</v>
      </c>
      <c r="E288" s="216">
        <f t="shared" ca="1" si="59"/>
        <v>0.42635855717586457</v>
      </c>
      <c r="F288" s="217">
        <f ca="1">DCF!$H$7*(1+('A1'!F14+$C288*('A1'!F12-'A1'!F14)))</f>
        <v>6360.3625806432492</v>
      </c>
      <c r="G288" s="217">
        <f ca="1">F288*(1+('A1'!G14+$C288*('A1'!G12-'A1'!G14)))</f>
        <v>7309.104611597314</v>
      </c>
      <c r="H288" s="217">
        <f ca="1">G288*(1+('A1'!H14+$C288*('A1'!H12-'A1'!H14)))</f>
        <v>8239.3791990202735</v>
      </c>
      <c r="I288" s="217">
        <f ca="1">H288*(1+('A1'!I14+$C288*('A1'!I12-'A1'!I14)))</f>
        <v>9092.1455770860121</v>
      </c>
      <c r="J288" s="217">
        <f ca="1">I288*(1+('A1'!J14+$C288*('A1'!J12-'A1'!J14)))</f>
        <v>9925.0790945624194</v>
      </c>
      <c r="K288" s="216">
        <f ca="1">'A1'!F21+$C288*('A1'!F19-'A1'!F21)</f>
        <v>0.34730625045257896</v>
      </c>
      <c r="L288" s="216">
        <f ca="1">'A1'!G21+$C288*('A1'!G19-'A1'!G21)</f>
        <v>0.34041761425351674</v>
      </c>
      <c r="M288" s="216">
        <f ca="1">'A1'!H21+$C288*('A1'!H19-'A1'!H21)</f>
        <v>0.32947329615398568</v>
      </c>
      <c r="N288" s="216">
        <f ca="1">'A1'!I21+$C288*('A1'!I19-'A1'!I21)</f>
        <v>0.32447329615398568</v>
      </c>
      <c r="O288" s="216">
        <f ca="1">'A1'!J21+$C288*('A1'!J19-'A1'!J21)</f>
        <v>0.31947329615398568</v>
      </c>
      <c r="P288" s="216">
        <f ca="1">'A1'!F28+$C288*('A1'!F26-'A1'!F28)</f>
        <v>0.44513920475117225</v>
      </c>
      <c r="Q288" s="216">
        <f ca="1">'A1'!G28+$C288*('A1'!G26-'A1'!G28)</f>
        <v>0.43825056855211009</v>
      </c>
      <c r="R288" s="216">
        <f ca="1">'A1'!H28+$C288*('A1'!H26-'A1'!H28)</f>
        <v>0.42933409140281342</v>
      </c>
      <c r="S288" s="216">
        <f ca="1">'A1'!I28+$C288*('A1'!I26-'A1'!I28)</f>
        <v>0.42636193235304787</v>
      </c>
      <c r="T288" s="216">
        <f ca="1">'A1'!J28+$C288*('A1'!J26-'A1'!J28)</f>
        <v>0.42338977330328231</v>
      </c>
      <c r="U288" s="217">
        <f t="shared" ca="1" si="60"/>
        <v>1320.1221601645036</v>
      </c>
      <c r="V288" s="217">
        <f t="shared" ca="1" si="61"/>
        <v>1617.737405748607</v>
      </c>
      <c r="W288" s="217">
        <f t="shared" ca="1" si="62"/>
        <v>1987.2773939218678</v>
      </c>
      <c r="X288" s="217">
        <f t="shared" ca="1" si="63"/>
        <v>2265.442375095422</v>
      </c>
      <c r="Y288" s="217">
        <f t="shared" ca="1" si="64"/>
        <v>2552.1043737696182</v>
      </c>
      <c r="Z288" s="217">
        <f ca="1">F288*('A1'!F35+$C288*('A1'!F33-'A1'!F35))</f>
        <v>362.71774563474594</v>
      </c>
      <c r="AA288" s="217">
        <f ca="1">G288*('A1'!G35+$C288*('A1'!G33-'A1'!G35))</f>
        <v>409.71684308494929</v>
      </c>
      <c r="AB288" s="217">
        <f ca="1">H288*('A1'!H35+$C288*('A1'!H33-'A1'!H35))</f>
        <v>440.4875119494165</v>
      </c>
      <c r="AC288" s="217">
        <f ca="1">I288*('A1'!I35+$C288*('A1'!I33-'A1'!I35))</f>
        <v>462.48851685005593</v>
      </c>
      <c r="AD288" s="217">
        <f ca="1">J288*('A1'!J35+$C288*('A1'!J33-'A1'!J35))</f>
        <v>485.00703653419339</v>
      </c>
      <c r="AE288" s="217">
        <f ca="1">F288*('A1'!F43+$C288*('A1'!F41-'A1'!F43))</f>
        <v>624.02384705536133</v>
      </c>
      <c r="AF288" s="217">
        <f ca="1">G288*('A1'!G43+$C288*('A1'!G41-'A1'!G43))</f>
        <v>688.4802804143967</v>
      </c>
      <c r="AG288" s="217">
        <f ca="1">H288*('A1'!H43+$C288*('A1'!H41-'A1'!H43))</f>
        <v>693.71359774140183</v>
      </c>
      <c r="AH288" s="217">
        <f ca="1">I288*('A1'!I43+$C288*('A1'!I41-'A1'!I43))</f>
        <v>674.5907105121172</v>
      </c>
      <c r="AI288" s="217">
        <f ca="1">J288*('A1'!J43+$C288*('A1'!J41-'A1'!J43))</f>
        <v>686.76472295681981</v>
      </c>
      <c r="AJ288" s="217">
        <f ca="1">(U288-Z288)*DCF!$H$40</f>
        <v>231.69186831620135</v>
      </c>
      <c r="AK288" s="217">
        <f ca="1">(V288-AA288)*DCF!$H$40</f>
        <v>292.34097616460519</v>
      </c>
      <c r="AL288" s="217">
        <f ca="1">(W288-AB288)*DCF!$H$40</f>
        <v>374.32315143733319</v>
      </c>
      <c r="AM288" s="217">
        <f ca="1">(X288-AC288)*DCF!$H$40</f>
        <v>436.31483369537858</v>
      </c>
      <c r="AN288" s="217">
        <f ca="1">(Y288-AD288)*DCF!$H$40</f>
        <v>500.23755561097278</v>
      </c>
      <c r="AO288" s="217">
        <f ca="1">(F288-DCF!$H$7)*DCF!$H$41</f>
        <v>330.0861498883483</v>
      </c>
      <c r="AP288" s="217">
        <f ca="1">(G288-F288)*DCF!$H$41</f>
        <v>314.82808405974521</v>
      </c>
      <c r="AQ288" s="217">
        <f ca="1">(H288-G288)*DCF!$H$41</f>
        <v>308.69989570644464</v>
      </c>
      <c r="AR288" s="217">
        <f ca="1">(I288-H288)*DCF!$H$41</f>
        <v>282.97977342378704</v>
      </c>
      <c r="AS288" s="217">
        <f ca="1">(J288-I288)*DCF!$H$41</f>
        <v>276.39848863082364</v>
      </c>
      <c r="AT288" s="217">
        <f ca="1">(U288-Z288)*(1-DCF!$H$40)+Z288-AE288-AO288</f>
        <v>134.32029490459257</v>
      </c>
      <c r="AU288" s="217">
        <f ca="1">(V288-AA288)*(1-DCF!$H$40)+AA288-AF288-AP288</f>
        <v>322.08806510986</v>
      </c>
      <c r="AV288" s="217">
        <f ca="1">(W288-AB288)*(1-DCF!$H$40)+AB288-AG288-AQ288</f>
        <v>610.54074903668823</v>
      </c>
      <c r="AW288" s="217">
        <f ca="1">(X288-AC288)*(1-DCF!$H$40)+AC288-AH288-AR288</f>
        <v>871.55705746413901</v>
      </c>
      <c r="AX288" s="217">
        <f ca="1">(Y288-AD288)*(1-DCF!$H$40)+AD288-AI288-AS288</f>
        <v>1088.7036065710022</v>
      </c>
      <c r="AY288" s="218">
        <f t="shared" ca="1" si="65"/>
        <v>0.10102717114351729</v>
      </c>
      <c r="AZ288" s="219">
        <f t="shared" ca="1" si="66"/>
        <v>11.705434228703458</v>
      </c>
      <c r="BA288" s="217">
        <f ca="1">SUMPRODUCT(AT288:AX288,(1+$AY288)^(-{1,2,3,4,5}))</f>
        <v>2111.0319545920938</v>
      </c>
      <c r="BB288" s="217">
        <f t="shared" ca="1" si="67"/>
        <v>29873.489891946694</v>
      </c>
      <c r="BC288" s="217">
        <f t="shared" ca="1" si="68"/>
        <v>18462.724013595889</v>
      </c>
      <c r="BD288" s="217">
        <f t="shared" ca="1" si="69"/>
        <v>20573.755968187983</v>
      </c>
      <c r="BE288" s="217">
        <f ca="1">BD288-(DCF!$J$48-DCF!$J$51)</f>
        <v>20011.615968187984</v>
      </c>
      <c r="BF288" s="220">
        <f ca="1">BE288/DCF!$J$55</f>
        <v>807.5813003418225</v>
      </c>
    </row>
    <row r="289" spans="1:58" ht="15" customHeight="1">
      <c r="A289">
        <v>263</v>
      </c>
      <c r="B289" s="215">
        <f t="shared" ca="1" si="56"/>
        <v>0.82420209544799672</v>
      </c>
      <c r="C289" s="216">
        <f t="shared" ca="1" si="57"/>
        <v>0.7035224253404625</v>
      </c>
      <c r="D289" s="215">
        <f t="shared" ca="1" si="58"/>
        <v>3.0622215874022252E-2</v>
      </c>
      <c r="E289" s="216">
        <f t="shared" ca="1" si="59"/>
        <v>0.12373806179592084</v>
      </c>
      <c r="F289" s="217">
        <f ca="1">DCF!$H$7*(1+('A1'!F14+$C289*('A1'!F12-'A1'!F14)))</f>
        <v>6424.7500872934188</v>
      </c>
      <c r="G289" s="217">
        <f ca="1">F289*(1+('A1'!G14+$C289*('A1'!G12-'A1'!G14)))</f>
        <v>7488.2284570738766</v>
      </c>
      <c r="H289" s="217">
        <f ca="1">G289*(1+('A1'!H14+$C289*('A1'!H12-'A1'!H14)))</f>
        <v>8547.4976438587018</v>
      </c>
      <c r="I289" s="217">
        <f ca="1">H289*(1+('A1'!I14+$C289*('A1'!I12-'A1'!I14)))</f>
        <v>9516.0745906215798</v>
      </c>
      <c r="J289" s="217">
        <f ca="1">I289*(1+('A1'!J14+$C289*('A1'!J12-'A1'!J14)))</f>
        <v>10460.512351452697</v>
      </c>
      <c r="K289" s="216">
        <f ca="1">'A1'!F21+$C289*('A1'!F19-'A1'!F21)</f>
        <v>0.34130626660627456</v>
      </c>
      <c r="L289" s="216">
        <f ca="1">'A1'!G21+$C289*('A1'!G19-'A1'!G21)</f>
        <v>0.33223581809946534</v>
      </c>
      <c r="M289" s="216">
        <f ca="1">'A1'!H21+$C289*('A1'!H19-'A1'!H21)</f>
        <v>0.3202005938460607</v>
      </c>
      <c r="N289" s="216">
        <f ca="1">'A1'!I21+$C289*('A1'!I19-'A1'!I21)</f>
        <v>0.31520059384606069</v>
      </c>
      <c r="O289" s="216">
        <f ca="1">'A1'!J21+$C289*('A1'!J19-'A1'!J21)</f>
        <v>0.31020059384606069</v>
      </c>
      <c r="P289" s="216">
        <f ca="1">'A1'!F28+$C289*('A1'!F26-'A1'!F28)</f>
        <v>0.44241193936648843</v>
      </c>
      <c r="Q289" s="216">
        <f ca="1">'A1'!G28+$C289*('A1'!G26-'A1'!G28)</f>
        <v>0.43334149085967921</v>
      </c>
      <c r="R289" s="216">
        <f ca="1">'A1'!H28+$C289*('A1'!H26-'A1'!H28)</f>
        <v>0.42278865447957226</v>
      </c>
      <c r="S289" s="216">
        <f ca="1">'A1'!I28+$C289*('A1'!I26-'A1'!I28)</f>
        <v>0.41927104235286994</v>
      </c>
      <c r="T289" s="216">
        <f ca="1">'A1'!J28+$C289*('A1'!J26-'A1'!J28)</f>
        <v>0.41575343022616762</v>
      </c>
      <c r="U289" s="217">
        <f t="shared" ca="1" si="60"/>
        <v>1389.5564750564686</v>
      </c>
      <c r="V289" s="217">
        <f t="shared" ca="1" si="61"/>
        <v>1755.410666035971</v>
      </c>
      <c r="W289" s="217">
        <f t="shared" ca="1" si="62"/>
        <v>2196.7987943830062</v>
      </c>
      <c r="X289" s="217">
        <f t="shared" ca="1" si="63"/>
        <v>2526.7877158566789</v>
      </c>
      <c r="Y289" s="217">
        <f t="shared" ca="1" si="64"/>
        <v>2866.6613160583643</v>
      </c>
      <c r="Z289" s="217">
        <f ca="1">F289*('A1'!F35+$C289*('A1'!F33-'A1'!F35))</f>
        <v>362.88522641951005</v>
      </c>
      <c r="AA289" s="217">
        <f ca="1">G289*('A1'!G35+$C289*('A1'!G33-'A1'!G35))</f>
        <v>411.58879788233952</v>
      </c>
      <c r="AB289" s="217">
        <f ca="1">H289*('A1'!H35+$C289*('A1'!H33-'A1'!H35))</f>
        <v>446.70293962852912</v>
      </c>
      <c r="AC289" s="217">
        <f ca="1">I289*('A1'!I35+$C289*('A1'!I33-'A1'!I35))</f>
        <v>471.59506374747349</v>
      </c>
      <c r="AD289" s="217">
        <f ca="1">J289*('A1'!J35+$C289*('A1'!J33-'A1'!J35))</f>
        <v>497.47823144377656</v>
      </c>
      <c r="AE289" s="217">
        <f ca="1">F289*('A1'!F43+$C289*('A1'!F41-'A1'!F43))</f>
        <v>616.32339432989579</v>
      </c>
      <c r="AF289" s="217">
        <f ca="1">G289*('A1'!G43+$C289*('A1'!G41-'A1'!G43))</f>
        <v>676.7614899666529</v>
      </c>
      <c r="AG289" s="217">
        <f ca="1">H289*('A1'!H43+$C289*('A1'!H41-'A1'!H43))</f>
        <v>687.01978305018599</v>
      </c>
      <c r="AH289" s="217">
        <f ca="1">I289*('A1'!I43+$C289*('A1'!I41-'A1'!I43))</f>
        <v>669.71007045903059</v>
      </c>
      <c r="AI289" s="217">
        <f ca="1">J289*('A1'!J43+$C289*('A1'!J41-'A1'!J43))</f>
        <v>683.87393593781735</v>
      </c>
      <c r="AJ289" s="217">
        <f ca="1">(U289-Z289)*DCF!$H$40</f>
        <v>248.45444217014398</v>
      </c>
      <c r="AK289" s="217">
        <f ca="1">(V289-AA289)*DCF!$H$40</f>
        <v>325.20489209317878</v>
      </c>
      <c r="AL289" s="217">
        <f ca="1">(W289-AB289)*DCF!$H$40</f>
        <v>423.52319685058347</v>
      </c>
      <c r="AM289" s="217">
        <f ca="1">(X289-AC289)*DCF!$H$40</f>
        <v>497.35662181042773</v>
      </c>
      <c r="AN289" s="217">
        <f ca="1">(Y289-AD289)*DCF!$H$40</f>
        <v>573.34230647673019</v>
      </c>
      <c r="AO289" s="217">
        <f ca="1">(F289-DCF!$H$7)*DCF!$H$41</f>
        <v>351.45233236439219</v>
      </c>
      <c r="AP289" s="217">
        <f ca="1">(G289-F289)*DCF!$H$41</f>
        <v>352.90189184542766</v>
      </c>
      <c r="AQ289" s="217">
        <f ca="1">(H289-G289)*DCF!$H$41</f>
        <v>351.50512752516323</v>
      </c>
      <c r="AR289" s="217">
        <f ca="1">(I289-H289)*DCF!$H$41</f>
        <v>321.41005085138755</v>
      </c>
      <c r="AS289" s="217">
        <f ca="1">(J289-I289)*DCF!$H$41</f>
        <v>313.39976627485635</v>
      </c>
      <c r="AT289" s="217">
        <f ca="1">(U289-Z289)*(1-DCF!$H$40)+Z289-AE289-AO289</f>
        <v>173.32630619203667</v>
      </c>
      <c r="AU289" s="217">
        <f ca="1">(V289-AA289)*(1-DCF!$H$40)+AA289-AF289-AP289</f>
        <v>400.54239213071156</v>
      </c>
      <c r="AV289" s="217">
        <f ca="1">(W289-AB289)*(1-DCF!$H$40)+AB289-AG289-AQ289</f>
        <v>734.75068695707364</v>
      </c>
      <c r="AW289" s="217">
        <f ca="1">(X289-AC289)*(1-DCF!$H$40)+AC289-AH289-AR289</f>
        <v>1038.3109727358333</v>
      </c>
      <c r="AX289" s="217">
        <f ca="1">(Y289-AD289)*(1-DCF!$H$40)+AD289-AI289-AS289</f>
        <v>1296.0453073689603</v>
      </c>
      <c r="AY289" s="218">
        <f t="shared" ca="1" si="65"/>
        <v>9.4974761235918415E-2</v>
      </c>
      <c r="AZ289" s="219">
        <f t="shared" ca="1" si="66"/>
        <v>10.494952247183683</v>
      </c>
      <c r="BA289" s="217">
        <f ca="1">SUMPRODUCT(AT289:AX289,(1+$AY289)^(-{1,2,3,4,5}))</f>
        <v>2597.6967817711793</v>
      </c>
      <c r="BB289" s="217">
        <f t="shared" ca="1" si="67"/>
        <v>30085.473620881265</v>
      </c>
      <c r="BC289" s="217">
        <f t="shared" ca="1" si="68"/>
        <v>19113.327790533483</v>
      </c>
      <c r="BD289" s="217">
        <f t="shared" ca="1" si="69"/>
        <v>21711.024572304661</v>
      </c>
      <c r="BE289" s="217">
        <f ca="1">BD289-(DCF!$J$48-DCF!$J$51)</f>
        <v>21148.884572304662</v>
      </c>
      <c r="BF289" s="220">
        <f ca="1">BE289/DCF!$J$55</f>
        <v>853.47648739770511</v>
      </c>
    </row>
    <row r="290" spans="1:58" ht="15" customHeight="1">
      <c r="A290">
        <v>264</v>
      </c>
      <c r="B290" s="215">
        <f t="shared" ca="1" si="56"/>
        <v>0.30241280977135654</v>
      </c>
      <c r="C290" s="216">
        <f t="shared" ca="1" si="57"/>
        <v>0.38885267761155801</v>
      </c>
      <c r="D290" s="215">
        <f t="shared" ca="1" si="58"/>
        <v>0.41306917119602282</v>
      </c>
      <c r="E290" s="216">
        <f t="shared" ca="1" si="59"/>
        <v>0.45446076354071691</v>
      </c>
      <c r="F290" s="217">
        <f ca="1">DCF!$H$7*(1+('A1'!F14+$C290*('A1'!F12-'A1'!F14)))</f>
        <v>6239.0255829209655</v>
      </c>
      <c r="G290" s="217">
        <f ca="1">F290*(1+('A1'!G14+$C290*('A1'!G12-'A1'!G14)))</f>
        <v>6977.2763884370979</v>
      </c>
      <c r="H290" s="217">
        <f ca="1">G290*(1+('A1'!H14+$C290*('A1'!H12-'A1'!H14)))</f>
        <v>7678.8474466493099</v>
      </c>
      <c r="I290" s="217">
        <f ca="1">H290*(1+('A1'!I14+$C290*('A1'!I12-'A1'!I14)))</f>
        <v>8331.5244541357988</v>
      </c>
      <c r="J290" s="217">
        <f ca="1">I290*(1+('A1'!J14+$C290*('A1'!J12-'A1'!J14)))</f>
        <v>8974.8821683229708</v>
      </c>
      <c r="K290" s="216">
        <f ca="1">'A1'!F21+$C290*('A1'!F19-'A1'!F21)</f>
        <v>0.35861310273136432</v>
      </c>
      <c r="L290" s="216">
        <f ca="1">'A1'!G21+$C290*('A1'!G19-'A1'!G21)</f>
        <v>0.35583604917913314</v>
      </c>
      <c r="M290" s="216">
        <f ca="1">'A1'!H21+$C290*('A1'!H19-'A1'!H21)</f>
        <v>0.34694752240301757</v>
      </c>
      <c r="N290" s="216">
        <f ca="1">'A1'!I21+$C290*('A1'!I19-'A1'!I21)</f>
        <v>0.34194752240301757</v>
      </c>
      <c r="O290" s="216">
        <f ca="1">'A1'!J21+$C290*('A1'!J19-'A1'!J21)</f>
        <v>0.33694752240301756</v>
      </c>
      <c r="P290" s="216">
        <f ca="1">'A1'!F28+$C290*('A1'!F26-'A1'!F28)</f>
        <v>0.45027868305971108</v>
      </c>
      <c r="Q290" s="216">
        <f ca="1">'A1'!G28+$C290*('A1'!G26-'A1'!G28)</f>
        <v>0.4475016295074799</v>
      </c>
      <c r="R290" s="216">
        <f ca="1">'A1'!H28+$C290*('A1'!H26-'A1'!H28)</f>
        <v>0.44166883934330653</v>
      </c>
      <c r="S290" s="216">
        <f ca="1">'A1'!I28+$C290*('A1'!I26-'A1'!I28)</f>
        <v>0.43972457595524878</v>
      </c>
      <c r="T290" s="216">
        <f ca="1">'A1'!J28+$C290*('A1'!J26-'A1'!J28)</f>
        <v>0.43778031256719097</v>
      </c>
      <c r="U290" s="217">
        <f t="shared" ca="1" si="60"/>
        <v>1192.3290375558202</v>
      </c>
      <c r="V290" s="217">
        <f t="shared" ca="1" si="61"/>
        <v>1372.1673709951247</v>
      </c>
      <c r="W290" s="217">
        <f t="shared" ca="1" si="62"/>
        <v>1623.18271086768</v>
      </c>
      <c r="X290" s="217">
        <f t="shared" ca="1" si="63"/>
        <v>1819.0042515482598</v>
      </c>
      <c r="Y290" s="217">
        <f t="shared" ca="1" si="64"/>
        <v>2021.7911369453846</v>
      </c>
      <c r="Z290" s="217">
        <f ca="1">F290*('A1'!F35+$C290*('A1'!F33-'A1'!F35))</f>
        <v>362.21122595722875</v>
      </c>
      <c r="AA290" s="217">
        <f ca="1">G290*('A1'!G35+$C290*('A1'!G33-'A1'!G35))</f>
        <v>405.45981002230343</v>
      </c>
      <c r="AB290" s="217">
        <f ca="1">H290*('A1'!H35+$C290*('A1'!H33-'A1'!H35))</f>
        <v>427.88550250235573</v>
      </c>
      <c r="AC290" s="217">
        <f ca="1">I290*('A1'!I35+$C290*('A1'!I33-'A1'!I35))</f>
        <v>444.35159122895379</v>
      </c>
      <c r="AD290" s="217">
        <f ca="1">J290*('A1'!J35+$C290*('A1'!J33-'A1'!J35))</f>
        <v>460.71451787727904</v>
      </c>
      <c r="AE290" s="217">
        <f ca="1">F290*('A1'!F43+$C290*('A1'!F41-'A1'!F43))</f>
        <v>637.77157804918966</v>
      </c>
      <c r="AF290" s="217">
        <f ca="1">G290*('A1'!G43+$C290*('A1'!G41-'A1'!G43))</f>
        <v>707.427143457478</v>
      </c>
      <c r="AG290" s="217">
        <f ca="1">H290*('A1'!H43+$C290*('A1'!H41-'A1'!H43))</f>
        <v>701.77106822716848</v>
      </c>
      <c r="AH290" s="217">
        <f ca="1">I290*('A1'!I43+$C290*('A1'!I41-'A1'!I43))</f>
        <v>678.10407740271012</v>
      </c>
      <c r="AI290" s="217">
        <f ca="1">J290*('A1'!J43+$C290*('A1'!J41-'A1'!J43))</f>
        <v>685.59265146504595</v>
      </c>
      <c r="AJ290" s="217">
        <f ca="1">(U290-Z290)*DCF!$H$40</f>
        <v>200.88851040685913</v>
      </c>
      <c r="AK290" s="217">
        <f ca="1">(V290-AA290)*DCF!$H$40</f>
        <v>233.94322975542275</v>
      </c>
      <c r="AL290" s="217">
        <f ca="1">(W290-AB290)*DCF!$H$40</f>
        <v>289.26192442440851</v>
      </c>
      <c r="AM290" s="217">
        <f ca="1">(X290-AC290)*DCF!$H$40</f>
        <v>332.66594379727206</v>
      </c>
      <c r="AN290" s="217">
        <f ca="1">(Y290-AD290)*DCF!$H$40</f>
        <v>377.78054181448152</v>
      </c>
      <c r="AO290" s="217">
        <f ca="1">(F290-DCF!$H$7)*DCF!$H$41</f>
        <v>289.82199664950252</v>
      </c>
      <c r="AP290" s="217">
        <f ca="1">(G290-F290)*DCF!$H$41</f>
        <v>244.97922414429294</v>
      </c>
      <c r="AQ290" s="217">
        <f ca="1">(H290-G290)*DCF!$H$41</f>
        <v>232.80751235043863</v>
      </c>
      <c r="AR290" s="217">
        <f ca="1">(I290-H290)*DCF!$H$41</f>
        <v>216.58263792759917</v>
      </c>
      <c r="AS290" s="217">
        <f ca="1">(J290-I290)*DCF!$H$41</f>
        <v>213.49014791610009</v>
      </c>
      <c r="AT290" s="217">
        <f ca="1">(U290-Z290)*(1-DCF!$H$40)+Z290-AE290-AO290</f>
        <v>63.846952450268816</v>
      </c>
      <c r="AU290" s="217">
        <f ca="1">(V290-AA290)*(1-DCF!$H$40)+AA290-AF290-AP290</f>
        <v>185.81777363793108</v>
      </c>
      <c r="AV290" s="217">
        <f ca="1">(W290-AB290)*(1-DCF!$H$40)+AB290-AG290-AQ290</f>
        <v>399.3422058656646</v>
      </c>
      <c r="AW290" s="217">
        <f ca="1">(X290-AC290)*(1-DCF!$H$40)+AC290-AH290-AR290</f>
        <v>591.65159242067841</v>
      </c>
      <c r="AX290" s="217">
        <f ca="1">(Y290-AD290)*(1-DCF!$H$40)+AD290-AI290-AS290</f>
        <v>744.92779574975725</v>
      </c>
      <c r="AY290" s="218">
        <f t="shared" ca="1" si="65"/>
        <v>0.10158921527081434</v>
      </c>
      <c r="AZ290" s="219">
        <f t="shared" ca="1" si="66"/>
        <v>11.817843054162868</v>
      </c>
      <c r="BA290" s="217">
        <f ca="1">SUMPRODUCT(AT290:AX290,(1+$AY290)^(-{1,2,3,4,5}))</f>
        <v>1370.8134530729867</v>
      </c>
      <c r="BB290" s="217">
        <f t="shared" ca="1" si="67"/>
        <v>23893.21034471806</v>
      </c>
      <c r="BC290" s="217">
        <f t="shared" ca="1" si="68"/>
        <v>14729.097233061357</v>
      </c>
      <c r="BD290" s="217">
        <f t="shared" ca="1" si="69"/>
        <v>16099.910686134343</v>
      </c>
      <c r="BE290" s="217">
        <f ca="1">BD290-(DCF!$J$48-DCF!$J$51)</f>
        <v>15537.770686134343</v>
      </c>
      <c r="BF290" s="220">
        <f ca="1">BE290/DCF!$J$55</f>
        <v>627.03647097109592</v>
      </c>
    </row>
    <row r="291" spans="1:58" ht="15" customHeight="1">
      <c r="A291">
        <v>265</v>
      </c>
      <c r="B291" s="215">
        <f t="shared" ca="1" si="56"/>
        <v>2.3808702266051252E-2</v>
      </c>
      <c r="C291" s="216">
        <f t="shared" ca="1" si="57"/>
        <v>0.10910706270918316</v>
      </c>
      <c r="D291" s="215">
        <f t="shared" ca="1" si="58"/>
        <v>0.56412494923875234</v>
      </c>
      <c r="E291" s="216">
        <f t="shared" ca="1" si="59"/>
        <v>0.53316220656353908</v>
      </c>
      <c r="F291" s="217">
        <f ca="1">DCF!$H$7*(1+('A1'!F14+$C291*('A1'!F12-'A1'!F14)))</f>
        <v>6073.9140141950393</v>
      </c>
      <c r="G291" s="217">
        <f ca="1">F291*(1+('A1'!G14+$C291*('A1'!G12-'A1'!G14)))</f>
        <v>6537.754892632287</v>
      </c>
      <c r="H291" s="217">
        <f ca="1">G291*(1+('A1'!H14+$C291*('A1'!H12-'A1'!H14)))</f>
        <v>6957.3736175601016</v>
      </c>
      <c r="I291" s="217">
        <f ca="1">H291*(1+('A1'!I14+$C291*('A1'!I12-'A1'!I14)))</f>
        <v>7373.5611724005184</v>
      </c>
      <c r="J291" s="217">
        <f ca="1">I291*(1+('A1'!J14+$C291*('A1'!J12-'A1'!J14)))</f>
        <v>7798.554763106441</v>
      </c>
      <c r="K291" s="216">
        <f ca="1">'A1'!F21+$C291*('A1'!F19-'A1'!F21)</f>
        <v>0.37399911155099491</v>
      </c>
      <c r="L291" s="216">
        <f ca="1">'A1'!G21+$C291*('A1'!G19-'A1'!G21)</f>
        <v>0.37681697029681127</v>
      </c>
      <c r="M291" s="216">
        <f ca="1">'A1'!H21+$C291*('A1'!H19-'A1'!H21)</f>
        <v>0.37072589966971942</v>
      </c>
      <c r="N291" s="216">
        <f ca="1">'A1'!I21+$C291*('A1'!I19-'A1'!I21)</f>
        <v>0.36572589966971941</v>
      </c>
      <c r="O291" s="216">
        <f ca="1">'A1'!J21+$C291*('A1'!J19-'A1'!J21)</f>
        <v>0.36072589966971941</v>
      </c>
      <c r="P291" s="216">
        <f ca="1">'A1'!F28+$C291*('A1'!F26-'A1'!F28)</f>
        <v>0.45727232343227042</v>
      </c>
      <c r="Q291" s="216">
        <f ca="1">'A1'!G28+$C291*('A1'!G26-'A1'!G28)</f>
        <v>0.46009018217808678</v>
      </c>
      <c r="R291" s="216">
        <f ca="1">'A1'!H28+$C291*('A1'!H26-'A1'!H28)</f>
        <v>0.45845357623744903</v>
      </c>
      <c r="S291" s="216">
        <f ca="1">'A1'!I28+$C291*('A1'!I26-'A1'!I28)</f>
        <v>0.45790804092390314</v>
      </c>
      <c r="T291" s="216">
        <f ca="1">'A1'!J28+$C291*('A1'!J26-'A1'!J28)</f>
        <v>0.45736250561035718</v>
      </c>
      <c r="U291" s="217">
        <f t="shared" ca="1" si="60"/>
        <v>1024.8427956501639</v>
      </c>
      <c r="V291" s="217">
        <f t="shared" ca="1" si="61"/>
        <v>1066.2610618605668</v>
      </c>
      <c r="W291" s="217">
        <f t="shared" ca="1" si="62"/>
        <v>1188.4622076612563</v>
      </c>
      <c r="X291" s="217">
        <f t="shared" ca="1" si="63"/>
        <v>1300.4459277681476</v>
      </c>
      <c r="Y291" s="217">
        <f t="shared" ca="1" si="64"/>
        <v>1418.6475334673476</v>
      </c>
      <c r="Z291" s="217">
        <f ca="1">F291*('A1'!F35+$C291*('A1'!F33-'A1'!F35))</f>
        <v>361.12130626551749</v>
      </c>
      <c r="AA291" s="217">
        <f ca="1">G291*('A1'!G35+$C291*('A1'!G33-'A1'!G35))</f>
        <v>398.2076510127248</v>
      </c>
      <c r="AB291" s="217">
        <f ca="1">H291*('A1'!H35+$C291*('A1'!H33-'A1'!H35))</f>
        <v>409.0923324582003</v>
      </c>
      <c r="AC291" s="217">
        <f ca="1">I291*('A1'!I35+$C291*('A1'!I33-'A1'!I35))</f>
        <v>418.01245678450488</v>
      </c>
      <c r="AD291" s="217">
        <f ca="1">J291*('A1'!J35+$C291*('A1'!J33-'A1'!J35))</f>
        <v>426.50853789100967</v>
      </c>
      <c r="AE291" s="217">
        <f ca="1">F291*('A1'!F43+$C291*('A1'!F41-'A1'!F43))</f>
        <v>654.87640321671506</v>
      </c>
      <c r="AF291" s="217">
        <f ca="1">G291*('A1'!G43+$C291*('A1'!G41-'A1'!G43))</f>
        <v>726.87577949604361</v>
      </c>
      <c r="AG291" s="217">
        <f ca="1">H291*('A1'!H43+$C291*('A1'!H41-'A1'!H43))</f>
        <v>703.95577885842852</v>
      </c>
      <c r="AH291" s="217">
        <f ca="1">I291*('A1'!I43+$C291*('A1'!I41-'A1'!I43))</f>
        <v>672.33054533510074</v>
      </c>
      <c r="AI291" s="217">
        <f ca="1">J291*('A1'!J43+$C291*('A1'!J41-'A1'!J43))</f>
        <v>672.08921955430583</v>
      </c>
      <c r="AJ291" s="217">
        <f ca="1">(U291-Z291)*DCF!$H$40</f>
        <v>160.62060043108445</v>
      </c>
      <c r="AK291" s="217">
        <f ca="1">(V291-AA291)*DCF!$H$40</f>
        <v>161.66892542517775</v>
      </c>
      <c r="AL291" s="217">
        <f ca="1">(W291-AB291)*DCF!$H$40</f>
        <v>188.60750979913956</v>
      </c>
      <c r="AM291" s="217">
        <f ca="1">(X291-AC291)*DCF!$H$40</f>
        <v>213.54889997804156</v>
      </c>
      <c r="AN291" s="217">
        <f ca="1">(Y291-AD291)*DCF!$H$40</f>
        <v>240.09763692947377</v>
      </c>
      <c r="AO291" s="217">
        <f ca="1">(F291-DCF!$H$7)*DCF!$H$41</f>
        <v>235.03180380244493</v>
      </c>
      <c r="AP291" s="217">
        <f ca="1">(G291-F291)*DCF!$H$41</f>
        <v>153.91974878580902</v>
      </c>
      <c r="AQ291" s="217">
        <f ca="1">(H291-G291)*DCF!$H$41</f>
        <v>139.24518456483707</v>
      </c>
      <c r="AR291" s="217">
        <f ca="1">(I291-H291)*DCF!$H$41</f>
        <v>138.10659402130202</v>
      </c>
      <c r="AS291" s="217">
        <f ca="1">(J291-I291)*DCF!$H$41</f>
        <v>141.02876602301106</v>
      </c>
      <c r="AT291" s="217">
        <f ca="1">(U291-Z291)*(1-DCF!$H$40)+Z291-AE291-AO291</f>
        <v>-25.686011800080394</v>
      </c>
      <c r="AU291" s="217">
        <f ca="1">(V291-AA291)*(1-DCF!$H$40)+AA291-AF291-AP291</f>
        <v>23.79660815353634</v>
      </c>
      <c r="AV291" s="217">
        <f ca="1">(W291-AB291)*(1-DCF!$H$40)+AB291-AG291-AQ291</f>
        <v>156.65373443885125</v>
      </c>
      <c r="AW291" s="217">
        <f ca="1">(X291-AC291)*(1-DCF!$H$40)+AC291-AH291-AR291</f>
        <v>276.45988843370344</v>
      </c>
      <c r="AX291" s="217">
        <f ca="1">(Y291-AD291)*(1-DCF!$H$40)+AD291-AI291-AS291</f>
        <v>365.43191096055693</v>
      </c>
      <c r="AY291" s="218">
        <f t="shared" ca="1" si="65"/>
        <v>0.10316324413127079</v>
      </c>
      <c r="AZ291" s="219">
        <f t="shared" ca="1" si="66"/>
        <v>12.132648826254156</v>
      </c>
      <c r="BA291" s="217">
        <f ca="1">SUMPRODUCT(AT291:AX291,(1+$AY291)^(-{1,2,3,4,5}))</f>
        <v>523.29598991049124</v>
      </c>
      <c r="BB291" s="217">
        <f t="shared" ca="1" si="67"/>
        <v>17211.95233179097</v>
      </c>
      <c r="BC291" s="217">
        <f t="shared" ca="1" si="68"/>
        <v>10534.919418555161</v>
      </c>
      <c r="BD291" s="217">
        <f t="shared" ca="1" si="69"/>
        <v>11058.215408465652</v>
      </c>
      <c r="BE291" s="217">
        <f ca="1">BD291-(DCF!$J$48-DCF!$J$51)</f>
        <v>10496.075408465653</v>
      </c>
      <c r="BF291" s="220">
        <f ca="1">BE291/DCF!$J$55</f>
        <v>423.57569925034113</v>
      </c>
    </row>
    <row r="292" spans="1:58" ht="15" customHeight="1">
      <c r="A292">
        <v>266</v>
      </c>
      <c r="B292" s="215">
        <f t="shared" ca="1" si="56"/>
        <v>0.59503190995103361</v>
      </c>
      <c r="C292" s="216">
        <f t="shared" ca="1" si="57"/>
        <v>0.55001772809978045</v>
      </c>
      <c r="D292" s="215">
        <f t="shared" ca="1" si="58"/>
        <v>0.23800302181953326</v>
      </c>
      <c r="E292" s="216">
        <f t="shared" ca="1" si="59"/>
        <v>0.34496595616055598</v>
      </c>
      <c r="F292" s="217">
        <f ca="1">DCF!$H$7*(1+('A1'!F14+$C292*('A1'!F12-'A1'!F14)))</f>
        <v>6334.148483486144</v>
      </c>
      <c r="G292" s="217">
        <f ca="1">F292*(1+('A1'!G14+$C292*('A1'!G12-'A1'!G14)))</f>
        <v>7236.7814862453697</v>
      </c>
      <c r="H292" s="217">
        <f ca="1">G292*(1+('A1'!H14+$C292*('A1'!H12-'A1'!H14)))</f>
        <v>8116.0671150941389</v>
      </c>
      <c r="I292" s="217">
        <f ca="1">H292*(1+('A1'!I14+$C292*('A1'!I12-'A1'!I14)))</f>
        <v>8923.6287424662933</v>
      </c>
      <c r="J292" s="217">
        <f ca="1">I292*(1+('A1'!J14+$C292*('A1'!J12-'A1'!J14)))</f>
        <v>9713.3809601032117</v>
      </c>
      <c r="K292" s="216">
        <f ca="1">'A1'!F21+$C292*('A1'!F19-'A1'!F21)</f>
        <v>0.3497490249545121</v>
      </c>
      <c r="L292" s="216">
        <f ca="1">'A1'!G21+$C292*('A1'!G19-'A1'!G21)</f>
        <v>0.34374867039251644</v>
      </c>
      <c r="M292" s="216">
        <f ca="1">'A1'!H21+$C292*('A1'!H19-'A1'!H21)</f>
        <v>0.33324849311151866</v>
      </c>
      <c r="N292" s="216">
        <f ca="1">'A1'!I21+$C292*('A1'!I19-'A1'!I21)</f>
        <v>0.32824849311151866</v>
      </c>
      <c r="O292" s="216">
        <f ca="1">'A1'!J21+$C292*('A1'!J19-'A1'!J21)</f>
        <v>0.32324849311151865</v>
      </c>
      <c r="P292" s="216">
        <f ca="1">'A1'!F28+$C292*('A1'!F26-'A1'!F28)</f>
        <v>0.4462495567975055</v>
      </c>
      <c r="Q292" s="216">
        <f ca="1">'A1'!G28+$C292*('A1'!G26-'A1'!G28)</f>
        <v>0.4402492022355099</v>
      </c>
      <c r="R292" s="216">
        <f ca="1">'A1'!H28+$C292*('A1'!H26-'A1'!H28)</f>
        <v>0.4319989363140132</v>
      </c>
      <c r="S292" s="216">
        <f ca="1">'A1'!I28+$C292*('A1'!I26-'A1'!I28)</f>
        <v>0.42924884767351429</v>
      </c>
      <c r="T292" s="216">
        <f ca="1">'A1'!J28+$C292*('A1'!J26-'A1'!J28)</f>
        <v>0.42649875903301537</v>
      </c>
      <c r="U292" s="217">
        <f t="shared" ca="1" si="60"/>
        <v>1292.1752740244804</v>
      </c>
      <c r="V292" s="217">
        <f t="shared" ca="1" si="61"/>
        <v>1563.1601963551132</v>
      </c>
      <c r="W292" s="217">
        <f t="shared" ca="1" si="62"/>
        <v>1905.2676182232565</v>
      </c>
      <c r="X292" s="217">
        <f t="shared" ca="1" si="63"/>
        <v>2164.0036998951891</v>
      </c>
      <c r="Y292" s="217">
        <f t="shared" ca="1" si="64"/>
        <v>2430.8002762327924</v>
      </c>
      <c r="Z292" s="217">
        <f ca="1">F292*('A1'!F35+$C292*('A1'!F33-'A1'!F35))</f>
        <v>362.62943921750002</v>
      </c>
      <c r="AA292" s="217">
        <f ca="1">G292*('A1'!G35+$C292*('A1'!G33-'A1'!G35))</f>
        <v>408.87687102902061</v>
      </c>
      <c r="AB292" s="217">
        <f ca="1">H292*('A1'!H35+$C292*('A1'!H33-'A1'!H35))</f>
        <v>437.86023815240475</v>
      </c>
      <c r="AC292" s="217">
        <f ca="1">I292*('A1'!I35+$C292*('A1'!I33-'A1'!I35))</f>
        <v>458.6726189749985</v>
      </c>
      <c r="AD292" s="217">
        <f ca="1">J292*('A1'!J35+$C292*('A1'!J33-'A1'!J35))</f>
        <v>479.83895303165627</v>
      </c>
      <c r="AE292" s="217">
        <f ca="1">F292*('A1'!F43+$C292*('A1'!F41-'A1'!F43))</f>
        <v>627.07845401680152</v>
      </c>
      <c r="AF292" s="217">
        <f ca="1">G292*('A1'!G43+$C292*('A1'!G41-'A1'!G43))</f>
        <v>692.91733700454449</v>
      </c>
      <c r="AG292" s="217">
        <f ca="1">H292*('A1'!H43+$C292*('A1'!H41-'A1'!H43))</f>
        <v>695.94771923365499</v>
      </c>
      <c r="AH292" s="217">
        <f ca="1">I292*('A1'!I43+$C292*('A1'!I41-'A1'!I43))</f>
        <v>675.95934027749536</v>
      </c>
      <c r="AI292" s="217">
        <f ca="1">J292*('A1'!J43+$C292*('A1'!J41-'A1'!J43))</f>
        <v>687.21567593476186</v>
      </c>
      <c r="AJ292" s="217">
        <f ca="1">(U292-Z292)*DCF!$H$40</f>
        <v>224.95009202328924</v>
      </c>
      <c r="AK292" s="217">
        <f ca="1">(V292-AA292)*DCF!$H$40</f>
        <v>279.33656472891442</v>
      </c>
      <c r="AL292" s="217">
        <f ca="1">(W292-AB292)*DCF!$H$40</f>
        <v>355.11258597714613</v>
      </c>
      <c r="AM292" s="217">
        <f ca="1">(X292-AC292)*DCF!$H$40</f>
        <v>412.69012158268617</v>
      </c>
      <c r="AN292" s="217">
        <f ca="1">(Y292-AD292)*DCF!$H$40</f>
        <v>472.13264021467495</v>
      </c>
      <c r="AO292" s="217">
        <f ca="1">(F292-DCF!$H$7)*DCF!$H$41</f>
        <v>321.38733217598428</v>
      </c>
      <c r="AP292" s="217">
        <f ca="1">(G292-F292)*DCF!$H$41</f>
        <v>299.52738425851464</v>
      </c>
      <c r="AQ292" s="217">
        <f ca="1">(H292-G292)*DCF!$H$41</f>
        <v>291.77985252044681</v>
      </c>
      <c r="AR292" s="217">
        <f ca="1">(I292-H292)*DCF!$H$41</f>
        <v>267.97914671291181</v>
      </c>
      <c r="AS292" s="217">
        <f ca="1">(J292-I292)*DCF!$H$41</f>
        <v>262.06931858024126</v>
      </c>
      <c r="AT292" s="217">
        <f ca="1">(U292-Z292)*(1-DCF!$H$40)+Z292-AE292-AO292</f>
        <v>118.75939580840532</v>
      </c>
      <c r="AU292" s="217">
        <f ca="1">(V292-AA292)*(1-DCF!$H$40)+AA292-AF292-AP292</f>
        <v>291.37891036313977</v>
      </c>
      <c r="AV292" s="217">
        <f ca="1">(W292-AB292)*(1-DCF!$H$40)+AB292-AG292-AQ292</f>
        <v>562.42746049200855</v>
      </c>
      <c r="AW292" s="217">
        <f ca="1">(X292-AC292)*(1-DCF!$H$40)+AC292-AH292-AR292</f>
        <v>807.37509132209584</v>
      </c>
      <c r="AX292" s="217">
        <f ca="1">(Y292-AD292)*(1-DCF!$H$40)+AD292-AI292-AS292</f>
        <v>1009.3826415031142</v>
      </c>
      <c r="AY292" s="218">
        <f t="shared" ca="1" si="65"/>
        <v>9.9399319123211122E-2</v>
      </c>
      <c r="AZ292" s="219">
        <f t="shared" ca="1" si="66"/>
        <v>11.379863824642223</v>
      </c>
      <c r="BA292" s="217">
        <f ca="1">SUMPRODUCT(AT292:AX292,(1+$AY292)^(-{1,2,3,4,5}))</f>
        <v>1953.4628695059132</v>
      </c>
      <c r="BB292" s="217">
        <f t="shared" ca="1" si="67"/>
        <v>27662.176128431878</v>
      </c>
      <c r="BC292" s="217">
        <f t="shared" ca="1" si="68"/>
        <v>17223.008815644738</v>
      </c>
      <c r="BD292" s="217">
        <f t="shared" ca="1" si="69"/>
        <v>19176.471685150653</v>
      </c>
      <c r="BE292" s="217">
        <f ca="1">BD292-(DCF!$J$48-DCF!$J$51)</f>
        <v>18614.331685150653</v>
      </c>
      <c r="BF292" s="220">
        <f ca="1">BE292/DCF!$J$55</f>
        <v>751.19301765459204</v>
      </c>
    </row>
    <row r="293" spans="1:58" ht="15" customHeight="1">
      <c r="A293">
        <v>267</v>
      </c>
      <c r="B293" s="215">
        <f t="shared" ca="1" si="56"/>
        <v>0.21501852968813773</v>
      </c>
      <c r="C293" s="216">
        <f t="shared" ca="1" si="57"/>
        <v>0.32788605466544146</v>
      </c>
      <c r="D293" s="215">
        <f t="shared" ca="1" si="58"/>
        <v>0.59430754816471254</v>
      </c>
      <c r="E293" s="216">
        <f t="shared" ca="1" si="59"/>
        <v>0.54961546882953038</v>
      </c>
      <c r="F293" s="217">
        <f ca="1">DCF!$H$7*(1+('A1'!F14+$C293*('A1'!F12-'A1'!F14)))</f>
        <v>6203.0418383390597</v>
      </c>
      <c r="G293" s="217">
        <f ca="1">F293*(1+('A1'!G14+$C293*('A1'!G12-'A1'!G14)))</f>
        <v>6880.3079859340523</v>
      </c>
      <c r="H293" s="217">
        <f ca="1">G293*(1+('A1'!H14+$C293*('A1'!H12-'A1'!H14)))</f>
        <v>7517.5978004815906</v>
      </c>
      <c r="I293" s="217">
        <f ca="1">H293*(1+('A1'!I14+$C293*('A1'!I12-'A1'!I14)))</f>
        <v>8115.3200840082063</v>
      </c>
      <c r="J293" s="217">
        <f ca="1">I293*(1+('A1'!J14+$C293*('A1'!J12-'A1'!J14)))</f>
        <v>8707.349108137103</v>
      </c>
      <c r="K293" s="216">
        <f ca="1">'A1'!F21+$C293*('A1'!F19-'A1'!F21)</f>
        <v>0.36196626699340073</v>
      </c>
      <c r="L293" s="216">
        <f ca="1">'A1'!G21+$C293*('A1'!G19-'A1'!G21)</f>
        <v>0.36040854590009191</v>
      </c>
      <c r="M293" s="216">
        <f ca="1">'A1'!H21+$C293*('A1'!H19-'A1'!H21)</f>
        <v>0.35212968535343747</v>
      </c>
      <c r="N293" s="216">
        <f ca="1">'A1'!I21+$C293*('A1'!I19-'A1'!I21)</f>
        <v>0.34712968535343747</v>
      </c>
      <c r="O293" s="216">
        <f ca="1">'A1'!J21+$C293*('A1'!J19-'A1'!J21)</f>
        <v>0.34212968535343746</v>
      </c>
      <c r="P293" s="216">
        <f ca="1">'A1'!F28+$C293*('A1'!F26-'A1'!F28)</f>
        <v>0.45180284863336395</v>
      </c>
      <c r="Q293" s="216">
        <f ca="1">'A1'!G28+$C293*('A1'!G26-'A1'!G28)</f>
        <v>0.45024512754005513</v>
      </c>
      <c r="R293" s="216">
        <f ca="1">'A1'!H28+$C293*('A1'!H26-'A1'!H28)</f>
        <v>0.44532683672007356</v>
      </c>
      <c r="S293" s="216">
        <f ca="1">'A1'!I28+$C293*('A1'!I26-'A1'!I28)</f>
        <v>0.44368740644674631</v>
      </c>
      <c r="T293" s="216">
        <f ca="1">'A1'!J28+$C293*('A1'!J26-'A1'!J28)</f>
        <v>0.44204797617341912</v>
      </c>
      <c r="U293" s="217">
        <f t="shared" ca="1" si="60"/>
        <v>1155.1979673580624</v>
      </c>
      <c r="V293" s="217">
        <f t="shared" ca="1" si="61"/>
        <v>1302.7610427370337</v>
      </c>
      <c r="W293" s="217">
        <f t="shared" ca="1" si="62"/>
        <v>1522.6404041620651</v>
      </c>
      <c r="X293" s="217">
        <f t="shared" ca="1" si="63"/>
        <v>1697.5862561452134</v>
      </c>
      <c r="Y293" s="217">
        <f t="shared" ca="1" si="64"/>
        <v>1879.2404464201893</v>
      </c>
      <c r="Z293" s="217">
        <f ca="1">F293*('A1'!F35+$C293*('A1'!F33-'A1'!F35))</f>
        <v>362.0130557238553</v>
      </c>
      <c r="AA293" s="217">
        <f ca="1">G293*('A1'!G35+$C293*('A1'!G33-'A1'!G35))</f>
        <v>404.01952472400075</v>
      </c>
      <c r="AB293" s="217">
        <f ca="1">H293*('A1'!H35+$C293*('A1'!H33-'A1'!H35))</f>
        <v>423.94179771191881</v>
      </c>
      <c r="AC293" s="217">
        <f ca="1">I293*('A1'!I35+$C293*('A1'!I33-'A1'!I35))</f>
        <v>438.75776145616391</v>
      </c>
      <c r="AD293" s="217">
        <f ca="1">J293*('A1'!J35+$C293*('A1'!J33-'A1'!J35))</f>
        <v>453.35132990773707</v>
      </c>
      <c r="AE293" s="217">
        <f ca="1">F293*('A1'!F43+$C293*('A1'!F41-'A1'!F43))</f>
        <v>641.65678391134327</v>
      </c>
      <c r="AF293" s="217">
        <f ca="1">G293*('A1'!G43+$C293*('A1'!G41-'A1'!G43))</f>
        <v>712.27692196872943</v>
      </c>
      <c r="AG293" s="217">
        <f ca="1">H293*('A1'!H43+$C293*('A1'!H41-'A1'!H43))</f>
        <v>703.07572713291415</v>
      </c>
      <c r="AH293" s="217">
        <f ca="1">I293*('A1'!I43+$C293*('A1'!I41-'A1'!I43))</f>
        <v>677.82389801653619</v>
      </c>
      <c r="AI293" s="217">
        <f ca="1">J293*('A1'!J43+$C293*('A1'!J41-'A1'!J43))</f>
        <v>683.73577763417882</v>
      </c>
      <c r="AJ293" s="217">
        <f ca="1">(U293-Z293)*DCF!$H$40</f>
        <v>191.95074861547812</v>
      </c>
      <c r="AK293" s="217">
        <f ca="1">(V293-AA293)*DCF!$H$40</f>
        <v>217.49544735915396</v>
      </c>
      <c r="AL293" s="217">
        <f ca="1">(W293-AB293)*DCF!$H$40</f>
        <v>265.8850627609354</v>
      </c>
      <c r="AM293" s="217">
        <f ca="1">(X293-AC293)*DCF!$H$40</f>
        <v>304.63649571474997</v>
      </c>
      <c r="AN293" s="217">
        <f ca="1">(Y293-AD293)*DCF!$H$40</f>
        <v>345.06516619601348</v>
      </c>
      <c r="AO293" s="217">
        <f ca="1">(F293-DCF!$H$7)*DCF!$H$41</f>
        <v>277.88124458582047</v>
      </c>
      <c r="AP293" s="217">
        <f ca="1">(G293-F293)*DCF!$H$41</f>
        <v>224.74223412600102</v>
      </c>
      <c r="AQ293" s="217">
        <f ca="1">(H293-G293)*DCF!$H$41</f>
        <v>211.47659190668452</v>
      </c>
      <c r="AR293" s="217">
        <f ca="1">(I293-H293)*DCF!$H$41</f>
        <v>198.34660548691483</v>
      </c>
      <c r="AS293" s="217">
        <f ca="1">(J293-I293)*DCF!$H$41</f>
        <v>196.45736911943087</v>
      </c>
      <c r="AT293" s="217">
        <f ca="1">(U293-Z293)*(1-DCF!$H$40)+Z293-AE293-AO293</f>
        <v>43.709190245420473</v>
      </c>
      <c r="AU293" s="217">
        <f ca="1">(V293-AA293)*(1-DCF!$H$40)+AA293-AF293-AP293</f>
        <v>148.24643928314921</v>
      </c>
      <c r="AV293" s="217">
        <f ca="1">(W293-AB293)*(1-DCF!$H$40)+AB293-AG293-AQ293</f>
        <v>342.20302236153105</v>
      </c>
      <c r="AW293" s="217">
        <f ca="1">(X293-AC293)*(1-DCF!$H$40)+AC293-AH293-AR293</f>
        <v>516.77925692701228</v>
      </c>
      <c r="AX293" s="217">
        <f ca="1">(Y293-AD293)*(1-DCF!$H$40)+AD293-AI293-AS293</f>
        <v>653.98213347056617</v>
      </c>
      <c r="AY293" s="218">
        <f t="shared" ca="1" si="65"/>
        <v>0.10349230937659061</v>
      </c>
      <c r="AZ293" s="219">
        <f t="shared" ca="1" si="66"/>
        <v>12.198461875318122</v>
      </c>
      <c r="BA293" s="217">
        <f ca="1">SUMPRODUCT(AT293:AX293,(1+$AY293)^(-{1,2,3,4,5}))</f>
        <v>1164.2286957026652</v>
      </c>
      <c r="BB293" s="217">
        <f t="shared" ca="1" si="67"/>
        <v>22923.842940212486</v>
      </c>
      <c r="BC293" s="217">
        <f t="shared" ca="1" si="68"/>
        <v>14010.088235868416</v>
      </c>
      <c r="BD293" s="217">
        <f t="shared" ca="1" si="69"/>
        <v>15174.31693157108</v>
      </c>
      <c r="BE293" s="217">
        <f ca="1">BD293-(DCF!$J$48-DCF!$J$51)</f>
        <v>14612.176931571081</v>
      </c>
      <c r="BF293" s="220">
        <f ca="1">BE293/DCF!$J$55</f>
        <v>589.68355509030243</v>
      </c>
    </row>
    <row r="294" spans="1:58" ht="15" customHeight="1">
      <c r="A294">
        <v>268</v>
      </c>
      <c r="B294" s="215">
        <f t="shared" ca="1" si="56"/>
        <v>0.68202130661604277</v>
      </c>
      <c r="C294" s="216">
        <f t="shared" ca="1" si="57"/>
        <v>0.6012653179218308</v>
      </c>
      <c r="D294" s="215">
        <f t="shared" ca="1" si="58"/>
        <v>0.73936540180734001</v>
      </c>
      <c r="E294" s="216">
        <f t="shared" ca="1" si="59"/>
        <v>0.63900512594175241</v>
      </c>
      <c r="F294" s="217">
        <f ca="1">DCF!$H$7*(1+('A1'!F14+$C294*('A1'!F12-'A1'!F14)))</f>
        <v>6364.3958564499508</v>
      </c>
      <c r="G294" s="217">
        <f ca="1">F294*(1+('A1'!G14+$C294*('A1'!G12-'A1'!G14)))</f>
        <v>7320.2631825382623</v>
      </c>
      <c r="H294" s="217">
        <f ca="1">G294*(1+('A1'!H14+$C294*('A1'!H12-'A1'!H14)))</f>
        <v>8258.460989728821</v>
      </c>
      <c r="I294" s="217">
        <f ca="1">H294*(1+('A1'!I14+$C294*('A1'!I12-'A1'!I14)))</f>
        <v>9118.2813947433515</v>
      </c>
      <c r="J294" s="217">
        <f ca="1">I294*(1+('A1'!J14+$C294*('A1'!J12-'A1'!J14)))</f>
        <v>9957.970909800295</v>
      </c>
      <c r="K294" s="216">
        <f ca="1">'A1'!F21+$C294*('A1'!F19-'A1'!F21)</f>
        <v>0.34693040751429932</v>
      </c>
      <c r="L294" s="216">
        <f ca="1">'A1'!G21+$C294*('A1'!G19-'A1'!G21)</f>
        <v>0.3399051011558627</v>
      </c>
      <c r="M294" s="216">
        <f ca="1">'A1'!H21+$C294*('A1'!H19-'A1'!H21)</f>
        <v>0.32889244797664435</v>
      </c>
      <c r="N294" s="216">
        <f ca="1">'A1'!I21+$C294*('A1'!I19-'A1'!I21)</f>
        <v>0.32389244797664435</v>
      </c>
      <c r="O294" s="216">
        <f ca="1">'A1'!J21+$C294*('A1'!J19-'A1'!J21)</f>
        <v>0.31889244797664434</v>
      </c>
      <c r="P294" s="216">
        <f ca="1">'A1'!F28+$C294*('A1'!F26-'A1'!F28)</f>
        <v>0.44496836705195425</v>
      </c>
      <c r="Q294" s="216">
        <f ca="1">'A1'!G28+$C294*('A1'!G26-'A1'!G28)</f>
        <v>0.43794306069351763</v>
      </c>
      <c r="R294" s="216">
        <f ca="1">'A1'!H28+$C294*('A1'!H26-'A1'!H28)</f>
        <v>0.4289240809246902</v>
      </c>
      <c r="S294" s="216">
        <f ca="1">'A1'!I28+$C294*('A1'!I26-'A1'!I28)</f>
        <v>0.425917754335081</v>
      </c>
      <c r="T294" s="216">
        <f ca="1">'A1'!J28+$C294*('A1'!J26-'A1'!J28)</f>
        <v>0.42291142774547186</v>
      </c>
      <c r="U294" s="217">
        <f t="shared" ca="1" si="60"/>
        <v>1324.4385768726925</v>
      </c>
      <c r="V294" s="217">
        <f t="shared" ca="1" si="61"/>
        <v>1626.20992174718</v>
      </c>
      <c r="W294" s="217">
        <f t="shared" ca="1" si="62"/>
        <v>2000.0627484254455</v>
      </c>
      <c r="X294" s="217">
        <f t="shared" ca="1" si="63"/>
        <v>2281.3009774155985</v>
      </c>
      <c r="Y294" s="217">
        <f t="shared" ca="1" si="64"/>
        <v>2571.1094945823479</v>
      </c>
      <c r="Z294" s="217">
        <f ca="1">F294*('A1'!F35+$C294*('A1'!F33-'A1'!F35))</f>
        <v>362.73029889695323</v>
      </c>
      <c r="AA294" s="217">
        <f ca="1">G294*('A1'!G35+$C294*('A1'!G33-'A1'!G35))</f>
        <v>409.84211362016885</v>
      </c>
      <c r="AB294" s="217">
        <f ca="1">H294*('A1'!H35+$C294*('A1'!H33-'A1'!H35))</f>
        <v>440.88687148585154</v>
      </c>
      <c r="AC294" s="217">
        <f ca="1">I294*('A1'!I35+$C294*('A1'!I33-'A1'!I35))</f>
        <v>463.07024455458151</v>
      </c>
      <c r="AD294" s="217">
        <f ca="1">J294*('A1'!J35+$C294*('A1'!J33-'A1'!J35))</f>
        <v>485.79778040956751</v>
      </c>
      <c r="AE294" s="217">
        <f ca="1">F294*('A1'!F43+$C294*('A1'!F41-'A1'!F43))</f>
        <v>623.54973424931939</v>
      </c>
      <c r="AF294" s="217">
        <f ca="1">G294*('A1'!G43+$C294*('A1'!G41-'A1'!G43))</f>
        <v>687.78055305168823</v>
      </c>
      <c r="AG294" s="217">
        <f ca="1">H294*('A1'!H43+$C294*('A1'!H41-'A1'!H43))</f>
        <v>693.3449878828244</v>
      </c>
      <c r="AH294" s="217">
        <f ca="1">I294*('A1'!I43+$C294*('A1'!I41-'A1'!I43))</f>
        <v>674.34900984073067</v>
      </c>
      <c r="AI294" s="217">
        <f ca="1">J294*('A1'!J43+$C294*('A1'!J41-'A1'!J43))</f>
        <v>686.6589928092169</v>
      </c>
      <c r="AJ294" s="217">
        <f ca="1">(U294-Z294)*DCF!$H$40</f>
        <v>232.73340327012889</v>
      </c>
      <c r="AK294" s="217">
        <f ca="1">(V294-AA294)*DCF!$H$40</f>
        <v>294.3610095667367</v>
      </c>
      <c r="AL294" s="217">
        <f ca="1">(W294-AB294)*DCF!$H$40</f>
        <v>377.32056221938171</v>
      </c>
      <c r="AM294" s="217">
        <f ca="1">(X294-AC294)*DCF!$H$40</f>
        <v>440.01183735236611</v>
      </c>
      <c r="AN294" s="217">
        <f ca="1">(Y294-AD294)*DCF!$H$40</f>
        <v>504.64543482981281</v>
      </c>
      <c r="AO294" s="217">
        <f ca="1">(F294-DCF!$H$7)*DCF!$H$41</f>
        <v>331.42454162527969</v>
      </c>
      <c r="AP294" s="217">
        <f ca="1">(G294-F294)*DCF!$H$41</f>
        <v>317.19252343555667</v>
      </c>
      <c r="AQ294" s="217">
        <f ca="1">(H294-G294)*DCF!$H$41</f>
        <v>311.32911631397809</v>
      </c>
      <c r="AR294" s="217">
        <f ca="1">(I294-H294)*DCF!$H$41</f>
        <v>285.32056335059224</v>
      </c>
      <c r="AS294" s="217">
        <f ca="1">(J294-I294)*DCF!$H$41</f>
        <v>278.64038126843934</v>
      </c>
      <c r="AT294" s="217">
        <f ca="1">(U294-Z294)*(1-DCF!$H$40)+Z294-AE294-AO294</f>
        <v>136.73089772796465</v>
      </c>
      <c r="AU294" s="217">
        <f ca="1">(V294-AA294)*(1-DCF!$H$40)+AA294-AF294-AP294</f>
        <v>326.87583569319833</v>
      </c>
      <c r="AV294" s="217">
        <f ca="1">(W294-AB294)*(1-DCF!$H$40)+AB294-AG294-AQ294</f>
        <v>618.06808200926116</v>
      </c>
      <c r="AW294" s="217">
        <f ca="1">(X294-AC294)*(1-DCF!$H$40)+AC294-AH294-AR294</f>
        <v>881.61956687190968</v>
      </c>
      <c r="AX294" s="217">
        <f ca="1">(Y294-AD294)*(1-DCF!$H$40)+AD294-AI294-AS294</f>
        <v>1101.1646856748787</v>
      </c>
      <c r="AY294" s="218">
        <f t="shared" ca="1" si="65"/>
        <v>0.10528010251883504</v>
      </c>
      <c r="AZ294" s="219">
        <f t="shared" ca="1" si="66"/>
        <v>12.556020503767009</v>
      </c>
      <c r="BA294" s="217">
        <f ca="1">SUMPRODUCT(AT294:AX294,(1+$AY294)^(-{1,2,3,4,5}))</f>
        <v>2107.3119683552873</v>
      </c>
      <c r="BB294" s="217">
        <f t="shared" ca="1" si="67"/>
        <v>32282.903531405991</v>
      </c>
      <c r="BC294" s="217">
        <f t="shared" ca="1" si="68"/>
        <v>19570.901411205497</v>
      </c>
      <c r="BD294" s="217">
        <f t="shared" ca="1" si="69"/>
        <v>21678.213379560784</v>
      </c>
      <c r="BE294" s="217">
        <f ca="1">BD294-(DCF!$J$48-DCF!$J$51)</f>
        <v>21116.073379560785</v>
      </c>
      <c r="BF294" s="220">
        <f ca="1">BE294/DCF!$J$55</f>
        <v>852.15237115721811</v>
      </c>
    </row>
    <row r="295" spans="1:58" ht="15" customHeight="1">
      <c r="A295">
        <v>269</v>
      </c>
      <c r="B295" s="215">
        <f t="shared" ca="1" si="56"/>
        <v>0.57766494091129528</v>
      </c>
      <c r="C295" s="216">
        <f t="shared" ca="1" si="57"/>
        <v>0.5404703170149372</v>
      </c>
      <c r="D295" s="215">
        <f t="shared" ca="1" si="58"/>
        <v>0.32412438966757351</v>
      </c>
      <c r="E295" s="216">
        <f t="shared" ca="1" si="59"/>
        <v>0.40256949068923087</v>
      </c>
      <c r="F295" s="217">
        <f ca="1">DCF!$H$7*(1+('A1'!F14+$C295*('A1'!F12-'A1'!F14)))</f>
        <v>6328.5134066966839</v>
      </c>
      <c r="G295" s="217">
        <f ca="1">F295*(1+('A1'!G14+$C295*('A1'!G12-'A1'!G14)))</f>
        <v>7221.2802581710794</v>
      </c>
      <c r="H295" s="217">
        <f ca="1">G295*(1+('A1'!H14+$C295*('A1'!H12-'A1'!H14)))</f>
        <v>8089.7196630299995</v>
      </c>
      <c r="I295" s="217">
        <f ca="1">H295*(1+('A1'!I14+$C295*('A1'!I12-'A1'!I14)))</f>
        <v>8887.7084477570806</v>
      </c>
      <c r="J295" s="217">
        <f ca="1">I295*(1+('A1'!J14+$C295*('A1'!J12-'A1'!J14)))</f>
        <v>9668.341852305628</v>
      </c>
      <c r="K295" s="216">
        <f ca="1">'A1'!F21+$C295*('A1'!F19-'A1'!F21)</f>
        <v>0.35027413256417844</v>
      </c>
      <c r="L295" s="216">
        <f ca="1">'A1'!G21+$C295*('A1'!G19-'A1'!G21)</f>
        <v>0.34446472622387969</v>
      </c>
      <c r="M295" s="216">
        <f ca="1">'A1'!H21+$C295*('A1'!H19-'A1'!H21)</f>
        <v>0.33406002305373034</v>
      </c>
      <c r="N295" s="216">
        <f ca="1">'A1'!I21+$C295*('A1'!I19-'A1'!I21)</f>
        <v>0.32906002305373033</v>
      </c>
      <c r="O295" s="216">
        <f ca="1">'A1'!J21+$C295*('A1'!J19-'A1'!J21)</f>
        <v>0.32406002305373033</v>
      </c>
      <c r="P295" s="216">
        <f ca="1">'A1'!F28+$C295*('A1'!F26-'A1'!F28)</f>
        <v>0.44648824207462656</v>
      </c>
      <c r="Q295" s="216">
        <f ca="1">'A1'!G28+$C295*('A1'!G26-'A1'!G28)</f>
        <v>0.44067883573432781</v>
      </c>
      <c r="R295" s="216">
        <f ca="1">'A1'!H28+$C295*('A1'!H26-'A1'!H28)</f>
        <v>0.43257178097910381</v>
      </c>
      <c r="S295" s="216">
        <f ca="1">'A1'!I28+$C295*('A1'!I26-'A1'!I28)</f>
        <v>0.42986942939402911</v>
      </c>
      <c r="T295" s="216">
        <f ca="1">'A1'!J28+$C295*('A1'!J26-'A1'!J28)</f>
        <v>0.42716707780895441</v>
      </c>
      <c r="U295" s="217">
        <f t="shared" ca="1" si="60"/>
        <v>1286.1920368435201</v>
      </c>
      <c r="V295" s="217">
        <f t="shared" ca="1" si="61"/>
        <v>1551.5385543721538</v>
      </c>
      <c r="W295" s="217">
        <f t="shared" ca="1" si="62"/>
        <v>1887.8832836414203</v>
      </c>
      <c r="X295" s="217">
        <f t="shared" ca="1" si="63"/>
        <v>2142.5647419854731</v>
      </c>
      <c r="Y295" s="217">
        <f t="shared" ca="1" si="64"/>
        <v>2405.2214324487122</v>
      </c>
      <c r="Z295" s="217">
        <f ca="1">F295*('A1'!F35+$C295*('A1'!F33-'A1'!F35))</f>
        <v>362.60893616604784</v>
      </c>
      <c r="AA295" s="217">
        <f ca="1">G295*('A1'!G35+$C295*('A1'!G33-'A1'!G35))</f>
        <v>408.69049970273261</v>
      </c>
      <c r="AB295" s="217">
        <f ca="1">H295*('A1'!H35+$C295*('A1'!H33-'A1'!H35))</f>
        <v>437.28839292256225</v>
      </c>
      <c r="AC295" s="217">
        <f ca="1">I295*('A1'!I35+$C295*('A1'!I33-'A1'!I35))</f>
        <v>457.84457874236341</v>
      </c>
      <c r="AD295" s="217">
        <f ca="1">J295*('A1'!J35+$C295*('A1'!J33-'A1'!J35))</f>
        <v>478.72172229802226</v>
      </c>
      <c r="AE295" s="217">
        <f ca="1">F295*('A1'!F43+$C295*('A1'!F41-'A1'!F43))</f>
        <v>627.7290017936225</v>
      </c>
      <c r="AF295" s="217">
        <f ca="1">G295*('A1'!G43+$C295*('A1'!G41-'A1'!G43))</f>
        <v>693.84616262611405</v>
      </c>
      <c r="AG295" s="217">
        <f ca="1">H295*('A1'!H43+$C295*('A1'!H41-'A1'!H43))</f>
        <v>696.39169733875713</v>
      </c>
      <c r="AH295" s="217">
        <f ca="1">I295*('A1'!I43+$C295*('A1'!I41-'A1'!I43))</f>
        <v>676.20831145657644</v>
      </c>
      <c r="AI295" s="217">
        <f ca="1">J295*('A1'!J43+$C295*('A1'!J41-'A1'!J43))</f>
        <v>687.25995420015215</v>
      </c>
      <c r="AJ295" s="217">
        <f ca="1">(U295-Z295)*DCF!$H$40</f>
        <v>223.50711036394827</v>
      </c>
      <c r="AK295" s="217">
        <f ca="1">(V295-AA295)*DCF!$H$40</f>
        <v>276.56922922999996</v>
      </c>
      <c r="AL295" s="217">
        <f ca="1">(W295-AB295)*DCF!$H$40</f>
        <v>351.04396355396364</v>
      </c>
      <c r="AM295" s="217">
        <f ca="1">(X295-AC295)*DCF!$H$40</f>
        <v>407.70227950483252</v>
      </c>
      <c r="AN295" s="217">
        <f ca="1">(Y295-AD295)*DCF!$H$40</f>
        <v>466.21292985646693</v>
      </c>
      <c r="AO295" s="217">
        <f ca="1">(F295-DCF!$H$7)*DCF!$H$41</f>
        <v>319.51740297365808</v>
      </c>
      <c r="AP295" s="217">
        <f ca="1">(G295-F295)*DCF!$H$41</f>
        <v>296.25342631767887</v>
      </c>
      <c r="AQ295" s="217">
        <f ca="1">(H295-G295)*DCF!$H$41</f>
        <v>288.18066980628674</v>
      </c>
      <c r="AR295" s="217">
        <f ca="1">(I295-H295)*DCF!$H$41</f>
        <v>264.80251954701811</v>
      </c>
      <c r="AS295" s="217">
        <f ca="1">(J295-I295)*DCF!$H$41</f>
        <v>259.04335539968753</v>
      </c>
      <c r="AT295" s="217">
        <f ca="1">(U295-Z295)*(1-DCF!$H$40)+Z295-AE295-AO295</f>
        <v>115.43852171229111</v>
      </c>
      <c r="AU295" s="217">
        <f ca="1">(V295-AA295)*(1-DCF!$H$40)+AA295-AF295-AP295</f>
        <v>284.86973619836112</v>
      </c>
      <c r="AV295" s="217">
        <f ca="1">(W295-AB295)*(1-DCF!$H$40)+AB295-AG295-AQ295</f>
        <v>552.26695294241267</v>
      </c>
      <c r="AW295" s="217">
        <f ca="1">(X295-AC295)*(1-DCF!$H$40)+AC295-AH295-AR295</f>
        <v>793.85163147704588</v>
      </c>
      <c r="AX295" s="217">
        <f ca="1">(Y295-AD295)*(1-DCF!$H$40)+AD295-AI295-AS295</f>
        <v>992.70519299240573</v>
      </c>
      <c r="AY295" s="218">
        <f t="shared" ca="1" si="65"/>
        <v>0.10055138981378461</v>
      </c>
      <c r="AZ295" s="219">
        <f t="shared" ca="1" si="66"/>
        <v>11.610277962756923</v>
      </c>
      <c r="BA295" s="217">
        <f ca="1">SUMPRODUCT(AT295:AX295,(1+$AY295)^(-{1,2,3,4,5}))</f>
        <v>1910.3630305833999</v>
      </c>
      <c r="BB295" s="217">
        <f t="shared" ca="1" si="67"/>
        <v>27925.289392709921</v>
      </c>
      <c r="BC295" s="217">
        <f t="shared" ca="1" si="68"/>
        <v>17296.014854037006</v>
      </c>
      <c r="BD295" s="217">
        <f t="shared" ca="1" si="69"/>
        <v>19206.377884620408</v>
      </c>
      <c r="BE295" s="217">
        <f ca="1">BD295-(DCF!$J$48-DCF!$J$51)</f>
        <v>18644.237884620408</v>
      </c>
      <c r="BF295" s="220">
        <f ca="1">BE295/DCF!$J$55</f>
        <v>752.39990107142648</v>
      </c>
    </row>
    <row r="296" spans="1:58" ht="15" customHeight="1">
      <c r="A296">
        <v>270</v>
      </c>
      <c r="B296" s="215">
        <f t="shared" ca="1" si="56"/>
        <v>0.63213892159267016</v>
      </c>
      <c r="C296" s="216">
        <f t="shared" ca="1" si="57"/>
        <v>0.57112876151032821</v>
      </c>
      <c r="D296" s="215">
        <f t="shared" ca="1" si="58"/>
        <v>0.59501532284923531</v>
      </c>
      <c r="E296" s="216">
        <f t="shared" ca="1" si="59"/>
        <v>0.55000851277453888</v>
      </c>
      <c r="F296" s="217">
        <f ca="1">DCF!$H$7*(1+('A1'!F14+$C296*('A1'!F12-'A1'!F14)))</f>
        <v>6346.6086460701308</v>
      </c>
      <c r="G296" s="217">
        <f ca="1">F296*(1+('A1'!G14+$C296*('A1'!G12-'A1'!G14)))</f>
        <v>7271.1147752074548</v>
      </c>
      <c r="H296" s="217">
        <f ca="1">G296*(1+('A1'!H14+$C296*('A1'!H12-'A1'!H14)))</f>
        <v>8174.5270748951061</v>
      </c>
      <c r="I296" s="217">
        <f ca="1">H296*(1+('A1'!I14+$C296*('A1'!I12-'A1'!I14)))</f>
        <v>9003.4371058194356</v>
      </c>
      <c r="J296" s="217">
        <f ca="1">I296*(1+('A1'!J14+$C296*('A1'!J12-'A1'!J14)))</f>
        <v>9813.557492961203</v>
      </c>
      <c r="K296" s="216">
        <f ca="1">'A1'!F21+$C296*('A1'!F19-'A1'!F21)</f>
        <v>0.34858791811693196</v>
      </c>
      <c r="L296" s="216">
        <f ca="1">'A1'!G21+$C296*('A1'!G19-'A1'!G21)</f>
        <v>0.3421653428867254</v>
      </c>
      <c r="M296" s="216">
        <f ca="1">'A1'!H21+$C296*('A1'!H19-'A1'!H21)</f>
        <v>0.33145405527162208</v>
      </c>
      <c r="N296" s="216">
        <f ca="1">'A1'!I21+$C296*('A1'!I19-'A1'!I21)</f>
        <v>0.32645405527162208</v>
      </c>
      <c r="O296" s="216">
        <f ca="1">'A1'!J21+$C296*('A1'!J19-'A1'!J21)</f>
        <v>0.32145405527162207</v>
      </c>
      <c r="P296" s="216">
        <f ca="1">'A1'!F28+$C296*('A1'!F26-'A1'!F28)</f>
        <v>0.4457217809622418</v>
      </c>
      <c r="Q296" s="216">
        <f ca="1">'A1'!G28+$C296*('A1'!G26-'A1'!G28)</f>
        <v>0.43929920573203524</v>
      </c>
      <c r="R296" s="216">
        <f ca="1">'A1'!H28+$C296*('A1'!H26-'A1'!H28)</f>
        <v>0.43073227430938033</v>
      </c>
      <c r="S296" s="216">
        <f ca="1">'A1'!I28+$C296*('A1'!I26-'A1'!I28)</f>
        <v>0.42787663050182867</v>
      </c>
      <c r="T296" s="216">
        <f ca="1">'A1'!J28+$C296*('A1'!J26-'A1'!J28)</f>
        <v>0.42502098669427707</v>
      </c>
      <c r="U296" s="217">
        <f t="shared" ca="1" si="60"/>
        <v>1305.4358422368825</v>
      </c>
      <c r="V296" s="217">
        <f t="shared" ca="1" si="61"/>
        <v>1588.99634944476</v>
      </c>
      <c r="W296" s="217">
        <f t="shared" ca="1" si="62"/>
        <v>1944.0142876202772</v>
      </c>
      <c r="X296" s="217">
        <f t="shared" ca="1" si="63"/>
        <v>2211.868219468528</v>
      </c>
      <c r="Y296" s="217">
        <f t="shared" ca="1" si="64"/>
        <v>2487.9817515682248</v>
      </c>
      <c r="Z296" s="217">
        <f ca="1">F296*('A1'!F35+$C296*('A1'!F33-'A1'!F35))</f>
        <v>362.67286508510398</v>
      </c>
      <c r="AA296" s="217">
        <f ca="1">G296*('A1'!G35+$C296*('A1'!G33-'A1'!G35))</f>
        <v>409.28168829922538</v>
      </c>
      <c r="AB296" s="217">
        <f ca="1">H296*('A1'!H35+$C296*('A1'!H33-'A1'!H35))</f>
        <v>439.11584172731403</v>
      </c>
      <c r="AC296" s="217">
        <f ca="1">I296*('A1'!I35+$C296*('A1'!I33-'A1'!I35))</f>
        <v>460.49388953453382</v>
      </c>
      <c r="AD296" s="217">
        <f ca="1">J296*('A1'!J35+$C296*('A1'!J33-'A1'!J35))</f>
        <v>482.30156036224338</v>
      </c>
      <c r="AE296" s="217">
        <f ca="1">F296*('A1'!F43+$C296*('A1'!F41-'A1'!F43))</f>
        <v>625.63233635129893</v>
      </c>
      <c r="AF296" s="217">
        <f ca="1">G296*('A1'!G43+$C296*('A1'!G41-'A1'!G43))</f>
        <v>690.83220197612843</v>
      </c>
      <c r="AG296" s="217">
        <f ca="1">H296*('A1'!H43+$C296*('A1'!H41-'A1'!H43))</f>
        <v>694.92057951637412</v>
      </c>
      <c r="AH296" s="217">
        <f ca="1">I296*('A1'!I43+$C296*('A1'!I41-'A1'!I43))</f>
        <v>675.35225912744875</v>
      </c>
      <c r="AI296" s="217">
        <f ca="1">J296*('A1'!J43+$C296*('A1'!J41-'A1'!J43))</f>
        <v>687.05200157272168</v>
      </c>
      <c r="AJ296" s="217">
        <f ca="1">(U296-Z296)*DCF!$H$40</f>
        <v>228.14864047073041</v>
      </c>
      <c r="AK296" s="217">
        <f ca="1">(V296-AA296)*DCF!$H$40</f>
        <v>285.49094799721934</v>
      </c>
      <c r="AL296" s="217">
        <f ca="1">(W296-AB296)*DCF!$H$40</f>
        <v>364.18542390609707</v>
      </c>
      <c r="AM296" s="217">
        <f ca="1">(X296-AC296)*DCF!$H$40</f>
        <v>423.83258784402659</v>
      </c>
      <c r="AN296" s="217">
        <f ca="1">(Y296-AD296)*DCF!$H$40</f>
        <v>485.37460627184748</v>
      </c>
      <c r="AO296" s="217">
        <f ca="1">(F296-DCF!$H$7)*DCF!$H$41</f>
        <v>325.5220800688806</v>
      </c>
      <c r="AP296" s="217">
        <f ca="1">(G296-F296)*DCF!$H$41</f>
        <v>306.78570553588912</v>
      </c>
      <c r="AQ296" s="217">
        <f ca="1">(H296-G296)*DCF!$H$41</f>
        <v>299.78598412115923</v>
      </c>
      <c r="AR296" s="217">
        <f ca="1">(I296-H296)*DCF!$H$41</f>
        <v>275.06334533464542</v>
      </c>
      <c r="AS296" s="217">
        <f ca="1">(J296-I296)*DCF!$H$41</f>
        <v>268.82823888923957</v>
      </c>
      <c r="AT296" s="217">
        <f ca="1">(U296-Z296)*(1-DCF!$H$40)+Z296-AE296-AO296</f>
        <v>126.13278534597254</v>
      </c>
      <c r="AU296" s="217">
        <f ca="1">(V296-AA296)*(1-DCF!$H$40)+AA296-AF296-AP296</f>
        <v>305.88749393552308</v>
      </c>
      <c r="AV296" s="217">
        <f ca="1">(W296-AB296)*(1-DCF!$H$40)+AB296-AG296-AQ296</f>
        <v>585.12230007664687</v>
      </c>
      <c r="AW296" s="217">
        <f ca="1">(X296-AC296)*(1-DCF!$H$40)+AC296-AH296-AR296</f>
        <v>837.62002716240704</v>
      </c>
      <c r="AX296" s="217">
        <f ca="1">(Y296-AD296)*(1-DCF!$H$40)+AD296-AI296-AS296</f>
        <v>1046.7269048344162</v>
      </c>
      <c r="AY296" s="218">
        <f t="shared" ca="1" si="65"/>
        <v>0.10350017025549078</v>
      </c>
      <c r="AZ296" s="219">
        <f t="shared" ca="1" si="66"/>
        <v>12.200034051098156</v>
      </c>
      <c r="BA296" s="217">
        <f ca="1">SUMPRODUCT(AT296:AX296,(1+$AY296)^(-{1,2,3,4,5}))</f>
        <v>2005.5162684098086</v>
      </c>
      <c r="BB296" s="217">
        <f t="shared" ca="1" si="67"/>
        <v>30353.462087643173</v>
      </c>
      <c r="BC296" s="217">
        <f t="shared" ca="1" si="68"/>
        <v>18550.098111572959</v>
      </c>
      <c r="BD296" s="217">
        <f t="shared" ca="1" si="69"/>
        <v>20555.61437998277</v>
      </c>
      <c r="BE296" s="217">
        <f ca="1">BD296-(DCF!$J$48-DCF!$J$51)</f>
        <v>19993.47437998277</v>
      </c>
      <c r="BF296" s="220">
        <f ca="1">BE296/DCF!$J$55</f>
        <v>806.84918518349025</v>
      </c>
    </row>
    <row r="297" spans="1:58" ht="15" customHeight="1">
      <c r="A297">
        <v>271</v>
      </c>
      <c r="B297" s="215">
        <f t="shared" ca="1" si="56"/>
        <v>0.56004671073051315</v>
      </c>
      <c r="C297" s="216">
        <f t="shared" ca="1" si="57"/>
        <v>0.53098332158147787</v>
      </c>
      <c r="D297" s="215">
        <f t="shared" ca="1" si="58"/>
        <v>0.4458940852452028</v>
      </c>
      <c r="E297" s="216">
        <f t="shared" ca="1" si="59"/>
        <v>0.47217268305419935</v>
      </c>
      <c r="F297" s="217">
        <f ca="1">DCF!$H$7*(1+('A1'!F14+$C297*('A1'!F12-'A1'!F14)))</f>
        <v>6322.9139884571496</v>
      </c>
      <c r="G297" s="217">
        <f ca="1">F297*(1+('A1'!G14+$C297*('A1'!G12-'A1'!G14)))</f>
        <v>7205.893108514324</v>
      </c>
      <c r="H297" s="217">
        <f ca="1">G297*(1+('A1'!H14+$C297*('A1'!H12-'A1'!H14)))</f>
        <v>8063.5949414436427</v>
      </c>
      <c r="I297" s="217">
        <f ca="1">H297*(1+('A1'!I14+$C297*('A1'!I12-'A1'!I14)))</f>
        <v>8852.1217868464064</v>
      </c>
      <c r="J297" s="217">
        <f ca="1">I297*(1+('A1'!J14+$C297*('A1'!J12-'A1'!J14)))</f>
        <v>9623.7509082483684</v>
      </c>
      <c r="K297" s="216">
        <f ca="1">'A1'!F21+$C297*('A1'!F19-'A1'!F21)</f>
        <v>0.35079591731301873</v>
      </c>
      <c r="L297" s="216">
        <f ca="1">'A1'!G21+$C297*('A1'!G19-'A1'!G21)</f>
        <v>0.34517625088138915</v>
      </c>
      <c r="M297" s="216">
        <f ca="1">'A1'!H21+$C297*('A1'!H19-'A1'!H21)</f>
        <v>0.33486641766557435</v>
      </c>
      <c r="N297" s="216">
        <f ca="1">'A1'!I21+$C297*('A1'!I19-'A1'!I21)</f>
        <v>0.32986641766557434</v>
      </c>
      <c r="O297" s="216">
        <f ca="1">'A1'!J21+$C297*('A1'!J19-'A1'!J21)</f>
        <v>0.32486641766557434</v>
      </c>
      <c r="P297" s="216">
        <f ca="1">'A1'!F28+$C297*('A1'!F26-'A1'!F28)</f>
        <v>0.44672541696046308</v>
      </c>
      <c r="Q297" s="216">
        <f ca="1">'A1'!G28+$C297*('A1'!G26-'A1'!G28)</f>
        <v>0.4411057505288335</v>
      </c>
      <c r="R297" s="216">
        <f ca="1">'A1'!H28+$C297*('A1'!H26-'A1'!H28)</f>
        <v>0.43314100070511136</v>
      </c>
      <c r="S297" s="216">
        <f ca="1">'A1'!I28+$C297*('A1'!I26-'A1'!I28)</f>
        <v>0.43048608409720396</v>
      </c>
      <c r="T297" s="216">
        <f ca="1">'A1'!J28+$C297*('A1'!J26-'A1'!J28)</f>
        <v>0.42783116748929656</v>
      </c>
      <c r="U297" s="217">
        <f t="shared" ca="1" si="60"/>
        <v>1280.255187886341</v>
      </c>
      <c r="V297" s="217">
        <f t="shared" ca="1" si="61"/>
        <v>1540.0290532035506</v>
      </c>
      <c r="W297" s="217">
        <f t="shared" ca="1" si="62"/>
        <v>1870.6942076785901</v>
      </c>
      <c r="X297" s="217">
        <f t="shared" ca="1" si="63"/>
        <v>2121.3888403089459</v>
      </c>
      <c r="Y297" s="217">
        <f t="shared" ca="1" si="64"/>
        <v>2379.9768394778262</v>
      </c>
      <c r="Z297" s="217">
        <f ca="1">F297*('A1'!F35+$C297*('A1'!F33-'A1'!F35))</f>
        <v>362.58802994910417</v>
      </c>
      <c r="AA297" s="217">
        <f ca="1">G297*('A1'!G35+$C297*('A1'!G33-'A1'!G35))</f>
        <v>408.50328215068788</v>
      </c>
      <c r="AB297" s="217">
        <f ca="1">H297*('A1'!H35+$C297*('A1'!H33-'A1'!H35))</f>
        <v>436.71771780176977</v>
      </c>
      <c r="AC297" s="217">
        <f ca="1">I297*('A1'!I35+$C297*('A1'!I33-'A1'!I35))</f>
        <v>457.01911528400996</v>
      </c>
      <c r="AD297" s="217">
        <f ca="1">J297*('A1'!J35+$C297*('A1'!J33-'A1'!J35))</f>
        <v>477.60943618189486</v>
      </c>
      <c r="AE297" s="217">
        <f ca="1">F297*('A1'!F43+$C297*('A1'!F41-'A1'!F43))</f>
        <v>628.37330129698705</v>
      </c>
      <c r="AF297" s="217">
        <f ca="1">G297*('A1'!G43+$C297*('A1'!G41-'A1'!G43))</f>
        <v>694.76039045894663</v>
      </c>
      <c r="AG297" s="217">
        <f ca="1">H297*('A1'!H43+$C297*('A1'!H41-'A1'!H43))</f>
        <v>696.8202639452453</v>
      </c>
      <c r="AH297" s="217">
        <f ca="1">I297*('A1'!I43+$C297*('A1'!I41-'A1'!I43))</f>
        <v>676.440053720587</v>
      </c>
      <c r="AI297" s="217">
        <f ca="1">J297*('A1'!J43+$C297*('A1'!J41-'A1'!J43))</f>
        <v>687.2857889256461</v>
      </c>
      <c r="AJ297" s="217">
        <f ca="1">(U297-Z297)*DCF!$H$40</f>
        <v>222.07545222081131</v>
      </c>
      <c r="AK297" s="217">
        <f ca="1">(V297-AA297)*DCF!$H$40</f>
        <v>273.82923659479275</v>
      </c>
      <c r="AL297" s="217">
        <f ca="1">(W297-AB297)*DCF!$H$40</f>
        <v>347.02231055019053</v>
      </c>
      <c r="AM297" s="217">
        <f ca="1">(X297-AC297)*DCF!$H$40</f>
        <v>402.77747345603444</v>
      </c>
      <c r="AN297" s="217">
        <f ca="1">(Y297-AD297)*DCF!$H$40</f>
        <v>460.37291159761537</v>
      </c>
      <c r="AO297" s="217">
        <f ca="1">(F297-DCF!$H$7)*DCF!$H$41</f>
        <v>317.65930661164805</v>
      </c>
      <c r="AP297" s="217">
        <f ca="1">(G297-F297)*DCF!$H$41</f>
        <v>293.0054910214252</v>
      </c>
      <c r="AQ297" s="217">
        <f ca="1">(H297-G297)*DCF!$H$41</f>
        <v>284.61754190875837</v>
      </c>
      <c r="AR297" s="217">
        <f ca="1">(I297-H297)*DCF!$H$41</f>
        <v>261.66269425017867</v>
      </c>
      <c r="AS297" s="217">
        <f ca="1">(J297-I297)*DCF!$H$41</f>
        <v>256.05539753666318</v>
      </c>
      <c r="AT297" s="217">
        <f ca="1">(U297-Z297)*(1-DCF!$H$40)+Z297-AE297-AO297</f>
        <v>112.14712775689463</v>
      </c>
      <c r="AU297" s="217">
        <f ca="1">(V297-AA297)*(1-DCF!$H$40)+AA297-AF297-AP297</f>
        <v>278.433935128386</v>
      </c>
      <c r="AV297" s="217">
        <f ca="1">(W297-AB297)*(1-DCF!$H$40)+AB297-AG297-AQ297</f>
        <v>542.23409127439595</v>
      </c>
      <c r="AW297" s="217">
        <f ca="1">(X297-AC297)*(1-DCF!$H$40)+AC297-AH297-AR297</f>
        <v>780.50861888214581</v>
      </c>
      <c r="AX297" s="217">
        <f ca="1">(Y297-AD297)*(1-DCF!$H$40)+AD297-AI297-AS297</f>
        <v>976.26274141790145</v>
      </c>
      <c r="AY297" s="218">
        <f t="shared" ca="1" si="65"/>
        <v>0.10194345366108398</v>
      </c>
      <c r="AZ297" s="219">
        <f t="shared" ca="1" si="66"/>
        <v>11.888690732216798</v>
      </c>
      <c r="BA297" s="217">
        <f ca="1">SUMPRODUCT(AT297:AX297,(1+$AY297)^(-{1,2,3,4,5}))</f>
        <v>1866.5113602892441</v>
      </c>
      <c r="BB297" s="217">
        <f t="shared" ca="1" si="67"/>
        <v>28294.808594390659</v>
      </c>
      <c r="BC297" s="217">
        <f t="shared" ca="1" si="68"/>
        <v>17414.468108303066</v>
      </c>
      <c r="BD297" s="217">
        <f t="shared" ca="1" si="69"/>
        <v>19280.979468592312</v>
      </c>
      <c r="BE297" s="217">
        <f ca="1">BD297-(DCF!$J$48-DCF!$J$51)</f>
        <v>18718.839468592312</v>
      </c>
      <c r="BF297" s="220">
        <f ca="1">BE297/DCF!$J$55</f>
        <v>755.41049473299609</v>
      </c>
    </row>
    <row r="298" spans="1:58" ht="15" customHeight="1">
      <c r="A298">
        <v>272</v>
      </c>
      <c r="B298" s="215">
        <f t="shared" ca="1" si="56"/>
        <v>0.38037413469098025</v>
      </c>
      <c r="C298" s="216">
        <f t="shared" ca="1" si="57"/>
        <v>0.43610442252457166</v>
      </c>
      <c r="D298" s="215">
        <f t="shared" ca="1" si="58"/>
        <v>0.91649053728133156</v>
      </c>
      <c r="E298" s="216">
        <f t="shared" ca="1" si="59"/>
        <v>0.79566025506687588</v>
      </c>
      <c r="F298" s="217">
        <f ca="1">DCF!$H$7*(1+('A1'!F14+$C298*('A1'!F12-'A1'!F14)))</f>
        <v>6266.9145267042222</v>
      </c>
      <c r="G298" s="217">
        <f ca="1">F298*(1+('A1'!G14+$C298*('A1'!G12-'A1'!G14)))</f>
        <v>7052.883769408355</v>
      </c>
      <c r="H298" s="217">
        <f ca="1">G298*(1+('A1'!H14+$C298*('A1'!H12-'A1'!H14)))</f>
        <v>7805.3811523195709</v>
      </c>
      <c r="I298" s="217">
        <f ca="1">H298*(1+('A1'!I14+$C298*('A1'!I12-'A1'!I14)))</f>
        <v>8502.0067215370345</v>
      </c>
      <c r="J298" s="217">
        <f ca="1">I298*(1+('A1'!J14+$C298*('A1'!J12-'A1'!J14)))</f>
        <v>9186.6504488256014</v>
      </c>
      <c r="K298" s="216">
        <f ca="1">'A1'!F21+$C298*('A1'!F19-'A1'!F21)</f>
        <v>0.35601425676114856</v>
      </c>
      <c r="L298" s="216">
        <f ca="1">'A1'!G21+$C298*('A1'!G19-'A1'!G21)</f>
        <v>0.35229216831065713</v>
      </c>
      <c r="M298" s="216">
        <f ca="1">'A1'!H21+$C298*('A1'!H19-'A1'!H21)</f>
        <v>0.34293112408541138</v>
      </c>
      <c r="N298" s="216">
        <f ca="1">'A1'!I21+$C298*('A1'!I19-'A1'!I21)</f>
        <v>0.33793112408541137</v>
      </c>
      <c r="O298" s="216">
        <f ca="1">'A1'!J21+$C298*('A1'!J19-'A1'!J21)</f>
        <v>0.33293112408541137</v>
      </c>
      <c r="P298" s="216">
        <f ca="1">'A1'!F28+$C298*('A1'!F26-'A1'!F28)</f>
        <v>0.44909738943688571</v>
      </c>
      <c r="Q298" s="216">
        <f ca="1">'A1'!G28+$C298*('A1'!G26-'A1'!G28)</f>
        <v>0.44537530098639427</v>
      </c>
      <c r="R298" s="216">
        <f ca="1">'A1'!H28+$C298*('A1'!H26-'A1'!H28)</f>
        <v>0.43883373464852571</v>
      </c>
      <c r="S298" s="216">
        <f ca="1">'A1'!I28+$C298*('A1'!I26-'A1'!I28)</f>
        <v>0.43665321253590289</v>
      </c>
      <c r="T298" s="216">
        <f ca="1">'A1'!J28+$C298*('A1'!J26-'A1'!J28)</f>
        <v>0.43447269042328002</v>
      </c>
      <c r="U298" s="217">
        <f t="shared" ca="1" si="60"/>
        <v>1221.3486555270108</v>
      </c>
      <c r="V298" s="217">
        <f t="shared" ca="1" si="61"/>
        <v>1427.0278218181438</v>
      </c>
      <c r="W298" s="217">
        <f t="shared" ca="1" si="62"/>
        <v>1703.4084584119264</v>
      </c>
      <c r="X298" s="217">
        <f t="shared" ca="1" si="63"/>
        <v>1916.4854851853156</v>
      </c>
      <c r="Y298" s="217">
        <f t="shared" ca="1" si="64"/>
        <v>2136.7798518388531</v>
      </c>
      <c r="Z298" s="217">
        <f ca="1">F298*('A1'!F35+$C298*('A1'!F33-'A1'!F35))</f>
        <v>362.34972589885734</v>
      </c>
      <c r="AA298" s="217">
        <f ca="1">G298*('A1'!G35+$C298*('A1'!G33-'A1'!G35))</f>
        <v>406.52085566941042</v>
      </c>
      <c r="AB298" s="217">
        <f ca="1">H298*('A1'!H35+$C298*('A1'!H33-'A1'!H35))</f>
        <v>430.87929549899275</v>
      </c>
      <c r="AC298" s="217">
        <f ca="1">I298*('A1'!I35+$C298*('A1'!I33-'A1'!I35))</f>
        <v>448.62323706999678</v>
      </c>
      <c r="AD298" s="217">
        <f ca="1">J298*('A1'!J35+$C298*('A1'!J33-'A1'!J35))</f>
        <v>466.37635846719144</v>
      </c>
      <c r="AE298" s="217">
        <f ca="1">F298*('A1'!F43+$C298*('A1'!F41-'A1'!F43))</f>
        <v>634.70001512388058</v>
      </c>
      <c r="AF298" s="217">
        <f ca="1">G298*('A1'!G43+$C298*('A1'!G41-'A1'!G43))</f>
        <v>703.42885036328448</v>
      </c>
      <c r="AG298" s="217">
        <f ca="1">H298*('A1'!H43+$C298*('A1'!H41-'A1'!H43))</f>
        <v>700.42637759297736</v>
      </c>
      <c r="AH298" s="217">
        <f ca="1">I298*('A1'!I43+$C298*('A1'!I41-'A1'!I43))</f>
        <v>677.9189429401606</v>
      </c>
      <c r="AI298" s="217">
        <f ca="1">J298*('A1'!J43+$C298*('A1'!J41-'A1'!J43))</f>
        <v>686.57667928209764</v>
      </c>
      <c r="AJ298" s="217">
        <f ca="1">(U298-Z298)*DCF!$H$40</f>
        <v>207.87774097001315</v>
      </c>
      <c r="AK298" s="217">
        <f ca="1">(V298-AA298)*DCF!$H$40</f>
        <v>246.96268580799349</v>
      </c>
      <c r="AL298" s="217">
        <f ca="1">(W298-AB298)*DCF!$H$40</f>
        <v>307.95205742492999</v>
      </c>
      <c r="AM298" s="217">
        <f ca="1">(X298-AC298)*DCF!$H$40</f>
        <v>355.22266404390717</v>
      </c>
      <c r="AN298" s="217">
        <f ca="1">(Y298-AD298)*DCF!$H$40</f>
        <v>404.23764539594208</v>
      </c>
      <c r="AO298" s="217">
        <f ca="1">(F298-DCF!$H$7)*DCF!$H$41</f>
        <v>299.07659110327955</v>
      </c>
      <c r="AP298" s="217">
        <f ca="1">(G298-F298)*DCF!$H$41</f>
        <v>260.81398603327136</v>
      </c>
      <c r="AQ298" s="217">
        <f ca="1">(H298-G298)*DCF!$H$41</f>
        <v>249.70677127445711</v>
      </c>
      <c r="AR298" s="217">
        <f ca="1">(I298-H298)*DCF!$H$41</f>
        <v>231.16641416551954</v>
      </c>
      <c r="AS298" s="217">
        <f ca="1">(J298-I298)*DCF!$H$41</f>
        <v>227.19039095277338</v>
      </c>
      <c r="AT298" s="217">
        <f ca="1">(U298-Z298)*(1-DCF!$H$40)+Z298-AE298-AO298</f>
        <v>79.694308329837611</v>
      </c>
      <c r="AU298" s="217">
        <f ca="1">(V298-AA298)*(1-DCF!$H$40)+AA298-AF298-AP298</f>
        <v>215.82229961359451</v>
      </c>
      <c r="AV298" s="217">
        <f ca="1">(W298-AB298)*(1-DCF!$H$40)+AB298-AG298-AQ298</f>
        <v>445.32325211956197</v>
      </c>
      <c r="AW298" s="217">
        <f ca="1">(X298-AC298)*(1-DCF!$H$40)+AC298-AH298-AR298</f>
        <v>652.17746403572835</v>
      </c>
      <c r="AX298" s="217">
        <f ca="1">(Y298-AD298)*(1-DCF!$H$40)+AD298-AI298-AS298</f>
        <v>818.77513620804007</v>
      </c>
      <c r="AY298" s="218">
        <f t="shared" ca="1" si="65"/>
        <v>0.10841320510133752</v>
      </c>
      <c r="AZ298" s="219">
        <f t="shared" ca="1" si="66"/>
        <v>13.182641020267504</v>
      </c>
      <c r="BA298" s="217">
        <f ca="1">SUMPRODUCT(AT298:AX298,(1+$AY298)^(-{1,2,3,4,5}))</f>
        <v>1496.0506700433982</v>
      </c>
      <c r="BB298" s="217">
        <f t="shared" ca="1" si="67"/>
        <v>28168.401726131982</v>
      </c>
      <c r="BC298" s="217">
        <f t="shared" ca="1" si="68"/>
        <v>16836.575037550636</v>
      </c>
      <c r="BD298" s="217">
        <f t="shared" ca="1" si="69"/>
        <v>18332.625707594034</v>
      </c>
      <c r="BE298" s="217">
        <f ca="1">BD298-(DCF!$J$48-DCF!$J$51)</f>
        <v>17770.485707594034</v>
      </c>
      <c r="BF298" s="220">
        <f ca="1">BE298/DCF!$J$55</f>
        <v>717.13908453261354</v>
      </c>
    </row>
    <row r="299" spans="1:58" ht="15" customHeight="1">
      <c r="A299">
        <v>273</v>
      </c>
      <c r="B299" s="215">
        <f t="shared" ca="1" si="56"/>
        <v>0.22848058207436583</v>
      </c>
      <c r="C299" s="216">
        <f t="shared" ca="1" si="57"/>
        <v>0.33799451332408181</v>
      </c>
      <c r="D299" s="215">
        <f t="shared" ca="1" si="58"/>
        <v>0.21143904937868363</v>
      </c>
      <c r="E299" s="216">
        <f t="shared" ca="1" si="59"/>
        <v>0.32514539007856441</v>
      </c>
      <c r="F299" s="217">
        <f ca="1">DCF!$H$7*(1+('A1'!F14+$C299*('A1'!F12-'A1'!F14)))</f>
        <v>6209.0080568519452</v>
      </c>
      <c r="G299" s="217">
        <f ca="1">F299*(1+('A1'!G14+$C299*('A1'!G12-'A1'!G14)))</f>
        <v>6896.3401387232088</v>
      </c>
      <c r="H299" s="217">
        <f ca="1">G299*(1+('A1'!H14+$C299*('A1'!H12-'A1'!H14)))</f>
        <v>7544.1774124170306</v>
      </c>
      <c r="I299" s="217">
        <f ca="1">H299*(1+('A1'!I14+$C299*('A1'!I12-'A1'!I14)))</f>
        <v>8150.87643460252</v>
      </c>
      <c r="J299" s="217">
        <f ca="1">I299*(1+('A1'!J14+$C299*('A1'!J12-'A1'!J14)))</f>
        <v>8751.2668622901201</v>
      </c>
      <c r="K299" s="216">
        <f ca="1">'A1'!F21+$C299*('A1'!F19-'A1'!F21)</f>
        <v>0.36141030176717548</v>
      </c>
      <c r="L299" s="216">
        <f ca="1">'A1'!G21+$C299*('A1'!G19-'A1'!G21)</f>
        <v>0.35965041150069388</v>
      </c>
      <c r="M299" s="216">
        <f ca="1">'A1'!H21+$C299*('A1'!H19-'A1'!H21)</f>
        <v>0.35127046636745307</v>
      </c>
      <c r="N299" s="216">
        <f ca="1">'A1'!I21+$C299*('A1'!I19-'A1'!I21)</f>
        <v>0.34627046636745307</v>
      </c>
      <c r="O299" s="216">
        <f ca="1">'A1'!J21+$C299*('A1'!J19-'A1'!J21)</f>
        <v>0.34127046636745306</v>
      </c>
      <c r="P299" s="216">
        <f ca="1">'A1'!F28+$C299*('A1'!F26-'A1'!F28)</f>
        <v>0.45155013716689796</v>
      </c>
      <c r="Q299" s="216">
        <f ca="1">'A1'!G28+$C299*('A1'!G26-'A1'!G28)</f>
        <v>0.44979024690041636</v>
      </c>
      <c r="R299" s="216">
        <f ca="1">'A1'!H28+$C299*('A1'!H26-'A1'!H28)</f>
        <v>0.4447203292005551</v>
      </c>
      <c r="S299" s="216">
        <f ca="1">'A1'!I28+$C299*('A1'!I26-'A1'!I28)</f>
        <v>0.4430303566339347</v>
      </c>
      <c r="T299" s="216">
        <f ca="1">'A1'!J28+$C299*('A1'!J26-'A1'!J28)</f>
        <v>0.4413403840673143</v>
      </c>
      <c r="U299" s="217">
        <f t="shared" ca="1" si="60"/>
        <v>1161.3301416083893</v>
      </c>
      <c r="V299" s="217">
        <f t="shared" ca="1" si="61"/>
        <v>1314.1620362770907</v>
      </c>
      <c r="W299" s="217">
        <f t="shared" ca="1" si="62"/>
        <v>1539.0816320010013</v>
      </c>
      <c r="X299" s="217">
        <f t="shared" ca="1" si="63"/>
        <v>1717.3829565881338</v>
      </c>
      <c r="Y299" s="217">
        <f t="shared" ca="1" si="64"/>
        <v>1902.4304608116511</v>
      </c>
      <c r="Z299" s="217">
        <f ca="1">F299*('A1'!F35+$C299*('A1'!F33-'A1'!F35))</f>
        <v>362.04743012911183</v>
      </c>
      <c r="AA299" s="217">
        <f ca="1">G299*('A1'!G35+$C299*('A1'!G33-'A1'!G35))</f>
        <v>404.26383731178817</v>
      </c>
      <c r="AB299" s="217">
        <f ca="1">H299*('A1'!H35+$C299*('A1'!H33-'A1'!H35))</f>
        <v>424.60184844267718</v>
      </c>
      <c r="AC299" s="217">
        <f ca="1">I299*('A1'!I35+$C299*('A1'!I33-'A1'!I35))</f>
        <v>439.69141504280771</v>
      </c>
      <c r="AD299" s="217">
        <f ca="1">J299*('A1'!J35+$C299*('A1'!J33-'A1'!J35))</f>
        <v>454.57638207917978</v>
      </c>
      <c r="AE299" s="217">
        <f ca="1">F299*('A1'!F43+$C299*('A1'!F41-'A1'!F43))</f>
        <v>641.01867312569448</v>
      </c>
      <c r="AF299" s="217">
        <f ca="1">G299*('A1'!G43+$C299*('A1'!G41-'A1'!G43))</f>
        <v>711.49673644149118</v>
      </c>
      <c r="AG299" s="217">
        <f ca="1">H299*('A1'!H43+$C299*('A1'!H41-'A1'!H43))</f>
        <v>702.89245825087335</v>
      </c>
      <c r="AH299" s="217">
        <f ca="1">I299*('A1'!I43+$C299*('A1'!I41-'A1'!I43))</f>
        <v>677.90995830850215</v>
      </c>
      <c r="AI299" s="217">
        <f ca="1">J299*('A1'!J43+$C299*('A1'!J41-'A1'!J43))</f>
        <v>684.08821116299885</v>
      </c>
      <c r="AJ299" s="217">
        <f ca="1">(U299-Z299)*DCF!$H$40</f>
        <v>193.42641617798515</v>
      </c>
      <c r="AK299" s="217">
        <f ca="1">(V299-AA299)*DCF!$H$40</f>
        <v>220.19536414960319</v>
      </c>
      <c r="AL299" s="217">
        <f ca="1">(W299-AB299)*DCF!$H$40</f>
        <v>269.70410762111442</v>
      </c>
      <c r="AM299" s="217">
        <f ca="1">(X299-AC299)*DCF!$H$40</f>
        <v>309.20135305396889</v>
      </c>
      <c r="AN299" s="217">
        <f ca="1">(Y299-AD299)*DCF!$H$40</f>
        <v>350.38068705325804</v>
      </c>
      <c r="AO299" s="217">
        <f ca="1">(F299-DCF!$H$7)*DCF!$H$41</f>
        <v>279.86105899501729</v>
      </c>
      <c r="AP299" s="217">
        <f ca="1">(G299-F299)*DCF!$H$41</f>
        <v>228.08248753427779</v>
      </c>
      <c r="AQ299" s="217">
        <f ca="1">(H299-G299)*DCF!$H$41</f>
        <v>214.97663327344426</v>
      </c>
      <c r="AR299" s="217">
        <f ca="1">(I299-H299)*DCF!$H$41</f>
        <v>201.32542305889092</v>
      </c>
      <c r="AS299" s="217">
        <f ca="1">(J299-I299)*DCF!$H$41</f>
        <v>199.23199549472673</v>
      </c>
      <c r="AT299" s="217">
        <f ca="1">(U299-Z299)*(1-DCF!$H$40)+Z299-AE299-AO299</f>
        <v>47.023993309692401</v>
      </c>
      <c r="AU299" s="217">
        <f ca="1">(V299-AA299)*(1-DCF!$H$40)+AA299-AF299-AP299</f>
        <v>154.38744815171856</v>
      </c>
      <c r="AV299" s="217">
        <f ca="1">(W299-AB299)*(1-DCF!$H$40)+AB299-AG299-AQ299</f>
        <v>351.50843285556925</v>
      </c>
      <c r="AW299" s="217">
        <f ca="1">(X299-AC299)*(1-DCF!$H$40)+AC299-AH299-AR299</f>
        <v>528.9462221667718</v>
      </c>
      <c r="AX299" s="217">
        <f ca="1">(Y299-AD299)*(1-DCF!$H$40)+AD299-AI299-AS299</f>
        <v>668.72956710066774</v>
      </c>
      <c r="AY299" s="218">
        <f t="shared" ca="1" si="65"/>
        <v>9.9002907801571283E-2</v>
      </c>
      <c r="AZ299" s="219">
        <f t="shared" ca="1" si="66"/>
        <v>11.300581560314258</v>
      </c>
      <c r="BA299" s="217">
        <f ca="1">SUMPRODUCT(AT299:AX299,(1+$AY299)^(-{1,2,3,4,5}))</f>
        <v>1215.1311487973346</v>
      </c>
      <c r="BB299" s="217">
        <f t="shared" ca="1" si="67"/>
        <v>21498.570585228303</v>
      </c>
      <c r="BC299" s="217">
        <f t="shared" ca="1" si="68"/>
        <v>13409.586238492337</v>
      </c>
      <c r="BD299" s="217">
        <f t="shared" ca="1" si="69"/>
        <v>14624.717387289671</v>
      </c>
      <c r="BE299" s="217">
        <f ca="1">BD299-(DCF!$J$48-DCF!$J$51)</f>
        <v>14062.577387289672</v>
      </c>
      <c r="BF299" s="220">
        <f ca="1">BE299/DCF!$J$55</f>
        <v>567.50412113836046</v>
      </c>
    </row>
    <row r="300" spans="1:58" ht="15" customHeight="1">
      <c r="A300">
        <v>274</v>
      </c>
      <c r="B300" s="215">
        <f t="shared" ca="1" si="56"/>
        <v>0.68144035013775395</v>
      </c>
      <c r="C300" s="216">
        <f t="shared" ca="1" si="57"/>
        <v>0.60090123411475815</v>
      </c>
      <c r="D300" s="215">
        <f t="shared" ca="1" si="58"/>
        <v>4.31996026447512E-2</v>
      </c>
      <c r="E300" s="216">
        <f t="shared" ca="1" si="59"/>
        <v>0.14696870865043213</v>
      </c>
      <c r="F300" s="217">
        <f ca="1">DCF!$H$7*(1+('A1'!F14+$C300*('A1'!F12-'A1'!F14)))</f>
        <v>6364.1809667597063</v>
      </c>
      <c r="G300" s="217">
        <f ca="1">F300*(1+('A1'!G14+$C300*('A1'!G12-'A1'!G14)))</f>
        <v>7319.6684543236224</v>
      </c>
      <c r="H300" s="217">
        <f ca="1">G300*(1+('A1'!H14+$C300*('A1'!H12-'A1'!H14)))</f>
        <v>8257.4435920166143</v>
      </c>
      <c r="I300" s="217">
        <f ca="1">H300*(1+('A1'!I14+$C300*('A1'!I12-'A1'!I14)))</f>
        <v>9116.8874956742675</v>
      </c>
      <c r="J300" s="217">
        <f ca="1">I300*(1+('A1'!J14+$C300*('A1'!J12-'A1'!J14)))</f>
        <v>9956.2162967785061</v>
      </c>
      <c r="K300" s="216">
        <f ca="1">'A1'!F21+$C300*('A1'!F19-'A1'!F21)</f>
        <v>0.34695043212368831</v>
      </c>
      <c r="L300" s="216">
        <f ca="1">'A1'!G21+$C300*('A1'!G19-'A1'!G21)</f>
        <v>0.33993240744139314</v>
      </c>
      <c r="M300" s="216">
        <f ca="1">'A1'!H21+$C300*('A1'!H19-'A1'!H21)</f>
        <v>0.32892339510024554</v>
      </c>
      <c r="N300" s="216">
        <f ca="1">'A1'!I21+$C300*('A1'!I19-'A1'!I21)</f>
        <v>0.32392339510024554</v>
      </c>
      <c r="O300" s="216">
        <f ca="1">'A1'!J21+$C300*('A1'!J19-'A1'!J21)</f>
        <v>0.31892339510024553</v>
      </c>
      <c r="P300" s="216">
        <f ca="1">'A1'!F28+$C300*('A1'!F26-'A1'!F28)</f>
        <v>0.44497746914713104</v>
      </c>
      <c r="Q300" s="216">
        <f ca="1">'A1'!G28+$C300*('A1'!G26-'A1'!G28)</f>
        <v>0.43795944446483587</v>
      </c>
      <c r="R300" s="216">
        <f ca="1">'A1'!H28+$C300*('A1'!H26-'A1'!H28)</f>
        <v>0.42894592595311454</v>
      </c>
      <c r="S300" s="216">
        <f ca="1">'A1'!I28+$C300*('A1'!I26-'A1'!I28)</f>
        <v>0.42594141978254074</v>
      </c>
      <c r="T300" s="216">
        <f ca="1">'A1'!J28+$C300*('A1'!J26-'A1'!J28)</f>
        <v>0.42293691361196695</v>
      </c>
      <c r="U300" s="217">
        <f t="shared" ca="1" si="60"/>
        <v>1324.2084904459982</v>
      </c>
      <c r="V300" s="217">
        <f t="shared" ca="1" si="61"/>
        <v>1625.7580050502145</v>
      </c>
      <c r="W300" s="217">
        <f t="shared" ca="1" si="62"/>
        <v>1999.3804232985644</v>
      </c>
      <c r="X300" s="217">
        <f t="shared" ca="1" si="63"/>
        <v>2280.4543414232935</v>
      </c>
      <c r="Y300" s="217">
        <f t="shared" ca="1" si="64"/>
        <v>2570.094601244843</v>
      </c>
      <c r="Z300" s="217">
        <f ca="1">F300*('A1'!F35+$C300*('A1'!F33-'A1'!F35))</f>
        <v>362.72963702030455</v>
      </c>
      <c r="AA300" s="217">
        <f ca="1">G300*('A1'!G35+$C300*('A1'!G33-'A1'!G35))</f>
        <v>409.83546609292529</v>
      </c>
      <c r="AB300" s="217">
        <f ca="1">H300*('A1'!H35+$C300*('A1'!H33-'A1'!H35))</f>
        <v>440.86562702516318</v>
      </c>
      <c r="AC300" s="217">
        <f ca="1">I300*('A1'!I35+$C300*('A1'!I33-'A1'!I35))</f>
        <v>463.03928737987462</v>
      </c>
      <c r="AD300" s="217">
        <f ca="1">J300*('A1'!J35+$C300*('A1'!J33-'A1'!J35))</f>
        <v>485.75568070142424</v>
      </c>
      <c r="AE300" s="217">
        <f ca="1">F300*('A1'!F43+$C300*('A1'!F41-'A1'!F43))</f>
        <v>623.5750224024564</v>
      </c>
      <c r="AF300" s="217">
        <f ca="1">G300*('A1'!G43+$C300*('A1'!G41-'A1'!G43))</f>
        <v>687.81794898422913</v>
      </c>
      <c r="AG300" s="217">
        <f ca="1">H300*('A1'!H43+$C300*('A1'!H41-'A1'!H43))</f>
        <v>693.36479558409212</v>
      </c>
      <c r="AH300" s="217">
        <f ca="1">I300*('A1'!I43+$C300*('A1'!I41-'A1'!I43))</f>
        <v>674.36209892879276</v>
      </c>
      <c r="AI300" s="217">
        <f ca="1">J300*('A1'!J43+$C300*('A1'!J41-'A1'!J43))</f>
        <v>686.66487361539703</v>
      </c>
      <c r="AJ300" s="217">
        <f ca="1">(U300-Z300)*DCF!$H$40</f>
        <v>232.67788252901784</v>
      </c>
      <c r="AK300" s="217">
        <f ca="1">(V300-AA300)*DCF!$H$40</f>
        <v>294.25325442766399</v>
      </c>
      <c r="AL300" s="217">
        <f ca="1">(W300-AB300)*DCF!$H$40</f>
        <v>377.16058069816313</v>
      </c>
      <c r="AM300" s="217">
        <f ca="1">(X300-AC300)*DCF!$H$40</f>
        <v>439.81444307850734</v>
      </c>
      <c r="AN300" s="217">
        <f ca="1">(Y300-AD300)*DCF!$H$40</f>
        <v>504.41001877150728</v>
      </c>
      <c r="AO300" s="217">
        <f ca="1">(F300-DCF!$H$7)*DCF!$H$41</f>
        <v>331.35323319026088</v>
      </c>
      <c r="AP300" s="217">
        <f ca="1">(G300-F300)*DCF!$H$41</f>
        <v>317.06647880910828</v>
      </c>
      <c r="AQ300" s="217">
        <f ca="1">(H300-G300)*DCF!$H$41</f>
        <v>311.18885876896803</v>
      </c>
      <c r="AR300" s="217">
        <f ca="1">(I300-H300)*DCF!$H$41</f>
        <v>285.19562612111969</v>
      </c>
      <c r="AS300" s="217">
        <f ca="1">(J300-I300)*DCF!$H$41</f>
        <v>278.52068289004086</v>
      </c>
      <c r="AT300" s="217">
        <f ca="1">(U300-Z300)*(1-DCF!$H$40)+Z300-AE300-AO300</f>
        <v>136.60235232426294</v>
      </c>
      <c r="AU300" s="217">
        <f ca="1">(V300-AA300)*(1-DCF!$H$40)+AA300-AF300-AP300</f>
        <v>326.62032282921314</v>
      </c>
      <c r="AV300" s="217">
        <f ca="1">(W300-AB300)*(1-DCF!$H$40)+AB300-AG300-AQ300</f>
        <v>617.6661882473411</v>
      </c>
      <c r="AW300" s="217">
        <f ca="1">(X300-AC300)*(1-DCF!$H$40)+AC300-AH300-AR300</f>
        <v>881.08217329487366</v>
      </c>
      <c r="AX300" s="217">
        <f ca="1">(Y300-AD300)*(1-DCF!$H$40)+AD300-AI300-AS300</f>
        <v>1100.4990259678975</v>
      </c>
      <c r="AY300" s="218">
        <f t="shared" ca="1" si="65"/>
        <v>9.5439374173008643E-2</v>
      </c>
      <c r="AZ300" s="219">
        <f t="shared" ca="1" si="66"/>
        <v>10.587874834601729</v>
      </c>
      <c r="BA300" s="217">
        <f ca="1">SUMPRODUCT(AT300:AX300,(1+$AY300)^(-{1,2,3,4,5}))</f>
        <v>2176.3114407842077</v>
      </c>
      <c r="BB300" s="217">
        <f t="shared" ca="1" si="67"/>
        <v>27211.839951066038</v>
      </c>
      <c r="BC300" s="217">
        <f t="shared" ca="1" si="68"/>
        <v>17251.075376649838</v>
      </c>
      <c r="BD300" s="217">
        <f t="shared" ca="1" si="69"/>
        <v>19427.386817434046</v>
      </c>
      <c r="BE300" s="217">
        <f ca="1">BD300-(DCF!$J$48-DCF!$J$51)</f>
        <v>18865.246817434047</v>
      </c>
      <c r="BF300" s="220">
        <f ca="1">BE300/DCF!$J$55</f>
        <v>761.31885502459681</v>
      </c>
    </row>
    <row r="301" spans="1:58" ht="15" customHeight="1">
      <c r="A301">
        <v>275</v>
      </c>
      <c r="B301" s="215">
        <f t="shared" ca="1" si="56"/>
        <v>0.33939424735388313</v>
      </c>
      <c r="C301" s="216">
        <f t="shared" ca="1" si="57"/>
        <v>0.41194310733029815</v>
      </c>
      <c r="D301" s="215">
        <f t="shared" ca="1" si="58"/>
        <v>0.41916386748905099</v>
      </c>
      <c r="E301" s="216">
        <f t="shared" ca="1" si="59"/>
        <v>0.45780119456432777</v>
      </c>
      <c r="F301" s="217">
        <f ca="1">DCF!$H$7*(1+('A1'!F14+$C301*('A1'!F12-'A1'!F14)))</f>
        <v>6252.6540255857326</v>
      </c>
      <c r="G301" s="217">
        <f ca="1">F301*(1+('A1'!G14+$C301*('A1'!G12-'A1'!G14)))</f>
        <v>7014.1739263750396</v>
      </c>
      <c r="H301" s="217">
        <f ca="1">G301*(1+('A1'!H14+$C301*('A1'!H12-'A1'!H14)))</f>
        <v>7740.5099010299846</v>
      </c>
      <c r="I301" s="217">
        <f ca="1">H301*(1+('A1'!I14+$C301*('A1'!I12-'A1'!I14)))</f>
        <v>8414.5138691670945</v>
      </c>
      <c r="J301" s="217">
        <f ca="1">I301*(1+('A1'!J14+$C301*('A1'!J12-'A1'!J14)))</f>
        <v>9077.8806319211508</v>
      </c>
      <c r="K301" s="216">
        <f ca="1">'A1'!F21+$C301*('A1'!F19-'A1'!F21)</f>
        <v>0.35734312909683363</v>
      </c>
      <c r="L301" s="216">
        <f ca="1">'A1'!G21+$C301*('A1'!G19-'A1'!G21)</f>
        <v>0.35410426695022762</v>
      </c>
      <c r="M301" s="216">
        <f ca="1">'A1'!H21+$C301*('A1'!H19-'A1'!H21)</f>
        <v>0.34498483587692463</v>
      </c>
      <c r="N301" s="216">
        <f ca="1">'A1'!I21+$C301*('A1'!I19-'A1'!I21)</f>
        <v>0.33998483587692463</v>
      </c>
      <c r="O301" s="216">
        <f ca="1">'A1'!J21+$C301*('A1'!J19-'A1'!J21)</f>
        <v>0.33498483587692462</v>
      </c>
      <c r="P301" s="216">
        <f ca="1">'A1'!F28+$C301*('A1'!F26-'A1'!F28)</f>
        <v>0.44970142231674254</v>
      </c>
      <c r="Q301" s="216">
        <f ca="1">'A1'!G28+$C301*('A1'!G26-'A1'!G28)</f>
        <v>0.44646256017013658</v>
      </c>
      <c r="R301" s="216">
        <f ca="1">'A1'!H28+$C301*('A1'!H26-'A1'!H28)</f>
        <v>0.44028341356018214</v>
      </c>
      <c r="S301" s="216">
        <f ca="1">'A1'!I28+$C301*('A1'!I26-'A1'!I28)</f>
        <v>0.43822369802353067</v>
      </c>
      <c r="T301" s="216">
        <f ca="1">'A1'!J28+$C301*('A1'!J26-'A1'!J28)</f>
        <v>0.43616398248687915</v>
      </c>
      <c r="U301" s="217">
        <f t="shared" ca="1" si="60"/>
        <v>1206.4836623626038</v>
      </c>
      <c r="V301" s="217">
        <f t="shared" ca="1" si="61"/>
        <v>1398.8589612665867</v>
      </c>
      <c r="W301" s="217">
        <f t="shared" ca="1" si="62"/>
        <v>1662.133241297576</v>
      </c>
      <c r="X301" s="217">
        <f t="shared" ca="1" si="63"/>
        <v>1866.2673675575224</v>
      </c>
      <c r="Y301" s="217">
        <f t="shared" ca="1" si="64"/>
        <v>2077.4837093674951</v>
      </c>
      <c r="Z301" s="217">
        <f ca="1">F301*('A1'!F35+$C301*('A1'!F33-'A1'!F35))</f>
        <v>362.28055289333849</v>
      </c>
      <c r="AA301" s="217">
        <f ca="1">G301*('A1'!G35+$C301*('A1'!G33-'A1'!G35))</f>
        <v>405.98437740939153</v>
      </c>
      <c r="AB301" s="217">
        <f ca="1">H301*('A1'!H35+$C301*('A1'!H33-'A1'!H35))</f>
        <v>429.35544735133556</v>
      </c>
      <c r="AC301" s="217">
        <f ca="1">I301*('A1'!I35+$C301*('A1'!I33-'A1'!I35))</f>
        <v>446.44619253242848</v>
      </c>
      <c r="AD301" s="217">
        <f ca="1">J301*('A1'!J35+$C301*('A1'!J33-'A1'!J35))</f>
        <v>463.48647112173887</v>
      </c>
      <c r="AE301" s="217">
        <f ca="1">F301*('A1'!F43+$C301*('A1'!F41-'A1'!F43))</f>
        <v>636.27718824720887</v>
      </c>
      <c r="AF301" s="217">
        <f ca="1">G301*('A1'!G43+$C301*('A1'!G41-'A1'!G43))</f>
        <v>705.49958044261643</v>
      </c>
      <c r="AG301" s="217">
        <f ca="1">H301*('A1'!H43+$C301*('A1'!H41-'A1'!H43))</f>
        <v>701.15080007485528</v>
      </c>
      <c r="AH301" s="217">
        <f ca="1">I301*('A1'!I43+$C301*('A1'!I41-'A1'!I43))</f>
        <v>678.05828292302363</v>
      </c>
      <c r="AI301" s="217">
        <f ca="1">J301*('A1'!J43+$C301*('A1'!J41-'A1'!J43))</f>
        <v>686.12429443085398</v>
      </c>
      <c r="AJ301" s="217">
        <f ca="1">(U301-Z301)*DCF!$H$40</f>
        <v>204.2971524915622</v>
      </c>
      <c r="AK301" s="217">
        <f ca="1">(V301-AA301)*DCF!$H$40</f>
        <v>240.27564929344121</v>
      </c>
      <c r="AL301" s="217">
        <f ca="1">(W301-AB301)*DCF!$H$40</f>
        <v>298.33222613499015</v>
      </c>
      <c r="AM301" s="217">
        <f ca="1">(X301-AC301)*DCF!$H$40</f>
        <v>343.59672435607274</v>
      </c>
      <c r="AN301" s="217">
        <f ca="1">(Y301-AD301)*DCF!$H$40</f>
        <v>390.58733165547301</v>
      </c>
      <c r="AO301" s="217">
        <f ca="1">(F301-DCF!$H$7)*DCF!$H$41</f>
        <v>294.34442356101187</v>
      </c>
      <c r="AP301" s="217">
        <f ca="1">(G301-F301)*DCF!$H$41</f>
        <v>252.70078010328251</v>
      </c>
      <c r="AQ301" s="217">
        <f ca="1">(H301-G301)*DCF!$H$41</f>
        <v>241.02543770969027</v>
      </c>
      <c r="AR301" s="217">
        <f ca="1">(I301-H301)*DCF!$H$41</f>
        <v>223.65972099274026</v>
      </c>
      <c r="AS301" s="217">
        <f ca="1">(J301-I301)*DCF!$H$41</f>
        <v>220.12989846856146</v>
      </c>
      <c r="AT301" s="217">
        <f ca="1">(U301-Z301)*(1-DCF!$H$40)+Z301-AE301-AO301</f>
        <v>71.564898062820873</v>
      </c>
      <c r="AU301" s="217">
        <f ca="1">(V301-AA301)*(1-DCF!$H$40)+AA301-AF301-AP301</f>
        <v>200.38295142724661</v>
      </c>
      <c r="AV301" s="217">
        <f ca="1">(W301-AB301)*(1-DCF!$H$40)+AB301-AG301-AQ301</f>
        <v>421.62477737804028</v>
      </c>
      <c r="AW301" s="217">
        <f ca="1">(X301-AC301)*(1-DCF!$H$40)+AC301-AH301-AR301</f>
        <v>620.9526392856859</v>
      </c>
      <c r="AX301" s="217">
        <f ca="1">(Y301-AD301)*(1-DCF!$H$40)+AD301-AI301-AS301</f>
        <v>780.64218481260662</v>
      </c>
      <c r="AY301" s="218">
        <f t="shared" ca="1" si="65"/>
        <v>0.10165602389128656</v>
      </c>
      <c r="AZ301" s="219">
        <f t="shared" ca="1" si="66"/>
        <v>11.831204778257311</v>
      </c>
      <c r="BA301" s="217">
        <f ca="1">SUMPRODUCT(AT301:AX301,(1+$AY301)^(-{1,2,3,4,5}))</f>
        <v>1448.0757224425843</v>
      </c>
      <c r="BB301" s="217">
        <f t="shared" ca="1" si="67"/>
        <v>24579.135189020431</v>
      </c>
      <c r="BC301" s="217">
        <f t="shared" ca="1" si="68"/>
        <v>15147.345470241422</v>
      </c>
      <c r="BD301" s="217">
        <f t="shared" ca="1" si="69"/>
        <v>16595.421192684007</v>
      </c>
      <c r="BE301" s="217">
        <f ca="1">BD301-(DCF!$J$48-DCF!$J$51)</f>
        <v>16033.281192684008</v>
      </c>
      <c r="BF301" s="220">
        <f ca="1">BE301/DCF!$J$55</f>
        <v>647.03310791678518</v>
      </c>
    </row>
    <row r="302" spans="1:58" ht="15" customHeight="1">
      <c r="A302">
        <v>276</v>
      </c>
      <c r="B302" s="215">
        <f t="shared" ca="1" si="56"/>
        <v>0.99988088099443972</v>
      </c>
      <c r="C302" s="216">
        <f t="shared" ca="1" si="57"/>
        <v>0.99228251966117587</v>
      </c>
      <c r="D302" s="215">
        <f t="shared" ca="1" si="58"/>
        <v>0.71609128952939693</v>
      </c>
      <c r="E302" s="216">
        <f t="shared" ca="1" si="59"/>
        <v>0.6232316955537508</v>
      </c>
      <c r="F302" s="217">
        <f ca="1">DCF!$H$7*(1+('A1'!F14+$C302*('A1'!F12-'A1'!F14)))</f>
        <v>6595.1821856674278</v>
      </c>
      <c r="G302" s="217">
        <f ca="1">F302*(1+('A1'!G14+$C302*('A1'!G12-'A1'!G14)))</f>
        <v>7972.5357163302597</v>
      </c>
      <c r="H302" s="217">
        <f ca="1">G302*(1+('A1'!H14+$C302*('A1'!H12-'A1'!H14)))</f>
        <v>9399.5935198763309</v>
      </c>
      <c r="I302" s="217">
        <f ca="1">H302*(1+('A1'!I14+$C302*('A1'!I12-'A1'!I14)))</f>
        <v>10709.007906622584</v>
      </c>
      <c r="J302" s="217">
        <f ca="1">I302*(1+('A1'!J14+$C302*('A1'!J12-'A1'!J14)))</f>
        <v>11988.303596359558</v>
      </c>
      <c r="K302" s="216">
        <f ca="1">'A1'!F21+$C302*('A1'!F19-'A1'!F21)</f>
        <v>0.32542446141863535</v>
      </c>
      <c r="L302" s="216">
        <f ca="1">'A1'!G21+$C302*('A1'!G19-'A1'!G21)</f>
        <v>0.31057881102541179</v>
      </c>
      <c r="M302" s="216">
        <f ca="1">'A1'!H21+$C302*('A1'!H19-'A1'!H21)</f>
        <v>0.29565598582880004</v>
      </c>
      <c r="N302" s="216">
        <f ca="1">'A1'!I21+$C302*('A1'!I19-'A1'!I21)</f>
        <v>0.29065598582880003</v>
      </c>
      <c r="O302" s="216">
        <f ca="1">'A1'!J21+$C302*('A1'!J19-'A1'!J21)</f>
        <v>0.28565598582880003</v>
      </c>
      <c r="P302" s="216">
        <f ca="1">'A1'!F28+$C302*('A1'!F26-'A1'!F28)</f>
        <v>0.43519293700847062</v>
      </c>
      <c r="Q302" s="216">
        <f ca="1">'A1'!G28+$C302*('A1'!G26-'A1'!G28)</f>
        <v>0.42034728661524706</v>
      </c>
      <c r="R302" s="216">
        <f ca="1">'A1'!H28+$C302*('A1'!H26-'A1'!H28)</f>
        <v>0.40546304882032946</v>
      </c>
      <c r="S302" s="216">
        <f ca="1">'A1'!I28+$C302*('A1'!I26-'A1'!I28)</f>
        <v>0.40050163622202362</v>
      </c>
      <c r="T302" s="216">
        <f ca="1">'A1'!J28+$C302*('A1'!J26-'A1'!J28)</f>
        <v>0.39554022362371771</v>
      </c>
      <c r="U302" s="217">
        <f t="shared" ca="1" si="60"/>
        <v>1578.7718694522744</v>
      </c>
      <c r="V302" s="217">
        <f t="shared" ca="1" si="61"/>
        <v>2145.2012968922086</v>
      </c>
      <c r="W302" s="217">
        <f t="shared" ca="1" si="62"/>
        <v>2809.3595851264245</v>
      </c>
      <c r="X302" s="217">
        <f t="shared" ca="1" si="63"/>
        <v>3307.3954673578501</v>
      </c>
      <c r="Y302" s="217">
        <f t="shared" ca="1" si="64"/>
        <v>3821.9166287534408</v>
      </c>
      <c r="Z302" s="217">
        <f ca="1">F302*('A1'!F35+$C302*('A1'!F33-'A1'!F35))</f>
        <v>362.98951115595281</v>
      </c>
      <c r="AA302" s="217">
        <f ca="1">G302*('A1'!G35+$C302*('A1'!G33-'A1'!G35))</f>
        <v>415.18713612558696</v>
      </c>
      <c r="AB302" s="217">
        <f ca="1">H302*('A1'!H35+$C302*('A1'!H33-'A1'!H35))</f>
        <v>461.37803543394864</v>
      </c>
      <c r="AC302" s="217">
        <f ca="1">I302*('A1'!I35+$C302*('A1'!I33-'A1'!I35))</f>
        <v>493.60612240025091</v>
      </c>
      <c r="AD302" s="217">
        <f ca="1">J302*('A1'!J35+$C302*('A1'!J33-'A1'!J35))</f>
        <v>528.5955922074296</v>
      </c>
      <c r="AE302" s="217">
        <f ca="1">F302*('A1'!F43+$C302*('A1'!F41-'A1'!F43))</f>
        <v>594.5843604870455</v>
      </c>
      <c r="AF302" s="217">
        <f ca="1">G302*('A1'!G43+$C302*('A1'!G41-'A1'!G43))</f>
        <v>639.95633337386812</v>
      </c>
      <c r="AG302" s="217">
        <f ca="1">H302*('A1'!H43+$C302*('A1'!H41-'A1'!H43))</f>
        <v>660.51048762773371</v>
      </c>
      <c r="AH302" s="217">
        <f ca="1">I302*('A1'!I43+$C302*('A1'!I41-'A1'!I43))</f>
        <v>645.43310392622357</v>
      </c>
      <c r="AI302" s="217">
        <f ca="1">J302*('A1'!J43+$C302*('A1'!J41-'A1'!J43))</f>
        <v>662.59488020530227</v>
      </c>
      <c r="AJ302" s="217">
        <f ca="1">(U302-Z302)*DCF!$H$40</f>
        <v>294.21933070770979</v>
      </c>
      <c r="AK302" s="217">
        <f ca="1">(V302-AA302)*DCF!$H$40</f>
        <v>418.66342690552244</v>
      </c>
      <c r="AL302" s="217">
        <f ca="1">(W302-AB302)*DCF!$H$40</f>
        <v>568.21153502557911</v>
      </c>
      <c r="AM302" s="217">
        <f ca="1">(X302-AC302)*DCF!$H$40</f>
        <v>680.93702147973897</v>
      </c>
      <c r="AN302" s="217">
        <f ca="1">(Y302-AD302)*DCF!$H$40</f>
        <v>796.98369084413468</v>
      </c>
      <c r="AO302" s="217">
        <f ca="1">(F302-DCF!$H$7)*DCF!$H$41</f>
        <v>408.00807590978292</v>
      </c>
      <c r="AP302" s="217">
        <f ca="1">(G302-F302)*DCF!$H$41</f>
        <v>457.05740758153456</v>
      </c>
      <c r="AQ302" s="217">
        <f ca="1">(H302-G302)*DCF!$H$41</f>
        <v>473.55114401447923</v>
      </c>
      <c r="AR302" s="217">
        <f ca="1">(I302-H302)*DCF!$H$41</f>
        <v>434.51265904709209</v>
      </c>
      <c r="AS302" s="217">
        <f ca="1">(J302-I302)*DCF!$H$41</f>
        <v>424.51814909134328</v>
      </c>
      <c r="AT302" s="217">
        <f ca="1">(U302-Z302)*(1-DCF!$H$40)+Z302-AE302-AO302</f>
        <v>281.96010234773615</v>
      </c>
      <c r="AU302" s="217">
        <f ca="1">(V302-AA302)*(1-DCF!$H$40)+AA302-AF302-AP302</f>
        <v>629.52412903128356</v>
      </c>
      <c r="AV302" s="217">
        <f ca="1">(W302-AB302)*(1-DCF!$H$40)+AB302-AG302-AQ302</f>
        <v>1107.0864184586326</v>
      </c>
      <c r="AW302" s="217">
        <f ca="1">(X302-AC302)*(1-DCF!$H$40)+AC302-AH302-AR302</f>
        <v>1546.5126829047954</v>
      </c>
      <c r="AX302" s="217">
        <f ca="1">(Y302-AD302)*(1-DCF!$H$40)+AD302-AI302-AS302</f>
        <v>1937.8199086126606</v>
      </c>
      <c r="AY302" s="218">
        <f t="shared" ca="1" si="65"/>
        <v>0.10496463391107502</v>
      </c>
      <c r="AZ302" s="219">
        <f t="shared" ca="1" si="66"/>
        <v>12.492926782215003</v>
      </c>
      <c r="BA302" s="217">
        <f ca="1">SUMPRODUCT(AT302:AX302,(1+$AY302)^(-{1,2,3,4,5}))</f>
        <v>3805.265633669967</v>
      </c>
      <c r="BB302" s="217">
        <f t="shared" ca="1" si="67"/>
        <v>47746.924610746733</v>
      </c>
      <c r="BC302" s="217">
        <f t="shared" ca="1" si="68"/>
        <v>28987.016245485469</v>
      </c>
      <c r="BD302" s="217">
        <f t="shared" ca="1" si="69"/>
        <v>32792.281879155438</v>
      </c>
      <c r="BE302" s="217">
        <f ca="1">BD302-(DCF!$J$48-DCF!$J$51)</f>
        <v>32230.141879155439</v>
      </c>
      <c r="BF302" s="220">
        <f ca="1">BE302/DCF!$J$55</f>
        <v>1300.6675687933766</v>
      </c>
    </row>
    <row r="303" spans="1:58" ht="15" customHeight="1">
      <c r="A303">
        <v>277</v>
      </c>
      <c r="B303" s="215">
        <f t="shared" ca="1" si="56"/>
        <v>4.4185369189135626E-2</v>
      </c>
      <c r="C303" s="216">
        <f t="shared" ca="1" si="57"/>
        <v>0.14863608106569487</v>
      </c>
      <c r="D303" s="215">
        <f t="shared" ca="1" si="58"/>
        <v>0.36161253500321944</v>
      </c>
      <c r="E303" s="216">
        <f t="shared" ca="1" si="59"/>
        <v>0.42521320240746258</v>
      </c>
      <c r="F303" s="217">
        <f ca="1">DCF!$H$7*(1+('A1'!F14+$C303*('A1'!F12-'A1'!F14)))</f>
        <v>6097.2448472210272</v>
      </c>
      <c r="G303" s="217">
        <f ca="1">F303*(1+('A1'!G14+$C303*('A1'!G12-'A1'!G14)))</f>
        <v>6599.0201249626289</v>
      </c>
      <c r="H303" s="217">
        <f ca="1">G303*(1+('A1'!H14+$C303*('A1'!H12-'A1'!H14)))</f>
        <v>7056.4819549430122</v>
      </c>
      <c r="I303" s="217">
        <f ca="1">H303*(1+('A1'!I14+$C303*('A1'!I12-'A1'!I14)))</f>
        <v>7503.7023568405803</v>
      </c>
      <c r="J303" s="217">
        <f ca="1">I303*(1+('A1'!J14+$C303*('A1'!J12-'A1'!J14)))</f>
        <v>7956.9599385089032</v>
      </c>
      <c r="K303" s="216">
        <f ca="1">'A1'!F21+$C303*('A1'!F19-'A1'!F21)</f>
        <v>0.37182501554138681</v>
      </c>
      <c r="L303" s="216">
        <f ca="1">'A1'!G21+$C303*('A1'!G19-'A1'!G21)</f>
        <v>0.37385229392007291</v>
      </c>
      <c r="M303" s="216">
        <f ca="1">'A1'!H21+$C303*('A1'!H19-'A1'!H21)</f>
        <v>0.36736593310941595</v>
      </c>
      <c r="N303" s="216">
        <f ca="1">'A1'!I21+$C303*('A1'!I19-'A1'!I21)</f>
        <v>0.36236593310941595</v>
      </c>
      <c r="O303" s="216">
        <f ca="1">'A1'!J21+$C303*('A1'!J19-'A1'!J21)</f>
        <v>0.35736593310941595</v>
      </c>
      <c r="P303" s="216">
        <f ca="1">'A1'!F28+$C303*('A1'!F26-'A1'!F28)</f>
        <v>0.45628409797335767</v>
      </c>
      <c r="Q303" s="216">
        <f ca="1">'A1'!G28+$C303*('A1'!G26-'A1'!G28)</f>
        <v>0.45831137635204378</v>
      </c>
      <c r="R303" s="216">
        <f ca="1">'A1'!H28+$C303*('A1'!H26-'A1'!H28)</f>
        <v>0.45608183513605832</v>
      </c>
      <c r="S303" s="216">
        <f ca="1">'A1'!I28+$C303*('A1'!I26-'A1'!I28)</f>
        <v>0.45533865473072987</v>
      </c>
      <c r="T303" s="216">
        <f ca="1">'A1'!J28+$C303*('A1'!J26-'A1'!J28)</f>
        <v>0.45459547432540137</v>
      </c>
      <c r="U303" s="217">
        <f t="shared" ca="1" si="60"/>
        <v>1048.0608219064786</v>
      </c>
      <c r="V303" s="217">
        <f t="shared" ca="1" si="61"/>
        <v>1107.5553175741654</v>
      </c>
      <c r="W303" s="217">
        <f t="shared" ca="1" si="62"/>
        <v>1245.8376374807278</v>
      </c>
      <c r="X303" s="217">
        <f t="shared" ca="1" si="63"/>
        <v>1367.8905138651223</v>
      </c>
      <c r="Y303" s="217">
        <f t="shared" ca="1" si="64"/>
        <v>1496.2155479347571</v>
      </c>
      <c r="Z303" s="217">
        <f ca="1">F303*('A1'!F35+$C303*('A1'!F33-'A1'!F35))</f>
        <v>361.30333793631695</v>
      </c>
      <c r="AA303" s="217">
        <f ca="1">G303*('A1'!G35+$C303*('A1'!G33-'A1'!G35))</f>
        <v>399.33072284520199</v>
      </c>
      <c r="AB303" s="217">
        <f ca="1">H303*('A1'!H35+$C303*('A1'!H33-'A1'!H35))</f>
        <v>411.851591233752</v>
      </c>
      <c r="AC303" s="217">
        <f ca="1">I303*('A1'!I35+$C303*('A1'!I33-'A1'!I35))</f>
        <v>421.83088575510328</v>
      </c>
      <c r="AD303" s="217">
        <f ca="1">J303*('A1'!J35+$C303*('A1'!J33-'A1'!J35))</f>
        <v>431.39746044701826</v>
      </c>
      <c r="AE303" s="217">
        <f ca="1">F303*('A1'!F43+$C303*('A1'!F41-'A1'!F43))</f>
        <v>652.57152160653425</v>
      </c>
      <c r="AF303" s="217">
        <f ca="1">G303*('A1'!G43+$C303*('A1'!G41-'A1'!G43))</f>
        <v>724.55747721201897</v>
      </c>
      <c r="AG303" s="217">
        <f ca="1">H303*('A1'!H43+$C303*('A1'!H41-'A1'!H43))</f>
        <v>704.22093143274299</v>
      </c>
      <c r="AH303" s="217">
        <f ca="1">I303*('A1'!I43+$C303*('A1'!I41-'A1'!I43))</f>
        <v>673.81549198670803</v>
      </c>
      <c r="AI303" s="217">
        <f ca="1">J303*('A1'!J43+$C303*('A1'!J41-'A1'!J43))</f>
        <v>674.73219747981682</v>
      </c>
      <c r="AJ303" s="217">
        <f ca="1">(U303-Z303)*DCF!$H$40</f>
        <v>166.19531112077914</v>
      </c>
      <c r="AK303" s="217">
        <f ca="1">(V303-AA303)*DCF!$H$40</f>
        <v>171.39035192440915</v>
      </c>
      <c r="AL303" s="217">
        <f ca="1">(W303-AB303)*DCF!$H$40</f>
        <v>201.82462319176813</v>
      </c>
      <c r="AM303" s="217">
        <f ca="1">(X303-AC303)*DCF!$H$40</f>
        <v>228.9464300026246</v>
      </c>
      <c r="AN303" s="217">
        <f ca="1">(Y303-AD303)*DCF!$H$40</f>
        <v>257.68597717203284</v>
      </c>
      <c r="AO303" s="217">
        <f ca="1">(F303-DCF!$H$7)*DCF!$H$41</f>
        <v>242.77384665649998</v>
      </c>
      <c r="AP303" s="217">
        <f ca="1">(G303-F303)*DCF!$H$41</f>
        <v>166.50780103109352</v>
      </c>
      <c r="AQ303" s="217">
        <f ca="1">(H303-G303)*DCF!$H$41</f>
        <v>151.80294196343252</v>
      </c>
      <c r="AR303" s="217">
        <f ca="1">(I303-H303)*DCF!$H$41</f>
        <v>148.40445314755701</v>
      </c>
      <c r="AS303" s="217">
        <f ca="1">(J303-I303)*DCF!$H$41</f>
        <v>150.4078151557097</v>
      </c>
      <c r="AT303" s="217">
        <f ca="1">(U303-Z303)*(1-DCF!$H$40)+Z303-AE303-AO303</f>
        <v>-13.479857477334633</v>
      </c>
      <c r="AU303" s="217">
        <f ca="1">(V303-AA303)*(1-DCF!$H$40)+AA303-AF303-AP303</f>
        <v>45.099687406643767</v>
      </c>
      <c r="AV303" s="217">
        <f ca="1">(W303-AB303)*(1-DCF!$H$40)+AB303-AG303-AQ303</f>
        <v>187.98914089278404</v>
      </c>
      <c r="AW303" s="217">
        <f ca="1">(X303-AC303)*(1-DCF!$H$40)+AC303-AH303-AR303</f>
        <v>316.72413872823279</v>
      </c>
      <c r="AX303" s="217">
        <f ca="1">(Y303-AD303)*(1-DCF!$H$40)+AD303-AI303-AS303</f>
        <v>413.38955812719769</v>
      </c>
      <c r="AY303" s="218">
        <f t="shared" ca="1" si="65"/>
        <v>0.10100426404814924</v>
      </c>
      <c r="AZ303" s="219">
        <f t="shared" ca="1" si="66"/>
        <v>11.700852809629851</v>
      </c>
      <c r="BA303" s="217">
        <f ca="1">SUMPRODUCT(AT303:AX303,(1+$AY303)^(-{1,2,3,4,5}))</f>
        <v>636.86668753207573</v>
      </c>
      <c r="BB303" s="217">
        <f t="shared" ca="1" si="67"/>
        <v>17506.997897864268</v>
      </c>
      <c r="BC303" s="217">
        <f t="shared" ca="1" si="68"/>
        <v>10820.982006737517</v>
      </c>
      <c r="BD303" s="217">
        <f t="shared" ca="1" si="69"/>
        <v>11457.848694269593</v>
      </c>
      <c r="BE303" s="217">
        <f ca="1">BD303-(DCF!$J$48-DCF!$J$51)</f>
        <v>10895.708694269593</v>
      </c>
      <c r="BF303" s="220">
        <f ca="1">BE303/DCF!$J$55</f>
        <v>439.70315088255654</v>
      </c>
    </row>
    <row r="304" spans="1:58" ht="15" customHeight="1">
      <c r="A304">
        <v>278</v>
      </c>
      <c r="B304" s="215">
        <f t="shared" ca="1" si="56"/>
        <v>0.19391954423039892</v>
      </c>
      <c r="C304" s="216">
        <f t="shared" ca="1" si="57"/>
        <v>0.31138364137378743</v>
      </c>
      <c r="D304" s="215">
        <f t="shared" ca="1" si="58"/>
        <v>0.36727547699246654</v>
      </c>
      <c r="E304" s="216">
        <f t="shared" ca="1" si="59"/>
        <v>0.42852974050377562</v>
      </c>
      <c r="F304" s="217">
        <f ca="1">DCF!$H$7*(1+('A1'!F14+$C304*('A1'!F12-'A1'!F14)))</f>
        <v>6193.3017773650936</v>
      </c>
      <c r="G304" s="217">
        <f ca="1">F304*(1+('A1'!G14+$C304*('A1'!G12-'A1'!G14)))</f>
        <v>6854.1738129414025</v>
      </c>
      <c r="H304" s="217">
        <f ca="1">G304*(1+('A1'!H14+$C304*('A1'!H12-'A1'!H14)))</f>
        <v>7474.3385916512043</v>
      </c>
      <c r="I304" s="217">
        <f ca="1">H304*(1+('A1'!I14+$C304*('A1'!I12-'A1'!I14)))</f>
        <v>8057.5203303113722</v>
      </c>
      <c r="J304" s="217">
        <f ca="1">I304*(1+('A1'!J14+$C304*('A1'!J12-'A1'!J14)))</f>
        <v>8636.0249482896379</v>
      </c>
      <c r="K304" s="216">
        <f ca="1">'A1'!F21+$C304*('A1'!F19-'A1'!F21)</f>
        <v>0.36287389972444167</v>
      </c>
      <c r="L304" s="216">
        <f ca="1">'A1'!G21+$C304*('A1'!G19-'A1'!G21)</f>
        <v>0.36164622689696596</v>
      </c>
      <c r="M304" s="216">
        <f ca="1">'A1'!H21+$C304*('A1'!H19-'A1'!H21)</f>
        <v>0.35353239048322804</v>
      </c>
      <c r="N304" s="216">
        <f ca="1">'A1'!I21+$C304*('A1'!I19-'A1'!I21)</f>
        <v>0.34853239048322804</v>
      </c>
      <c r="O304" s="216">
        <f ca="1">'A1'!J21+$C304*('A1'!J19-'A1'!J21)</f>
        <v>0.34353239048322803</v>
      </c>
      <c r="P304" s="216">
        <f ca="1">'A1'!F28+$C304*('A1'!F26-'A1'!F28)</f>
        <v>0.45221540896565532</v>
      </c>
      <c r="Q304" s="216">
        <f ca="1">'A1'!G28+$C304*('A1'!G26-'A1'!G28)</f>
        <v>0.45098773613817955</v>
      </c>
      <c r="R304" s="216">
        <f ca="1">'A1'!H28+$C304*('A1'!H26-'A1'!H28)</f>
        <v>0.44631698151757276</v>
      </c>
      <c r="S304" s="216">
        <f ca="1">'A1'!I28+$C304*('A1'!I26-'A1'!I28)</f>
        <v>0.44476006331070383</v>
      </c>
      <c r="T304" s="216">
        <f ca="1">'A1'!J28+$C304*('A1'!J26-'A1'!J28)</f>
        <v>0.44320314510383491</v>
      </c>
      <c r="U304" s="217">
        <f t="shared" ca="1" si="60"/>
        <v>1145.2077131434307</v>
      </c>
      <c r="V304" s="217">
        <f t="shared" ca="1" si="61"/>
        <v>1284.2393839991162</v>
      </c>
      <c r="W304" s="217">
        <f t="shared" ca="1" si="62"/>
        <v>1495.9935629976385</v>
      </c>
      <c r="X304" s="217">
        <f t="shared" ca="1" si="63"/>
        <v>1665.5502559841714</v>
      </c>
      <c r="Y304" s="217">
        <f t="shared" ca="1" si="64"/>
        <v>1841.757235253752</v>
      </c>
      <c r="Z304" s="217">
        <f ca="1">F304*('A1'!F35+$C304*('A1'!F33-'A1'!F35))</f>
        <v>361.95564234409215</v>
      </c>
      <c r="AA304" s="217">
        <f ca="1">G304*('A1'!G35+$C304*('A1'!G33-'A1'!G35))</f>
        <v>403.61600039754148</v>
      </c>
      <c r="AB304" s="217">
        <f ca="1">H304*('A1'!H35+$C304*('A1'!H33-'A1'!H35))</f>
        <v>422.85906105625349</v>
      </c>
      <c r="AC304" s="217">
        <f ca="1">I304*('A1'!I35+$C304*('A1'!I33-'A1'!I35))</f>
        <v>437.22841890731149</v>
      </c>
      <c r="AD304" s="217">
        <f ca="1">J304*('A1'!J35+$C304*('A1'!J33-'A1'!J35))</f>
        <v>451.34799435950009</v>
      </c>
      <c r="AE304" s="217">
        <f ca="1">F304*('A1'!F43+$C304*('A1'!F41-'A1'!F43))</f>
        <v>642.69333831890651</v>
      </c>
      <c r="AF304" s="217">
        <f ca="1">G304*('A1'!G43+$C304*('A1'!G41-'A1'!G43))</f>
        <v>713.53027247137209</v>
      </c>
      <c r="AG304" s="217">
        <f ca="1">H304*('A1'!H43+$C304*('A1'!H41-'A1'!H43))</f>
        <v>703.34701525986225</v>
      </c>
      <c r="AH304" s="217">
        <f ca="1">I304*('A1'!I43+$C304*('A1'!I41-'A1'!I43))</f>
        <v>677.65013064823165</v>
      </c>
      <c r="AI304" s="217">
        <f ca="1">J304*('A1'!J43+$C304*('A1'!J41-'A1'!J43))</f>
        <v>683.12315400730188</v>
      </c>
      <c r="AJ304" s="217">
        <f ca="1">(U304-Z304)*DCF!$H$40</f>
        <v>189.54700113343992</v>
      </c>
      <c r="AK304" s="217">
        <f ca="1">(V304-AA304)*DCF!$H$40</f>
        <v>213.11085883158106</v>
      </c>
      <c r="AL304" s="217">
        <f ca="1">(W304-AB304)*DCF!$H$40</f>
        <v>259.69854946981513</v>
      </c>
      <c r="AM304" s="217">
        <f ca="1">(X304-AC304)*DCF!$H$40</f>
        <v>297.2538845726001</v>
      </c>
      <c r="AN304" s="217">
        <f ca="1">(Y304-AD304)*DCF!$H$40</f>
        <v>336.47903629640899</v>
      </c>
      <c r="AO304" s="217">
        <f ca="1">(F304-DCF!$H$7)*DCF!$H$41</f>
        <v>274.6491281252741</v>
      </c>
      <c r="AP304" s="217">
        <f ca="1">(G304-F304)*DCF!$H$41</f>
        <v>219.3020547007122</v>
      </c>
      <c r="AQ304" s="217">
        <f ca="1">(H304-G304)*DCF!$H$41</f>
        <v>205.79386462535246</v>
      </c>
      <c r="AR304" s="217">
        <f ca="1">(I304-H304)*DCF!$H$41</f>
        <v>193.52150895684429</v>
      </c>
      <c r="AS304" s="217">
        <f ca="1">(J304-I304)*DCF!$H$41</f>
        <v>191.96946541375522</v>
      </c>
      <c r="AT304" s="217">
        <f ca="1">(U304-Z304)*(1-DCF!$H$40)+Z304-AE304-AO304</f>
        <v>38.318245565810059</v>
      </c>
      <c r="AU304" s="217">
        <f ca="1">(V304-AA304)*(1-DCF!$H$40)+AA304-AF304-AP304</f>
        <v>138.29619799545085</v>
      </c>
      <c r="AV304" s="217">
        <f ca="1">(W304-AB304)*(1-DCF!$H$40)+AB304-AG304-AQ304</f>
        <v>327.15413364260866</v>
      </c>
      <c r="AW304" s="217">
        <f ca="1">(X304-AC304)*(1-DCF!$H$40)+AC304-AH304-AR304</f>
        <v>497.12473180649533</v>
      </c>
      <c r="AX304" s="217">
        <f ca="1">(Y304-AD304)*(1-DCF!$H$40)+AD304-AI304-AS304</f>
        <v>630.1855795362859</v>
      </c>
      <c r="AY304" s="218">
        <f t="shared" ca="1" si="65"/>
        <v>0.10107059481007552</v>
      </c>
      <c r="AZ304" s="219">
        <f t="shared" ca="1" si="66"/>
        <v>11.714118962015103</v>
      </c>
      <c r="BA304" s="217">
        <f ca="1">SUMPRODUCT(AT304:AX304,(1+$AY304)^(-{1,2,3,4,5}))</f>
        <v>1121.573844235425</v>
      </c>
      <c r="BB304" s="217">
        <f t="shared" ca="1" si="67"/>
        <v>21574.563352914487</v>
      </c>
      <c r="BC304" s="217">
        <f t="shared" ca="1" si="68"/>
        <v>13331.106323010672</v>
      </c>
      <c r="BD304" s="217">
        <f t="shared" ca="1" si="69"/>
        <v>14452.680167246097</v>
      </c>
      <c r="BE304" s="217">
        <f ca="1">BD304-(DCF!$J$48-DCF!$J$51)</f>
        <v>13890.540167246098</v>
      </c>
      <c r="BF304" s="220">
        <f ca="1">BE304/DCF!$J$55</f>
        <v>560.56145133643929</v>
      </c>
    </row>
    <row r="305" spans="1:58" ht="15" customHeight="1">
      <c r="A305">
        <v>279</v>
      </c>
      <c r="B305" s="215">
        <f t="shared" ca="1" si="56"/>
        <v>0.64255442498728343</v>
      </c>
      <c r="C305" s="216">
        <f t="shared" ca="1" si="57"/>
        <v>0.57724382026236642</v>
      </c>
      <c r="D305" s="215">
        <f t="shared" ca="1" si="58"/>
        <v>0.32067969425828957</v>
      </c>
      <c r="E305" s="216">
        <f t="shared" ca="1" si="59"/>
        <v>0.4004245835724185</v>
      </c>
      <c r="F305" s="217">
        <f ca="1">DCF!$H$7*(1+('A1'!F14+$C305*('A1'!F12-'A1'!F14)))</f>
        <v>6350.2178784927819</v>
      </c>
      <c r="G305" s="217">
        <f ca="1">F305*(1+('A1'!G14+$C305*('A1'!G12-'A1'!G14)))</f>
        <v>7281.074555354282</v>
      </c>
      <c r="H305" s="217">
        <f ca="1">G305*(1+('A1'!H14+$C305*('A1'!H12-'A1'!H14)))</f>
        <v>8191.5124710752125</v>
      </c>
      <c r="I305" s="217">
        <f ca="1">H305*(1+('A1'!I14+$C305*('A1'!I12-'A1'!I14)))</f>
        <v>9026.6530903566982</v>
      </c>
      <c r="J305" s="217">
        <f ca="1">I305*(1+('A1'!J14+$C305*('A1'!J12-'A1'!J14)))</f>
        <v>9842.7263248587751</v>
      </c>
      <c r="K305" s="216">
        <f ca="1">'A1'!F21+$C305*('A1'!F19-'A1'!F21)</f>
        <v>0.34825158988556987</v>
      </c>
      <c r="L305" s="216">
        <f ca="1">'A1'!G21+$C305*('A1'!G19-'A1'!G21)</f>
        <v>0.3417067134803225</v>
      </c>
      <c r="M305" s="216">
        <f ca="1">'A1'!H21+$C305*('A1'!H19-'A1'!H21)</f>
        <v>0.33093427527769886</v>
      </c>
      <c r="N305" s="216">
        <f ca="1">'A1'!I21+$C305*('A1'!I19-'A1'!I21)</f>
        <v>0.32593427527769886</v>
      </c>
      <c r="O305" s="216">
        <f ca="1">'A1'!J21+$C305*('A1'!J19-'A1'!J21)</f>
        <v>0.32093427527769885</v>
      </c>
      <c r="P305" s="216">
        <f ca="1">'A1'!F28+$C305*('A1'!F26-'A1'!F28)</f>
        <v>0.44556890449344083</v>
      </c>
      <c r="Q305" s="216">
        <f ca="1">'A1'!G28+$C305*('A1'!G26-'A1'!G28)</f>
        <v>0.43902402808819352</v>
      </c>
      <c r="R305" s="216">
        <f ca="1">'A1'!H28+$C305*('A1'!H26-'A1'!H28)</f>
        <v>0.43036537078425802</v>
      </c>
      <c r="S305" s="216">
        <f ca="1">'A1'!I28+$C305*('A1'!I26-'A1'!I28)</f>
        <v>0.4274791516829462</v>
      </c>
      <c r="T305" s="216">
        <f ca="1">'A1'!J28+$C305*('A1'!J26-'A1'!J28)</f>
        <v>0.42459293258163439</v>
      </c>
      <c r="U305" s="217">
        <f t="shared" ca="1" si="60"/>
        <v>1309.2847827732096</v>
      </c>
      <c r="V305" s="217">
        <f t="shared" ca="1" si="61"/>
        <v>1596.5158183368808</v>
      </c>
      <c r="W305" s="217">
        <f t="shared" ca="1" si="62"/>
        <v>1955.316926133547</v>
      </c>
      <c r="X305" s="217">
        <f t="shared" ca="1" si="63"/>
        <v>2225.8514515661614</v>
      </c>
      <c r="Y305" s="217">
        <f t="shared" ca="1" si="64"/>
        <v>2504.7060501632554</v>
      </c>
      <c r="Z305" s="217">
        <f ca="1">F305*('A1'!F35+$C305*('A1'!F33-'A1'!F35))</f>
        <v>362.68495257116916</v>
      </c>
      <c r="AA305" s="217">
        <f ca="1">G305*('A1'!G35+$C305*('A1'!G33-'A1'!G35))</f>
        <v>409.39706951248729</v>
      </c>
      <c r="AB305" s="217">
        <f ca="1">H305*('A1'!H35+$C305*('A1'!H33-'A1'!H35))</f>
        <v>439.47724878667975</v>
      </c>
      <c r="AC305" s="217">
        <f ca="1">I305*('A1'!I35+$C305*('A1'!I33-'A1'!I35))</f>
        <v>461.01892267196138</v>
      </c>
      <c r="AD305" s="217">
        <f ca="1">J305*('A1'!J35+$C305*('A1'!J33-'A1'!J35))</f>
        <v>483.01283884539009</v>
      </c>
      <c r="AE305" s="217">
        <f ca="1">F305*('A1'!F43+$C305*('A1'!F41-'A1'!F43))</f>
        <v>625.21148608061492</v>
      </c>
      <c r="AF305" s="217">
        <f ca="1">G305*('A1'!G43+$C305*('A1'!G41-'A1'!G43))</f>
        <v>690.22013864756877</v>
      </c>
      <c r="AG305" s="217">
        <f ca="1">H305*('A1'!H43+$C305*('A1'!H41-'A1'!H43))</f>
        <v>694.61131112433782</v>
      </c>
      <c r="AH305" s="217">
        <f ca="1">I305*('A1'!I43+$C305*('A1'!I41-'A1'!I43))</f>
        <v>675.16175359176555</v>
      </c>
      <c r="AI305" s="217">
        <f ca="1">J305*('A1'!J43+$C305*('A1'!J41-'A1'!J43))</f>
        <v>686.98751614274431</v>
      </c>
      <c r="AJ305" s="217">
        <f ca="1">(U305-Z305)*DCF!$H$40</f>
        <v>229.07715890889378</v>
      </c>
      <c r="AK305" s="217">
        <f ca="1">(V305-AA305)*DCF!$H$40</f>
        <v>287.28273721550323</v>
      </c>
      <c r="AL305" s="217">
        <f ca="1">(W305-AB305)*DCF!$H$40</f>
        <v>366.83320191794184</v>
      </c>
      <c r="AM305" s="217">
        <f ca="1">(X305-AC305)*DCF!$H$40</f>
        <v>427.0894719923964</v>
      </c>
      <c r="AN305" s="217">
        <f ca="1">(Y305-AD305)*DCF!$H$40</f>
        <v>489.24975713892343</v>
      </c>
      <c r="AO305" s="217">
        <f ca="1">(F305-DCF!$H$7)*DCF!$H$41</f>
        <v>326.71975835389014</v>
      </c>
      <c r="AP305" s="217">
        <f ca="1">(G305-F305)*DCF!$H$41</f>
        <v>308.89305474937527</v>
      </c>
      <c r="AQ305" s="217">
        <f ca="1">(H305-G305)*DCF!$H$41</f>
        <v>302.11734624377169</v>
      </c>
      <c r="AR305" s="217">
        <f ca="1">(I305-H305)*DCF!$H$41</f>
        <v>277.13088754427628</v>
      </c>
      <c r="AS305" s="217">
        <f ca="1">(J305-I305)*DCF!$H$41</f>
        <v>270.80361624999773</v>
      </c>
      <c r="AT305" s="217">
        <f ca="1">(U305-Z305)*(1-DCF!$H$40)+Z305-AE305-AO305</f>
        <v>128.27637942981073</v>
      </c>
      <c r="AU305" s="217">
        <f ca="1">(V305-AA305)*(1-DCF!$H$40)+AA305-AF305-AP305</f>
        <v>310.11988772443357</v>
      </c>
      <c r="AV305" s="217">
        <f ca="1">(W305-AB305)*(1-DCF!$H$40)+AB305-AG305-AQ305</f>
        <v>591.75506684749553</v>
      </c>
      <c r="AW305" s="217">
        <f ca="1">(X305-AC305)*(1-DCF!$H$40)+AC305-AH305-AR305</f>
        <v>846.46933843772331</v>
      </c>
      <c r="AX305" s="217">
        <f ca="1">(Y305-AD305)*(1-DCF!$H$40)+AD305-AI305-AS305</f>
        <v>1057.6651606315902</v>
      </c>
      <c r="AY305" s="218">
        <f t="shared" ca="1" si="65"/>
        <v>0.10050849167144837</v>
      </c>
      <c r="AZ305" s="219">
        <f t="shared" ca="1" si="66"/>
        <v>11.601698334289674</v>
      </c>
      <c r="BA305" s="217">
        <f ca="1">SUMPRODUCT(AT305:AX305,(1+$AY305)^(-{1,2,3,4,5}))</f>
        <v>2048.8931856977556</v>
      </c>
      <c r="BB305" s="217">
        <f t="shared" ca="1" si="67"/>
        <v>29058.844010064309</v>
      </c>
      <c r="BC305" s="217">
        <f t="shared" ca="1" si="68"/>
        <v>18001.609799241025</v>
      </c>
      <c r="BD305" s="217">
        <f t="shared" ca="1" si="69"/>
        <v>20050.502984938779</v>
      </c>
      <c r="BE305" s="217">
        <f ca="1">BD305-(DCF!$J$48-DCF!$J$51)</f>
        <v>19488.36298493878</v>
      </c>
      <c r="BF305" s="220">
        <f ca="1">BE305/DCF!$J$55</f>
        <v>786.46509836733526</v>
      </c>
    </row>
    <row r="306" spans="1:58" ht="15" customHeight="1">
      <c r="A306">
        <v>280</v>
      </c>
      <c r="B306" s="215">
        <f t="shared" ca="1" si="56"/>
        <v>6.7924380337448076E-2</v>
      </c>
      <c r="C306" s="216">
        <f t="shared" ca="1" si="57"/>
        <v>0.18428833432619668</v>
      </c>
      <c r="D306" s="215">
        <f t="shared" ca="1" si="58"/>
        <v>0.43646640918620583</v>
      </c>
      <c r="E306" s="216">
        <f t="shared" ca="1" si="59"/>
        <v>0.46715436912556313</v>
      </c>
      <c r="F306" s="217">
        <f ca="1">DCF!$H$7*(1+('A1'!F14+$C306*('A1'!F12-'A1'!F14)))</f>
        <v>6118.2875344013419</v>
      </c>
      <c r="G306" s="217">
        <f ca="1">F306*(1+('A1'!G14+$C306*('A1'!G12-'A1'!G14)))</f>
        <v>6654.5141392619553</v>
      </c>
      <c r="H306" s="217">
        <f ca="1">G306*(1+('A1'!H14+$C306*('A1'!H12-'A1'!H14)))</f>
        <v>7146.6652586667651</v>
      </c>
      <c r="I306" s="217">
        <f ca="1">H306*(1+('A1'!I14+$C306*('A1'!I12-'A1'!I14)))</f>
        <v>7622.5327548856976</v>
      </c>
      <c r="J306" s="217">
        <f ca="1">I306*(1+('A1'!J14+$C306*('A1'!J12-'A1'!J14)))</f>
        <v>8101.9914631621159</v>
      </c>
      <c r="K306" s="216">
        <f ca="1">'A1'!F21+$C306*('A1'!F19-'A1'!F21)</f>
        <v>0.36986414161205916</v>
      </c>
      <c r="L306" s="216">
        <f ca="1">'A1'!G21+$C306*('A1'!G19-'A1'!G21)</f>
        <v>0.37117837492553524</v>
      </c>
      <c r="M306" s="216">
        <f ca="1">'A1'!H21+$C306*('A1'!H19-'A1'!H21)</f>
        <v>0.3643354915822733</v>
      </c>
      <c r="N306" s="216">
        <f ca="1">'A1'!I21+$C306*('A1'!I19-'A1'!I21)</f>
        <v>0.35933549158227329</v>
      </c>
      <c r="O306" s="216">
        <f ca="1">'A1'!J21+$C306*('A1'!J19-'A1'!J21)</f>
        <v>0.35433549158227329</v>
      </c>
      <c r="P306" s="216">
        <f ca="1">'A1'!F28+$C306*('A1'!F26-'A1'!F28)</f>
        <v>0.4553927916418451</v>
      </c>
      <c r="Q306" s="216">
        <f ca="1">'A1'!G28+$C306*('A1'!G26-'A1'!G28)</f>
        <v>0.45670702495532117</v>
      </c>
      <c r="R306" s="216">
        <f ca="1">'A1'!H28+$C306*('A1'!H26-'A1'!H28)</f>
        <v>0.45394269994042824</v>
      </c>
      <c r="S306" s="216">
        <f ca="1">'A1'!I28+$C306*('A1'!I26-'A1'!I28)</f>
        <v>0.45302125826879724</v>
      </c>
      <c r="T306" s="216">
        <f ca="1">'A1'!J28+$C306*('A1'!J26-'A1'!J28)</f>
        <v>0.45209981659716625</v>
      </c>
      <c r="U306" s="217">
        <f t="shared" ca="1" si="60"/>
        <v>1069.1283269956991</v>
      </c>
      <c r="V306" s="217">
        <f t="shared" ca="1" si="61"/>
        <v>1145.3390400662581</v>
      </c>
      <c r="W306" s="217">
        <f t="shared" ca="1" si="62"/>
        <v>1298.7049353868047</v>
      </c>
      <c r="X306" s="217">
        <f t="shared" ca="1" si="63"/>
        <v>1430.3168204934254</v>
      </c>
      <c r="Y306" s="217">
        <f t="shared" ca="1" si="64"/>
        <v>1568.2594806997868</v>
      </c>
      <c r="Z306" s="217">
        <f ca="1">F306*('A1'!F35+$C306*('A1'!F33-'A1'!F35))</f>
        <v>361.45960697086275</v>
      </c>
      <c r="AA306" s="217">
        <f ca="1">G306*('A1'!G35+$C306*('A1'!G33-'A1'!G35))</f>
        <v>400.31638336949413</v>
      </c>
      <c r="AB306" s="217">
        <f ca="1">H306*('A1'!H35+$C306*('A1'!H33-'A1'!H35))</f>
        <v>414.31239811843335</v>
      </c>
      <c r="AC306" s="217">
        <f ca="1">I306*('A1'!I35+$C306*('A1'!I33-'A1'!I35))</f>
        <v>425.24997340643336</v>
      </c>
      <c r="AD306" s="217">
        <f ca="1">J306*('A1'!J35+$C306*('A1'!J33-'A1'!J35))</f>
        <v>435.79429179942395</v>
      </c>
      <c r="AE306" s="217">
        <f ca="1">F306*('A1'!F43+$C306*('A1'!F41-'A1'!F43))</f>
        <v>650.46104841127658</v>
      </c>
      <c r="AF306" s="217">
        <f ca="1">G306*('A1'!G43+$C306*('A1'!G41-'A1'!G43))</f>
        <v>722.34689958851004</v>
      </c>
      <c r="AG306" s="217">
        <f ca="1">H306*('A1'!H43+$C306*('A1'!H41-'A1'!H43))</f>
        <v>704.30320588227949</v>
      </c>
      <c r="AH306" s="217">
        <f ca="1">I306*('A1'!I43+$C306*('A1'!I41-'A1'!I43))</f>
        <v>674.97457644807469</v>
      </c>
      <c r="AI306" s="217">
        <f ca="1">J306*('A1'!J43+$C306*('A1'!J41-'A1'!J43))</f>
        <v>676.92064378309794</v>
      </c>
      <c r="AJ306" s="217">
        <f ca="1">(U306-Z306)*DCF!$H$40</f>
        <v>171.25583024601039</v>
      </c>
      <c r="AK306" s="217">
        <f ca="1">(V306-AA306)*DCF!$H$40</f>
        <v>180.29548292061688</v>
      </c>
      <c r="AL306" s="217">
        <f ca="1">(W306-AB306)*DCF!$H$40</f>
        <v>214.02299401894587</v>
      </c>
      <c r="AM306" s="217">
        <f ca="1">(X306-AC306)*DCF!$H$40</f>
        <v>243.22617699505207</v>
      </c>
      <c r="AN306" s="217">
        <f ca="1">(Y306-AD306)*DCF!$H$40</f>
        <v>274.05657571388781</v>
      </c>
      <c r="AO306" s="217">
        <f ca="1">(F306-DCF!$H$7)*DCF!$H$41</f>
        <v>249.75659715379274</v>
      </c>
      <c r="AP306" s="217">
        <f ca="1">(G306-F306)*DCF!$H$41</f>
        <v>177.94003967586704</v>
      </c>
      <c r="AQ306" s="217">
        <f ca="1">(H306-G306)*DCF!$H$41</f>
        <v>163.31414539973832</v>
      </c>
      <c r="AR306" s="217">
        <f ca="1">(I306-H306)*DCF!$H$41</f>
        <v>157.91063030090234</v>
      </c>
      <c r="AS306" s="217">
        <f ca="1">(J306-I306)*DCF!$H$41</f>
        <v>159.10232875487887</v>
      </c>
      <c r="AT306" s="217">
        <f ca="1">(U306-Z306)*(1-DCF!$H$40)+Z306-AE306-AO306</f>
        <v>-2.345148815380611</v>
      </c>
      <c r="AU306" s="217">
        <f ca="1">(V306-AA306)*(1-DCF!$H$40)+AA306-AF306-AP306</f>
        <v>64.756617881264134</v>
      </c>
      <c r="AV306" s="217">
        <f ca="1">(W306-AB306)*(1-DCF!$H$40)+AB306-AG306-AQ306</f>
        <v>217.06459008584102</v>
      </c>
      <c r="AW306" s="217">
        <f ca="1">(X306-AC306)*(1-DCF!$H$40)+AC306-AH306-AR306</f>
        <v>354.20543674939631</v>
      </c>
      <c r="AX306" s="217">
        <f ca="1">(Y306-AD306)*(1-DCF!$H$40)+AD306-AI306-AS306</f>
        <v>458.17993244792206</v>
      </c>
      <c r="AY306" s="218">
        <f t="shared" ca="1" si="65"/>
        <v>0.10184308738251126</v>
      </c>
      <c r="AZ306" s="219">
        <f t="shared" ca="1" si="66"/>
        <v>11.868617476502253</v>
      </c>
      <c r="BA306" s="217">
        <f ca="1">SUMPRODUCT(AT306:AX306,(1+$AY306)^(-{1,2,3,4,5}))</f>
        <v>735.91205722449479</v>
      </c>
      <c r="BB306" s="217">
        <f t="shared" ca="1" si="67"/>
        <v>18613.071880323838</v>
      </c>
      <c r="BC306" s="217">
        <f t="shared" ca="1" si="68"/>
        <v>11460.915159020986</v>
      </c>
      <c r="BD306" s="217">
        <f t="shared" ca="1" si="69"/>
        <v>12196.827216245481</v>
      </c>
      <c r="BE306" s="217">
        <f ca="1">BD306-(DCF!$J$48-DCF!$J$51)</f>
        <v>11634.687216245482</v>
      </c>
      <c r="BF306" s="220">
        <f ca="1">BE306/DCF!$J$55</f>
        <v>469.52509213161221</v>
      </c>
    </row>
    <row r="307" spans="1:58" ht="15" customHeight="1">
      <c r="A307">
        <v>281</v>
      </c>
      <c r="B307" s="215">
        <f t="shared" ca="1" si="56"/>
        <v>0.73733492918257304</v>
      </c>
      <c r="C307" s="216">
        <f t="shared" ca="1" si="57"/>
        <v>0.63760168956145302</v>
      </c>
      <c r="D307" s="215">
        <f t="shared" ca="1" si="58"/>
        <v>0.70537229499618292</v>
      </c>
      <c r="E307" s="216">
        <f t="shared" ca="1" si="59"/>
        <v>0.6161851325158072</v>
      </c>
      <c r="F307" s="217">
        <f ca="1">DCF!$H$7*(1+('A1'!F14+$C307*('A1'!F12-'A1'!F14)))</f>
        <v>6385.8423242536373</v>
      </c>
      <c r="G307" s="217">
        <f ca="1">F307*(1+('A1'!G14+$C307*('A1'!G12-'A1'!G14)))</f>
        <v>7379.7364419914293</v>
      </c>
      <c r="H307" s="217">
        <f ca="1">G307*(1+('A1'!H14+$C307*('A1'!H12-'A1'!H14)))</f>
        <v>8360.4164792021566</v>
      </c>
      <c r="I307" s="217">
        <f ca="1">H307*(1+('A1'!I14+$C307*('A1'!I12-'A1'!I14)))</f>
        <v>9258.1927136941686</v>
      </c>
      <c r="J307" s="217">
        <f ca="1">I307*(1+('A1'!J14+$C307*('A1'!J12-'A1'!J14)))</f>
        <v>10134.315101536462</v>
      </c>
      <c r="K307" s="216">
        <f ca="1">'A1'!F21+$C307*('A1'!F19-'A1'!F21)</f>
        <v>0.34493190707412008</v>
      </c>
      <c r="L307" s="216">
        <f ca="1">'A1'!G21+$C307*('A1'!G19-'A1'!G21)</f>
        <v>0.33717987328289101</v>
      </c>
      <c r="M307" s="216">
        <f ca="1">'A1'!H21+$C307*('A1'!H19-'A1'!H21)</f>
        <v>0.32580385638727649</v>
      </c>
      <c r="N307" s="216">
        <f ca="1">'A1'!I21+$C307*('A1'!I19-'A1'!I21)</f>
        <v>0.32080385638727649</v>
      </c>
      <c r="O307" s="216">
        <f ca="1">'A1'!J21+$C307*('A1'!J19-'A1'!J21)</f>
        <v>0.31580385638727648</v>
      </c>
      <c r="P307" s="216">
        <f ca="1">'A1'!F28+$C307*('A1'!F26-'A1'!F28)</f>
        <v>0.44405995776096369</v>
      </c>
      <c r="Q307" s="216">
        <f ca="1">'A1'!G28+$C307*('A1'!G26-'A1'!G28)</f>
        <v>0.43630792396973461</v>
      </c>
      <c r="R307" s="216">
        <f ca="1">'A1'!H28+$C307*('A1'!H26-'A1'!H28)</f>
        <v>0.42674389862631285</v>
      </c>
      <c r="S307" s="216">
        <f ca="1">'A1'!I28+$C307*('A1'!I26-'A1'!I28)</f>
        <v>0.42355589017850559</v>
      </c>
      <c r="T307" s="216">
        <f ca="1">'A1'!J28+$C307*('A1'!J26-'A1'!J28)</f>
        <v>0.42036788173069828</v>
      </c>
      <c r="U307" s="217">
        <f t="shared" ca="1" si="60"/>
        <v>1347.4646802979539</v>
      </c>
      <c r="V307" s="217">
        <f t="shared" ca="1" si="61"/>
        <v>1671.6003571705498</v>
      </c>
      <c r="W307" s="217">
        <f t="shared" ca="1" si="62"/>
        <v>2068.8038267999568</v>
      </c>
      <c r="X307" s="217">
        <f t="shared" ca="1" si="63"/>
        <v>2366.766731671607</v>
      </c>
      <c r="Y307" s="217">
        <f t="shared" ca="1" si="64"/>
        <v>2673.7187386031251</v>
      </c>
      <c r="Z307" s="217">
        <f ca="1">F307*('A1'!F35+$C307*('A1'!F33-'A1'!F35))</f>
        <v>362.79242017913248</v>
      </c>
      <c r="AA307" s="217">
        <f ca="1">G307*('A1'!G35+$C307*('A1'!G33-'A1'!G35))</f>
        <v>410.49033516414897</v>
      </c>
      <c r="AB307" s="217">
        <f ca="1">H307*('A1'!H35+$C307*('A1'!H33-'A1'!H35))</f>
        <v>442.98821635378556</v>
      </c>
      <c r="AC307" s="217">
        <f ca="1">I307*('A1'!I35+$C307*('A1'!I33-'A1'!I35))</f>
        <v>466.13870559581852</v>
      </c>
      <c r="AD307" s="217">
        <f ca="1">J307*('A1'!J35+$C307*('A1'!J33-'A1'!J35))</f>
        <v>489.98176851058827</v>
      </c>
      <c r="AE307" s="217">
        <f ca="1">F307*('A1'!F43+$C307*('A1'!F41-'A1'!F43))</f>
        <v>621.01017856355702</v>
      </c>
      <c r="AF307" s="217">
        <f ca="1">G307*('A1'!G43+$C307*('A1'!G41-'A1'!G43))</f>
        <v>683.98305599139576</v>
      </c>
      <c r="AG307" s="217">
        <f ca="1">H307*('A1'!H43+$C307*('A1'!H41-'A1'!H43))</f>
        <v>691.27218177604163</v>
      </c>
      <c r="AH307" s="217">
        <f ca="1">I307*('A1'!I43+$C307*('A1'!I41-'A1'!I43))</f>
        <v>672.9219317221532</v>
      </c>
      <c r="AI307" s="217">
        <f ca="1">J307*('A1'!J43+$C307*('A1'!J41-'A1'!J43))</f>
        <v>685.93038404320873</v>
      </c>
      <c r="AJ307" s="217">
        <f ca="1">(U307-Z307)*DCF!$H$40</f>
        <v>238.29068694875477</v>
      </c>
      <c r="AK307" s="217">
        <f ca="1">(V307-AA307)*DCF!$H$40</f>
        <v>305.18862532554903</v>
      </c>
      <c r="AL307" s="217">
        <f ca="1">(W307-AB307)*DCF!$H$40</f>
        <v>393.44737772797345</v>
      </c>
      <c r="AM307" s="217">
        <f ca="1">(X307-AC307)*DCF!$H$40</f>
        <v>459.95198231034078</v>
      </c>
      <c r="AN307" s="217">
        <f ca="1">(Y307-AD307)*DCF!$H$40</f>
        <v>528.46434676239392</v>
      </c>
      <c r="AO307" s="217">
        <f ca="1">(F307-DCF!$H$7)*DCF!$H$41</f>
        <v>338.54128163277551</v>
      </c>
      <c r="AP307" s="217">
        <f ca="1">(G307-F307)*DCF!$H$41</f>
        <v>329.81123491596401</v>
      </c>
      <c r="AQ307" s="217">
        <f ca="1">(H307-G307)*DCF!$H$41</f>
        <v>325.42630885680813</v>
      </c>
      <c r="AR307" s="217">
        <f ca="1">(I307-H307)*DCF!$H$41</f>
        <v>297.91572692870136</v>
      </c>
      <c r="AS307" s="217">
        <f ca="1">(J307-I307)*DCF!$H$41</f>
        <v>290.73017086516427</v>
      </c>
      <c r="AT307" s="217">
        <f ca="1">(U307-Z307)*(1-DCF!$H$40)+Z307-AE307-AO307</f>
        <v>149.62253315286648</v>
      </c>
      <c r="AU307" s="217">
        <f ca="1">(V307-AA307)*(1-DCF!$H$40)+AA307-AF307-AP307</f>
        <v>352.61744093764099</v>
      </c>
      <c r="AV307" s="217">
        <f ca="1">(W307-AB307)*(1-DCF!$H$40)+AB307-AG307-AQ307</f>
        <v>658.65795843913384</v>
      </c>
      <c r="AW307" s="217">
        <f ca="1">(X307-AC307)*(1-DCF!$H$40)+AC307-AH307-AR307</f>
        <v>935.97709071041163</v>
      </c>
      <c r="AX307" s="217">
        <f ca="1">(Y307-AD307)*(1-DCF!$H$40)+AD307-AI307-AS307</f>
        <v>1168.5938369323585</v>
      </c>
      <c r="AY307" s="218">
        <f t="shared" ca="1" si="65"/>
        <v>0.10482370265031615</v>
      </c>
      <c r="AZ307" s="219">
        <f t="shared" ca="1" si="66"/>
        <v>12.464740530063228</v>
      </c>
      <c r="BA307" s="217">
        <f ca="1">SUMPRODUCT(AT307:AX307,(1+$AY307)^(-{1,2,3,4,5}))</f>
        <v>2250.8085848140427</v>
      </c>
      <c r="BB307" s="217">
        <f t="shared" ca="1" si="67"/>
        <v>33327.210327055902</v>
      </c>
      <c r="BC307" s="217">
        <f t="shared" ca="1" si="68"/>
        <v>20245.758293376613</v>
      </c>
      <c r="BD307" s="217">
        <f t="shared" ca="1" si="69"/>
        <v>22496.566878190657</v>
      </c>
      <c r="BE307" s="217">
        <f ca="1">BD307-(DCF!$J$48-DCF!$J$51)</f>
        <v>21934.426878190658</v>
      </c>
      <c r="BF307" s="220">
        <f ca="1">BE307/DCF!$J$55</f>
        <v>885.17753932021856</v>
      </c>
    </row>
    <row r="308" spans="1:58" ht="15" customHeight="1">
      <c r="A308">
        <v>282</v>
      </c>
      <c r="B308" s="215">
        <f t="shared" ca="1" si="56"/>
        <v>0.83506780666008129</v>
      </c>
      <c r="C308" s="216">
        <f t="shared" ca="1" si="57"/>
        <v>0.71283089185993664</v>
      </c>
      <c r="D308" s="215">
        <f t="shared" ca="1" si="58"/>
        <v>0.56037808487705942</v>
      </c>
      <c r="E308" s="216">
        <f t="shared" ca="1" si="59"/>
        <v>0.53115998724354774</v>
      </c>
      <c r="F308" s="217">
        <f ca="1">DCF!$H$7*(1+('A1'!F14+$C308*('A1'!F12-'A1'!F14)))</f>
        <v>6430.2441341259282</v>
      </c>
      <c r="G308" s="217">
        <f ca="1">F308*(1+('A1'!G14+$C308*('A1'!G12-'A1'!G14)))</f>
        <v>7503.6102813244006</v>
      </c>
      <c r="H308" s="217">
        <f ca="1">G308*(1+('A1'!H14+$C308*('A1'!H12-'A1'!H14)))</f>
        <v>8574.1354725613819</v>
      </c>
      <c r="I308" s="217">
        <f ca="1">H308*(1+('A1'!I14+$C308*('A1'!I12-'A1'!I14)))</f>
        <v>9552.9140234144979</v>
      </c>
      <c r="J308" s="217">
        <f ca="1">I308*(1+('A1'!J14+$C308*('A1'!J12-'A1'!J14)))</f>
        <v>10507.232580207252</v>
      </c>
      <c r="K308" s="216">
        <f ca="1">'A1'!F21+$C308*('A1'!F19-'A1'!F21)</f>
        <v>0.34079430094770347</v>
      </c>
      <c r="L308" s="216">
        <f ca="1">'A1'!G21+$C308*('A1'!G19-'A1'!G21)</f>
        <v>0.33153768311050474</v>
      </c>
      <c r="M308" s="216">
        <f ca="1">'A1'!H21+$C308*('A1'!H19-'A1'!H21)</f>
        <v>0.3194093741919054</v>
      </c>
      <c r="N308" s="216">
        <f ca="1">'A1'!I21+$C308*('A1'!I19-'A1'!I21)</f>
        <v>0.3144093741919054</v>
      </c>
      <c r="O308" s="216">
        <f ca="1">'A1'!J21+$C308*('A1'!J19-'A1'!J21)</f>
        <v>0.3094093741919054</v>
      </c>
      <c r="P308" s="216">
        <f ca="1">'A1'!F28+$C308*('A1'!F26-'A1'!F28)</f>
        <v>0.4421792277035016</v>
      </c>
      <c r="Q308" s="216">
        <f ca="1">'A1'!G28+$C308*('A1'!G26-'A1'!G28)</f>
        <v>0.43292260986630282</v>
      </c>
      <c r="R308" s="216">
        <f ca="1">'A1'!H28+$C308*('A1'!H26-'A1'!H28)</f>
        <v>0.42223014648840385</v>
      </c>
      <c r="S308" s="216">
        <f ca="1">'A1'!I28+$C308*('A1'!I26-'A1'!I28)</f>
        <v>0.41866599202910415</v>
      </c>
      <c r="T308" s="216">
        <f ca="1">'A1'!J28+$C308*('A1'!J26-'A1'!J28)</f>
        <v>0.41510183756980445</v>
      </c>
      <c r="U308" s="217">
        <f t="shared" ca="1" si="60"/>
        <v>1395.5331943406375</v>
      </c>
      <c r="V308" s="217">
        <f t="shared" ca="1" si="61"/>
        <v>1767.3981672793634</v>
      </c>
      <c r="W308" s="217">
        <f t="shared" ca="1" si="62"/>
        <v>2215.2177504429219</v>
      </c>
      <c r="X308" s="217">
        <f t="shared" ca="1" si="63"/>
        <v>2549.9080772220968</v>
      </c>
      <c r="Y308" s="217">
        <f t="shared" ca="1" si="64"/>
        <v>2894.6247712591785</v>
      </c>
      <c r="Z308" s="217">
        <f ca="1">F308*('A1'!F35+$C308*('A1'!F33-'A1'!F35))</f>
        <v>362.89626474252515</v>
      </c>
      <c r="AA308" s="217">
        <f ca="1">G308*('A1'!G35+$C308*('A1'!G33-'A1'!G35))</f>
        <v>411.73578535205417</v>
      </c>
      <c r="AB308" s="217">
        <f ca="1">H308*('A1'!H35+$C308*('A1'!H33-'A1'!H35))</f>
        <v>447.21713335951057</v>
      </c>
      <c r="AC308" s="217">
        <f ca="1">I308*('A1'!I35+$C308*('A1'!I33-'A1'!I35))</f>
        <v>472.35366667997863</v>
      </c>
      <c r="AD308" s="217">
        <f ca="1">J308*('A1'!J35+$C308*('A1'!J33-'A1'!J35))</f>
        <v>498.52646483805904</v>
      </c>
      <c r="AE308" s="217">
        <f ca="1">F308*('A1'!F43+$C308*('A1'!F41-'A1'!F43))</f>
        <v>615.65332153372981</v>
      </c>
      <c r="AF308" s="217">
        <f ca="1">G308*('A1'!G43+$C308*('A1'!G41-'A1'!G43))</f>
        <v>675.7070000371009</v>
      </c>
      <c r="AG308" s="217">
        <f ca="1">H308*('A1'!H43+$C308*('A1'!H41-'A1'!H43))</f>
        <v>686.3674223647605</v>
      </c>
      <c r="AH308" s="217">
        <f ca="1">I308*('A1'!I43+$C308*('A1'!I41-'A1'!I43))</f>
        <v>669.19040441336244</v>
      </c>
      <c r="AI308" s="217">
        <f ca="1">J308*('A1'!J43+$C308*('A1'!J41-'A1'!J43))</f>
        <v>683.50513322914048</v>
      </c>
      <c r="AJ308" s="217">
        <f ca="1">(U308-Z308)*DCF!$H$40</f>
        <v>249.89813696274319</v>
      </c>
      <c r="AK308" s="217">
        <f ca="1">(V308-AA308)*DCF!$H$40</f>
        <v>328.07029642640885</v>
      </c>
      <c r="AL308" s="217">
        <f ca="1">(W308-AB308)*DCF!$H$40</f>
        <v>427.85614933418549</v>
      </c>
      <c r="AM308" s="217">
        <f ca="1">(X308-AC308)*DCF!$H$40</f>
        <v>502.76816735119257</v>
      </c>
      <c r="AN308" s="217">
        <f ca="1">(Y308-AD308)*DCF!$H$40</f>
        <v>579.8557901539109</v>
      </c>
      <c r="AO308" s="217">
        <f ca="1">(F308-DCF!$H$7)*DCF!$H$41</f>
        <v>353.2754625531897</v>
      </c>
      <c r="AP308" s="217">
        <f ca="1">(G308-F308)*DCF!$H$41</f>
        <v>356.1830261459628</v>
      </c>
      <c r="AQ308" s="217">
        <f ca="1">(H308-G308)*DCF!$H$41</f>
        <v>355.24029072044897</v>
      </c>
      <c r="AR308" s="217">
        <f ca="1">(I308-H308)*DCF!$H$41</f>
        <v>324.79532457730858</v>
      </c>
      <c r="AS308" s="217">
        <f ca="1">(J308-I308)*DCF!$H$41</f>
        <v>316.67858386709395</v>
      </c>
      <c r="AT308" s="217">
        <f ca="1">(U308-Z308)*(1-DCF!$H$40)+Z308-AE308-AO308</f>
        <v>176.70627329097482</v>
      </c>
      <c r="AU308" s="217">
        <f ca="1">(V308-AA308)*(1-DCF!$H$40)+AA308-AF308-AP308</f>
        <v>407.43784466989098</v>
      </c>
      <c r="AV308" s="217">
        <f ca="1">(W308-AB308)*(1-DCF!$H$40)+AB308-AG308-AQ308</f>
        <v>745.75388802352677</v>
      </c>
      <c r="AW308" s="217">
        <f ca="1">(X308-AC308)*(1-DCF!$H$40)+AC308-AH308-AR308</f>
        <v>1053.1541808802333</v>
      </c>
      <c r="AX308" s="217">
        <f ca="1">(Y308-AD308)*(1-DCF!$H$40)+AD308-AI308-AS308</f>
        <v>1314.5852640090334</v>
      </c>
      <c r="AY308" s="218">
        <f t="shared" ca="1" si="65"/>
        <v>0.10312319974487096</v>
      </c>
      <c r="AZ308" s="219">
        <f t="shared" ca="1" si="66"/>
        <v>12.124639948974192</v>
      </c>
      <c r="BA308" s="217">
        <f ca="1">SUMPRODUCT(AT308:AX308,(1+$AY308)^(-{1,2,3,4,5}))</f>
        <v>2566.5301610637525</v>
      </c>
      <c r="BB308" s="217">
        <f t="shared" ca="1" si="67"/>
        <v>35096.283138899315</v>
      </c>
      <c r="BC308" s="217">
        <f t="shared" ca="1" si="68"/>
        <v>21485.280773502844</v>
      </c>
      <c r="BD308" s="217">
        <f t="shared" ca="1" si="69"/>
        <v>24051.810934566594</v>
      </c>
      <c r="BE308" s="217">
        <f ca="1">BD308-(DCF!$J$48-DCF!$J$51)</f>
        <v>23489.670934566595</v>
      </c>
      <c r="BF308" s="220">
        <f ca="1">BE308/DCF!$J$55</f>
        <v>947.94038762760078</v>
      </c>
    </row>
    <row r="309" spans="1:58" ht="15" customHeight="1">
      <c r="A309">
        <v>283</v>
      </c>
      <c r="B309" s="215">
        <f t="shared" ca="1" si="56"/>
        <v>0.15087873449595779</v>
      </c>
      <c r="C309" s="216">
        <f t="shared" ca="1" si="57"/>
        <v>0.27466227853125169</v>
      </c>
      <c r="D309" s="215">
        <f t="shared" ca="1" si="58"/>
        <v>0.78853080871817927</v>
      </c>
      <c r="E309" s="216">
        <f t="shared" ca="1" si="59"/>
        <v>0.67483143503574894</v>
      </c>
      <c r="F309" s="217">
        <f ca="1">DCF!$H$7*(1+('A1'!F14+$C309*('A1'!F12-'A1'!F14)))</f>
        <v>6171.6280798996277</v>
      </c>
      <c r="G309" s="217">
        <f ca="1">F309*(1+('A1'!G14+$C309*('A1'!G12-'A1'!G14)))</f>
        <v>6796.192779294508</v>
      </c>
      <c r="H309" s="217">
        <f ca="1">G309*(1+('A1'!H14+$C309*('A1'!H12-'A1'!H14)))</f>
        <v>7378.6679314920611</v>
      </c>
      <c r="I309" s="217">
        <f ca="1">H309*(1+('A1'!I14+$C309*('A1'!I12-'A1'!I14)))</f>
        <v>7929.9990852596829</v>
      </c>
      <c r="J309" s="217">
        <f ca="1">I309*(1+('A1'!J14+$C309*('A1'!J12-'A1'!J14)))</f>
        <v>8478.9640527482388</v>
      </c>
      <c r="K309" s="216">
        <f ca="1">'A1'!F21+$C309*('A1'!F19-'A1'!F21)</f>
        <v>0.36489357468078115</v>
      </c>
      <c r="L309" s="216">
        <f ca="1">'A1'!G21+$C309*('A1'!G19-'A1'!G21)</f>
        <v>0.36440032911015613</v>
      </c>
      <c r="M309" s="216">
        <f ca="1">'A1'!H21+$C309*('A1'!H19-'A1'!H21)</f>
        <v>0.35665370632484361</v>
      </c>
      <c r="N309" s="216">
        <f ca="1">'A1'!I21+$C309*('A1'!I19-'A1'!I21)</f>
        <v>0.35165370632484361</v>
      </c>
      <c r="O309" s="216">
        <f ca="1">'A1'!J21+$C309*('A1'!J19-'A1'!J21)</f>
        <v>0.3466537063248436</v>
      </c>
      <c r="P309" s="216">
        <f ca="1">'A1'!F28+$C309*('A1'!F26-'A1'!F28)</f>
        <v>0.45313344303671871</v>
      </c>
      <c r="Q309" s="216">
        <f ca="1">'A1'!G28+$C309*('A1'!G26-'A1'!G28)</f>
        <v>0.45264019746609369</v>
      </c>
      <c r="R309" s="216">
        <f ca="1">'A1'!H28+$C309*('A1'!H26-'A1'!H28)</f>
        <v>0.44852026328812494</v>
      </c>
      <c r="S309" s="216">
        <f ca="1">'A1'!I28+$C309*('A1'!I26-'A1'!I28)</f>
        <v>0.44714695189546866</v>
      </c>
      <c r="T309" s="216">
        <f ca="1">'A1'!J28+$C309*('A1'!J26-'A1'!J28)</f>
        <v>0.44577364050281243</v>
      </c>
      <c r="U309" s="217">
        <f t="shared" ca="1" si="60"/>
        <v>1123.0695672377556</v>
      </c>
      <c r="V309" s="217">
        <f t="shared" ca="1" si="61"/>
        <v>1243.4278521860169</v>
      </c>
      <c r="W309" s="217">
        <f t="shared" ca="1" si="62"/>
        <v>1437.5565826366867</v>
      </c>
      <c r="X309" s="217">
        <f t="shared" ca="1" si="63"/>
        <v>1595.510596267774</v>
      </c>
      <c r="Y309" s="217">
        <f t="shared" ca="1" si="64"/>
        <v>1760.0010645818822</v>
      </c>
      <c r="Z309" s="217">
        <f ca="1">F309*('A1'!F35+$C309*('A1'!F33-'A1'!F35))</f>
        <v>361.82211764061424</v>
      </c>
      <c r="AA309" s="217">
        <f ca="1">G309*('A1'!G35+$C309*('A1'!G33-'A1'!G35))</f>
        <v>402.69737437527277</v>
      </c>
      <c r="AB309" s="217">
        <f ca="1">H309*('A1'!H35+$C309*('A1'!H33-'A1'!H35))</f>
        <v>420.4270166770437</v>
      </c>
      <c r="AC309" s="217">
        <f ca="1">I309*('A1'!I35+$C309*('A1'!I33-'A1'!I35))</f>
        <v>433.80308753496365</v>
      </c>
      <c r="AD309" s="217">
        <f ca="1">J309*('A1'!J35+$C309*('A1'!J33-'A1'!J35))</f>
        <v>446.87576791815252</v>
      </c>
      <c r="AE309" s="217">
        <f ca="1">F309*('A1'!F43+$C309*('A1'!F41-'A1'!F43))</f>
        <v>644.97682017550528</v>
      </c>
      <c r="AF309" s="217">
        <f ca="1">G309*('A1'!G43+$C309*('A1'!G41-'A1'!G43))</f>
        <v>716.229146825415</v>
      </c>
      <c r="AG309" s="217">
        <f ca="1">H309*('A1'!H43+$C309*('A1'!H41-'A1'!H43))</f>
        <v>703.82767167604834</v>
      </c>
      <c r="AH309" s="217">
        <f ca="1">I309*('A1'!I43+$C309*('A1'!I41-'A1'!I43))</f>
        <v>677.11740648688408</v>
      </c>
      <c r="AI309" s="217">
        <f ca="1">J309*('A1'!J43+$C309*('A1'!J41-'A1'!J43))</f>
        <v>681.59695922640719</v>
      </c>
      <c r="AJ309" s="217">
        <f ca="1">(U309-Z309)*DCF!$H$40</f>
        <v>184.22188280250819</v>
      </c>
      <c r="AK309" s="217">
        <f ca="1">(V309-AA309)*DCF!$H$40</f>
        <v>203.45677563020007</v>
      </c>
      <c r="AL309" s="217">
        <f ca="1">(W309-AB309)*DCF!$H$40</f>
        <v>246.14535496223363</v>
      </c>
      <c r="AM309" s="217">
        <f ca="1">(X309-AC309)*DCF!$H$40</f>
        <v>281.13321711334009</v>
      </c>
      <c r="AN309" s="217">
        <f ca="1">(Y309-AD309)*DCF!$H$40</f>
        <v>317.77632179262264</v>
      </c>
      <c r="AO309" s="217">
        <f ca="1">(F309-DCF!$H$7)*DCF!$H$41</f>
        <v>267.45698481875121</v>
      </c>
      <c r="AP309" s="217">
        <f ca="1">(G309-F309)*DCF!$H$41</f>
        <v>207.25392284360714</v>
      </c>
      <c r="AQ309" s="217">
        <f ca="1">(H309-G309)*DCF!$H$41</f>
        <v>193.28703714576216</v>
      </c>
      <c r="AR309" s="217">
        <f ca="1">(I309-H309)*DCF!$H$41</f>
        <v>182.95229383751536</v>
      </c>
      <c r="AS309" s="217">
        <f ca="1">(J309-I309)*DCF!$H$41</f>
        <v>182.1671047466329</v>
      </c>
      <c r="AT309" s="217">
        <f ca="1">(U309-Z309)*(1-DCF!$H$40)+Z309-AE309-AO309</f>
        <v>26.413879440990911</v>
      </c>
      <c r="AU309" s="217">
        <f ca="1">(V309-AA309)*(1-DCF!$H$40)+AA309-AF309-AP309</f>
        <v>116.48800688679466</v>
      </c>
      <c r="AV309" s="217">
        <f ca="1">(W309-AB309)*(1-DCF!$H$40)+AB309-AG309-AQ309</f>
        <v>294.29651885264263</v>
      </c>
      <c r="AW309" s="217">
        <f ca="1">(X309-AC309)*(1-DCF!$H$40)+AC309-AH309-AR309</f>
        <v>454.3076788300346</v>
      </c>
      <c r="AX309" s="217">
        <f ca="1">(Y309-AD309)*(1-DCF!$H$40)+AD309-AI309-AS309</f>
        <v>578.4606788162198</v>
      </c>
      <c r="AY309" s="218">
        <f t="shared" ca="1" si="65"/>
        <v>0.10599662870071498</v>
      </c>
      <c r="AZ309" s="219">
        <f t="shared" ca="1" si="66"/>
        <v>12.699325740142996</v>
      </c>
      <c r="BA309" s="217">
        <f ca="1">SUMPRODUCT(AT309:AX309,(1+$AY309)^(-{1,2,3,4,5}))</f>
        <v>989.81419933622954</v>
      </c>
      <c r="BB309" s="217">
        <f t="shared" ca="1" si="67"/>
        <v>22350.826822123774</v>
      </c>
      <c r="BC309" s="217">
        <f t="shared" ca="1" si="68"/>
        <v>13505.932591436091</v>
      </c>
      <c r="BD309" s="217">
        <f t="shared" ca="1" si="69"/>
        <v>14495.74679077232</v>
      </c>
      <c r="BE309" s="217">
        <f ca="1">BD309-(DCF!$J$48-DCF!$J$51)</f>
        <v>13933.606790772321</v>
      </c>
      <c r="BF309" s="220">
        <f ca="1">BE309/DCF!$J$55</f>
        <v>562.29943191151767</v>
      </c>
    </row>
    <row r="310" spans="1:58" ht="15" customHeight="1">
      <c r="A310">
        <v>284</v>
      </c>
      <c r="B310" s="215">
        <f t="shared" ca="1" si="56"/>
        <v>0.40566079077733719</v>
      </c>
      <c r="C310" s="216">
        <f t="shared" ca="1" si="57"/>
        <v>0.45036695636854684</v>
      </c>
      <c r="D310" s="215">
        <f t="shared" ca="1" si="58"/>
        <v>0.13730967066632604</v>
      </c>
      <c r="E310" s="216">
        <f t="shared" ca="1" si="59"/>
        <v>0.26202067730078676</v>
      </c>
      <c r="F310" s="217">
        <f ca="1">DCF!$H$7*(1+('A1'!F14+$C310*('A1'!F12-'A1'!F14)))</f>
        <v>6275.3325651346258</v>
      </c>
      <c r="G310" s="217">
        <f ca="1">F310*(1+('A1'!G14+$C310*('A1'!G12-'A1'!G14)))</f>
        <v>7075.7828831767201</v>
      </c>
      <c r="H310" s="217">
        <f ca="1">G310*(1+('A1'!H14+$C310*('A1'!H12-'A1'!H14)))</f>
        <v>7843.8428714682805</v>
      </c>
      <c r="I310" s="217">
        <f ca="1">H310*(1+('A1'!I14+$C310*('A1'!I12-'A1'!I14)))</f>
        <v>8553.9697026647609</v>
      </c>
      <c r="J310" s="217">
        <f ca="1">I310*(1+('A1'!J14+$C310*('A1'!J12-'A1'!J14)))</f>
        <v>9251.3379587880518</v>
      </c>
      <c r="K310" s="216">
        <f ca="1">'A1'!F21+$C310*('A1'!F19-'A1'!F21)</f>
        <v>0.35522981739972992</v>
      </c>
      <c r="L310" s="216">
        <f ca="1">'A1'!G21+$C310*('A1'!G19-'A1'!G21)</f>
        <v>0.35122247827235897</v>
      </c>
      <c r="M310" s="216">
        <f ca="1">'A1'!H21+$C310*('A1'!H19-'A1'!H21)</f>
        <v>0.34171880870867349</v>
      </c>
      <c r="N310" s="216">
        <f ca="1">'A1'!I21+$C310*('A1'!I19-'A1'!I21)</f>
        <v>0.33671880870867349</v>
      </c>
      <c r="O310" s="216">
        <f ca="1">'A1'!J21+$C310*('A1'!J19-'A1'!J21)</f>
        <v>0.33171880870867348</v>
      </c>
      <c r="P310" s="216">
        <f ca="1">'A1'!F28+$C310*('A1'!F26-'A1'!F28)</f>
        <v>0.44874082609078636</v>
      </c>
      <c r="Q310" s="216">
        <f ca="1">'A1'!G28+$C310*('A1'!G26-'A1'!G28)</f>
        <v>0.44473348696341541</v>
      </c>
      <c r="R310" s="216">
        <f ca="1">'A1'!H28+$C310*('A1'!H26-'A1'!H28)</f>
        <v>0.43797798261788723</v>
      </c>
      <c r="S310" s="216">
        <f ca="1">'A1'!I28+$C310*('A1'!I26-'A1'!I28)</f>
        <v>0.43572614783604446</v>
      </c>
      <c r="T310" s="216">
        <f ca="1">'A1'!J28+$C310*('A1'!J26-'A1'!J28)</f>
        <v>0.43347431305420175</v>
      </c>
      <c r="U310" s="217">
        <f t="shared" ca="1" si="60"/>
        <v>1230.1494046263485</v>
      </c>
      <c r="V310" s="217">
        <f t="shared" ca="1" si="61"/>
        <v>1443.7712885990231</v>
      </c>
      <c r="W310" s="217">
        <f t="shared" ca="1" si="62"/>
        <v>1728.0237529147453</v>
      </c>
      <c r="X310" s="217">
        <f t="shared" ca="1" si="63"/>
        <v>1946.4989474050462</v>
      </c>
      <c r="Y310" s="217">
        <f t="shared" ca="1" si="64"/>
        <v>2172.2777856196358</v>
      </c>
      <c r="Z310" s="217">
        <f ca="1">F310*('A1'!F35+$C310*('A1'!F33-'A1'!F35))</f>
        <v>362.38894177027703</v>
      </c>
      <c r="AA310" s="217">
        <f ca="1">G310*('A1'!G35+$C310*('A1'!G33-'A1'!G35))</f>
        <v>406.83155074674704</v>
      </c>
      <c r="AB310" s="217">
        <f ca="1">H310*('A1'!H35+$C310*('A1'!H33-'A1'!H35))</f>
        <v>431.77188824527758</v>
      </c>
      <c r="AC310" s="217">
        <f ca="1">I310*('A1'!I35+$C310*('A1'!I33-'A1'!I35))</f>
        <v>449.90113915626142</v>
      </c>
      <c r="AD310" s="217">
        <f ca="1">J310*('A1'!J35+$C310*('A1'!J33-'A1'!J35))</f>
        <v>468.07696266609673</v>
      </c>
      <c r="AE310" s="217">
        <f ca="1">F310*('A1'!F43+$C310*('A1'!F41-'A1'!F43))</f>
        <v>633.76253361360671</v>
      </c>
      <c r="AF310" s="217">
        <f ca="1">G310*('A1'!G43+$C310*('A1'!G41-'A1'!G43))</f>
        <v>702.1805735295892</v>
      </c>
      <c r="AG310" s="217">
        <f ca="1">H310*('A1'!H43+$C310*('A1'!H41-'A1'!H43))</f>
        <v>699.96223409519928</v>
      </c>
      <c r="AH310" s="217">
        <f ca="1">I310*('A1'!I43+$C310*('A1'!I41-'A1'!I43))</f>
        <v>677.79223625812608</v>
      </c>
      <c r="AI310" s="217">
        <f ca="1">J310*('A1'!J43+$C310*('A1'!J41-'A1'!J43))</f>
        <v>686.7930241316584</v>
      </c>
      <c r="AJ310" s="217">
        <f ca="1">(U310-Z310)*DCF!$H$40</f>
        <v>209.9980320111693</v>
      </c>
      <c r="AK310" s="217">
        <f ca="1">(V310-AA310)*DCF!$H$40</f>
        <v>250.93941656025081</v>
      </c>
      <c r="AL310" s="217">
        <f ca="1">(W310-AB310)*DCF!$H$40</f>
        <v>313.69295125001116</v>
      </c>
      <c r="AM310" s="217">
        <f ca="1">(X310-AC310)*DCF!$H$40</f>
        <v>362.1766695962059</v>
      </c>
      <c r="AN310" s="217">
        <f ca="1">(Y310-AD310)*DCF!$H$40</f>
        <v>412.41659915475645</v>
      </c>
      <c r="AO310" s="217">
        <f ca="1">(F310-DCF!$H$7)*DCF!$H$41</f>
        <v>301.87001104686544</v>
      </c>
      <c r="AP310" s="217">
        <f ca="1">(G310-F310)*DCF!$H$41</f>
        <v>265.61934834992837</v>
      </c>
      <c r="AQ310" s="217">
        <f ca="1">(H310-G310)*DCF!$H$41</f>
        <v>254.87102570297091</v>
      </c>
      <c r="AR310" s="217">
        <f ca="1">(I310-H310)*DCF!$H$41</f>
        <v>235.64663776957775</v>
      </c>
      <c r="AS310" s="217">
        <f ca="1">(J310-I310)*DCF!$H$41</f>
        <v>231.41286545363491</v>
      </c>
      <c r="AT310" s="217">
        <f ca="1">(U310-Z310)*(1-DCF!$H$40)+Z310-AE310-AO310</f>
        <v>84.518827954707149</v>
      </c>
      <c r="AU310" s="217">
        <f ca="1">(V310-AA310)*(1-DCF!$H$40)+AA310-AF310-AP310</f>
        <v>225.03195015925462</v>
      </c>
      <c r="AV310" s="217">
        <f ca="1">(W310-AB310)*(1-DCF!$H$40)+AB310-AG310-AQ310</f>
        <v>459.49754186656389</v>
      </c>
      <c r="AW310" s="217">
        <f ca="1">(X310-AC310)*(1-DCF!$H$40)+AC310-AH310-AR310</f>
        <v>670.88340378113639</v>
      </c>
      <c r="AX310" s="217">
        <f ca="1">(Y310-AD310)*(1-DCF!$H$40)+AD310-AI310-AS310</f>
        <v>841.65529687958622</v>
      </c>
      <c r="AY310" s="218">
        <f t="shared" ca="1" si="65"/>
        <v>9.7740413546015731E-2</v>
      </c>
      <c r="AZ310" s="219">
        <f t="shared" ca="1" si="66"/>
        <v>11.048082709203147</v>
      </c>
      <c r="BA310" s="217">
        <f ca="1">SUMPRODUCT(AT310:AX310,(1+$AY310)^(-{1,2,3,4,5}))</f>
        <v>1601.1096238215189</v>
      </c>
      <c r="BB310" s="217">
        <f t="shared" ca="1" si="67"/>
        <v>23999.504642890399</v>
      </c>
      <c r="BC310" s="217">
        <f t="shared" ca="1" si="68"/>
        <v>15055.806071060839</v>
      </c>
      <c r="BD310" s="217">
        <f t="shared" ca="1" si="69"/>
        <v>16656.915694882358</v>
      </c>
      <c r="BE310" s="217">
        <f ca="1">BD310-(DCF!$J$48-DCF!$J$51)</f>
        <v>16094.775694882359</v>
      </c>
      <c r="BF310" s="220">
        <f ca="1">BE310/DCF!$J$55</f>
        <v>649.51475708135854</v>
      </c>
    </row>
    <row r="311" spans="1:58" ht="15" customHeight="1">
      <c r="A311">
        <v>285</v>
      </c>
      <c r="B311" s="215">
        <f t="shared" ca="1" si="56"/>
        <v>0.78058795852234941</v>
      </c>
      <c r="C311" s="216">
        <f t="shared" ca="1" si="57"/>
        <v>0.66878100788326567</v>
      </c>
      <c r="D311" s="215">
        <f t="shared" ca="1" si="58"/>
        <v>0.22364657416091194</v>
      </c>
      <c r="E311" s="216">
        <f t="shared" ca="1" si="59"/>
        <v>0.33439989096956352</v>
      </c>
      <c r="F311" s="217">
        <f ca="1">DCF!$H$7*(1+('A1'!F14+$C311*('A1'!F12-'A1'!F14)))</f>
        <v>6404.244993985265</v>
      </c>
      <c r="G311" s="217">
        <f ca="1">F311*(1+('A1'!G14+$C311*('A1'!G12-'A1'!G14)))</f>
        <v>7430.9553068957048</v>
      </c>
      <c r="H311" s="217">
        <f ca="1">G311*(1+('A1'!H14+$C311*('A1'!H12-'A1'!H14)))</f>
        <v>8448.5617035990472</v>
      </c>
      <c r="I311" s="217">
        <f ca="1">H311*(1+('A1'!I14+$C311*('A1'!I12-'A1'!I14)))</f>
        <v>9379.5111737957232</v>
      </c>
      <c r="J311" s="217">
        <f ca="1">I311*(1+('A1'!J14+$C311*('A1'!J12-'A1'!J14)))</f>
        <v>10287.585458023952</v>
      </c>
      <c r="K311" s="216">
        <f ca="1">'A1'!F21+$C311*('A1'!F19-'A1'!F21)</f>
        <v>0.34321704456642038</v>
      </c>
      <c r="L311" s="216">
        <f ca="1">'A1'!G21+$C311*('A1'!G19-'A1'!G21)</f>
        <v>0.33484142440875508</v>
      </c>
      <c r="M311" s="216">
        <f ca="1">'A1'!H21+$C311*('A1'!H19-'A1'!H21)</f>
        <v>0.3231536143299224</v>
      </c>
      <c r="N311" s="216">
        <f ca="1">'A1'!I21+$C311*('A1'!I19-'A1'!I21)</f>
        <v>0.3181536143299224</v>
      </c>
      <c r="O311" s="216">
        <f ca="1">'A1'!J21+$C311*('A1'!J19-'A1'!J21)</f>
        <v>0.31315361432992239</v>
      </c>
      <c r="P311" s="216">
        <f ca="1">'A1'!F28+$C311*('A1'!F26-'A1'!F28)</f>
        <v>0.44328047480291838</v>
      </c>
      <c r="Q311" s="216">
        <f ca="1">'A1'!G28+$C311*('A1'!G26-'A1'!G28)</f>
        <v>0.43490485464525303</v>
      </c>
      <c r="R311" s="216">
        <f ca="1">'A1'!H28+$C311*('A1'!H26-'A1'!H28)</f>
        <v>0.42487313952700406</v>
      </c>
      <c r="S311" s="216">
        <f ca="1">'A1'!I28+$C311*('A1'!I26-'A1'!I28)</f>
        <v>0.42152923448758778</v>
      </c>
      <c r="T311" s="216">
        <f ca="1">'A1'!J28+$C311*('A1'!J26-'A1'!J28)</f>
        <v>0.41818532944817144</v>
      </c>
      <c r="U311" s="217">
        <f t="shared" ca="1" si="60"/>
        <v>1367.3221927823479</v>
      </c>
      <c r="V311" s="217">
        <f t="shared" ca="1" si="61"/>
        <v>1711.0051095961012</v>
      </c>
      <c r="W311" s="217">
        <f t="shared" ca="1" si="62"/>
        <v>2128.8115176959072</v>
      </c>
      <c r="X311" s="217">
        <f t="shared" ca="1" si="63"/>
        <v>2441.6476282468338</v>
      </c>
      <c r="Y311" s="217">
        <f t="shared" ca="1" si="64"/>
        <v>2763.8735751258373</v>
      </c>
      <c r="Z311" s="217">
        <f ca="1">F311*('A1'!F35+$C311*('A1'!F33-'A1'!F35))</f>
        <v>362.83951253007177</v>
      </c>
      <c r="AA311" s="217">
        <f ca="1">G311*('A1'!G35+$C311*('A1'!G33-'A1'!G35))</f>
        <v>411.02241123072156</v>
      </c>
      <c r="AB311" s="217">
        <f ca="1">H311*('A1'!H35+$C311*('A1'!H33-'A1'!H35))</f>
        <v>444.76108849167656</v>
      </c>
      <c r="AC311" s="217">
        <f ca="1">I311*('A1'!I35+$C311*('A1'!I33-'A1'!I35))</f>
        <v>468.73758084499048</v>
      </c>
      <c r="AD311" s="217">
        <f ca="1">J311*('A1'!J35+$C311*('A1'!J33-'A1'!J35))</f>
        <v>493.54308439371147</v>
      </c>
      <c r="AE311" s="217">
        <f ca="1">F311*('A1'!F43+$C311*('A1'!F41-'A1'!F43))</f>
        <v>618.8062009022027</v>
      </c>
      <c r="AF311" s="217">
        <f ca="1">G311*('A1'!G43+$C311*('A1'!G41-'A1'!G43))</f>
        <v>680.62099800416365</v>
      </c>
      <c r="AG311" s="217">
        <f ca="1">H311*('A1'!H43+$C311*('A1'!H41-'A1'!H43))</f>
        <v>689.34066248250735</v>
      </c>
      <c r="AH311" s="217">
        <f ca="1">I311*('A1'!I43+$C311*('A1'!I41-'A1'!I43))</f>
        <v>671.50419874137276</v>
      </c>
      <c r="AI311" s="217">
        <f ca="1">J311*('A1'!J43+$C311*('A1'!J41-'A1'!J43))</f>
        <v>685.07772922656875</v>
      </c>
      <c r="AJ311" s="217">
        <f ca="1">(U311-Z311)*DCF!$H$40</f>
        <v>243.08480862105083</v>
      </c>
      <c r="AK311" s="217">
        <f ca="1">(V311-AA311)*DCF!$H$40</f>
        <v>314.59581300442187</v>
      </c>
      <c r="AL311" s="217">
        <f ca="1">(W311-AB311)*DCF!$H$40</f>
        <v>407.54020386742377</v>
      </c>
      <c r="AM311" s="217">
        <f ca="1">(X311-AC311)*DCF!$H$40</f>
        <v>477.44423147124604</v>
      </c>
      <c r="AN311" s="217">
        <f ca="1">(Y311-AD311)*DCF!$H$40</f>
        <v>549.41997875717448</v>
      </c>
      <c r="AO311" s="217">
        <f ca="1">(F311-DCF!$H$7)*DCF!$H$41</f>
        <v>344.64797561719445</v>
      </c>
      <c r="AP311" s="217">
        <f ca="1">(G311-F311)*DCF!$H$41</f>
        <v>340.70087563520775</v>
      </c>
      <c r="AQ311" s="217">
        <f ca="1">(H311-G311)*DCF!$H$41</f>
        <v>337.67985579692919</v>
      </c>
      <c r="AR311" s="217">
        <f ca="1">(I311-H311)*DCF!$H$41</f>
        <v>308.92384704799156</v>
      </c>
      <c r="AS311" s="217">
        <f ca="1">(J311-I311)*DCF!$H$41</f>
        <v>301.33300492654109</v>
      </c>
      <c r="AT311" s="217">
        <f ca="1">(U311-Z311)*(1-DCF!$H$40)+Z311-AE311-AO311</f>
        <v>160.78320764189993</v>
      </c>
      <c r="AU311" s="217">
        <f ca="1">(V311-AA311)*(1-DCF!$H$40)+AA311-AF311-AP311</f>
        <v>375.08742295230792</v>
      </c>
      <c r="AV311" s="217">
        <f ca="1">(W311-AB311)*(1-DCF!$H$40)+AB311-AG311-AQ311</f>
        <v>694.25079554904687</v>
      </c>
      <c r="AW311" s="217">
        <f ca="1">(X311-AC311)*(1-DCF!$H$40)+AC311-AH311-AR311</f>
        <v>983.77535098622343</v>
      </c>
      <c r="AX311" s="217">
        <f ca="1">(Y311-AD311)*(1-DCF!$H$40)+AD311-AI311-AS311</f>
        <v>1228.0428622155528</v>
      </c>
      <c r="AY311" s="218">
        <f t="shared" ca="1" si="65"/>
        <v>9.9187997819391277E-2</v>
      </c>
      <c r="AZ311" s="219">
        <f t="shared" ca="1" si="66"/>
        <v>11.337599563878253</v>
      </c>
      <c r="BA311" s="217">
        <f ca="1">SUMPRODUCT(AT311:AX311,(1+$AY311)^(-{1,2,3,4,5}))</f>
        <v>2418.7381588601079</v>
      </c>
      <c r="BB311" s="217">
        <f t="shared" ca="1" si="67"/>
        <v>31335.691839961321</v>
      </c>
      <c r="BC311" s="217">
        <f t="shared" ca="1" si="68"/>
        <v>19528.972755049686</v>
      </c>
      <c r="BD311" s="217">
        <f t="shared" ca="1" si="69"/>
        <v>21947.710913909796</v>
      </c>
      <c r="BE311" s="217">
        <f ca="1">BD311-(DCF!$J$48-DCF!$J$51)</f>
        <v>21385.570913909796</v>
      </c>
      <c r="BF311" s="220">
        <f ca="1">BE311/DCF!$J$55</f>
        <v>863.02811300507631</v>
      </c>
    </row>
    <row r="312" spans="1:58" ht="15" customHeight="1">
      <c r="A312">
        <v>286</v>
      </c>
      <c r="B312" s="215">
        <f t="shared" ca="1" si="56"/>
        <v>0.45196876843346812</v>
      </c>
      <c r="C312" s="216">
        <f t="shared" ca="1" si="57"/>
        <v>0.47537814865297928</v>
      </c>
      <c r="D312" s="215">
        <f t="shared" ca="1" si="58"/>
        <v>0.36296997016429933</v>
      </c>
      <c r="E312" s="216">
        <f t="shared" ca="1" si="59"/>
        <v>0.42601054574053643</v>
      </c>
      <c r="F312" s="217">
        <f ca="1">DCF!$H$7*(1+('A1'!F14+$C312*('A1'!F12-'A1'!F14)))</f>
        <v>6290.0946810492214</v>
      </c>
      <c r="G312" s="217">
        <f ca="1">F312*(1+('A1'!G14+$C312*('A1'!G12-'A1'!G14)))</f>
        <v>7116.026396561545</v>
      </c>
      <c r="H312" s="217">
        <f ca="1">G312*(1+('A1'!H14+$C312*('A1'!H12-'A1'!H14)))</f>
        <v>7911.5921654308322</v>
      </c>
      <c r="I312" s="217">
        <f ca="1">H312*(1+('A1'!I14+$C312*('A1'!I12-'A1'!I14)))</f>
        <v>8645.6615969873674</v>
      </c>
      <c r="J312" s="217">
        <f ca="1">I312*(1+('A1'!J14+$C312*('A1'!J12-'A1'!J14)))</f>
        <v>9365.641779106656</v>
      </c>
      <c r="K312" s="216">
        <f ca="1">'A1'!F21+$C312*('A1'!F19-'A1'!F21)</f>
        <v>0.35385420182408617</v>
      </c>
      <c r="L312" s="216">
        <f ca="1">'A1'!G21+$C312*('A1'!G19-'A1'!G21)</f>
        <v>0.34934663885102657</v>
      </c>
      <c r="M312" s="216">
        <f ca="1">'A1'!H21+$C312*('A1'!H19-'A1'!H21)</f>
        <v>0.33959285736449674</v>
      </c>
      <c r="N312" s="216">
        <f ca="1">'A1'!I21+$C312*('A1'!I19-'A1'!I21)</f>
        <v>0.33459285736449673</v>
      </c>
      <c r="O312" s="216">
        <f ca="1">'A1'!J21+$C312*('A1'!J19-'A1'!J21)</f>
        <v>0.32959285736449673</v>
      </c>
      <c r="P312" s="216">
        <f ca="1">'A1'!F28+$C312*('A1'!F26-'A1'!F28)</f>
        <v>0.4481155462836755</v>
      </c>
      <c r="Q312" s="216">
        <f ca="1">'A1'!G28+$C312*('A1'!G26-'A1'!G28)</f>
        <v>0.44360798331061596</v>
      </c>
      <c r="R312" s="216">
        <f ca="1">'A1'!H28+$C312*('A1'!H26-'A1'!H28)</f>
        <v>0.43647731108082127</v>
      </c>
      <c r="S312" s="216">
        <f ca="1">'A1'!I28+$C312*('A1'!I26-'A1'!I28)</f>
        <v>0.43410042033755636</v>
      </c>
      <c r="T312" s="216">
        <f ca="1">'A1'!J28+$C312*('A1'!J26-'A1'!J28)</f>
        <v>0.4317235295942915</v>
      </c>
      <c r="U312" s="217">
        <f t="shared" ca="1" si="60"/>
        <v>1245.6290341142055</v>
      </c>
      <c r="V312" s="217">
        <f t="shared" ca="1" si="61"/>
        <v>1473.3403739838104</v>
      </c>
      <c r="W312" s="217">
        <f t="shared" ca="1" si="62"/>
        <v>1771.6415009342679</v>
      </c>
      <c r="X312" s="217">
        <f t="shared" ca="1" si="63"/>
        <v>1999.7996460963811</v>
      </c>
      <c r="Y312" s="217">
        <f t="shared" ca="1" si="64"/>
        <v>2235.4252182868991</v>
      </c>
      <c r="Z312" s="217">
        <f ca="1">F312*('A1'!F35+$C312*('A1'!F33-'A1'!F35))</f>
        <v>362.45481304130766</v>
      </c>
      <c r="AA312" s="217">
        <f ca="1">G312*('A1'!G35+$C312*('A1'!G33-'A1'!G35))</f>
        <v>407.36560204518418</v>
      </c>
      <c r="AB312" s="217">
        <f ca="1">H312*('A1'!H35+$C312*('A1'!H33-'A1'!H35))</f>
        <v>433.32455152435074</v>
      </c>
      <c r="AC312" s="217">
        <f ca="1">I312*('A1'!I35+$C312*('A1'!I33-'A1'!I35))</f>
        <v>452.12886937899509</v>
      </c>
      <c r="AD312" s="217">
        <f ca="1">J312*('A1'!J35+$C312*('A1'!J33-'A1'!J35))</f>
        <v>471.0492822311881</v>
      </c>
      <c r="AE312" s="217">
        <f ca="1">F312*('A1'!F43+$C312*('A1'!F41-'A1'!F43))</f>
        <v>632.10694362883169</v>
      </c>
      <c r="AF312" s="217">
        <f ca="1">G312*('A1'!G43+$C312*('A1'!G41-'A1'!G43))</f>
        <v>699.94491470886715</v>
      </c>
      <c r="AG312" s="217">
        <f ca="1">H312*('A1'!H43+$C312*('A1'!H41-'A1'!H43))</f>
        <v>699.08224609273998</v>
      </c>
      <c r="AH312" s="217">
        <f ca="1">I312*('A1'!I43+$C312*('A1'!I41-'A1'!I43))</f>
        <v>677.48930057883933</v>
      </c>
      <c r="AI312" s="217">
        <f ca="1">J312*('A1'!J43+$C312*('A1'!J41-'A1'!J43))</f>
        <v>687.08000937314387</v>
      </c>
      <c r="AJ312" s="217">
        <f ca="1">(U312-Z312)*DCF!$H$40</f>
        <v>213.72816149964126</v>
      </c>
      <c r="AK312" s="217">
        <f ca="1">(V312-AA312)*DCF!$H$40</f>
        <v>257.96589480914753</v>
      </c>
      <c r="AL312" s="217">
        <f ca="1">(W312-AB312)*DCF!$H$40</f>
        <v>323.87270175719999</v>
      </c>
      <c r="AM312" s="217">
        <f ca="1">(X312-AC312)*DCF!$H$40</f>
        <v>374.53632796560743</v>
      </c>
      <c r="AN312" s="217">
        <f ca="1">(Y312-AD312)*DCF!$H$40</f>
        <v>426.97897652548204</v>
      </c>
      <c r="AO312" s="217">
        <f ca="1">(F312-DCF!$H$7)*DCF!$H$41</f>
        <v>306.76863313635636</v>
      </c>
      <c r="AP312" s="217">
        <f ca="1">(G312-F312)*DCF!$H$41</f>
        <v>274.07502890689688</v>
      </c>
      <c r="AQ312" s="217">
        <f ca="1">(H312-G312)*DCF!$H$41</f>
        <v>263.99847227677282</v>
      </c>
      <c r="AR312" s="217">
        <f ca="1">(I312-H312)*DCF!$H$41</f>
        <v>243.59168790210336</v>
      </c>
      <c r="AS312" s="217">
        <f ca="1">(J312-I312)*DCF!$H$41</f>
        <v>238.91634807162532</v>
      </c>
      <c r="AT312" s="217">
        <f ca="1">(U312-Z312)*(1-DCF!$H$40)+Z312-AE312-AO312</f>
        <v>93.025295849376107</v>
      </c>
      <c r="AU312" s="217">
        <f ca="1">(V312-AA312)*(1-DCF!$H$40)+AA312-AF312-AP312</f>
        <v>241.35453555889882</v>
      </c>
      <c r="AV312" s="217">
        <f ca="1">(W312-AB312)*(1-DCF!$H$40)+AB312-AG312-AQ312</f>
        <v>484.68808080755531</v>
      </c>
      <c r="AW312" s="217">
        <f ca="1">(X312-AC312)*(1-DCF!$H$40)+AC312-AH312-AR312</f>
        <v>704.1823296498311</v>
      </c>
      <c r="AX312" s="217">
        <f ca="1">(Y312-AD312)*(1-DCF!$H$40)+AD312-AI312-AS312</f>
        <v>882.44988431664785</v>
      </c>
      <c r="AY312" s="218">
        <f t="shared" ca="1" si="65"/>
        <v>0.10102021091481073</v>
      </c>
      <c r="AZ312" s="219">
        <f t="shared" ca="1" si="66"/>
        <v>11.704042182962146</v>
      </c>
      <c r="BA312" s="217">
        <f ca="1">SUMPRODUCT(AT312:AX312,(1+$AY312)^(-{1,2,3,4,5}))</f>
        <v>1671.3130404628087</v>
      </c>
      <c r="BB312" s="217">
        <f t="shared" ca="1" si="67"/>
        <v>26163.51105168723</v>
      </c>
      <c r="BC312" s="217">
        <f t="shared" ca="1" si="68"/>
        <v>16170.355522274169</v>
      </c>
      <c r="BD312" s="217">
        <f t="shared" ca="1" si="69"/>
        <v>17841.668562736977</v>
      </c>
      <c r="BE312" s="217">
        <f ca="1">BD312-(DCF!$J$48-DCF!$J$51)</f>
        <v>17279.528562736978</v>
      </c>
      <c r="BF312" s="220">
        <f ca="1">BE312/DCF!$J$55</f>
        <v>697.32620135086256</v>
      </c>
    </row>
    <row r="313" spans="1:58" ht="15" customHeight="1">
      <c r="A313">
        <v>287</v>
      </c>
      <c r="B313" s="215">
        <f t="shared" ca="1" si="56"/>
        <v>0.77988155458044461</v>
      </c>
      <c r="C313" s="216">
        <f t="shared" ca="1" si="57"/>
        <v>0.66824825138399391</v>
      </c>
      <c r="D313" s="215">
        <f t="shared" ca="1" si="58"/>
        <v>0.2250421736933611</v>
      </c>
      <c r="E313" s="216">
        <f t="shared" ca="1" si="59"/>
        <v>0.33544162956717305</v>
      </c>
      <c r="F313" s="217">
        <f ca="1">DCF!$H$7*(1+('A1'!F14+$C313*('A1'!F12-'A1'!F14)))</f>
        <v>6403.9305502311618</v>
      </c>
      <c r="G313" s="217">
        <f ca="1">F313*(1+('A1'!G14+$C313*('A1'!G12-'A1'!G14)))</f>
        <v>7430.0786920715082</v>
      </c>
      <c r="H313" s="217">
        <f ca="1">G313*(1+('A1'!H14+$C313*('A1'!H12-'A1'!H14)))</f>
        <v>8447.0504488459774</v>
      </c>
      <c r="I313" s="217">
        <f ca="1">H313*(1+('A1'!I14+$C313*('A1'!I12-'A1'!I14)))</f>
        <v>9377.4283735497102</v>
      </c>
      <c r="J313" s="217">
        <f ca="1">I313*(1+('A1'!J14+$C313*('A1'!J12-'A1'!J14)))</f>
        <v>10284.951300144423</v>
      </c>
      <c r="K313" s="216">
        <f ca="1">'A1'!F21+$C313*('A1'!F19-'A1'!F21)</f>
        <v>0.34324634617388033</v>
      </c>
      <c r="L313" s="216">
        <f ca="1">'A1'!G21+$C313*('A1'!G19-'A1'!G21)</f>
        <v>0.33488138114620047</v>
      </c>
      <c r="M313" s="216">
        <f ca="1">'A1'!H21+$C313*('A1'!H19-'A1'!H21)</f>
        <v>0.32319889863236051</v>
      </c>
      <c r="N313" s="216">
        <f ca="1">'A1'!I21+$C313*('A1'!I19-'A1'!I21)</f>
        <v>0.31819889863236051</v>
      </c>
      <c r="O313" s="216">
        <f ca="1">'A1'!J21+$C313*('A1'!J19-'A1'!J21)</f>
        <v>0.3131988986323605</v>
      </c>
      <c r="P313" s="216">
        <f ca="1">'A1'!F28+$C313*('A1'!F26-'A1'!F28)</f>
        <v>0.44329379371540018</v>
      </c>
      <c r="Q313" s="216">
        <f ca="1">'A1'!G28+$C313*('A1'!G26-'A1'!G28)</f>
        <v>0.43492882868772026</v>
      </c>
      <c r="R313" s="216">
        <f ca="1">'A1'!H28+$C313*('A1'!H26-'A1'!H28)</f>
        <v>0.42490510491696037</v>
      </c>
      <c r="S313" s="216">
        <f ca="1">'A1'!I28+$C313*('A1'!I26-'A1'!I28)</f>
        <v>0.42156386366004039</v>
      </c>
      <c r="T313" s="216">
        <f ca="1">'A1'!J28+$C313*('A1'!J26-'A1'!J28)</f>
        <v>0.41822262240312047</v>
      </c>
      <c r="U313" s="217">
        <f t="shared" ca="1" si="60"/>
        <v>1366.9821194111064</v>
      </c>
      <c r="V313" s="217">
        <f t="shared" ca="1" si="61"/>
        <v>1710.3282550453971</v>
      </c>
      <c r="W313" s="217">
        <f t="shared" ca="1" si="62"/>
        <v>2127.7781898812136</v>
      </c>
      <c r="X313" s="217">
        <f t="shared" ca="1" si="63"/>
        <v>2440.3560567334403</v>
      </c>
      <c r="Y313" s="217">
        <f t="shared" ca="1" si="64"/>
        <v>2762.3165764169416</v>
      </c>
      <c r="Z313" s="217">
        <f ca="1">F313*('A1'!F35+$C313*('A1'!F33-'A1'!F35))</f>
        <v>362.83875605298715</v>
      </c>
      <c r="AA313" s="217">
        <f ca="1">G313*('A1'!G35+$C313*('A1'!G33-'A1'!G35))</f>
        <v>411.0135079722109</v>
      </c>
      <c r="AB313" s="217">
        <f ca="1">H313*('A1'!H35+$C313*('A1'!H33-'A1'!H35))</f>
        <v>444.73103332102789</v>
      </c>
      <c r="AC313" s="217">
        <f ca="1">I313*('A1'!I35+$C313*('A1'!I33-'A1'!I35))</f>
        <v>468.6934443086443</v>
      </c>
      <c r="AD313" s="217">
        <f ca="1">J313*('A1'!J35+$C313*('A1'!J33-'A1'!J35))</f>
        <v>493.48246414539517</v>
      </c>
      <c r="AE313" s="217">
        <f ca="1">F313*('A1'!F43+$C313*('A1'!F41-'A1'!F43))</f>
        <v>618.84405268189755</v>
      </c>
      <c r="AF313" s="217">
        <f ca="1">G313*('A1'!G43+$C313*('A1'!G41-'A1'!G43))</f>
        <v>680.67925131144443</v>
      </c>
      <c r="AG313" s="217">
        <f ca="1">H313*('A1'!H43+$C313*('A1'!H41-'A1'!H43))</f>
        <v>689.37486291604796</v>
      </c>
      <c r="AH313" s="217">
        <f ca="1">I313*('A1'!I43+$C313*('A1'!I41-'A1'!I43))</f>
        <v>671.5299415286089</v>
      </c>
      <c r="AI313" s="217">
        <f ca="1">J313*('A1'!J43+$C313*('A1'!J41-'A1'!J43))</f>
        <v>685.0940917468115</v>
      </c>
      <c r="AJ313" s="217">
        <f ca="1">(U313-Z313)*DCF!$H$40</f>
        <v>243.00269393266484</v>
      </c>
      <c r="AK313" s="217">
        <f ca="1">(V313-AA313)*DCF!$H$40</f>
        <v>314.43416879171104</v>
      </c>
      <c r="AL313" s="217">
        <f ca="1">(W313-AB313)*DCF!$H$40</f>
        <v>407.29741188756492</v>
      </c>
      <c r="AM313" s="217">
        <f ca="1">(X313-AC313)*DCF!$H$40</f>
        <v>477.14235220680058</v>
      </c>
      <c r="AN313" s="217">
        <f ca="1">(Y313-AD313)*DCF!$H$40</f>
        <v>549.05785516971423</v>
      </c>
      <c r="AO313" s="217">
        <f ca="1">(F313-DCF!$H$7)*DCF!$H$41</f>
        <v>344.54363142096514</v>
      </c>
      <c r="AP313" s="217">
        <f ca="1">(G313-F313)*DCF!$H$41</f>
        <v>340.51432625177489</v>
      </c>
      <c r="AQ313" s="217">
        <f ca="1">(H313-G313)*DCF!$H$41</f>
        <v>337.46925853618166</v>
      </c>
      <c r="AR313" s="217">
        <f ca="1">(I313-H313)*DCF!$H$41</f>
        <v>308.73418688050077</v>
      </c>
      <c r="AS313" s="217">
        <f ca="1">(J313-I313)*DCF!$H$41</f>
        <v>301.1500438457328</v>
      </c>
      <c r="AT313" s="217">
        <f ca="1">(U313-Z313)*(1-DCF!$H$40)+Z313-AE313-AO313</f>
        <v>160.59174137557881</v>
      </c>
      <c r="AU313" s="217">
        <f ca="1">(V313-AA313)*(1-DCF!$H$40)+AA313-AF313-AP313</f>
        <v>374.70050869046673</v>
      </c>
      <c r="AV313" s="217">
        <f ca="1">(W313-AB313)*(1-DCF!$H$40)+AB313-AG313-AQ313</f>
        <v>693.63665654141903</v>
      </c>
      <c r="AW313" s="217">
        <f ca="1">(X313-AC313)*(1-DCF!$H$40)+AC313-AH313-AR313</f>
        <v>982.94957611753011</v>
      </c>
      <c r="AX313" s="217">
        <f ca="1">(Y313-AD313)*(1-DCF!$H$40)+AD313-AI313-AS313</f>
        <v>1227.0145856546828</v>
      </c>
      <c r="AY313" s="218">
        <f t="shared" ca="1" si="65"/>
        <v>9.9208832591343457E-2</v>
      </c>
      <c r="AZ313" s="219">
        <f t="shared" ca="1" si="66"/>
        <v>11.341766518268692</v>
      </c>
      <c r="BA313" s="217">
        <f ca="1">SUMPRODUCT(AT313:AX313,(1+$AY313)^(-{1,2,3,4,5}))</f>
        <v>2416.4070303107155</v>
      </c>
      <c r="BB313" s="217">
        <f t="shared" ca="1" si="67"/>
        <v>31329.54965926427</v>
      </c>
      <c r="BC313" s="217">
        <f t="shared" ca="1" si="68"/>
        <v>19523.294475899918</v>
      </c>
      <c r="BD313" s="217">
        <f t="shared" ca="1" si="69"/>
        <v>21939.701506210633</v>
      </c>
      <c r="BE313" s="217">
        <f ca="1">BD313-(DCF!$J$48-DCF!$J$51)</f>
        <v>21377.561506210634</v>
      </c>
      <c r="BF313" s="220">
        <f ca="1">BE313/DCF!$J$55</f>
        <v>862.70488833921524</v>
      </c>
    </row>
    <row r="314" spans="1:58" ht="15" customHeight="1">
      <c r="A314">
        <v>288</v>
      </c>
      <c r="B314" s="215">
        <f t="shared" ca="1" si="56"/>
        <v>8.4924112826169074E-3</v>
      </c>
      <c r="C314" s="216">
        <f t="shared" ca="1" si="57"/>
        <v>6.5162916151047551E-2</v>
      </c>
      <c r="D314" s="215">
        <f t="shared" ca="1" si="58"/>
        <v>0.16969647447777747</v>
      </c>
      <c r="E314" s="216">
        <f t="shared" ca="1" si="59"/>
        <v>0.29128720747552361</v>
      </c>
      <c r="F314" s="217">
        <f ca="1">DCF!$H$7*(1+('A1'!F14+$C314*('A1'!F12-'A1'!F14)))</f>
        <v>6047.9772824358379</v>
      </c>
      <c r="G314" s="217">
        <f ca="1">F314*(1+('A1'!G14+$C314*('A1'!G12-'A1'!G14)))</f>
        <v>6469.9714948628098</v>
      </c>
      <c r="H314" s="217">
        <f ca="1">G314*(1+('A1'!H14+$C314*('A1'!H12-'A1'!H14)))</f>
        <v>6848.2783569084741</v>
      </c>
      <c r="I314" s="217">
        <f ca="1">H314*(1+('A1'!I14+$C314*('A1'!I12-'A1'!I14)))</f>
        <v>7230.8551157054217</v>
      </c>
      <c r="J314" s="217">
        <f ca="1">I314*(1+('A1'!J14+$C314*('A1'!J12-'A1'!J14)))</f>
        <v>7625.3807238830486</v>
      </c>
      <c r="K314" s="216">
        <f ca="1">'A1'!F21+$C314*('A1'!F19-'A1'!F21)</f>
        <v>0.3764160396116924</v>
      </c>
      <c r="L314" s="216">
        <f ca="1">'A1'!G21+$C314*('A1'!G19-'A1'!G21)</f>
        <v>0.38011278128867143</v>
      </c>
      <c r="M314" s="216">
        <f ca="1">'A1'!H21+$C314*('A1'!H19-'A1'!H21)</f>
        <v>0.37446115212716097</v>
      </c>
      <c r="N314" s="216">
        <f ca="1">'A1'!I21+$C314*('A1'!I19-'A1'!I21)</f>
        <v>0.36946115212716096</v>
      </c>
      <c r="O314" s="216">
        <f ca="1">'A1'!J21+$C314*('A1'!J19-'A1'!J21)</f>
        <v>0.36446115212716096</v>
      </c>
      <c r="P314" s="216">
        <f ca="1">'A1'!F28+$C314*('A1'!F26-'A1'!F28)</f>
        <v>0.45837092709622385</v>
      </c>
      <c r="Q314" s="216">
        <f ca="1">'A1'!G28+$C314*('A1'!G26-'A1'!G28)</f>
        <v>0.46206766877320288</v>
      </c>
      <c r="R314" s="216">
        <f ca="1">'A1'!H28+$C314*('A1'!H26-'A1'!H28)</f>
        <v>0.46109022503093716</v>
      </c>
      <c r="S314" s="216">
        <f ca="1">'A1'!I28+$C314*('A1'!I26-'A1'!I28)</f>
        <v>0.46076441045018196</v>
      </c>
      <c r="T314" s="216">
        <f ca="1">'A1'!J28+$C314*('A1'!J26-'A1'!J28)</f>
        <v>0.4604385958694267</v>
      </c>
      <c r="U314" s="217">
        <f t="shared" ca="1" si="60"/>
        <v>999.20467211283801</v>
      </c>
      <c r="V314" s="217">
        <f t="shared" ca="1" si="61"/>
        <v>1021.0879894317509</v>
      </c>
      <c r="W314" s="217">
        <f t="shared" ca="1" si="62"/>
        <v>1126.1899446316006</v>
      </c>
      <c r="X314" s="217">
        <f t="shared" ca="1" si="63"/>
        <v>1227.6143593536303</v>
      </c>
      <c r="Y314" s="217">
        <f t="shared" ca="1" si="64"/>
        <v>1335.2060863738841</v>
      </c>
      <c r="Z314" s="217">
        <f ca="1">F314*('A1'!F35+$C314*('A1'!F33-'A1'!F35))</f>
        <v>360.90811776345623</v>
      </c>
      <c r="AA314" s="217">
        <f ca="1">G314*('A1'!G35+$C314*('A1'!G33-'A1'!G35))</f>
        <v>396.92221058130008</v>
      </c>
      <c r="AB314" s="217">
        <f ca="1">H314*('A1'!H35+$C314*('A1'!H33-'A1'!H35))</f>
        <v>405.98790974265557</v>
      </c>
      <c r="AC314" s="217">
        <f ca="1">I314*('A1'!I35+$C314*('A1'!I33-'A1'!I35))</f>
        <v>413.73539344365349</v>
      </c>
      <c r="AD314" s="217">
        <f ca="1">J314*('A1'!J35+$C314*('A1'!J33-'A1'!J35))</f>
        <v>421.05861600068829</v>
      </c>
      <c r="AE314" s="217">
        <f ca="1">F314*('A1'!F43+$C314*('A1'!F41-'A1'!F43))</f>
        <v>657.39542433716611</v>
      </c>
      <c r="AF314" s="217">
        <f ca="1">G314*('A1'!G43+$C314*('A1'!G41-'A1'!G43))</f>
        <v>729.2906445585437</v>
      </c>
      <c r="AG314" s="217">
        <f ca="1">H314*('A1'!H43+$C314*('A1'!H41-'A1'!H43))</f>
        <v>703.4503448831307</v>
      </c>
      <c r="AH314" s="217">
        <f ca="1">I314*('A1'!I43+$C314*('A1'!I41-'A1'!I43))</f>
        <v>670.43980979583705</v>
      </c>
      <c r="AI314" s="217">
        <f ca="1">J314*('A1'!J43+$C314*('A1'!J41-'A1'!J43))</f>
        <v>668.89304358391723</v>
      </c>
      <c r="AJ314" s="217">
        <f ca="1">(U314-Z314)*DCF!$H$40</f>
        <v>154.46776615255038</v>
      </c>
      <c r="AK314" s="217">
        <f ca="1">(V314-AA314)*DCF!$H$40</f>
        <v>151.0481184818091</v>
      </c>
      <c r="AL314" s="217">
        <f ca="1">(W314-AB314)*DCF!$H$40</f>
        <v>174.28889244312469</v>
      </c>
      <c r="AM314" s="217">
        <f ca="1">(X314-AC314)*DCF!$H$40</f>
        <v>196.95870975021438</v>
      </c>
      <c r="AN314" s="217">
        <f ca="1">(Y314-AD314)*DCF!$H$40</f>
        <v>221.22368783031337</v>
      </c>
      <c r="AO314" s="217">
        <f ca="1">(F314-DCF!$H$7)*DCF!$H$41</f>
        <v>226.42502630117886</v>
      </c>
      <c r="AP314" s="217">
        <f ca="1">(G314-F314)*DCF!$H$41</f>
        <v>140.03346014836475</v>
      </c>
      <c r="AQ314" s="217">
        <f ca="1">(H314-G314)*DCF!$H$41</f>
        <v>125.5363636042571</v>
      </c>
      <c r="AR314" s="217">
        <f ca="1">(I314-H314)*DCF!$H$41</f>
        <v>126.95327501903614</v>
      </c>
      <c r="AS314" s="217">
        <f ca="1">(J314-I314)*DCF!$H$41</f>
        <v>130.91835007052808</v>
      </c>
      <c r="AT314" s="217">
        <f ca="1">(U314-Z314)*(1-DCF!$H$40)+Z314-AE314-AO314</f>
        <v>-39.083544678057393</v>
      </c>
      <c r="AU314" s="217">
        <f ca="1">(V314-AA314)*(1-DCF!$H$40)+AA314-AF314-AP314</f>
        <v>0.71576624303335734</v>
      </c>
      <c r="AV314" s="217">
        <f ca="1">(W314-AB314)*(1-DCF!$H$40)+AB314-AG314-AQ314</f>
        <v>122.91434370108809</v>
      </c>
      <c r="AW314" s="217">
        <f ca="1">(X314-AC314)*(1-DCF!$H$40)+AC314-AH314-AR314</f>
        <v>233.2625647885427</v>
      </c>
      <c r="AX314" s="217">
        <f ca="1">(Y314-AD314)*(1-DCF!$H$40)+AD314-AI314-AS314</f>
        <v>314.17100488912547</v>
      </c>
      <c r="AY314" s="218">
        <f t="shared" ca="1" si="65"/>
        <v>9.8325744149510466E-2</v>
      </c>
      <c r="AZ314" s="219">
        <f t="shared" ca="1" si="66"/>
        <v>11.165148829902094</v>
      </c>
      <c r="BA314" s="217">
        <f ca="1">SUMPRODUCT(AT314:AX314,(1+$AY314)^(-{1,2,3,4,5}))</f>
        <v>414.64102192500604</v>
      </c>
      <c r="BB314" s="217">
        <f t="shared" ca="1" si="67"/>
        <v>14907.774672955526</v>
      </c>
      <c r="BC314" s="217">
        <f t="shared" ca="1" si="68"/>
        <v>9327.3227158364098</v>
      </c>
      <c r="BD314" s="217">
        <f t="shared" ca="1" si="69"/>
        <v>9741.9637377614163</v>
      </c>
      <c r="BE314" s="217">
        <f ca="1">BD314-(DCF!$J$48-DCF!$J$51)</f>
        <v>9179.8237377614169</v>
      </c>
      <c r="BF314" s="220">
        <f ca="1">BE314/DCF!$J$55</f>
        <v>370.45753840345003</v>
      </c>
    </row>
    <row r="315" spans="1:58" ht="15" customHeight="1">
      <c r="A315">
        <v>289</v>
      </c>
      <c r="B315" s="215">
        <f t="shared" ca="1" si="56"/>
        <v>0.72046071514698751</v>
      </c>
      <c r="C315" s="216">
        <f t="shared" ca="1" si="57"/>
        <v>0.62614221630878641</v>
      </c>
      <c r="D315" s="215">
        <f t="shared" ca="1" si="58"/>
        <v>0.72113375354657616</v>
      </c>
      <c r="E315" s="216">
        <f t="shared" ca="1" si="59"/>
        <v>0.62659255065450026</v>
      </c>
      <c r="F315" s="217">
        <f ca="1">DCF!$H$7*(1+('A1'!F14+$C315*('A1'!F12-'A1'!F14)))</f>
        <v>6379.0787093666586</v>
      </c>
      <c r="G315" s="217">
        <f ca="1">F315*(1+('A1'!G14+$C315*('A1'!G12-'A1'!G14)))</f>
        <v>7360.9550040923132</v>
      </c>
      <c r="H315" s="217">
        <f ca="1">G315*(1+('A1'!H14+$C315*('A1'!H12-'A1'!H14)))</f>
        <v>8328.1733627504382</v>
      </c>
      <c r="I315" s="217">
        <f ca="1">H315*(1+('A1'!I14+$C315*('A1'!I12-'A1'!I14)))</f>
        <v>9213.8979143320321</v>
      </c>
      <c r="J315" s="217">
        <f ca="1">I315*(1+('A1'!J14+$C315*('A1'!J12-'A1'!J14)))</f>
        <v>10078.437542313228</v>
      </c>
      <c r="K315" s="216">
        <f ca="1">'A1'!F21+$C315*('A1'!F19-'A1'!F21)</f>
        <v>0.34556217810301676</v>
      </c>
      <c r="L315" s="216">
        <f ca="1">'A1'!G21+$C315*('A1'!G19-'A1'!G21)</f>
        <v>0.33803933377684103</v>
      </c>
      <c r="M315" s="216">
        <f ca="1">'A1'!H21+$C315*('A1'!H19-'A1'!H21)</f>
        <v>0.32677791161375314</v>
      </c>
      <c r="N315" s="216">
        <f ca="1">'A1'!I21+$C315*('A1'!I19-'A1'!I21)</f>
        <v>0.32177791161375313</v>
      </c>
      <c r="O315" s="216">
        <f ca="1">'A1'!J21+$C315*('A1'!J19-'A1'!J21)</f>
        <v>0.31677791161375313</v>
      </c>
      <c r="P315" s="216">
        <f ca="1">'A1'!F28+$C315*('A1'!F26-'A1'!F28)</f>
        <v>0.44434644459228034</v>
      </c>
      <c r="Q315" s="216">
        <f ca="1">'A1'!G28+$C315*('A1'!G26-'A1'!G28)</f>
        <v>0.43682360026610462</v>
      </c>
      <c r="R315" s="216">
        <f ca="1">'A1'!H28+$C315*('A1'!H26-'A1'!H28)</f>
        <v>0.42743146702147283</v>
      </c>
      <c r="S315" s="216">
        <f ca="1">'A1'!I28+$C315*('A1'!I26-'A1'!I28)</f>
        <v>0.42430075593992889</v>
      </c>
      <c r="T315" s="216">
        <f ca="1">'A1'!J28+$C315*('A1'!J26-'A1'!J28)</f>
        <v>0.421170044858385</v>
      </c>
      <c r="U315" s="217">
        <f t="shared" ca="1" si="60"/>
        <v>1340.1894319859482</v>
      </c>
      <c r="V315" s="217">
        <f t="shared" ca="1" si="61"/>
        <v>1657.2238122632405</v>
      </c>
      <c r="W315" s="217">
        <f t="shared" ca="1" si="62"/>
        <v>2046.9869056639898</v>
      </c>
      <c r="X315" s="217">
        <f t="shared" ca="1" si="63"/>
        <v>2339.6052354315398</v>
      </c>
      <c r="Y315" s="217">
        <f t="shared" ca="1" si="64"/>
        <v>2641.0751535311033</v>
      </c>
      <c r="Z315" s="217">
        <f ca="1">F315*('A1'!F35+$C315*('A1'!F33-'A1'!F35))</f>
        <v>362.77367015654431</v>
      </c>
      <c r="AA315" s="217">
        <f ca="1">G315*('A1'!G35+$C315*('A1'!G33-'A1'!G35))</f>
        <v>410.28916344960726</v>
      </c>
      <c r="AB315" s="217">
        <f ca="1">H315*('A1'!H35+$C315*('A1'!H33-'A1'!H35))</f>
        <v>442.3295715663063</v>
      </c>
      <c r="AC315" s="217">
        <f ca="1">I315*('A1'!I35+$C315*('A1'!I33-'A1'!I35))</f>
        <v>465.17555350018472</v>
      </c>
      <c r="AD315" s="217">
        <f ca="1">J315*('A1'!J35+$C315*('A1'!J33-'A1'!J35))</f>
        <v>488.66607973345657</v>
      </c>
      <c r="AE315" s="217">
        <f ca="1">F315*('A1'!F43+$C315*('A1'!F41-'A1'!F43))</f>
        <v>621.81444840851179</v>
      </c>
      <c r="AF315" s="217">
        <f ca="1">G315*('A1'!G43+$C315*('A1'!G41-'A1'!G43))</f>
        <v>685.19466165620952</v>
      </c>
      <c r="AG315" s="217">
        <f ca="1">H315*('A1'!H43+$C315*('A1'!H41-'A1'!H43))</f>
        <v>691.94647063832349</v>
      </c>
      <c r="AH315" s="217">
        <f ca="1">I315*('A1'!I43+$C315*('A1'!I41-'A1'!I43))</f>
        <v>673.39793572924634</v>
      </c>
      <c r="AI315" s="217">
        <f ca="1">J315*('A1'!J43+$C315*('A1'!J41-'A1'!J43))</f>
        <v>686.19064611961164</v>
      </c>
      <c r="AJ315" s="217">
        <f ca="1">(U315-Z315)*DCF!$H$40</f>
        <v>236.53461436271573</v>
      </c>
      <c r="AK315" s="217">
        <f ca="1">(V315-AA315)*DCF!$H$40</f>
        <v>301.75818501289922</v>
      </c>
      <c r="AL315" s="217">
        <f ca="1">(W315-AB315)*DCF!$H$40</f>
        <v>388.32707485163934</v>
      </c>
      <c r="AM315" s="217">
        <f ca="1">(X315-AC315)*DCF!$H$40</f>
        <v>453.61198302738791</v>
      </c>
      <c r="AN315" s="217">
        <f ca="1">(Y315-AD315)*DCF!$H$40</f>
        <v>520.88299585903053</v>
      </c>
      <c r="AO315" s="217">
        <f ca="1">(F315-DCF!$H$7)*DCF!$H$41</f>
        <v>336.29686128803314</v>
      </c>
      <c r="AP315" s="217">
        <f ca="1">(G315-F315)*DCF!$H$41</f>
        <v>325.82327183428674</v>
      </c>
      <c r="AQ315" s="217">
        <f ca="1">(H315-G315)*DCF!$H$41</f>
        <v>320.95922051385566</v>
      </c>
      <c r="AR315" s="217">
        <f ca="1">(I315-H315)*DCF!$H$41</f>
        <v>293.91652786658432</v>
      </c>
      <c r="AS315" s="217">
        <f ca="1">(J315-I315)*DCF!$H$41</f>
        <v>286.88657800617978</v>
      </c>
      <c r="AT315" s="217">
        <f ca="1">(U315-Z315)*(1-DCF!$H$40)+Z315-AE315-AO315</f>
        <v>145.54350792668754</v>
      </c>
      <c r="AU315" s="217">
        <f ca="1">(V315-AA315)*(1-DCF!$H$40)+AA315-AF315-AP315</f>
        <v>344.44769375984492</v>
      </c>
      <c r="AV315" s="217">
        <f ca="1">(W315-AB315)*(1-DCF!$H$40)+AB315-AG315-AQ315</f>
        <v>645.75413966017118</v>
      </c>
      <c r="AW315" s="217">
        <f ca="1">(X315-AC315)*(1-DCF!$H$40)+AC315-AH315-AR315</f>
        <v>918.67878880832109</v>
      </c>
      <c r="AX315" s="217">
        <f ca="1">(Y315-AD315)*(1-DCF!$H$40)+AD315-AI315-AS315</f>
        <v>1147.1149335462815</v>
      </c>
      <c r="AY315" s="218">
        <f t="shared" ca="1" si="65"/>
        <v>0.10503185101309001</v>
      </c>
      <c r="AZ315" s="219">
        <f t="shared" ca="1" si="66"/>
        <v>12.506370202618001</v>
      </c>
      <c r="BA315" s="217">
        <f ca="1">SUMPRODUCT(AT315:AX315,(1+$AY315)^(-{1,2,3,4,5}))</f>
        <v>2204.6749126383293</v>
      </c>
      <c r="BB315" s="217">
        <f t="shared" ca="1" si="67"/>
        <v>33030.26360299615</v>
      </c>
      <c r="BC315" s="217">
        <f t="shared" ca="1" si="68"/>
        <v>20046.476949725711</v>
      </c>
      <c r="BD315" s="217">
        <f t="shared" ca="1" si="69"/>
        <v>22251.15186236404</v>
      </c>
      <c r="BE315" s="217">
        <f ca="1">BD315-(DCF!$J$48-DCF!$J$51)</f>
        <v>21689.011862364041</v>
      </c>
      <c r="BF315" s="220">
        <f ca="1">BE315/DCF!$J$55</f>
        <v>875.27366259583357</v>
      </c>
    </row>
    <row r="316" spans="1:58" ht="15" customHeight="1">
      <c r="A316">
        <v>290</v>
      </c>
      <c r="B316" s="215">
        <f t="shared" ca="1" si="56"/>
        <v>0.59731941496558616</v>
      </c>
      <c r="C316" s="216">
        <f t="shared" ca="1" si="57"/>
        <v>0.55129041405692369</v>
      </c>
      <c r="D316" s="215">
        <f t="shared" ca="1" si="58"/>
        <v>0.93231018036343716</v>
      </c>
      <c r="E316" s="216">
        <f t="shared" ca="1" si="59"/>
        <v>0.81603013883170583</v>
      </c>
      <c r="F316" s="217">
        <f ca="1">DCF!$H$7*(1+('A1'!F14+$C316*('A1'!F12-'A1'!F14)))</f>
        <v>6334.8996487008435</v>
      </c>
      <c r="G316" s="217">
        <f ca="1">F316*(1+('A1'!G14+$C316*('A1'!G12-'A1'!G14)))</f>
        <v>7238.8490451740963</v>
      </c>
      <c r="H316" s="217">
        <f ca="1">G316*(1+('A1'!H14+$C316*('A1'!H12-'A1'!H14)))</f>
        <v>8119.5835487960476</v>
      </c>
      <c r="I316" s="217">
        <f ca="1">H316*(1+('A1'!I14+$C316*('A1'!I12-'A1'!I14)))</f>
        <v>8928.4250981285513</v>
      </c>
      <c r="J316" s="217">
        <f ca="1">I316*(1+('A1'!J14+$C316*('A1'!J12-'A1'!J14)))</f>
        <v>9719.3972148806261</v>
      </c>
      <c r="K316" s="216">
        <f ca="1">'A1'!F21+$C316*('A1'!F19-'A1'!F21)</f>
        <v>0.34967902722686922</v>
      </c>
      <c r="L316" s="216">
        <f ca="1">'A1'!G21+$C316*('A1'!G19-'A1'!G21)</f>
        <v>0.34365321894573075</v>
      </c>
      <c r="M316" s="216">
        <f ca="1">'A1'!H21+$C316*('A1'!H19-'A1'!H21)</f>
        <v>0.33314031480516149</v>
      </c>
      <c r="N316" s="216">
        <f ca="1">'A1'!I21+$C316*('A1'!I19-'A1'!I21)</f>
        <v>0.32814031480516148</v>
      </c>
      <c r="O316" s="216">
        <f ca="1">'A1'!J21+$C316*('A1'!J19-'A1'!J21)</f>
        <v>0.32314031480516148</v>
      </c>
      <c r="P316" s="216">
        <f ca="1">'A1'!F28+$C316*('A1'!F26-'A1'!F28)</f>
        <v>0.44621773964857692</v>
      </c>
      <c r="Q316" s="216">
        <f ca="1">'A1'!G28+$C316*('A1'!G26-'A1'!G28)</f>
        <v>0.44019193136743845</v>
      </c>
      <c r="R316" s="216">
        <f ca="1">'A1'!H28+$C316*('A1'!H26-'A1'!H28)</f>
        <v>0.43192257515658461</v>
      </c>
      <c r="S316" s="216">
        <f ca="1">'A1'!I28+$C316*('A1'!I26-'A1'!I28)</f>
        <v>0.42916612308629998</v>
      </c>
      <c r="T316" s="216">
        <f ca="1">'A1'!J28+$C316*('A1'!J26-'A1'!J28)</f>
        <v>0.42640967101601535</v>
      </c>
      <c r="U316" s="217">
        <f t="shared" ca="1" si="60"/>
        <v>1292.9734998194422</v>
      </c>
      <c r="V316" s="217">
        <f t="shared" ca="1" si="61"/>
        <v>1564.7123272652655</v>
      </c>
      <c r="W316" s="217">
        <f t="shared" ca="1" si="62"/>
        <v>1907.5914936682932</v>
      </c>
      <c r="X316" s="217">
        <f t="shared" ca="1" si="63"/>
        <v>2166.8712910840959</v>
      </c>
      <c r="Y316" s="217">
        <f t="shared" ca="1" si="64"/>
        <v>2434.2231702764675</v>
      </c>
      <c r="Z316" s="217">
        <f ca="1">F316*('A1'!F35+$C316*('A1'!F33-'A1'!F35))</f>
        <v>362.63213167034388</v>
      </c>
      <c r="AA316" s="217">
        <f ca="1">G316*('A1'!G35+$C316*('A1'!G33-'A1'!G35))</f>
        <v>408.90155992669804</v>
      </c>
      <c r="AB316" s="217">
        <f ca="1">H316*('A1'!H35+$C316*('A1'!H33-'A1'!H35))</f>
        <v>437.9362785853217</v>
      </c>
      <c r="AC316" s="217">
        <f ca="1">I316*('A1'!I35+$C316*('A1'!I33-'A1'!I35))</f>
        <v>458.78279366077373</v>
      </c>
      <c r="AD316" s="217">
        <f ca="1">J316*('A1'!J35+$C316*('A1'!J33-'A1'!J35))</f>
        <v>479.98771785361203</v>
      </c>
      <c r="AE316" s="217">
        <f ca="1">F316*('A1'!F43+$C316*('A1'!F41-'A1'!F43))</f>
        <v>626.99157235026587</v>
      </c>
      <c r="AF316" s="217">
        <f ca="1">G316*('A1'!G43+$C316*('A1'!G41-'A1'!G43))</f>
        <v>692.79285713568538</v>
      </c>
      <c r="AG316" s="217">
        <f ca="1">H316*('A1'!H43+$C316*('A1'!H41-'A1'!H43))</f>
        <v>695.88757244309045</v>
      </c>
      <c r="AH316" s="217">
        <f ca="1">I316*('A1'!I43+$C316*('A1'!I41-'A1'!I43))</f>
        <v>675.9249533993891</v>
      </c>
      <c r="AI316" s="217">
        <f ca="1">J316*('A1'!J43+$C316*('A1'!J41-'A1'!J43))</f>
        <v>687.20838131512255</v>
      </c>
      <c r="AJ316" s="217">
        <f ca="1">(U316-Z316)*DCF!$H$40</f>
        <v>225.14261109208178</v>
      </c>
      <c r="AK316" s="217">
        <f ca="1">(V316-AA316)*DCF!$H$40</f>
        <v>279.70620569593331</v>
      </c>
      <c r="AL316" s="217">
        <f ca="1">(W316-AB316)*DCF!$H$40</f>
        <v>355.65656205007912</v>
      </c>
      <c r="AM316" s="217">
        <f ca="1">(X316-AC316)*DCF!$H$40</f>
        <v>413.35741637644395</v>
      </c>
      <c r="AN316" s="217">
        <f ca="1">(Y316-AD316)*DCF!$H$40</f>
        <v>472.92497948633098</v>
      </c>
      <c r="AO316" s="217">
        <f ca="1">(F316-DCF!$H$7)*DCF!$H$41</f>
        <v>321.6365968840297</v>
      </c>
      <c r="AP316" s="217">
        <f ca="1">(G316-F316)*DCF!$H$41</f>
        <v>299.9642129193453</v>
      </c>
      <c r="AQ316" s="217">
        <f ca="1">(H316-G316)*DCF!$H$41</f>
        <v>292.26064335083169</v>
      </c>
      <c r="AR316" s="217">
        <f ca="1">(I316-H316)*DCF!$H$41</f>
        <v>268.40387268201175</v>
      </c>
      <c r="AS316" s="217">
        <f ca="1">(J316-I316)*DCF!$H$41</f>
        <v>262.47412672475303</v>
      </c>
      <c r="AT316" s="217">
        <f ca="1">(U316-Z316)*(1-DCF!$H$40)+Z316-AE316-AO316</f>
        <v>119.20271949306482</v>
      </c>
      <c r="AU316" s="217">
        <f ca="1">(V316-AA316)*(1-DCF!$H$40)+AA316-AF316-AP316</f>
        <v>292.24905151430153</v>
      </c>
      <c r="AV316" s="217">
        <f ca="1">(W316-AB316)*(1-DCF!$H$40)+AB316-AG316-AQ316</f>
        <v>563.78671582429206</v>
      </c>
      <c r="AW316" s="217">
        <f ca="1">(X316-AC316)*(1-DCF!$H$40)+AC316-AH316-AR316</f>
        <v>809.18504862625105</v>
      </c>
      <c r="AX316" s="217">
        <f ca="1">(Y316-AD316)*(1-DCF!$H$40)+AD316-AI316-AS316</f>
        <v>1011.6156827502607</v>
      </c>
      <c r="AY316" s="218">
        <f t="shared" ca="1" si="65"/>
        <v>0.10882060277663412</v>
      </c>
      <c r="AZ316" s="219">
        <f t="shared" ca="1" si="66"/>
        <v>13.264120555326823</v>
      </c>
      <c r="BA316" s="217">
        <f ca="1">SUMPRODUCT(AT316:AX316,(1+$AY316)^(-{1,2,3,4,5}))</f>
        <v>1897.6085975121302</v>
      </c>
      <c r="BB316" s="217">
        <f t="shared" ca="1" si="67"/>
        <v>32287.829589116918</v>
      </c>
      <c r="BC316" s="217">
        <f t="shared" ca="1" si="68"/>
        <v>19263.376724290796</v>
      </c>
      <c r="BD316" s="217">
        <f t="shared" ca="1" si="69"/>
        <v>21160.985321802928</v>
      </c>
      <c r="BE316" s="217">
        <f ca="1">BD316-(DCF!$J$48-DCF!$J$51)</f>
        <v>20598.845321802928</v>
      </c>
      <c r="BF316" s="220">
        <f ca="1">BE316/DCF!$J$55</f>
        <v>831.27930882575129</v>
      </c>
    </row>
    <row r="317" spans="1:58" ht="15" customHeight="1">
      <c r="A317">
        <v>291</v>
      </c>
      <c r="B317" s="215">
        <f t="shared" ca="1" si="56"/>
        <v>9.5542854858261861E-2</v>
      </c>
      <c r="C317" s="216">
        <f t="shared" ca="1" si="57"/>
        <v>0.21856675737433387</v>
      </c>
      <c r="D317" s="215">
        <f t="shared" ca="1" si="58"/>
        <v>0.30341631413933379</v>
      </c>
      <c r="E317" s="216">
        <f t="shared" ca="1" si="59"/>
        <v>0.38949731330224463</v>
      </c>
      <c r="F317" s="217">
        <f ca="1">DCF!$H$7*(1+('A1'!F14+$C317*('A1'!F12-'A1'!F14)))</f>
        <v>6138.5193589641822</v>
      </c>
      <c r="G317" s="217">
        <f ca="1">F317*(1+('A1'!G14+$C317*('A1'!G12-'A1'!G14)))</f>
        <v>6708.0819612072892</v>
      </c>
      <c r="H317" s="217">
        <f ca="1">G317*(1+('A1'!H14+$C317*('A1'!H12-'A1'!H14)))</f>
        <v>7234.0873431877571</v>
      </c>
      <c r="I317" s="217">
        <f ca="1">H317*(1+('A1'!I14+$C317*('A1'!I12-'A1'!I14)))</f>
        <v>7738.0935015318373</v>
      </c>
      <c r="J317" s="217">
        <f ca="1">I317*(1+('A1'!J14+$C317*('A1'!J12-'A1'!J14)))</f>
        <v>8243.3884769506749</v>
      </c>
      <c r="K317" s="216">
        <f ca="1">'A1'!F21+$C317*('A1'!F19-'A1'!F21)</f>
        <v>0.36797882834441165</v>
      </c>
      <c r="L317" s="216">
        <f ca="1">'A1'!G21+$C317*('A1'!G19-'A1'!G21)</f>
        <v>0.36860749319692498</v>
      </c>
      <c r="M317" s="216">
        <f ca="1">'A1'!H21+$C317*('A1'!H19-'A1'!H21)</f>
        <v>0.36142182562318159</v>
      </c>
      <c r="N317" s="216">
        <f ca="1">'A1'!I21+$C317*('A1'!I19-'A1'!I21)</f>
        <v>0.35642182562318159</v>
      </c>
      <c r="O317" s="216">
        <f ca="1">'A1'!J21+$C317*('A1'!J19-'A1'!J21)</f>
        <v>0.35142182562318158</v>
      </c>
      <c r="P317" s="216">
        <f ca="1">'A1'!F28+$C317*('A1'!F26-'A1'!F28)</f>
        <v>0.45453583106564166</v>
      </c>
      <c r="Q317" s="216">
        <f ca="1">'A1'!G28+$C317*('A1'!G26-'A1'!G28)</f>
        <v>0.455164495918155</v>
      </c>
      <c r="R317" s="216">
        <f ca="1">'A1'!H28+$C317*('A1'!H26-'A1'!H28)</f>
        <v>0.45188599455753997</v>
      </c>
      <c r="S317" s="216">
        <f ca="1">'A1'!I28+$C317*('A1'!I26-'A1'!I28)</f>
        <v>0.45079316077066833</v>
      </c>
      <c r="T317" s="216">
        <f ca="1">'A1'!J28+$C317*('A1'!J26-'A1'!J28)</f>
        <v>0.44970032698379664</v>
      </c>
      <c r="U317" s="217">
        <f t="shared" ca="1" si="60"/>
        <v>1089.4971991437392</v>
      </c>
      <c r="V317" s="217">
        <f t="shared" ca="1" si="61"/>
        <v>1182.1519408765737</v>
      </c>
      <c r="W317" s="217">
        <f t="shared" ca="1" si="62"/>
        <v>1350.5475351027749</v>
      </c>
      <c r="X317" s="217">
        <f t="shared" ca="1" si="63"/>
        <v>1491.7884609784767</v>
      </c>
      <c r="Y317" s="217">
        <f t="shared" ca="1" si="64"/>
        <v>1639.4273555203906</v>
      </c>
      <c r="Z317" s="217">
        <f ca="1">F317*('A1'!F35+$C317*('A1'!F33-'A1'!F35))</f>
        <v>361.60278018100905</v>
      </c>
      <c r="AA317" s="217">
        <f ca="1">G317*('A1'!G35+$C317*('A1'!G33-'A1'!G35))</f>
        <v>401.23944437022851</v>
      </c>
      <c r="AB317" s="217">
        <f ca="1">H317*('A1'!H35+$C317*('A1'!H33-'A1'!H35))</f>
        <v>416.65279944646954</v>
      </c>
      <c r="AC317" s="217">
        <f ca="1">I317*('A1'!I35+$C317*('A1'!I33-'A1'!I35))</f>
        <v>428.51394303017594</v>
      </c>
      <c r="AD317" s="217">
        <f ca="1">J317*('A1'!J35+$C317*('A1'!J33-'A1'!J35))</f>
        <v>440.00898643902912</v>
      </c>
      <c r="AE317" s="217">
        <f ca="1">F317*('A1'!F43+$C317*('A1'!F41-'A1'!F43))</f>
        <v>648.40360405869251</v>
      </c>
      <c r="AF317" s="217">
        <f ca="1">G317*('A1'!G43+$C317*('A1'!G41-'A1'!G43))</f>
        <v>720.1136952526565</v>
      </c>
      <c r="AG317" s="217">
        <f ca="1">H317*('A1'!H43+$C317*('A1'!H41-'A1'!H43))</f>
        <v>704.23958557400044</v>
      </c>
      <c r="AH317" s="217">
        <f ca="1">I317*('A1'!I43+$C317*('A1'!I41-'A1'!I43))</f>
        <v>675.92373247440185</v>
      </c>
      <c r="AI317" s="217">
        <f ca="1">J317*('A1'!J43+$C317*('A1'!J41-'A1'!J43))</f>
        <v>678.84438880411869</v>
      </c>
      <c r="AJ317" s="217">
        <f ca="1">(U317-Z317)*DCF!$H$40</f>
        <v>176.15044938898069</v>
      </c>
      <c r="AK317" s="217">
        <f ca="1">(V317-AA317)*DCF!$H$40</f>
        <v>188.98082415453553</v>
      </c>
      <c r="AL317" s="217">
        <f ca="1">(W317-AB317)*DCF!$H$40</f>
        <v>226.00252602882588</v>
      </c>
      <c r="AM317" s="217">
        <f ca="1">(X317-AC317)*DCF!$H$40</f>
        <v>257.31243334348881</v>
      </c>
      <c r="AN317" s="217">
        <f ca="1">(Y317-AD317)*DCF!$H$40</f>
        <v>290.25924531768948</v>
      </c>
      <c r="AO317" s="217">
        <f ca="1">(F317-DCF!$H$7)*DCF!$H$41</f>
        <v>256.47027311241618</v>
      </c>
      <c r="AP317" s="217">
        <f ca="1">(G317-F317)*DCF!$H$41</f>
        <v>189.00217020633079</v>
      </c>
      <c r="AQ317" s="217">
        <f ca="1">(H317-G317)*DCF!$H$41</f>
        <v>174.54825570181055</v>
      </c>
      <c r="AR317" s="217">
        <f ca="1">(I317-H317)*DCF!$H$41</f>
        <v>167.24809063873118</v>
      </c>
      <c r="AS317" s="217">
        <f ca="1">(J317-I317)*DCF!$H$41</f>
        <v>167.67576833942428</v>
      </c>
      <c r="AT317" s="217">
        <f ca="1">(U317-Z317)*(1-DCF!$H$40)+Z317-AE317-AO317</f>
        <v>8.4728725836498597</v>
      </c>
      <c r="AU317" s="217">
        <f ca="1">(V317-AA317)*(1-DCF!$H$40)+AA317-AF317-AP317</f>
        <v>84.055251263050877</v>
      </c>
      <c r="AV317" s="217">
        <f ca="1">(W317-AB317)*(1-DCF!$H$40)+AB317-AG317-AQ317</f>
        <v>245.75716779813814</v>
      </c>
      <c r="AW317" s="217">
        <f ca="1">(X317-AC317)*(1-DCF!$H$40)+AC317-AH317-AR317</f>
        <v>391.30420452185496</v>
      </c>
      <c r="AX317" s="217">
        <f ca="1">(Y317-AD317)*(1-DCF!$H$40)+AD317-AI317-AS317</f>
        <v>502.64795305915823</v>
      </c>
      <c r="AY317" s="218">
        <f t="shared" ca="1" si="65"/>
        <v>0.1002899462660449</v>
      </c>
      <c r="AZ317" s="219">
        <f t="shared" ca="1" si="66"/>
        <v>11.557989253208978</v>
      </c>
      <c r="BA317" s="217">
        <f ca="1">SUMPRODUCT(AT317:AX317,(1+$AY317)^(-{1,2,3,4,5}))</f>
        <v>840.30444483307633</v>
      </c>
      <c r="BB317" s="217">
        <f t="shared" ca="1" si="67"/>
        <v>18948.483756521491</v>
      </c>
      <c r="BC317" s="217">
        <f t="shared" ca="1" si="68"/>
        <v>11750.023640547564</v>
      </c>
      <c r="BD317" s="217">
        <f t="shared" ca="1" si="69"/>
        <v>12590.328085380641</v>
      </c>
      <c r="BE317" s="217">
        <f ca="1">BD317-(DCF!$J$48-DCF!$J$51)</f>
        <v>12028.188085380641</v>
      </c>
      <c r="BF317" s="220">
        <f ca="1">BE317/DCF!$J$55</f>
        <v>485.40506624699515</v>
      </c>
    </row>
    <row r="318" spans="1:58" ht="15" customHeight="1">
      <c r="A318">
        <v>292</v>
      </c>
      <c r="B318" s="215">
        <f t="shared" ca="1" si="56"/>
        <v>0.63163626070350198</v>
      </c>
      <c r="C318" s="216">
        <f t="shared" ca="1" si="57"/>
        <v>0.57083584766636319</v>
      </c>
      <c r="D318" s="215">
        <f t="shared" ca="1" si="58"/>
        <v>0.15356557519915448</v>
      </c>
      <c r="E318" s="216">
        <f t="shared" ca="1" si="59"/>
        <v>0.27709707252076343</v>
      </c>
      <c r="F318" s="217">
        <f ca="1">DCF!$H$7*(1+('A1'!F14+$C318*('A1'!F12-'A1'!F14)))</f>
        <v>6346.4357623439801</v>
      </c>
      <c r="G318" s="217">
        <f ca="1">F318*(1+('A1'!G14+$C318*('A1'!G12-'A1'!G14)))</f>
        <v>7270.6378637932812</v>
      </c>
      <c r="H318" s="217">
        <f ca="1">G318*(1+('A1'!H14+$C318*('A1'!H12-'A1'!H14)))</f>
        <v>8173.7140516299123</v>
      </c>
      <c r="I318" s="217">
        <f ca="1">H318*(1+('A1'!I14+$C318*('A1'!I12-'A1'!I14)))</f>
        <v>9002.3261632434242</v>
      </c>
      <c r="J318" s="217">
        <f ca="1">I318*(1+('A1'!J14+$C318*('A1'!J12-'A1'!J14)))</f>
        <v>9812.1620054510859</v>
      </c>
      <c r="K318" s="216">
        <f ca="1">'A1'!F21+$C318*('A1'!F19-'A1'!F21)</f>
        <v>0.34860402837835003</v>
      </c>
      <c r="L318" s="216">
        <f ca="1">'A1'!G21+$C318*('A1'!G19-'A1'!G21)</f>
        <v>0.34218731142502279</v>
      </c>
      <c r="M318" s="216">
        <f ca="1">'A1'!H21+$C318*('A1'!H19-'A1'!H21)</f>
        <v>0.33147895294835911</v>
      </c>
      <c r="N318" s="216">
        <f ca="1">'A1'!I21+$C318*('A1'!I19-'A1'!I21)</f>
        <v>0.3264789529483591</v>
      </c>
      <c r="O318" s="216">
        <f ca="1">'A1'!J21+$C318*('A1'!J19-'A1'!J21)</f>
        <v>0.3214789529483591</v>
      </c>
      <c r="P318" s="216">
        <f ca="1">'A1'!F28+$C318*('A1'!F26-'A1'!F28)</f>
        <v>0.44572910380834091</v>
      </c>
      <c r="Q318" s="216">
        <f ca="1">'A1'!G28+$C318*('A1'!G26-'A1'!G28)</f>
        <v>0.43931238685501367</v>
      </c>
      <c r="R318" s="216">
        <f ca="1">'A1'!H28+$C318*('A1'!H26-'A1'!H28)</f>
        <v>0.43074984914001824</v>
      </c>
      <c r="S318" s="216">
        <f ca="1">'A1'!I28+$C318*('A1'!I26-'A1'!I28)</f>
        <v>0.42789566990168643</v>
      </c>
      <c r="T318" s="216">
        <f ca="1">'A1'!J28+$C318*('A1'!J26-'A1'!J28)</f>
        <v>0.42504149066335462</v>
      </c>
      <c r="U318" s="217">
        <f t="shared" ca="1" si="60"/>
        <v>1305.2515650196567</v>
      </c>
      <c r="V318" s="217">
        <f t="shared" ca="1" si="61"/>
        <v>1588.6365669354232</v>
      </c>
      <c r="W318" s="217">
        <f t="shared" ca="1" si="62"/>
        <v>1943.4737814431073</v>
      </c>
      <c r="X318" s="217">
        <f t="shared" ca="1" si="63"/>
        <v>2211.1997590735682</v>
      </c>
      <c r="Y318" s="217">
        <f t="shared" ca="1" si="64"/>
        <v>2487.1824723517393</v>
      </c>
      <c r="Z318" s="217">
        <f ca="1">F318*('A1'!F35+$C318*('A1'!F33-'A1'!F35))</f>
        <v>362.67228055035008</v>
      </c>
      <c r="AA318" s="217">
        <f ca="1">G318*('A1'!G35+$C318*('A1'!G33-'A1'!G35))</f>
        <v>409.27614027464745</v>
      </c>
      <c r="AB318" s="217">
        <f ca="1">H318*('A1'!H35+$C318*('A1'!H33-'A1'!H35))</f>
        <v>439.09850421610383</v>
      </c>
      <c r="AC318" s="217">
        <f ca="1">I318*('A1'!I35+$C318*('A1'!I33-'A1'!I35))</f>
        <v>460.46871163174893</v>
      </c>
      <c r="AD318" s="217">
        <f ca="1">J318*('A1'!J35+$C318*('A1'!J33-'A1'!J35))</f>
        <v>482.26746651540458</v>
      </c>
      <c r="AE318" s="217">
        <f ca="1">F318*('A1'!F43+$C318*('A1'!F41-'A1'!F43))</f>
        <v>625.6524730966828</v>
      </c>
      <c r="AF318" s="217">
        <f ca="1">G318*('A1'!G43+$C318*('A1'!G41-'A1'!G43))</f>
        <v>690.86142885435152</v>
      </c>
      <c r="AG318" s="217">
        <f ca="1">H318*('A1'!H43+$C318*('A1'!H41-'A1'!H43))</f>
        <v>694.93526079757896</v>
      </c>
      <c r="AH318" s="217">
        <f ca="1">I318*('A1'!I43+$C318*('A1'!I41-'A1'!I43))</f>
        <v>675.36121848538039</v>
      </c>
      <c r="AI318" s="217">
        <f ca="1">J318*('A1'!J43+$C318*('A1'!J41-'A1'!J43))</f>
        <v>687.05489693685047</v>
      </c>
      <c r="AJ318" s="217">
        <f ca="1">(U318-Z318)*DCF!$H$40</f>
        <v>228.10418684157221</v>
      </c>
      <c r="AK318" s="217">
        <f ca="1">(V318-AA318)*DCF!$H$40</f>
        <v>285.40522325190773</v>
      </c>
      <c r="AL318" s="217">
        <f ca="1">(W318-AB318)*DCF!$H$40</f>
        <v>364.05881708893486</v>
      </c>
      <c r="AM318" s="217">
        <f ca="1">(X318-AC318)*DCF!$H$40</f>
        <v>423.67691348092029</v>
      </c>
      <c r="AN318" s="217">
        <f ca="1">(Y318-AD318)*DCF!$H$40</f>
        <v>485.18943141239299</v>
      </c>
      <c r="AO318" s="217">
        <f ca="1">(F318-DCF!$H$7)*DCF!$H$41</f>
        <v>325.46471078356029</v>
      </c>
      <c r="AP318" s="217">
        <f ca="1">(G318-F318)*DCF!$H$41</f>
        <v>306.68481777989382</v>
      </c>
      <c r="AQ318" s="217">
        <f ca="1">(H318-G318)*DCF!$H$41</f>
        <v>299.67444964009479</v>
      </c>
      <c r="AR318" s="217">
        <f ca="1">(I318-H318)*DCF!$H$41</f>
        <v>274.96448456662949</v>
      </c>
      <c r="AS318" s="217">
        <f ca="1">(J318-I318)*DCF!$H$41</f>
        <v>268.73381623955123</v>
      </c>
      <c r="AT318" s="217">
        <f ca="1">(U318-Z318)*(1-DCF!$H$40)+Z318-AE318-AO318</f>
        <v>126.03019429784155</v>
      </c>
      <c r="AU318" s="217">
        <f ca="1">(V318-AA318)*(1-DCF!$H$40)+AA318-AF318-AP318</f>
        <v>305.68509704927033</v>
      </c>
      <c r="AV318" s="217">
        <f ca="1">(W318-AB318)*(1-DCF!$H$40)+AB318-AG318-AQ318</f>
        <v>584.80525391649894</v>
      </c>
      <c r="AW318" s="217">
        <f ca="1">(X318-AC318)*(1-DCF!$H$40)+AC318-AH318-AR318</f>
        <v>837.19714254063808</v>
      </c>
      <c r="AX318" s="217">
        <f ca="1">(Y318-AD318)*(1-DCF!$H$40)+AD318-AI318-AS318</f>
        <v>1046.2043277629446</v>
      </c>
      <c r="AY318" s="218">
        <f t="shared" ca="1" si="65"/>
        <v>9.8041941450415268E-2</v>
      </c>
      <c r="AZ318" s="219">
        <f t="shared" ca="1" si="66"/>
        <v>11.108388290083054</v>
      </c>
      <c r="BA318" s="217">
        <f ca="1">SUMPRODUCT(AT318:AX318,(1+$AY318)^(-{1,2,3,4,5}))</f>
        <v>2041.3687130963667</v>
      </c>
      <c r="BB318" s="217">
        <f t="shared" ca="1" si="67"/>
        <v>27628.588651171882</v>
      </c>
      <c r="BC318" s="217">
        <f t="shared" ca="1" si="68"/>
        <v>17308.684250041544</v>
      </c>
      <c r="BD318" s="217">
        <f t="shared" ca="1" si="69"/>
        <v>19350.05296313791</v>
      </c>
      <c r="BE318" s="217">
        <f ca="1">BD318-(DCF!$J$48-DCF!$J$51)</f>
        <v>18787.912963137911</v>
      </c>
      <c r="BF318" s="220">
        <f ca="1">BE318/DCF!$J$55</f>
        <v>758.1979988822344</v>
      </c>
    </row>
    <row r="319" spans="1:58" ht="15" customHeight="1">
      <c r="A319">
        <v>293</v>
      </c>
      <c r="B319" s="215">
        <f t="shared" ca="1" si="56"/>
        <v>0.2412188198552726</v>
      </c>
      <c r="C319" s="216">
        <f t="shared" ca="1" si="57"/>
        <v>0.3472886550517254</v>
      </c>
      <c r="D319" s="215">
        <f t="shared" ca="1" si="58"/>
        <v>4.9687754794225714E-2</v>
      </c>
      <c r="E319" s="216">
        <f t="shared" ca="1" si="59"/>
        <v>0.15761940679089254</v>
      </c>
      <c r="F319" s="217">
        <f ca="1">DCF!$H$7*(1+('A1'!F14+$C319*('A1'!F12-'A1'!F14)))</f>
        <v>6214.493648900092</v>
      </c>
      <c r="G319" s="217">
        <f ca="1">F319*(1+('A1'!G14+$C319*('A1'!G12-'A1'!G14)))</f>
        <v>6911.0967390071974</v>
      </c>
      <c r="H319" s="217">
        <f ca="1">G319*(1+('A1'!H14+$C319*('A1'!H12-'A1'!H14)))</f>
        <v>7568.6704898424396</v>
      </c>
      <c r="I319" s="217">
        <f ca="1">H319*(1+('A1'!I14+$C319*('A1'!I12-'A1'!I14)))</f>
        <v>8183.6702198797966</v>
      </c>
      <c r="J319" s="217">
        <f ca="1">I319*(1+('A1'!J14+$C319*('A1'!J12-'A1'!J14)))</f>
        <v>8791.8004385572094</v>
      </c>
      <c r="K319" s="216">
        <f ca="1">'A1'!F21+$C319*('A1'!F19-'A1'!F21)</f>
        <v>0.36089912397215512</v>
      </c>
      <c r="L319" s="216">
        <f ca="1">'A1'!G21+$C319*('A1'!G19-'A1'!G21)</f>
        <v>0.35895335087112062</v>
      </c>
      <c r="M319" s="216">
        <f ca="1">'A1'!H21+$C319*('A1'!H19-'A1'!H21)</f>
        <v>0.35048046432060331</v>
      </c>
      <c r="N319" s="216">
        <f ca="1">'A1'!I21+$C319*('A1'!I19-'A1'!I21)</f>
        <v>0.34548046432060331</v>
      </c>
      <c r="O319" s="216">
        <f ca="1">'A1'!J21+$C319*('A1'!J19-'A1'!J21)</f>
        <v>0.3404804643206033</v>
      </c>
      <c r="P319" s="216">
        <f ca="1">'A1'!F28+$C319*('A1'!F26-'A1'!F28)</f>
        <v>0.45131778362370689</v>
      </c>
      <c r="Q319" s="216">
        <f ca="1">'A1'!G28+$C319*('A1'!G26-'A1'!G28)</f>
        <v>0.44937201052267239</v>
      </c>
      <c r="R319" s="216">
        <f ca="1">'A1'!H28+$C319*('A1'!H26-'A1'!H28)</f>
        <v>0.44416268069689652</v>
      </c>
      <c r="S319" s="216">
        <f ca="1">'A1'!I28+$C319*('A1'!I26-'A1'!I28)</f>
        <v>0.44242623742163789</v>
      </c>
      <c r="T319" s="216">
        <f ca="1">'A1'!J28+$C319*('A1'!J26-'A1'!J28)</f>
        <v>0.44068979414637927</v>
      </c>
      <c r="U319" s="217">
        <f t="shared" ca="1" si="60"/>
        <v>1166.976835116335</v>
      </c>
      <c r="V319" s="217">
        <f t="shared" ca="1" si="61"/>
        <v>1324.6819698217398</v>
      </c>
      <c r="W319" s="217">
        <f t="shared" ca="1" si="62"/>
        <v>1554.2783681929025</v>
      </c>
      <c r="X319" s="217">
        <f t="shared" ca="1" si="63"/>
        <v>1735.7016087881043</v>
      </c>
      <c r="Y319" s="217">
        <f t="shared" ca="1" si="64"/>
        <v>1923.9074175793435</v>
      </c>
      <c r="Z319" s="217">
        <f ca="1">F319*('A1'!F35+$C319*('A1'!F33-'A1'!F35))</f>
        <v>362.07850322823549</v>
      </c>
      <c r="AA319" s="217">
        <f ca="1">G319*('A1'!G35+$C319*('A1'!G33-'A1'!G35))</f>
        <v>404.48654290422451</v>
      </c>
      <c r="AB319" s="217">
        <f ca="1">H319*('A1'!H35+$C319*('A1'!H33-'A1'!H35))</f>
        <v>425.20658204612863</v>
      </c>
      <c r="AC319" s="217">
        <f ca="1">I319*('A1'!I35+$C319*('A1'!I33-'A1'!I35))</f>
        <v>440.54772286444131</v>
      </c>
      <c r="AD319" s="217">
        <f ca="1">J319*('A1'!J35+$C319*('A1'!J33-'A1'!J35))</f>
        <v>455.70131396172729</v>
      </c>
      <c r="AE319" s="217">
        <f ca="1">F319*('A1'!F43+$C319*('A1'!F41-'A1'!F43))</f>
        <v>640.42983855593002</v>
      </c>
      <c r="AF319" s="217">
        <f ca="1">G319*('A1'!G43+$C319*('A1'!G41-'A1'!G43))</f>
        <v>710.77103278605159</v>
      </c>
      <c r="AG319" s="217">
        <f ca="1">H319*('A1'!H43+$C319*('A1'!H41-'A1'!H43))</f>
        <v>702.71243261030895</v>
      </c>
      <c r="AH319" s="217">
        <f ca="1">I319*('A1'!I43+$C319*('A1'!I41-'A1'!I43))</f>
        <v>677.97531704686867</v>
      </c>
      <c r="AI319" s="217">
        <f ca="1">J319*('A1'!J43+$C319*('A1'!J41-'A1'!J43))</f>
        <v>684.39680022750917</v>
      </c>
      <c r="AJ319" s="217">
        <f ca="1">(U319-Z319)*DCF!$H$40</f>
        <v>194.78539631692007</v>
      </c>
      <c r="AK319" s="217">
        <f ca="1">(V319-AA319)*DCF!$H$40</f>
        <v>222.6872933140387</v>
      </c>
      <c r="AL319" s="217">
        <f ca="1">(W319-AB319)*DCF!$H$40</f>
        <v>273.23537224751925</v>
      </c>
      <c r="AM319" s="217">
        <f ca="1">(X319-AC319)*DCF!$H$40</f>
        <v>313.42724039352646</v>
      </c>
      <c r="AN319" s="217">
        <f ca="1">(Y319-AD319)*DCF!$H$40</f>
        <v>355.30587707546312</v>
      </c>
      <c r="AO319" s="217">
        <f ca="1">(F319-DCF!$H$7)*DCF!$H$41</f>
        <v>281.68138357019689</v>
      </c>
      <c r="AP319" s="217">
        <f ca="1">(G319-F319)*DCF!$H$41</f>
        <v>231.15895475609676</v>
      </c>
      <c r="AQ319" s="217">
        <f ca="1">(H319-G319)*DCF!$H$41</f>
        <v>218.20756048433464</v>
      </c>
      <c r="AR319" s="217">
        <f ca="1">(I319-H319)*DCF!$H$41</f>
        <v>204.07990832894396</v>
      </c>
      <c r="AS319" s="217">
        <f ca="1">(J319-I319)*DCF!$H$41</f>
        <v>201.80034757447515</v>
      </c>
      <c r="AT319" s="217">
        <f ca="1">(U319-Z319)*(1-DCF!$H$40)+Z319-AE319-AO319</f>
        <v>50.080216673287964</v>
      </c>
      <c r="AU319" s="217">
        <f ca="1">(V319-AA319)*(1-DCF!$H$40)+AA319-AF319-AP319</f>
        <v>160.06468896555276</v>
      </c>
      <c r="AV319" s="217">
        <f ca="1">(W319-AB319)*(1-DCF!$H$40)+AB319-AG319-AQ319</f>
        <v>360.12300285073957</v>
      </c>
      <c r="AW319" s="217">
        <f ca="1">(X319-AC319)*(1-DCF!$H$40)+AC319-AH319-AR319</f>
        <v>540.21914301876518</v>
      </c>
      <c r="AX319" s="217">
        <f ca="1">(Y319-AD319)*(1-DCF!$H$40)+AD319-AI319-AS319</f>
        <v>682.40439270189609</v>
      </c>
      <c r="AY319" s="218">
        <f t="shared" ca="1" si="65"/>
        <v>9.5652388135817848E-2</v>
      </c>
      <c r="AZ319" s="219">
        <f t="shared" ca="1" si="66"/>
        <v>10.63047762716357</v>
      </c>
      <c r="BA319" s="217">
        <f ca="1">SUMPRODUCT(AT319:AX319,(1+$AY319)^(-{1,2,3,4,5}))</f>
        <v>1259.905821617529</v>
      </c>
      <c r="BB319" s="217">
        <f t="shared" ca="1" si="67"/>
        <v>20452.05475931125</v>
      </c>
      <c r="BC319" s="217">
        <f t="shared" ca="1" si="68"/>
        <v>12953.078528786951</v>
      </c>
      <c r="BD319" s="217">
        <f t="shared" ca="1" si="69"/>
        <v>14212.98435040448</v>
      </c>
      <c r="BE319" s="217">
        <f ca="1">BD319-(DCF!$J$48-DCF!$J$51)</f>
        <v>13650.844350404481</v>
      </c>
      <c r="BF319" s="220">
        <f ca="1">BE319/DCF!$J$55</f>
        <v>550.88837647036303</v>
      </c>
    </row>
    <row r="320" spans="1:58" ht="15" customHeight="1">
      <c r="A320">
        <v>294</v>
      </c>
      <c r="B320" s="215">
        <f t="shared" ca="1" si="56"/>
        <v>0.40495231367426199</v>
      </c>
      <c r="C320" s="216">
        <f t="shared" ca="1" si="57"/>
        <v>0.44997350681693582</v>
      </c>
      <c r="D320" s="215">
        <f t="shared" ca="1" si="58"/>
        <v>4.749041368204876E-2</v>
      </c>
      <c r="E320" s="216">
        <f t="shared" ca="1" si="59"/>
        <v>0.15409479822831262</v>
      </c>
      <c r="F320" s="217">
        <f ca="1">DCF!$H$7*(1+('A1'!F14+$C320*('A1'!F12-'A1'!F14)))</f>
        <v>6275.1003431828949</v>
      </c>
      <c r="G320" s="217">
        <f ca="1">F320*(1+('A1'!G14+$C320*('A1'!G12-'A1'!G14)))</f>
        <v>7075.1506998313935</v>
      </c>
      <c r="H320" s="217">
        <f ca="1">G320*(1+('A1'!H14+$C320*('A1'!H12-'A1'!H14)))</f>
        <v>7842.7801831389488</v>
      </c>
      <c r="I320" s="217">
        <f ca="1">H320*(1+('A1'!I14+$C320*('A1'!I12-'A1'!I14)))</f>
        <v>8552.5330894940216</v>
      </c>
      <c r="J320" s="217">
        <f ca="1">I320*(1+('A1'!J14+$C320*('A1'!J12-'A1'!J14)))</f>
        <v>9249.5486754200483</v>
      </c>
      <c r="K320" s="216">
        <f ca="1">'A1'!F21+$C320*('A1'!F19-'A1'!F21)</f>
        <v>0.35525145712506856</v>
      </c>
      <c r="L320" s="216">
        <f ca="1">'A1'!G21+$C320*('A1'!G19-'A1'!G21)</f>
        <v>0.35125198698872984</v>
      </c>
      <c r="M320" s="216">
        <f ca="1">'A1'!H21+$C320*('A1'!H19-'A1'!H21)</f>
        <v>0.34175225192056047</v>
      </c>
      <c r="N320" s="216">
        <f ca="1">'A1'!I21+$C320*('A1'!I19-'A1'!I21)</f>
        <v>0.33675225192056046</v>
      </c>
      <c r="O320" s="216">
        <f ca="1">'A1'!J21+$C320*('A1'!J19-'A1'!J21)</f>
        <v>0.33175225192056046</v>
      </c>
      <c r="P320" s="216">
        <f ca="1">'A1'!F28+$C320*('A1'!F26-'A1'!F28)</f>
        <v>0.44875066232957661</v>
      </c>
      <c r="Q320" s="216">
        <f ca="1">'A1'!G28+$C320*('A1'!G26-'A1'!G28)</f>
        <v>0.44475119219323789</v>
      </c>
      <c r="R320" s="216">
        <f ca="1">'A1'!H28+$C320*('A1'!H26-'A1'!H28)</f>
        <v>0.4380015895909839</v>
      </c>
      <c r="S320" s="216">
        <f ca="1">'A1'!I28+$C320*('A1'!I26-'A1'!I28)</f>
        <v>0.43575172205689922</v>
      </c>
      <c r="T320" s="216">
        <f ca="1">'A1'!J28+$C320*('A1'!J26-'A1'!J28)</f>
        <v>0.43350185452281453</v>
      </c>
      <c r="U320" s="217">
        <f t="shared" ca="1" si="60"/>
        <v>1229.9063674732761</v>
      </c>
      <c r="V320" s="217">
        <f t="shared" ca="1" si="61"/>
        <v>1443.3082495740805</v>
      </c>
      <c r="W320" s="217">
        <f t="shared" ca="1" si="62"/>
        <v>1727.3422072057401</v>
      </c>
      <c r="X320" s="217">
        <f t="shared" ca="1" si="63"/>
        <v>1945.6672902861692</v>
      </c>
      <c r="Y320" s="217">
        <f t="shared" ca="1" si="64"/>
        <v>2171.2935688069765</v>
      </c>
      <c r="Z320" s="217">
        <f ca="1">F320*('A1'!F35+$C320*('A1'!F33-'A1'!F35))</f>
        <v>362.38787605572287</v>
      </c>
      <c r="AA320" s="217">
        <f ca="1">G320*('A1'!G35+$C320*('A1'!G33-'A1'!G35))</f>
        <v>406.82303967293211</v>
      </c>
      <c r="AB320" s="217">
        <f ca="1">H320*('A1'!H35+$C320*('A1'!H33-'A1'!H35))</f>
        <v>431.74733466412152</v>
      </c>
      <c r="AC320" s="217">
        <f ca="1">I320*('A1'!I35+$C320*('A1'!I33-'A1'!I35))</f>
        <v>449.86595951328314</v>
      </c>
      <c r="AD320" s="217">
        <f ca="1">J320*('A1'!J35+$C320*('A1'!J33-'A1'!J35))</f>
        <v>468.03010357609026</v>
      </c>
      <c r="AE320" s="217">
        <f ca="1">F320*('A1'!F43+$C320*('A1'!F41-'A1'!F43))</f>
        <v>633.78845960911519</v>
      </c>
      <c r="AF320" s="217">
        <f ca="1">G320*('A1'!G43+$C320*('A1'!G41-'A1'!G43))</f>
        <v>702.21526747246025</v>
      </c>
      <c r="AG320" s="217">
        <f ca="1">H320*('A1'!H43+$C320*('A1'!H41-'A1'!H43))</f>
        <v>699.97540365254054</v>
      </c>
      <c r="AH320" s="217">
        <f ca="1">I320*('A1'!I43+$C320*('A1'!I41-'A1'!I43))</f>
        <v>677.79617777626925</v>
      </c>
      <c r="AI320" s="217">
        <f ca="1">J320*('A1'!J43+$C320*('A1'!J41-'A1'!J43))</f>
        <v>686.78756589945976</v>
      </c>
      <c r="AJ320" s="217">
        <f ca="1">(U320-Z320)*DCF!$H$40</f>
        <v>209.93947492304787</v>
      </c>
      <c r="AK320" s="217">
        <f ca="1">(V320-AA320)*DCF!$H$40</f>
        <v>250.82942079607793</v>
      </c>
      <c r="AL320" s="217">
        <f ca="1">(W320-AB320)*DCF!$H$40</f>
        <v>313.53395915507167</v>
      </c>
      <c r="AM320" s="217">
        <f ca="1">(X320-AC320)*DCF!$H$40</f>
        <v>361.98392204703845</v>
      </c>
      <c r="AN320" s="217">
        <f ca="1">(Y320-AD320)*DCF!$H$40</f>
        <v>412.18975858587442</v>
      </c>
      <c r="AO320" s="217">
        <f ca="1">(F320-DCF!$H$7)*DCF!$H$41</f>
        <v>301.7929511193459</v>
      </c>
      <c r="AP320" s="217">
        <f ca="1">(G320-F320)*DCF!$H$41</f>
        <v>265.48662620298501</v>
      </c>
      <c r="AQ320" s="217">
        <f ca="1">(H320-G320)*DCF!$H$41</f>
        <v>254.72816805055282</v>
      </c>
      <c r="AR320" s="217">
        <f ca="1">(I320-H320)*DCF!$H$41</f>
        <v>235.52255552428679</v>
      </c>
      <c r="AS320" s="217">
        <f ca="1">(J320-I320)*DCF!$H$41</f>
        <v>231.29583629408774</v>
      </c>
      <c r="AT320" s="217">
        <f ca="1">(U320-Z320)*(1-DCF!$H$40)+Z320-AE320-AO320</f>
        <v>84.385481821766973</v>
      </c>
      <c r="AU320" s="217">
        <f ca="1">(V320-AA320)*(1-DCF!$H$40)+AA320-AF320-AP320</f>
        <v>224.77693510255745</v>
      </c>
      <c r="AV320" s="217">
        <f ca="1">(W320-AB320)*(1-DCF!$H$40)+AB320-AG320-AQ320</f>
        <v>459.10467634757509</v>
      </c>
      <c r="AW320" s="217">
        <f ca="1">(X320-AC320)*(1-DCF!$H$40)+AC320-AH320-AR320</f>
        <v>670.36463493857468</v>
      </c>
      <c r="AX320" s="217">
        <f ca="1">(Y320-AD320)*(1-DCF!$H$40)+AD320-AI320-AS320</f>
        <v>841.02040802755425</v>
      </c>
      <c r="AY320" s="218">
        <f t="shared" ca="1" si="65"/>
        <v>9.5581895964566246E-2</v>
      </c>
      <c r="AZ320" s="219">
        <f t="shared" ca="1" si="66"/>
        <v>10.61637919291325</v>
      </c>
      <c r="BA320" s="217">
        <f ca="1">SUMPRODUCT(AT320:AX320,(1+$AY320)^(-{1,2,3,4,5}))</f>
        <v>1611.5334889276251</v>
      </c>
      <c r="BB320" s="217">
        <f t="shared" ca="1" si="67"/>
        <v>23051.275865588741</v>
      </c>
      <c r="BC320" s="217">
        <f t="shared" ca="1" si="68"/>
        <v>14603.963291559736</v>
      </c>
      <c r="BD320" s="217">
        <f t="shared" ca="1" si="69"/>
        <v>16215.496780487361</v>
      </c>
      <c r="BE320" s="217">
        <f ca="1">BD320-(DCF!$J$48-DCF!$J$51)</f>
        <v>15653.356780487362</v>
      </c>
      <c r="BF320" s="220">
        <f ca="1">BE320/DCF!$J$55</f>
        <v>631.70102022725951</v>
      </c>
    </row>
    <row r="321" spans="1:58" ht="15" customHeight="1">
      <c r="A321">
        <v>295</v>
      </c>
      <c r="B321" s="215">
        <f t="shared" ca="1" si="56"/>
        <v>0.56049365567814657</v>
      </c>
      <c r="C321" s="216">
        <f t="shared" ca="1" si="57"/>
        <v>0.53122161722096584</v>
      </c>
      <c r="D321" s="215">
        <f t="shared" ca="1" si="58"/>
        <v>0.26178948328739249</v>
      </c>
      <c r="E321" s="216">
        <f t="shared" ca="1" si="59"/>
        <v>0.36179378331267142</v>
      </c>
      <c r="F321" s="217">
        <f ca="1">DCF!$H$7*(1+('A1'!F14+$C321*('A1'!F12-'A1'!F14)))</f>
        <v>6323.0546354048056</v>
      </c>
      <c r="G321" s="217">
        <f ca="1">F321*(1+('A1'!G14+$C321*('A1'!G12-'A1'!G14)))</f>
        <v>7206.279409908534</v>
      </c>
      <c r="H321" s="217">
        <f ca="1">G321*(1+('A1'!H14+$C321*('A1'!H12-'A1'!H14)))</f>
        <v>8064.250462700069</v>
      </c>
      <c r="I321" s="217">
        <f ca="1">H321*(1+('A1'!I14+$C321*('A1'!I12-'A1'!I14)))</f>
        <v>8853.0143613574128</v>
      </c>
      <c r="J321" s="217">
        <f ca="1">I321*(1+('A1'!J14+$C321*('A1'!J12-'A1'!J14)))</f>
        <v>9624.8689618677327</v>
      </c>
      <c r="K321" s="216">
        <f ca="1">'A1'!F21+$C321*('A1'!F19-'A1'!F21)</f>
        <v>0.35078281105284687</v>
      </c>
      <c r="L321" s="216">
        <f ca="1">'A1'!G21+$C321*('A1'!G19-'A1'!G21)</f>
        <v>0.34515837870842758</v>
      </c>
      <c r="M321" s="216">
        <f ca="1">'A1'!H21+$C321*('A1'!H19-'A1'!H21)</f>
        <v>0.33484616253621791</v>
      </c>
      <c r="N321" s="216">
        <f ca="1">'A1'!I21+$C321*('A1'!I19-'A1'!I21)</f>
        <v>0.3298461625362179</v>
      </c>
      <c r="O321" s="216">
        <f ca="1">'A1'!J21+$C321*('A1'!J19-'A1'!J21)</f>
        <v>0.3248461625362179</v>
      </c>
      <c r="P321" s="216">
        <f ca="1">'A1'!F28+$C321*('A1'!F26-'A1'!F28)</f>
        <v>0.44671945956947584</v>
      </c>
      <c r="Q321" s="216">
        <f ca="1">'A1'!G28+$C321*('A1'!G26-'A1'!G28)</f>
        <v>0.44109502722505656</v>
      </c>
      <c r="R321" s="216">
        <f ca="1">'A1'!H28+$C321*('A1'!H26-'A1'!H28)</f>
        <v>0.43312670296674205</v>
      </c>
      <c r="S321" s="216">
        <f ca="1">'A1'!I28+$C321*('A1'!I26-'A1'!I28)</f>
        <v>0.43047059488063721</v>
      </c>
      <c r="T321" s="216">
        <f ca="1">'A1'!J28+$C321*('A1'!J26-'A1'!J28)</f>
        <v>0.42781448679453243</v>
      </c>
      <c r="U321" s="217">
        <f t="shared" ca="1" si="60"/>
        <v>1280.4042064004707</v>
      </c>
      <c r="V321" s="217">
        <f t="shared" ca="1" si="61"/>
        <v>1540.3176797596109</v>
      </c>
      <c r="W321" s="217">
        <f t="shared" ca="1" si="62"/>
        <v>1871.1249267267262</v>
      </c>
      <c r="X321" s="217">
        <f t="shared" ca="1" si="63"/>
        <v>2121.9191887652942</v>
      </c>
      <c r="Y321" s="217">
        <f t="shared" ca="1" si="64"/>
        <v>2380.6088393049799</v>
      </c>
      <c r="Z321" s="217">
        <f ca="1">F321*('A1'!F35+$C321*('A1'!F33-'A1'!F35))</f>
        <v>362.58856157830701</v>
      </c>
      <c r="AA321" s="217">
        <f ca="1">G321*('A1'!G35+$C321*('A1'!G33-'A1'!G35))</f>
        <v>408.50800939155152</v>
      </c>
      <c r="AB321" s="217">
        <f ca="1">H321*('A1'!H35+$C321*('A1'!H33-'A1'!H35))</f>
        <v>436.73208186482913</v>
      </c>
      <c r="AC321" s="217">
        <f ca="1">I321*('A1'!I35+$C321*('A1'!I33-'A1'!I35))</f>
        <v>457.03988168288129</v>
      </c>
      <c r="AD321" s="217">
        <f ca="1">J321*('A1'!J35+$C321*('A1'!J33-'A1'!J35))</f>
        <v>477.63740039903394</v>
      </c>
      <c r="AE321" s="217">
        <f ca="1">F321*('A1'!F43+$C321*('A1'!F41-'A1'!F43))</f>
        <v>628.35714371060328</v>
      </c>
      <c r="AF321" s="217">
        <f ca="1">G321*('A1'!G43+$C321*('A1'!G41-'A1'!G43))</f>
        <v>694.73753305975981</v>
      </c>
      <c r="AG321" s="217">
        <f ca="1">H321*('A1'!H43+$C321*('A1'!H41-'A1'!H43))</f>
        <v>696.80965254704142</v>
      </c>
      <c r="AH321" s="217">
        <f ca="1">I321*('A1'!I43+$C321*('A1'!I41-'A1'!I43))</f>
        <v>676.434423107729</v>
      </c>
      <c r="AI321" s="217">
        <f ca="1">J321*('A1'!J43+$C321*('A1'!J41-'A1'!J43))</f>
        <v>687.28536062688204</v>
      </c>
      <c r="AJ321" s="217">
        <f ca="1">(U321-Z321)*DCF!$H$40</f>
        <v>222.11138604696362</v>
      </c>
      <c r="AK321" s="217">
        <f ca="1">(V321-AA321)*DCF!$H$40</f>
        <v>273.89794022907034</v>
      </c>
      <c r="AL321" s="217">
        <f ca="1">(W321-AB321)*DCF!$H$40</f>
        <v>347.12306845657912</v>
      </c>
      <c r="AM321" s="217">
        <f ca="1">(X321-AC321)*DCF!$H$40</f>
        <v>402.9007923139439</v>
      </c>
      <c r="AN321" s="217">
        <f ca="1">(Y321-AD321)*DCF!$H$40</f>
        <v>460.51908821523887</v>
      </c>
      <c r="AO321" s="217">
        <f ca="1">(F321-DCF!$H$7)*DCF!$H$41</f>
        <v>317.70597852837011</v>
      </c>
      <c r="AP321" s="217">
        <f ca="1">(G321-F321)*DCF!$H$41</f>
        <v>293.08700835303495</v>
      </c>
      <c r="AQ321" s="217">
        <f ca="1">(H321-G321)*DCF!$H$41</f>
        <v>284.70687912651306</v>
      </c>
      <c r="AR321" s="217">
        <f ca="1">(I321-H321)*DCF!$H$41</f>
        <v>261.74135738465003</v>
      </c>
      <c r="AS321" s="217">
        <f ca="1">(J321-I321)*DCF!$H$41</f>
        <v>256.130219936603</v>
      </c>
      <c r="AT321" s="217">
        <f ca="1">(U321-Z321)*(1-DCF!$H$40)+Z321-AE321-AO321</f>
        <v>112.22969811453368</v>
      </c>
      <c r="AU321" s="217">
        <f ca="1">(V321-AA321)*(1-DCF!$H$40)+AA321-AF321-AP321</f>
        <v>278.59519811774572</v>
      </c>
      <c r="AV321" s="217">
        <f ca="1">(W321-AB321)*(1-DCF!$H$40)+AB321-AG321-AQ321</f>
        <v>542.48532659659259</v>
      </c>
      <c r="AW321" s="217">
        <f ca="1">(X321-AC321)*(1-DCF!$H$40)+AC321-AH321-AR321</f>
        <v>780.84261595897146</v>
      </c>
      <c r="AX321" s="217">
        <f ca="1">(Y321-AD321)*(1-DCF!$H$40)+AD321-AI321-AS321</f>
        <v>976.67417052625569</v>
      </c>
      <c r="AY321" s="218">
        <f t="shared" ca="1" si="65"/>
        <v>9.9735875666253429E-2</v>
      </c>
      <c r="AZ321" s="219">
        <f t="shared" ca="1" si="66"/>
        <v>11.447175133250685</v>
      </c>
      <c r="BA321" s="217">
        <f ca="1">SUMPRODUCT(AT321:AX321,(1+$AY321)^(-{1,2,3,4,5}))</f>
        <v>1881.2820325585421</v>
      </c>
      <c r="BB321" s="217">
        <f t="shared" ca="1" si="67"/>
        <v>27251.24630728874</v>
      </c>
      <c r="BC321" s="217">
        <f t="shared" ca="1" si="68"/>
        <v>16941.20917253647</v>
      </c>
      <c r="BD321" s="217">
        <f t="shared" ca="1" si="69"/>
        <v>18822.491205095012</v>
      </c>
      <c r="BE321" s="217">
        <f ca="1">BD321-(DCF!$J$48-DCF!$J$51)</f>
        <v>18260.351205095012</v>
      </c>
      <c r="BF321" s="220">
        <f ca="1">BE321/DCF!$J$55</f>
        <v>736.90791360135643</v>
      </c>
    </row>
    <row r="322" spans="1:58" ht="15" customHeight="1">
      <c r="A322">
        <v>296</v>
      </c>
      <c r="B322" s="215">
        <f t="shared" ca="1" si="56"/>
        <v>0.18770328464067942</v>
      </c>
      <c r="C322" s="216">
        <f t="shared" ca="1" si="57"/>
        <v>0.30635215409776329</v>
      </c>
      <c r="D322" s="215">
        <f t="shared" ca="1" si="58"/>
        <v>0.762845608778701</v>
      </c>
      <c r="E322" s="216">
        <f t="shared" ca="1" si="59"/>
        <v>0.65564960344055145</v>
      </c>
      <c r="F322" s="217">
        <f ca="1">DCF!$H$7*(1+('A1'!F14+$C322*('A1'!F12-'A1'!F14)))</f>
        <v>6190.3320909324448</v>
      </c>
      <c r="G322" s="217">
        <f ca="1">F322*(1+('A1'!G14+$C322*('A1'!G12-'A1'!G14)))</f>
        <v>6846.2152519840411</v>
      </c>
      <c r="H322" s="217">
        <f ca="1">G322*(1+('A1'!H14+$C322*('A1'!H12-'A1'!H14)))</f>
        <v>7461.1818772653378</v>
      </c>
      <c r="I322" s="217">
        <f ca="1">H322*(1+('A1'!I14+$C322*('A1'!I12-'A1'!I14)))</f>
        <v>8039.9583937479938</v>
      </c>
      <c r="J322" s="217">
        <f ca="1">I322*(1+('A1'!J14+$C322*('A1'!J12-'A1'!J14)))</f>
        <v>8614.3704135300686</v>
      </c>
      <c r="K322" s="216">
        <f ca="1">'A1'!F21+$C322*('A1'!F19-'A1'!F21)</f>
        <v>0.36315063152462301</v>
      </c>
      <c r="L322" s="216">
        <f ca="1">'A1'!G21+$C322*('A1'!G19-'A1'!G21)</f>
        <v>0.36202358844266774</v>
      </c>
      <c r="M322" s="216">
        <f ca="1">'A1'!H21+$C322*('A1'!H19-'A1'!H21)</f>
        <v>0.35396006690169013</v>
      </c>
      <c r="N322" s="216">
        <f ca="1">'A1'!I21+$C322*('A1'!I19-'A1'!I21)</f>
        <v>0.34896006690169012</v>
      </c>
      <c r="O322" s="216">
        <f ca="1">'A1'!J21+$C322*('A1'!J19-'A1'!J21)</f>
        <v>0.34396006690169012</v>
      </c>
      <c r="P322" s="216">
        <f ca="1">'A1'!F28+$C322*('A1'!F26-'A1'!F28)</f>
        <v>0.45234119614755591</v>
      </c>
      <c r="Q322" s="216">
        <f ca="1">'A1'!G28+$C322*('A1'!G26-'A1'!G28)</f>
        <v>0.45121415306560064</v>
      </c>
      <c r="R322" s="216">
        <f ca="1">'A1'!H28+$C322*('A1'!H26-'A1'!H28)</f>
        <v>0.4466188707541342</v>
      </c>
      <c r="S322" s="216">
        <f ca="1">'A1'!I28+$C322*('A1'!I26-'A1'!I28)</f>
        <v>0.44508710998364542</v>
      </c>
      <c r="T322" s="216">
        <f ca="1">'A1'!J28+$C322*('A1'!J26-'A1'!J28)</f>
        <v>0.44355534921315659</v>
      </c>
      <c r="U322" s="217">
        <f t="shared" ca="1" si="60"/>
        <v>1142.1668602002044</v>
      </c>
      <c r="V322" s="217">
        <f t="shared" ca="1" si="61"/>
        <v>1278.6146225810794</v>
      </c>
      <c r="W322" s="217">
        <f t="shared" ca="1" si="62"/>
        <v>1487.9168163073646</v>
      </c>
      <c r="X322" s="217">
        <f t="shared" ca="1" si="63"/>
        <v>1655.8521289168423</v>
      </c>
      <c r="Y322" s="217">
        <f t="shared" ca="1" si="64"/>
        <v>1830.4209127515126</v>
      </c>
      <c r="Z322" s="217">
        <f ca="1">F322*('A1'!F35+$C322*('A1'!F33-'A1'!F35))</f>
        <v>361.93781760275834</v>
      </c>
      <c r="AA322" s="217">
        <f ca="1">G322*('A1'!G35+$C322*('A1'!G33-'A1'!G35))</f>
        <v>403.49181772438783</v>
      </c>
      <c r="AB322" s="217">
        <f ca="1">H322*('A1'!H35+$C322*('A1'!H33-'A1'!H35))</f>
        <v>422.52767209355051</v>
      </c>
      <c r="AC322" s="217">
        <f ca="1">I322*('A1'!I35+$C322*('A1'!I33-'A1'!I35))</f>
        <v>436.76088396401059</v>
      </c>
      <c r="AD322" s="217">
        <f ca="1">J322*('A1'!J35+$C322*('A1'!J33-'A1'!J35))</f>
        <v>450.7363719691121</v>
      </c>
      <c r="AE322" s="217">
        <f ca="1">F322*('A1'!F43+$C322*('A1'!F41-'A1'!F43))</f>
        <v>643.00809858981563</v>
      </c>
      <c r="AF322" s="217">
        <f ca="1">G322*('A1'!G43+$C322*('A1'!G41-'A1'!G43))</f>
        <v>713.90740633298526</v>
      </c>
      <c r="AG322" s="217">
        <f ca="1">H322*('A1'!H43+$C322*('A1'!H41-'A1'!H43))</f>
        <v>703.42287720532045</v>
      </c>
      <c r="AH322" s="217">
        <f ca="1">I322*('A1'!I43+$C322*('A1'!I41-'A1'!I43))</f>
        <v>677.58899735872126</v>
      </c>
      <c r="AI322" s="217">
        <f ca="1">J322*('A1'!J43+$C322*('A1'!J41-'A1'!J43))</f>
        <v>682.92725458437201</v>
      </c>
      <c r="AJ322" s="217">
        <f ca="1">(U322-Z322)*DCF!$H$40</f>
        <v>188.81542830858194</v>
      </c>
      <c r="AK322" s="217">
        <f ca="1">(V322-AA322)*DCF!$H$40</f>
        <v>211.77971877531937</v>
      </c>
      <c r="AL322" s="217">
        <f ca="1">(W322-AB322)*DCF!$H$40</f>
        <v>257.82417289974296</v>
      </c>
      <c r="AM322" s="217">
        <f ca="1">(X322-AC322)*DCF!$H$40</f>
        <v>295.02008127858522</v>
      </c>
      <c r="AN322" s="217">
        <f ca="1">(Y322-AD322)*DCF!$H$40</f>
        <v>333.88365886934093</v>
      </c>
      <c r="AO322" s="217">
        <f ca="1">(F322-DCF!$H$7)*DCF!$H$41</f>
        <v>273.66367511555671</v>
      </c>
      <c r="AP322" s="217">
        <f ca="1">(G322-F322)*DCF!$H$41</f>
        <v>217.64655957454994</v>
      </c>
      <c r="AQ322" s="217">
        <f ca="1">(H322-G322)*DCF!$H$41</f>
        <v>204.06892293293146</v>
      </c>
      <c r="AR322" s="217">
        <f ca="1">(I322-H322)*DCF!$H$41</f>
        <v>192.05969150515102</v>
      </c>
      <c r="AS322" s="217">
        <f ca="1">(J322-I322)*DCF!$H$41</f>
        <v>190.61138828963175</v>
      </c>
      <c r="AT322" s="217">
        <f ca="1">(U322-Z322)*(1-DCF!$H$40)+Z322-AE322-AO322</f>
        <v>36.679658186250151</v>
      </c>
      <c r="AU322" s="217">
        <f ca="1">(V322-AA322)*(1-DCF!$H$40)+AA322-AF322-AP322</f>
        <v>135.28093789822475</v>
      </c>
      <c r="AV322" s="217">
        <f ca="1">(W322-AB322)*(1-DCF!$H$40)+AB322-AG322-AQ322</f>
        <v>322.6008432693697</v>
      </c>
      <c r="AW322" s="217">
        <f ca="1">(X322-AC322)*(1-DCF!$H$40)+AC322-AH322-AR322</f>
        <v>491.1833587743846</v>
      </c>
      <c r="AX322" s="217">
        <f ca="1">(Y322-AD322)*(1-DCF!$H$40)+AD322-AI322-AS322</f>
        <v>622.99861100816793</v>
      </c>
      <c r="AY322" s="218">
        <f t="shared" ca="1" si="65"/>
        <v>0.10561299206881103</v>
      </c>
      <c r="AZ322" s="219">
        <f t="shared" ca="1" si="66"/>
        <v>12.622598413762205</v>
      </c>
      <c r="BA322" s="217">
        <f ca="1">SUMPRODUCT(AT322:AX322,(1+$AY322)^(-{1,2,3,4,5}))</f>
        <v>1088.3846787019829</v>
      </c>
      <c r="BB322" s="217">
        <f t="shared" ca="1" si="67"/>
        <v>23104.668109814411</v>
      </c>
      <c r="BC322" s="217">
        <f t="shared" ca="1" si="68"/>
        <v>13985.695457562044</v>
      </c>
      <c r="BD322" s="217">
        <f t="shared" ca="1" si="69"/>
        <v>15074.080136264027</v>
      </c>
      <c r="BE322" s="217">
        <f ca="1">BD322-(DCF!$J$48-DCF!$J$51)</f>
        <v>14511.940136264027</v>
      </c>
      <c r="BF322" s="220">
        <f ca="1">BE322/DCF!$J$55</f>
        <v>585.63843641398705</v>
      </c>
    </row>
    <row r="323" spans="1:58" ht="15" customHeight="1">
      <c r="A323">
        <v>297</v>
      </c>
      <c r="B323" s="215">
        <f t="shared" ca="1" si="56"/>
        <v>0.99344993280017846</v>
      </c>
      <c r="C323" s="216">
        <f t="shared" ca="1" si="57"/>
        <v>0.94277209072567159</v>
      </c>
      <c r="D323" s="215">
        <f t="shared" ca="1" si="58"/>
        <v>0.28272439315319553</v>
      </c>
      <c r="E323" s="216">
        <f t="shared" ca="1" si="59"/>
        <v>0.37598164393570832</v>
      </c>
      <c r="F323" s="217">
        <f ca="1">DCF!$H$7*(1+('A1'!F14+$C323*('A1'!F12-'A1'!F14)))</f>
        <v>6565.9601204969431</v>
      </c>
      <c r="G323" s="217">
        <f ca="1">F323*(1+('A1'!G14+$C323*('A1'!G12-'A1'!G14)))</f>
        <v>7888.4483202901019</v>
      </c>
      <c r="H323" s="217">
        <f ca="1">G323*(1+('A1'!H14+$C323*('A1'!H12-'A1'!H14)))</f>
        <v>9249.6818953197781</v>
      </c>
      <c r="I323" s="217">
        <f ca="1">H323*(1+('A1'!I14+$C323*('A1'!I12-'A1'!I14)))</f>
        <v>10496.996764595588</v>
      </c>
      <c r="J323" s="217">
        <f ca="1">I323*(1+('A1'!J14+$C323*('A1'!J12-'A1'!J14)))</f>
        <v>11714.585893852254</v>
      </c>
      <c r="K323" s="216">
        <f ca="1">'A1'!F21+$C323*('A1'!F19-'A1'!F21)</f>
        <v>0.32814753501008809</v>
      </c>
      <c r="L323" s="216">
        <f ca="1">'A1'!G21+$C323*('A1'!G19-'A1'!G21)</f>
        <v>0.31429209319557461</v>
      </c>
      <c r="M323" s="216">
        <f ca="1">'A1'!H21+$C323*('A1'!H19-'A1'!H21)</f>
        <v>0.29986437228831792</v>
      </c>
      <c r="N323" s="216">
        <f ca="1">'A1'!I21+$C323*('A1'!I19-'A1'!I21)</f>
        <v>0.29486437228831791</v>
      </c>
      <c r="O323" s="216">
        <f ca="1">'A1'!J21+$C323*('A1'!J19-'A1'!J21)</f>
        <v>0.28986437228831791</v>
      </c>
      <c r="P323" s="216">
        <f ca="1">'A1'!F28+$C323*('A1'!F26-'A1'!F28)</f>
        <v>0.43643069773185822</v>
      </c>
      <c r="Q323" s="216">
        <f ca="1">'A1'!G28+$C323*('A1'!G26-'A1'!G28)</f>
        <v>0.42257525591734479</v>
      </c>
      <c r="R323" s="216">
        <f ca="1">'A1'!H28+$C323*('A1'!H26-'A1'!H28)</f>
        <v>0.40843367455645974</v>
      </c>
      <c r="S323" s="216">
        <f ca="1">'A1'!I28+$C323*('A1'!I26-'A1'!I28)</f>
        <v>0.40371981410283136</v>
      </c>
      <c r="T323" s="216">
        <f ca="1">'A1'!J28+$C323*('A1'!J26-'A1'!J28)</f>
        <v>0.39900595364920299</v>
      </c>
      <c r="U323" s="217">
        <f t="shared" ca="1" si="60"/>
        <v>1545.7699353132934</v>
      </c>
      <c r="V323" s="217">
        <f t="shared" ca="1" si="61"/>
        <v>2075.7083179036727</v>
      </c>
      <c r="W323" s="217">
        <f t="shared" ca="1" si="62"/>
        <v>2698.1502749292786</v>
      </c>
      <c r="X323" s="217">
        <f t="shared" ca="1" si="63"/>
        <v>3163.9608202500522</v>
      </c>
      <c r="Y323" s="217">
        <f t="shared" ca="1" si="64"/>
        <v>3644.755290931168</v>
      </c>
      <c r="Z323" s="217">
        <f ca="1">F323*('A1'!F35+$C323*('A1'!F33-'A1'!F35))</f>
        <v>363.00658747770512</v>
      </c>
      <c r="AA323" s="217">
        <f ca="1">G323*('A1'!G35+$C323*('A1'!G33-'A1'!G35))</f>
        <v>414.71370670297318</v>
      </c>
      <c r="AB323" s="217">
        <f ca="1">H323*('A1'!H35+$C323*('A1'!H33-'A1'!H35))</f>
        <v>459.05715239020844</v>
      </c>
      <c r="AC323" s="217">
        <f ca="1">I323*('A1'!I35+$C323*('A1'!I33-'A1'!I35))</f>
        <v>490.07050531336336</v>
      </c>
      <c r="AD323" s="217">
        <f ca="1">J323*('A1'!J35+$C323*('A1'!J33-'A1'!J35))</f>
        <v>523.48659443413555</v>
      </c>
      <c r="AE323" s="217">
        <f ca="1">F323*('A1'!F43+$C323*('A1'!F41-'A1'!F43))</f>
        <v>598.45153424621799</v>
      </c>
      <c r="AF323" s="217">
        <f ca="1">G323*('A1'!G43+$C323*('A1'!G41-'A1'!G43))</f>
        <v>646.87624479081592</v>
      </c>
      <c r="AG323" s="217">
        <f ca="1">H323*('A1'!H43+$C323*('A1'!H41-'A1'!H43))</f>
        <v>666.00463114364595</v>
      </c>
      <c r="AH323" s="217">
        <f ca="1">I323*('A1'!I43+$C323*('A1'!I41-'A1'!I43))</f>
        <v>650.84504712313708</v>
      </c>
      <c r="AI323" s="217">
        <f ca="1">J323*('A1'!J43+$C323*('A1'!J41-'A1'!J43))</f>
        <v>667.76626821706361</v>
      </c>
      <c r="AJ323" s="217">
        <f ca="1">(U323-Z323)*DCF!$H$40</f>
        <v>286.22873017621237</v>
      </c>
      <c r="AK323" s="217">
        <f ca="1">(V323-AA323)*DCF!$H$40</f>
        <v>401.96069591056926</v>
      </c>
      <c r="AL323" s="217">
        <f ca="1">(W323-AB323)*DCF!$H$40</f>
        <v>541.86053565445491</v>
      </c>
      <c r="AM323" s="217">
        <f ca="1">(X323-AC323)*DCF!$H$40</f>
        <v>647.08145621467872</v>
      </c>
      <c r="AN323" s="217">
        <f ca="1">(Y323-AD323)*DCF!$H$40</f>
        <v>755.34702455228182</v>
      </c>
      <c r="AO323" s="217">
        <f ca="1">(F323-DCF!$H$7)*DCF!$H$41</f>
        <v>398.31110192767613</v>
      </c>
      <c r="AP323" s="217">
        <f ca="1">(G323-F323)*DCF!$H$41</f>
        <v>438.85103911103147</v>
      </c>
      <c r="AQ323" s="217">
        <f ca="1">(H323-G323)*DCF!$H$41</f>
        <v>451.70820349703644</v>
      </c>
      <c r="AR323" s="217">
        <f ca="1">(I323-H323)*DCF!$H$41</f>
        <v>413.90571694019059</v>
      </c>
      <c r="AS323" s="217">
        <f ca="1">(J323-I323)*DCF!$H$41</f>
        <v>404.04160480838817</v>
      </c>
      <c r="AT323" s="217">
        <f ca="1">(U323-Z323)*(1-DCF!$H$40)+Z323-AE323-AO323</f>
        <v>262.77856896318696</v>
      </c>
      <c r="AU323" s="217">
        <f ca="1">(V323-AA323)*(1-DCF!$H$40)+AA323-AF323-AP323</f>
        <v>588.02033809125601</v>
      </c>
      <c r="AV323" s="217">
        <f ca="1">(W323-AB323)*(1-DCF!$H$40)+AB323-AG323-AQ323</f>
        <v>1038.5769046341413</v>
      </c>
      <c r="AW323" s="217">
        <f ca="1">(X323-AC323)*(1-DCF!$H$40)+AC323-AH323-AR323</f>
        <v>1452.1285999720455</v>
      </c>
      <c r="AX323" s="217">
        <f ca="1">(Y323-AD323)*(1-DCF!$H$40)+AD323-AI323-AS323</f>
        <v>1817.6003933534346</v>
      </c>
      <c r="AY323" s="218">
        <f t="shared" ca="1" si="65"/>
        <v>0.10001963287871417</v>
      </c>
      <c r="AZ323" s="219">
        <f t="shared" ca="1" si="66"/>
        <v>11.503926575742833</v>
      </c>
      <c r="BA323" s="217">
        <f ca="1">SUMPRODUCT(AT323:AX323,(1+$AY323)^(-{1,2,3,4,5}))</f>
        <v>3625.3303389962321</v>
      </c>
      <c r="BB323" s="217">
        <f t="shared" ca="1" si="67"/>
        <v>41928.997253422363</v>
      </c>
      <c r="BC323" s="217">
        <f t="shared" ca="1" si="68"/>
        <v>26032.28523576185</v>
      </c>
      <c r="BD323" s="217">
        <f t="shared" ca="1" si="69"/>
        <v>29657.615574758081</v>
      </c>
      <c r="BE323" s="217">
        <f ca="1">BD323-(DCF!$J$48-DCF!$J$51)</f>
        <v>29095.475574758082</v>
      </c>
      <c r="BF323" s="220">
        <f ca="1">BE323/DCF!$J$55</f>
        <v>1174.1661461063143</v>
      </c>
    </row>
    <row r="324" spans="1:58" ht="15" customHeight="1">
      <c r="A324">
        <v>298</v>
      </c>
      <c r="B324" s="215">
        <f t="shared" ca="1" si="56"/>
        <v>0.75192588664711835</v>
      </c>
      <c r="C324" s="216">
        <f t="shared" ca="1" si="57"/>
        <v>0.64781104975249315</v>
      </c>
      <c r="D324" s="215">
        <f t="shared" ca="1" si="58"/>
        <v>0.54979976075701975</v>
      </c>
      <c r="E324" s="216">
        <f t="shared" ca="1" si="59"/>
        <v>0.52555282736484754</v>
      </c>
      <c r="F324" s="217">
        <f ca="1">DCF!$H$7*(1+('A1'!F14+$C324*('A1'!F12-'A1'!F14)))</f>
        <v>6391.8680969093375</v>
      </c>
      <c r="G324" s="217">
        <f ca="1">F324*(1+('A1'!G14+$C324*('A1'!G12-'A1'!G14)))</f>
        <v>7396.4885999846438</v>
      </c>
      <c r="H324" s="217">
        <f ca="1">G324*(1+('A1'!H14+$C324*('A1'!H12-'A1'!H14)))</f>
        <v>8389.211545760867</v>
      </c>
      <c r="I324" s="217">
        <f ca="1">H324*(1+('A1'!I14+$C324*('A1'!I12-'A1'!I14)))</f>
        <v>9297.7882774738664</v>
      </c>
      <c r="J324" s="217">
        <f ca="1">I324*(1+('A1'!J14+$C324*('A1'!J12-'A1'!J14)))</f>
        <v>10184.302390256034</v>
      </c>
      <c r="K324" s="216">
        <f ca="1">'A1'!F21+$C324*('A1'!F19-'A1'!F21)</f>
        <v>0.34437039226361288</v>
      </c>
      <c r="L324" s="216">
        <f ca="1">'A1'!G21+$C324*('A1'!G19-'A1'!G21)</f>
        <v>0.33641417126856299</v>
      </c>
      <c r="M324" s="216">
        <f ca="1">'A1'!H21+$C324*('A1'!H19-'A1'!H21)</f>
        <v>0.32493606077103809</v>
      </c>
      <c r="N324" s="216">
        <f ca="1">'A1'!I21+$C324*('A1'!I19-'A1'!I21)</f>
        <v>0.31993606077103809</v>
      </c>
      <c r="O324" s="216">
        <f ca="1">'A1'!J21+$C324*('A1'!J19-'A1'!J21)</f>
        <v>0.31493606077103808</v>
      </c>
      <c r="P324" s="216">
        <f ca="1">'A1'!F28+$C324*('A1'!F26-'A1'!F28)</f>
        <v>0.44380472375618768</v>
      </c>
      <c r="Q324" s="216">
        <f ca="1">'A1'!G28+$C324*('A1'!G26-'A1'!G28)</f>
        <v>0.43584850276113779</v>
      </c>
      <c r="R324" s="216">
        <f ca="1">'A1'!H28+$C324*('A1'!H26-'A1'!H28)</f>
        <v>0.42613133701485045</v>
      </c>
      <c r="S324" s="216">
        <f ca="1">'A1'!I28+$C324*('A1'!I26-'A1'!I28)</f>
        <v>0.42289228176608795</v>
      </c>
      <c r="T324" s="216">
        <f ca="1">'A1'!J28+$C324*('A1'!J26-'A1'!J28)</f>
        <v>0.41965322651732551</v>
      </c>
      <c r="U324" s="217">
        <f t="shared" ca="1" si="60"/>
        <v>1353.9567180445586</v>
      </c>
      <c r="V324" s="217">
        <f t="shared" ca="1" si="61"/>
        <v>1684.4565353303049</v>
      </c>
      <c r="W324" s="217">
        <f t="shared" ca="1" si="62"/>
        <v>2088.348260610921</v>
      </c>
      <c r="X324" s="217">
        <f t="shared" ca="1" si="63"/>
        <v>2391.1276220568338</v>
      </c>
      <c r="Y324" s="217">
        <f t="shared" ca="1" si="64"/>
        <v>2703.0229558686765</v>
      </c>
      <c r="Z324" s="217">
        <f ca="1">F324*('A1'!F35+$C324*('A1'!F33-'A1'!F35))</f>
        <v>362.80847190586871</v>
      </c>
      <c r="AA324" s="217">
        <f ca="1">G324*('A1'!G35+$C324*('A1'!G33-'A1'!G35))</f>
        <v>410.66702275466389</v>
      </c>
      <c r="AB324" s="217">
        <f ca="1">H324*('A1'!H35+$C324*('A1'!H33-'A1'!H35))</f>
        <v>443.57182942704611</v>
      </c>
      <c r="AC324" s="217">
        <f ca="1">I324*('A1'!I35+$C324*('A1'!I33-'A1'!I35))</f>
        <v>466.99320028060299</v>
      </c>
      <c r="AD324" s="217">
        <f ca="1">J324*('A1'!J35+$C324*('A1'!J33-'A1'!J35))</f>
        <v>491.15089038519483</v>
      </c>
      <c r="AE324" s="217">
        <f ca="1">F324*('A1'!F43+$C324*('A1'!F41-'A1'!F43))</f>
        <v>620.29103502526095</v>
      </c>
      <c r="AF324" s="217">
        <f ca="1">G324*('A1'!G43+$C324*('A1'!G41-'A1'!G43))</f>
        <v>682.89274244289004</v>
      </c>
      <c r="AG324" s="217">
        <f ca="1">H324*('A1'!H43+$C324*('A1'!H41-'A1'!H43))</f>
        <v>690.65537447296322</v>
      </c>
      <c r="AH324" s="217">
        <f ca="1">I324*('A1'!I43+$C324*('A1'!I41-'A1'!I43))</f>
        <v>672.47753690578031</v>
      </c>
      <c r="AI324" s="217">
        <f ca="1">J324*('A1'!J43+$C324*('A1'!J41-'A1'!J43))</f>
        <v>685.67458833804255</v>
      </c>
      <c r="AJ324" s="217">
        <f ca="1">(U324-Z324)*DCF!$H$40</f>
        <v>239.85787556556292</v>
      </c>
      <c r="AK324" s="217">
        <f ca="1">(V324-AA324)*DCF!$H$40</f>
        <v>308.2570620433051</v>
      </c>
      <c r="AL324" s="217">
        <f ca="1">(W324-AB324)*DCF!$H$40</f>
        <v>398.03589634649768</v>
      </c>
      <c r="AM324" s="217">
        <f ca="1">(X324-AC324)*DCF!$H$40</f>
        <v>465.64053006984784</v>
      </c>
      <c r="AN324" s="217">
        <f ca="1">(Y324-AD324)*DCF!$H$40</f>
        <v>535.27303984700245</v>
      </c>
      <c r="AO324" s="217">
        <f ca="1">(F324-DCF!$H$7)*DCF!$H$41</f>
        <v>340.5408583335842</v>
      </c>
      <c r="AP324" s="217">
        <f ca="1">(G324-F324)*DCF!$H$41</f>
        <v>333.37065068391547</v>
      </c>
      <c r="AQ324" s="217">
        <f ca="1">(H324-G324)*DCF!$H$41</f>
        <v>329.42259626316354</v>
      </c>
      <c r="AR324" s="217">
        <f ca="1">(I324-H324)*DCF!$H$41</f>
        <v>301.49973579100151</v>
      </c>
      <c r="AS324" s="217">
        <f ca="1">(J324-I324)*DCF!$H$41</f>
        <v>294.17853379856001</v>
      </c>
      <c r="AT324" s="217">
        <f ca="1">(U324-Z324)*(1-DCF!$H$40)+Z324-AE324-AO324</f>
        <v>153.26694912015057</v>
      </c>
      <c r="AU324" s="217">
        <f ca="1">(V324-AA324)*(1-DCF!$H$40)+AA324-AF324-AP324</f>
        <v>359.93608016019431</v>
      </c>
      <c r="AV324" s="217">
        <f ca="1">(W324-AB324)*(1-DCF!$H$40)+AB324-AG324-AQ324</f>
        <v>670.23439352829644</v>
      </c>
      <c r="AW324" s="217">
        <f ca="1">(X324-AC324)*(1-DCF!$H$40)+AC324-AH324-AR324</f>
        <v>951.50981929020418</v>
      </c>
      <c r="AX324" s="217">
        <f ca="1">(Y324-AD324)*(1-DCF!$H$40)+AD324-AI324-AS324</f>
        <v>1187.8967938850712</v>
      </c>
      <c r="AY324" s="218">
        <f t="shared" ca="1" si="65"/>
        <v>0.10301105654729695</v>
      </c>
      <c r="AZ324" s="219">
        <f t="shared" ca="1" si="66"/>
        <v>12.10221130945939</v>
      </c>
      <c r="BA324" s="217">
        <f ca="1">SUMPRODUCT(AT324:AX324,(1+$AY324)^(-{1,2,3,4,5}))</f>
        <v>2304.6478156315898</v>
      </c>
      <c r="BB324" s="217">
        <f t="shared" ca="1" si="67"/>
        <v>32712.554986242245</v>
      </c>
      <c r="BC324" s="217">
        <f t="shared" ca="1" si="68"/>
        <v>20036.189778012711</v>
      </c>
      <c r="BD324" s="217">
        <f t="shared" ca="1" si="69"/>
        <v>22340.837593644301</v>
      </c>
      <c r="BE324" s="217">
        <f ca="1">BD324-(DCF!$J$48-DCF!$J$51)</f>
        <v>21778.697593644301</v>
      </c>
      <c r="BF324" s="220">
        <f ca="1">BE324/DCF!$J$55</f>
        <v>878.89298647275371</v>
      </c>
    </row>
    <row r="325" spans="1:58" ht="15" customHeight="1">
      <c r="A325">
        <v>299</v>
      </c>
      <c r="B325" s="215">
        <f t="shared" ca="1" si="56"/>
        <v>0.7035041784593794</v>
      </c>
      <c r="C325" s="216">
        <f t="shared" ca="1" si="57"/>
        <v>0.61497024690251489</v>
      </c>
      <c r="D325" s="215">
        <f t="shared" ca="1" si="58"/>
        <v>0.68549737784068054</v>
      </c>
      <c r="E325" s="216">
        <f t="shared" ca="1" si="59"/>
        <v>0.60345074570785062</v>
      </c>
      <c r="F325" s="217">
        <f ca="1">DCF!$H$7*(1+('A1'!F14+$C325*('A1'!F12-'A1'!F14)))</f>
        <v>6372.4847851149025</v>
      </c>
      <c r="G325" s="217">
        <f ca="1">F325*(1+('A1'!G14+$C325*('A1'!G12-'A1'!G14)))</f>
        <v>7342.667153474491</v>
      </c>
      <c r="H325" s="217">
        <f ca="1">G325*(1+('A1'!H14+$C325*('A1'!H12-'A1'!H14)))</f>
        <v>8296.8183493465913</v>
      </c>
      <c r="I325" s="217">
        <f ca="1">H325*(1+('A1'!I14+$C325*('A1'!I12-'A1'!I14)))</f>
        <v>9170.8659454061908</v>
      </c>
      <c r="J325" s="217">
        <f ca="1">I325*(1+('A1'!J14+$C325*('A1'!J12-'A1'!J14)))</f>
        <v>10024.195921309441</v>
      </c>
      <c r="K325" s="216">
        <f ca="1">'A1'!F21+$C325*('A1'!F19-'A1'!F21)</f>
        <v>0.34617663642036167</v>
      </c>
      <c r="L325" s="216">
        <f ca="1">'A1'!G21+$C325*('A1'!G19-'A1'!G21)</f>
        <v>0.33887723148231141</v>
      </c>
      <c r="M325" s="216">
        <f ca="1">'A1'!H21+$C325*('A1'!H19-'A1'!H21)</f>
        <v>0.32772752901328622</v>
      </c>
      <c r="N325" s="216">
        <f ca="1">'A1'!I21+$C325*('A1'!I19-'A1'!I21)</f>
        <v>0.32272752901328622</v>
      </c>
      <c r="O325" s="216">
        <f ca="1">'A1'!J21+$C325*('A1'!J19-'A1'!J21)</f>
        <v>0.31772752901328621</v>
      </c>
      <c r="P325" s="216">
        <f ca="1">'A1'!F28+$C325*('A1'!F26-'A1'!F28)</f>
        <v>0.44462574382743714</v>
      </c>
      <c r="Q325" s="216">
        <f ca="1">'A1'!G28+$C325*('A1'!G26-'A1'!G28)</f>
        <v>0.43732633888938682</v>
      </c>
      <c r="R325" s="216">
        <f ca="1">'A1'!H28+$C325*('A1'!H26-'A1'!H28)</f>
        <v>0.42810178518584913</v>
      </c>
      <c r="S325" s="216">
        <f ca="1">'A1'!I28+$C325*('A1'!I26-'A1'!I28)</f>
        <v>0.42502693395133656</v>
      </c>
      <c r="T325" s="216">
        <f ca="1">'A1'!J28+$C325*('A1'!J26-'A1'!J28)</f>
        <v>0.421952082716824</v>
      </c>
      <c r="U325" s="217">
        <f t="shared" ca="1" si="60"/>
        <v>1333.1086489531549</v>
      </c>
      <c r="V325" s="217">
        <f t="shared" ca="1" si="61"/>
        <v>1643.2626928965967</v>
      </c>
      <c r="W325" s="217">
        <f t="shared" ca="1" si="62"/>
        <v>2025.8398263251554</v>
      </c>
      <c r="X325" s="217">
        <f t="shared" ca="1" si="63"/>
        <v>2313.3100054784363</v>
      </c>
      <c r="Y325" s="217">
        <f t="shared" ca="1" si="64"/>
        <v>2609.5025743287201</v>
      </c>
      <c r="Z325" s="217">
        <f ca="1">F325*('A1'!F35+$C325*('A1'!F33-'A1'!F35))</f>
        <v>362.75464439847099</v>
      </c>
      <c r="AA325" s="217">
        <f ca="1">G325*('A1'!G35+$C325*('A1'!G33-'A1'!G35))</f>
        <v>410.09014519246648</v>
      </c>
      <c r="AB325" s="217">
        <f ca="1">H325*('A1'!H35+$C325*('A1'!H33-'A1'!H35))</f>
        <v>441.68384024396255</v>
      </c>
      <c r="AC325" s="217">
        <f ca="1">I325*('A1'!I35+$C325*('A1'!I33-'A1'!I35))</f>
        <v>464.23250849648332</v>
      </c>
      <c r="AD325" s="217">
        <f ca="1">J325*('A1'!J35+$C325*('A1'!J33-'A1'!J35))</f>
        <v>487.3799847046065</v>
      </c>
      <c r="AE325" s="217">
        <f ca="1">F325*('A1'!F43+$C325*('A1'!F41-'A1'!F43))</f>
        <v>622.59555552894665</v>
      </c>
      <c r="AF325" s="217">
        <f ca="1">G325*('A1'!G43+$C325*('A1'!G41-'A1'!G43))</f>
        <v>686.36345851923465</v>
      </c>
      <c r="AG325" s="217">
        <f ca="1">H325*('A1'!H43+$C325*('A1'!H41-'A1'!H43))</f>
        <v>692.58555167328745</v>
      </c>
      <c r="AH325" s="217">
        <f ca="1">I325*('A1'!I43+$C325*('A1'!I41-'A1'!I43))</f>
        <v>673.8389254971172</v>
      </c>
      <c r="AI325" s="217">
        <f ca="1">J325*('A1'!J43+$C325*('A1'!J41-'A1'!J43))</f>
        <v>686.41725449241005</v>
      </c>
      <c r="AJ325" s="217">
        <f ca="1">(U325-Z325)*DCF!$H$40</f>
        <v>234.82566910223349</v>
      </c>
      <c r="AK325" s="217">
        <f ca="1">(V325-AA325)*DCF!$H$40</f>
        <v>298.42775654439953</v>
      </c>
      <c r="AL325" s="217">
        <f ca="1">(W325-AB325)*DCF!$H$40</f>
        <v>383.36574863164867</v>
      </c>
      <c r="AM325" s="217">
        <f ca="1">(X325-AC325)*DCF!$H$40</f>
        <v>447.47675426963264</v>
      </c>
      <c r="AN325" s="217">
        <f ca="1">(Y325-AD325)*DCF!$H$40</f>
        <v>513.55366668903548</v>
      </c>
      <c r="AO325" s="217">
        <f ca="1">(F325-DCF!$H$7)*DCF!$H$41</f>
        <v>334.10875064163554</v>
      </c>
      <c r="AP325" s="217">
        <f ca="1">(G325-F325)*DCF!$H$41</f>
        <v>321.94278977188452</v>
      </c>
      <c r="AQ325" s="217">
        <f ca="1">(H325-G325)*DCF!$H$41</f>
        <v>316.62304725516282</v>
      </c>
      <c r="AR325" s="217">
        <f ca="1">(I325-H325)*DCF!$H$41</f>
        <v>290.04167736486943</v>
      </c>
      <c r="AS325" s="217">
        <f ca="1">(J325-I325)*DCF!$H$41</f>
        <v>283.16679626200334</v>
      </c>
      <c r="AT325" s="217">
        <f ca="1">(U325-Z325)*(1-DCF!$H$40)+Z325-AE325-AO325</f>
        <v>141.57867368033931</v>
      </c>
      <c r="AU325" s="217">
        <f ca="1">(V325-AA325)*(1-DCF!$H$40)+AA325-AF325-AP325</f>
        <v>336.52868806107807</v>
      </c>
      <c r="AV325" s="217">
        <f ca="1">(W325-AB325)*(1-DCF!$H$40)+AB325-AG325-AQ325</f>
        <v>633.26547876505651</v>
      </c>
      <c r="AW325" s="217">
        <f ca="1">(X325-AC325)*(1-DCF!$H$40)+AC325-AH325-AR325</f>
        <v>901.95264834681711</v>
      </c>
      <c r="AX325" s="217">
        <f ca="1">(Y325-AD325)*(1-DCF!$H$40)+AD325-AI325-AS325</f>
        <v>1126.3648568852711</v>
      </c>
      <c r="AY325" s="218">
        <f t="shared" ca="1" si="65"/>
        <v>0.10456901491415702</v>
      </c>
      <c r="AZ325" s="219">
        <f t="shared" ca="1" si="66"/>
        <v>12.413802982831402</v>
      </c>
      <c r="BA325" s="217">
        <f ca="1">SUMPRODUCT(AT325:AX325,(1+$AY325)^(-{1,2,3,4,5}))</f>
        <v>2164.8582661444129</v>
      </c>
      <c r="BB325" s="217">
        <f t="shared" ca="1" si="67"/>
        <v>32393.85084090809</v>
      </c>
      <c r="BC325" s="217">
        <f t="shared" ca="1" si="68"/>
        <v>19701.454790422998</v>
      </c>
      <c r="BD325" s="217">
        <f t="shared" ca="1" si="69"/>
        <v>21866.313056567411</v>
      </c>
      <c r="BE325" s="217">
        <f ca="1">BD325-(DCF!$J$48-DCF!$J$51)</f>
        <v>21304.173056567412</v>
      </c>
      <c r="BF325" s="220">
        <f ca="1">BE325/DCF!$J$55</f>
        <v>859.74325147354887</v>
      </c>
    </row>
    <row r="326" spans="1:58" ht="15" customHeight="1">
      <c r="A326">
        <v>300</v>
      </c>
      <c r="B326" s="215">
        <f t="shared" ca="1" si="56"/>
        <v>0.47519544250782986</v>
      </c>
      <c r="C326" s="216">
        <f t="shared" ca="1" si="57"/>
        <v>0.48743996682044338</v>
      </c>
      <c r="D326" s="215">
        <f t="shared" ca="1" si="58"/>
        <v>0.84009496861873723</v>
      </c>
      <c r="E326" s="216">
        <f t="shared" ca="1" si="59"/>
        <v>0.71724124117787014</v>
      </c>
      <c r="F326" s="217">
        <f ca="1">DCF!$H$7*(1+('A1'!F14+$C326*('A1'!F12-'A1'!F14)))</f>
        <v>6297.2138121927501</v>
      </c>
      <c r="G326" s="217">
        <f ca="1">F326*(1+('A1'!G14+$C326*('A1'!G12-'A1'!G14)))</f>
        <v>7135.4736946757857</v>
      </c>
      <c r="H326" s="217">
        <f ca="1">G326*(1+('A1'!H14+$C326*('A1'!H12-'A1'!H14)))</f>
        <v>7944.4023373370947</v>
      </c>
      <c r="I326" s="217">
        <f ca="1">H326*(1+('A1'!I14+$C326*('A1'!I12-'A1'!I14)))</f>
        <v>8690.1401832587362</v>
      </c>
      <c r="J326" s="217">
        <f ca="1">I326*(1+('A1'!J14+$C326*('A1'!J12-'A1'!J14)))</f>
        <v>9421.1617074031565</v>
      </c>
      <c r="K326" s="216">
        <f ca="1">'A1'!F21+$C326*('A1'!F19-'A1'!F21)</f>
        <v>0.35319080182487561</v>
      </c>
      <c r="L326" s="216">
        <f ca="1">'A1'!G21+$C326*('A1'!G19-'A1'!G21)</f>
        <v>0.34844200248846674</v>
      </c>
      <c r="M326" s="216">
        <f ca="1">'A1'!H21+$C326*('A1'!H19-'A1'!H21)</f>
        <v>0.33856760282026233</v>
      </c>
      <c r="N326" s="216">
        <f ca="1">'A1'!I21+$C326*('A1'!I19-'A1'!I21)</f>
        <v>0.33356760282026232</v>
      </c>
      <c r="O326" s="216">
        <f ca="1">'A1'!J21+$C326*('A1'!J19-'A1'!J21)</f>
        <v>0.32856760282026232</v>
      </c>
      <c r="P326" s="216">
        <f ca="1">'A1'!F28+$C326*('A1'!F26-'A1'!F28)</f>
        <v>0.44781400082948891</v>
      </c>
      <c r="Q326" s="216">
        <f ca="1">'A1'!G28+$C326*('A1'!G26-'A1'!G28)</f>
        <v>0.44306520149308004</v>
      </c>
      <c r="R326" s="216">
        <f ca="1">'A1'!H28+$C326*('A1'!H26-'A1'!H28)</f>
        <v>0.4357536019907734</v>
      </c>
      <c r="S326" s="216">
        <f ca="1">'A1'!I28+$C326*('A1'!I26-'A1'!I28)</f>
        <v>0.43331640215667122</v>
      </c>
      <c r="T326" s="216">
        <f ca="1">'A1'!J28+$C326*('A1'!J26-'A1'!J28)</f>
        <v>0.43087920232256899</v>
      </c>
      <c r="U326" s="217">
        <f t="shared" ca="1" si="60"/>
        <v>1253.1153052849579</v>
      </c>
      <c r="V326" s="217">
        <f t="shared" ca="1" si="61"/>
        <v>1487.6948615190777</v>
      </c>
      <c r="W326" s="217">
        <f t="shared" ca="1" si="62"/>
        <v>1792.8831479866274</v>
      </c>
      <c r="X326" s="217">
        <f t="shared" ca="1" si="63"/>
        <v>2025.8106757102935</v>
      </c>
      <c r="Y326" s="217">
        <f t="shared" ca="1" si="64"/>
        <v>2266.2905479818478</v>
      </c>
      <c r="Z326" s="217">
        <f ca="1">F326*('A1'!F35+$C326*('A1'!F33-'A1'!F35))</f>
        <v>362.48526027318263</v>
      </c>
      <c r="AA326" s="217">
        <f ca="1">G326*('A1'!G35+$C326*('A1'!G33-'A1'!G35))</f>
        <v>407.61821846008957</v>
      </c>
      <c r="AB326" s="217">
        <f ca="1">H326*('A1'!H35+$C326*('A1'!H33-'A1'!H35))</f>
        <v>434.06752891130736</v>
      </c>
      <c r="AC326" s="217">
        <f ca="1">I326*('A1'!I35+$C326*('A1'!I33-'A1'!I35))</f>
        <v>453.19707091789502</v>
      </c>
      <c r="AD326" s="217">
        <f ca="1">J326*('A1'!J35+$C326*('A1'!J33-'A1'!J35))</f>
        <v>472.47804661377722</v>
      </c>
      <c r="AE326" s="217">
        <f ca="1">F326*('A1'!F43+$C326*('A1'!F41-'A1'!F43))</f>
        <v>631.30324550767307</v>
      </c>
      <c r="AF326" s="217">
        <f ca="1">G326*('A1'!G43+$C326*('A1'!G41-'A1'!G43))</f>
        <v>698.8454477533835</v>
      </c>
      <c r="AG326" s="217">
        <f ca="1">H326*('A1'!H43+$C326*('A1'!H41-'A1'!H43))</f>
        <v>698.62757301020031</v>
      </c>
      <c r="AH326" s="217">
        <f ca="1">I326*('A1'!I43+$C326*('A1'!I41-'A1'!I43))</f>
        <v>677.30605991883749</v>
      </c>
      <c r="AI326" s="217">
        <f ca="1">J326*('A1'!J43+$C326*('A1'!J41-'A1'!J43))</f>
        <v>687.17577741395212</v>
      </c>
      <c r="AJ326" s="217">
        <f ca="1">(U326-Z326)*DCF!$H$40</f>
        <v>215.53247089284963</v>
      </c>
      <c r="AK326" s="217">
        <f ca="1">(V326-AA326)*DCF!$H$40</f>
        <v>261.37854762027513</v>
      </c>
      <c r="AL326" s="217">
        <f ca="1">(W326-AB326)*DCF!$H$40</f>
        <v>328.83337981622742</v>
      </c>
      <c r="AM326" s="217">
        <f ca="1">(X326-AC326)*DCF!$H$40</f>
        <v>380.57249235976042</v>
      </c>
      <c r="AN326" s="217">
        <f ca="1">(Y326-AD326)*DCF!$H$40</f>
        <v>434.10262533107306</v>
      </c>
      <c r="AO326" s="217">
        <f ca="1">(F326-DCF!$H$7)*DCF!$H$41</f>
        <v>309.13102706954521</v>
      </c>
      <c r="AP326" s="217">
        <f ca="1">(G326-F326)*DCF!$H$41</f>
        <v>278.16597571933534</v>
      </c>
      <c r="AQ326" s="217">
        <f ca="1">(H326-G326)*DCF!$H$41</f>
        <v>268.43277350536255</v>
      </c>
      <c r="AR326" s="217">
        <f ca="1">(I326-H326)*DCF!$H$41</f>
        <v>247.46370412856641</v>
      </c>
      <c r="AS326" s="217">
        <f ca="1">(J326-I326)*DCF!$H$41</f>
        <v>242.5802782463272</v>
      </c>
      <c r="AT326" s="217">
        <f ca="1">(U326-Z326)*(1-DCF!$H$40)+Z326-AE326-AO326</f>
        <v>97.148561814890172</v>
      </c>
      <c r="AU326" s="217">
        <f ca="1">(V326-AA326)*(1-DCF!$H$40)+AA326-AF326-AP326</f>
        <v>249.30489042608366</v>
      </c>
      <c r="AV326" s="217">
        <f ca="1">(W326-AB326)*(1-DCF!$H$40)+AB326-AG326-AQ326</f>
        <v>496.98942165483697</v>
      </c>
      <c r="AW326" s="217">
        <f ca="1">(X326-AC326)*(1-DCF!$H$40)+AC326-AH326-AR326</f>
        <v>720.46841930312917</v>
      </c>
      <c r="AX326" s="217">
        <f ca="1">(Y326-AD326)*(1-DCF!$H$40)+AD326-AI326-AS326</f>
        <v>902.43186699049534</v>
      </c>
      <c r="AY326" s="218">
        <f t="shared" ca="1" si="65"/>
        <v>0.10684482482355741</v>
      </c>
      <c r="AZ326" s="219">
        <f t="shared" ca="1" si="66"/>
        <v>12.868964964711481</v>
      </c>
      <c r="BA326" s="217">
        <f ca="1">SUMPRODUCT(AT326:AX326,(1+$AY326)^(-{1,2,3,4,5}))</f>
        <v>1681.0341187054571</v>
      </c>
      <c r="BB326" s="217">
        <f t="shared" ca="1" si="67"/>
        <v>29164.813661835182</v>
      </c>
      <c r="BC326" s="217">
        <f t="shared" ca="1" si="68"/>
        <v>17555.997565129866</v>
      </c>
      <c r="BD326" s="217">
        <f t="shared" ca="1" si="69"/>
        <v>19237.031683835325</v>
      </c>
      <c r="BE326" s="217">
        <f ca="1">BD326-(DCF!$J$48-DCF!$J$51)</f>
        <v>18674.891683835325</v>
      </c>
      <c r="BF326" s="220">
        <f ca="1">BE326/DCF!$J$55</f>
        <v>753.63695434437329</v>
      </c>
    </row>
    <row r="327" spans="1:58" ht="15" customHeight="1">
      <c r="A327">
        <v>301</v>
      </c>
      <c r="B327" s="215">
        <f t="shared" ca="1" si="56"/>
        <v>1.8698138144443321E-2</v>
      </c>
      <c r="C327" s="216">
        <f t="shared" ca="1" si="57"/>
        <v>9.6690584196299389E-2</v>
      </c>
      <c r="D327" s="215">
        <f t="shared" ca="1" si="58"/>
        <v>7.0795244559153425E-2</v>
      </c>
      <c r="E327" s="216">
        <f t="shared" ca="1" si="59"/>
        <v>0.18814255839542715</v>
      </c>
      <c r="F327" s="217">
        <f ca="1">DCF!$H$7*(1+('A1'!F14+$C327*('A1'!F12-'A1'!F14)))</f>
        <v>6066.5855552805733</v>
      </c>
      <c r="G327" s="217">
        <f ca="1">F327*(1+('A1'!G14+$C327*('A1'!G12-'A1'!G14)))</f>
        <v>6518.5679438099442</v>
      </c>
      <c r="H327" s="217">
        <f ca="1">G327*(1+('A1'!H14+$C327*('A1'!H12-'A1'!H14)))</f>
        <v>6926.433279539774</v>
      </c>
      <c r="I327" s="217">
        <f ca="1">H327*(1+('A1'!I14+$C327*('A1'!I12-'A1'!I14)))</f>
        <v>7333.0298227343483</v>
      </c>
      <c r="J327" s="217">
        <f ca="1">I327*(1+('A1'!J14+$C327*('A1'!J12-'A1'!J14)))</f>
        <v>7749.3137594953005</v>
      </c>
      <c r="K327" s="216">
        <f ca="1">'A1'!F21+$C327*('A1'!F19-'A1'!F21)</f>
        <v>0.37468201786920352</v>
      </c>
      <c r="L327" s="216">
        <f ca="1">'A1'!G21+$C327*('A1'!G19-'A1'!G21)</f>
        <v>0.37774820618527755</v>
      </c>
      <c r="M327" s="216">
        <f ca="1">'A1'!H21+$C327*('A1'!H19-'A1'!H21)</f>
        <v>0.37178130034331458</v>
      </c>
      <c r="N327" s="216">
        <f ca="1">'A1'!I21+$C327*('A1'!I19-'A1'!I21)</f>
        <v>0.36678130034331458</v>
      </c>
      <c r="O327" s="216">
        <f ca="1">'A1'!J21+$C327*('A1'!J19-'A1'!J21)</f>
        <v>0.36178130034331457</v>
      </c>
      <c r="P327" s="216">
        <f ca="1">'A1'!F28+$C327*('A1'!F26-'A1'!F28)</f>
        <v>0.45758273539509253</v>
      </c>
      <c r="Q327" s="216">
        <f ca="1">'A1'!G28+$C327*('A1'!G26-'A1'!G28)</f>
        <v>0.46064892371116656</v>
      </c>
      <c r="R327" s="216">
        <f ca="1">'A1'!H28+$C327*('A1'!H26-'A1'!H28)</f>
        <v>0.45919856494822209</v>
      </c>
      <c r="S327" s="216">
        <f ca="1">'A1'!I28+$C327*('A1'!I26-'A1'!I28)</f>
        <v>0.45871511202724058</v>
      </c>
      <c r="T327" s="216">
        <f ca="1">'A1'!J28+$C327*('A1'!J26-'A1'!J28)</f>
        <v>0.45823165910625907</v>
      </c>
      <c r="U327" s="217">
        <f t="shared" ca="1" si="60"/>
        <v>1017.5802249582445</v>
      </c>
      <c r="V327" s="217">
        <f t="shared" ca="1" si="61"/>
        <v>1053.4192886847222</v>
      </c>
      <c r="W327" s="217">
        <f t="shared" ca="1" si="62"/>
        <v>1170.7066859569961</v>
      </c>
      <c r="X327" s="217">
        <f t="shared" ca="1" si="63"/>
        <v>1279.6400122608557</v>
      </c>
      <c r="Y327" s="217">
        <f t="shared" ca="1" si="64"/>
        <v>1394.7760498682576</v>
      </c>
      <c r="Z327" s="217">
        <f ca="1">F327*('A1'!F35+$C327*('A1'!F33-'A1'!F35))</f>
        <v>361.06222480974986</v>
      </c>
      <c r="AA327" s="217">
        <f ca="1">G327*('A1'!G35+$C327*('A1'!G33-'A1'!G35))</f>
        <v>397.84837109011397</v>
      </c>
      <c r="AB327" s="217">
        <f ca="1">H327*('A1'!H35+$C327*('A1'!H33-'A1'!H35))</f>
        <v>408.2190670902371</v>
      </c>
      <c r="AC327" s="217">
        <f ca="1">I327*('A1'!I35+$C327*('A1'!I33-'A1'!I35))</f>
        <v>416.80731046872336</v>
      </c>
      <c r="AD327" s="217">
        <f ca="1">J327*('A1'!J35+$C327*('A1'!J33-'A1'!J35))</f>
        <v>424.97014243742456</v>
      </c>
      <c r="AE327" s="217">
        <f ca="1">F327*('A1'!F43+$C327*('A1'!F41-'A1'!F43))</f>
        <v>655.59277705252487</v>
      </c>
      <c r="AF327" s="217">
        <f ca="1">G327*('A1'!G43+$C327*('A1'!G41-'A1'!G43))</f>
        <v>727.57536854678472</v>
      </c>
      <c r="AG327" s="217">
        <f ca="1">H327*('A1'!H43+$C327*('A1'!H41-'A1'!H43))</f>
        <v>703.83526354483763</v>
      </c>
      <c r="AH327" s="217">
        <f ca="1">I327*('A1'!I43+$C327*('A1'!I41-'A1'!I43))</f>
        <v>671.82161034764567</v>
      </c>
      <c r="AI327" s="217">
        <f ca="1">J327*('A1'!J43+$C327*('A1'!J41-'A1'!J43))</f>
        <v>671.21323974616632</v>
      </c>
      <c r="AJ327" s="217">
        <f ca="1">(U327-Z327)*DCF!$H$40</f>
        <v>158.87735603593569</v>
      </c>
      <c r="AK327" s="217">
        <f ca="1">(V327-AA327)*DCF!$H$40</f>
        <v>158.64816205789521</v>
      </c>
      <c r="AL327" s="217">
        <f ca="1">(W327-AB327)*DCF!$H$40</f>
        <v>184.52200376575567</v>
      </c>
      <c r="AM327" s="217">
        <f ca="1">(X327-AC327)*DCF!$H$40</f>
        <v>208.80551383369601</v>
      </c>
      <c r="AN327" s="217">
        <f ca="1">(Y327-AD327)*DCF!$H$40</f>
        <v>234.69302959826157</v>
      </c>
      <c r="AO327" s="217">
        <f ca="1">(F327-DCF!$H$7)*DCF!$H$41</f>
        <v>232.59994708705125</v>
      </c>
      <c r="AP327" s="217">
        <f ca="1">(G327-F327)*DCF!$H$41</f>
        <v>149.98465838638359</v>
      </c>
      <c r="AQ327" s="217">
        <f ca="1">(H327-G327)*DCF!$H$41</f>
        <v>135.34497051119283</v>
      </c>
      <c r="AR327" s="217">
        <f ca="1">(I327-H327)*DCF!$H$41</f>
        <v>134.92393770152361</v>
      </c>
      <c r="AS327" s="217">
        <f ca="1">(J327-I327)*DCF!$H$41</f>
        <v>138.13857714673563</v>
      </c>
      <c r="AT327" s="217">
        <f ca="1">(U327-Z327)*(1-DCF!$H$40)+Z327-AE327-AO327</f>
        <v>-29.489855217267348</v>
      </c>
      <c r="AU327" s="217">
        <f ca="1">(V327-AA327)*(1-DCF!$H$40)+AA327-AF327-AP327</f>
        <v>17.211099693658724</v>
      </c>
      <c r="AV327" s="217">
        <f ca="1">(W327-AB327)*(1-DCF!$H$40)+AB327-AG327-AQ327</f>
        <v>147.00444813520997</v>
      </c>
      <c r="AW327" s="217">
        <f ca="1">(X327-AC327)*(1-DCF!$H$40)+AC327-AH327-AR327</f>
        <v>264.0889503779905</v>
      </c>
      <c r="AX327" s="217">
        <f ca="1">(Y327-AD327)*(1-DCF!$H$40)+AD327-AI327-AS327</f>
        <v>350.73120337709406</v>
      </c>
      <c r="AY327" s="218">
        <f t="shared" ca="1" si="65"/>
        <v>9.6262851167908545E-2</v>
      </c>
      <c r="AZ327" s="219">
        <f t="shared" ca="1" si="66"/>
        <v>10.752570233581709</v>
      </c>
      <c r="BA327" s="217">
        <f ca="1">SUMPRODUCT(AT327:AX327,(1+$AY327)^(-{1,2,3,4,5}))</f>
        <v>503.36323267641467</v>
      </c>
      <c r="BB327" s="217">
        <f t="shared" ca="1" si="67"/>
        <v>14997.427436326105</v>
      </c>
      <c r="BC327" s="217">
        <f t="shared" ca="1" si="68"/>
        <v>9472.0347301802303</v>
      </c>
      <c r="BD327" s="217">
        <f t="shared" ca="1" si="69"/>
        <v>9975.3979628566449</v>
      </c>
      <c r="BE327" s="217">
        <f ca="1">BD327-(DCF!$J$48-DCF!$J$51)</f>
        <v>9413.2579628566455</v>
      </c>
      <c r="BF327" s="220">
        <f ca="1">BE327/DCF!$J$55</f>
        <v>379.87792281150445</v>
      </c>
    </row>
    <row r="328" spans="1:58" ht="15" customHeight="1">
      <c r="A328">
        <v>302</v>
      </c>
      <c r="B328" s="215">
        <f t="shared" ca="1" si="56"/>
        <v>0.41141195385919471</v>
      </c>
      <c r="C328" s="216">
        <f t="shared" ca="1" si="57"/>
        <v>0.45354820794442274</v>
      </c>
      <c r="D328" s="215">
        <f t="shared" ca="1" si="58"/>
        <v>0.94623568071191044</v>
      </c>
      <c r="E328" s="216">
        <f t="shared" ca="1" si="59"/>
        <v>0.83604220163699206</v>
      </c>
      <c r="F328" s="217">
        <f ca="1">DCF!$H$7*(1+('A1'!F14+$C328*('A1'!F12-'A1'!F14)))</f>
        <v>6277.2102047122407</v>
      </c>
      <c r="G328" s="217">
        <f ca="1">F328*(1+('A1'!G14+$C328*('A1'!G12-'A1'!G14)))</f>
        <v>7080.8954328806267</v>
      </c>
      <c r="H328" s="217">
        <f ca="1">G328*(1+('A1'!H14+$C328*('A1'!H12-'A1'!H14)))</f>
        <v>7852.4387709738885</v>
      </c>
      <c r="I328" s="217">
        <f ca="1">H328*(1+('A1'!I14+$C328*('A1'!I12-'A1'!I14)))</f>
        <v>8565.5920674537483</v>
      </c>
      <c r="J328" s="217">
        <f ca="1">I328*(1+('A1'!J14+$C328*('A1'!J12-'A1'!J14)))</f>
        <v>9265.8152960787993</v>
      </c>
      <c r="K328" s="216">
        <f ca="1">'A1'!F21+$C328*('A1'!F19-'A1'!F21)</f>
        <v>0.35505484856305675</v>
      </c>
      <c r="L328" s="216">
        <f ca="1">'A1'!G21+$C328*('A1'!G19-'A1'!G21)</f>
        <v>0.35098388440416828</v>
      </c>
      <c r="M328" s="216">
        <f ca="1">'A1'!H21+$C328*('A1'!H19-'A1'!H21)</f>
        <v>0.34144840232472407</v>
      </c>
      <c r="N328" s="216">
        <f ca="1">'A1'!I21+$C328*('A1'!I19-'A1'!I21)</f>
        <v>0.33644840232472406</v>
      </c>
      <c r="O328" s="216">
        <f ca="1">'A1'!J21+$C328*('A1'!J19-'A1'!J21)</f>
        <v>0.33144840232472406</v>
      </c>
      <c r="P328" s="216">
        <f ca="1">'A1'!F28+$C328*('A1'!F26-'A1'!F28)</f>
        <v>0.44866129480138944</v>
      </c>
      <c r="Q328" s="216">
        <f ca="1">'A1'!G28+$C328*('A1'!G26-'A1'!G28)</f>
        <v>0.44459033064250097</v>
      </c>
      <c r="R328" s="216">
        <f ca="1">'A1'!H28+$C328*('A1'!H26-'A1'!H28)</f>
        <v>0.43778710752333466</v>
      </c>
      <c r="S328" s="216">
        <f ca="1">'A1'!I28+$C328*('A1'!I26-'A1'!I28)</f>
        <v>0.43551936648361256</v>
      </c>
      <c r="T328" s="216">
        <f ca="1">'A1'!J28+$C328*('A1'!J26-'A1'!J28)</f>
        <v>0.43325162544389045</v>
      </c>
      <c r="U328" s="217">
        <f t="shared" ca="1" si="60"/>
        <v>1232.1150278929731</v>
      </c>
      <c r="V328" s="217">
        <f t="shared" ca="1" si="61"/>
        <v>1447.5176070390769</v>
      </c>
      <c r="W328" s="217">
        <f t="shared" ca="1" si="62"/>
        <v>1733.5396417233869</v>
      </c>
      <c r="X328" s="217">
        <f t="shared" ca="1" si="63"/>
        <v>1953.231070619091</v>
      </c>
      <c r="Y328" s="217">
        <f t="shared" ca="1" si="64"/>
        <v>2180.2460818684885</v>
      </c>
      <c r="Z328" s="217">
        <f ca="1">F328*('A1'!F35+$C328*('A1'!F33-'A1'!F35))</f>
        <v>362.39752508654607</v>
      </c>
      <c r="AA328" s="217">
        <f ca="1">G328*('A1'!G35+$C328*('A1'!G33-'A1'!G35))</f>
        <v>406.9002424963503</v>
      </c>
      <c r="AB328" s="217">
        <f ca="1">H328*('A1'!H35+$C328*('A1'!H33-'A1'!H35))</f>
        <v>431.97027140017968</v>
      </c>
      <c r="AC328" s="217">
        <f ca="1">I328*('A1'!I35+$C328*('A1'!I33-'A1'!I35))</f>
        <v>450.18543272619809</v>
      </c>
      <c r="AD328" s="217">
        <f ca="1">J328*('A1'!J35+$C328*('A1'!J33-'A1'!J35))</f>
        <v>468.45572950824601</v>
      </c>
      <c r="AE328" s="217">
        <f ca="1">F328*('A1'!F43+$C328*('A1'!F41-'A1'!F43))</f>
        <v>633.55277373359286</v>
      </c>
      <c r="AF328" s="217">
        <f ca="1">G328*('A1'!G43+$C328*('A1'!G41-'A1'!G43))</f>
        <v>701.89951458340215</v>
      </c>
      <c r="AG328" s="217">
        <f ca="1">H328*('A1'!H43+$C328*('A1'!H41-'A1'!H43))</f>
        <v>699.85498731236032</v>
      </c>
      <c r="AH328" s="217">
        <f ca="1">I328*('A1'!I43+$C328*('A1'!I41-'A1'!I43))</f>
        <v>677.75943378192471</v>
      </c>
      <c r="AI328" s="217">
        <f ca="1">J328*('A1'!J43+$C328*('A1'!J41-'A1'!J43))</f>
        <v>686.83608935327231</v>
      </c>
      <c r="AJ328" s="217">
        <f ca="1">(U328-Z328)*DCF!$H$40</f>
        <v>210.47163567915536</v>
      </c>
      <c r="AK328" s="217">
        <f ca="1">(V328-AA328)*DCF!$H$40</f>
        <v>251.82940221933984</v>
      </c>
      <c r="AL328" s="217">
        <f ca="1">(W328-AB328)*DCF!$H$40</f>
        <v>314.97978761821616</v>
      </c>
      <c r="AM328" s="217">
        <f ca="1">(X328-AC328)*DCF!$H$40</f>
        <v>363.73704437008007</v>
      </c>
      <c r="AN328" s="217">
        <f ca="1">(Y328-AD328)*DCF!$H$40</f>
        <v>414.25326527117869</v>
      </c>
      <c r="AO328" s="217">
        <f ca="1">(F328-DCF!$H$7)*DCF!$H$41</f>
        <v>302.49308207301237</v>
      </c>
      <c r="AP328" s="217">
        <f ca="1">(G328-F328)*DCF!$H$41</f>
        <v>266.69281249923108</v>
      </c>
      <c r="AQ328" s="217">
        <f ca="1">(H328-G328)*DCF!$H$41</f>
        <v>256.02693142697132</v>
      </c>
      <c r="AR328" s="217">
        <f ca="1">(I328-H328)*DCF!$H$41</f>
        <v>236.65093212521151</v>
      </c>
      <c r="AS328" s="217">
        <f ca="1">(J328-I328)*DCF!$H$41</f>
        <v>232.36025209135829</v>
      </c>
      <c r="AT328" s="217">
        <f ca="1">(U328-Z328)*(1-DCF!$H$40)+Z328-AE328-AO328</f>
        <v>85.597536407212601</v>
      </c>
      <c r="AU328" s="217">
        <f ca="1">(V328-AA328)*(1-DCF!$H$40)+AA328-AF328-AP328</f>
        <v>227.09587773710393</v>
      </c>
      <c r="AV328" s="217">
        <f ca="1">(W328-AB328)*(1-DCF!$H$40)+AB328-AG328-AQ328</f>
        <v>462.67793536583923</v>
      </c>
      <c r="AW328" s="217">
        <f ca="1">(X328-AC328)*(1-DCF!$H$40)+AC328-AH328-AR328</f>
        <v>675.08366034187463</v>
      </c>
      <c r="AX328" s="217">
        <f ca="1">(Y328-AD328)*(1-DCF!$H$40)+AD328-AI328-AS328</f>
        <v>846.7964751526797</v>
      </c>
      <c r="AY328" s="218">
        <f t="shared" ca="1" si="65"/>
        <v>0.10922084403273985</v>
      </c>
      <c r="AZ328" s="219">
        <f t="shared" ca="1" si="66"/>
        <v>13.344168806547968</v>
      </c>
      <c r="BA328" s="217">
        <f ca="1">SUMPRODUCT(AT328:AX328,(1+$AY328)^(-{1,2,3,4,5}))</f>
        <v>1551.0130194853896</v>
      </c>
      <c r="BB328" s="217">
        <f t="shared" ca="1" si="67"/>
        <v>29093.571756267913</v>
      </c>
      <c r="BC328" s="217">
        <f t="shared" ca="1" si="68"/>
        <v>17326.34395549152</v>
      </c>
      <c r="BD328" s="217">
        <f t="shared" ca="1" si="69"/>
        <v>18877.356974976909</v>
      </c>
      <c r="BE328" s="217">
        <f ca="1">BD328-(DCF!$J$48-DCF!$J$51)</f>
        <v>18315.216974976909</v>
      </c>
      <c r="BF328" s="220">
        <f ca="1">BE328/DCF!$J$55</f>
        <v>739.12205612017715</v>
      </c>
    </row>
    <row r="329" spans="1:58" ht="15" customHeight="1">
      <c r="A329">
        <v>303</v>
      </c>
      <c r="B329" s="215">
        <f t="shared" ca="1" si="56"/>
        <v>0.18449133082944869</v>
      </c>
      <c r="C329" s="216">
        <f t="shared" ca="1" si="57"/>
        <v>0.30371971522231539</v>
      </c>
      <c r="D329" s="215">
        <f t="shared" ca="1" si="58"/>
        <v>0.50175342977822579</v>
      </c>
      <c r="E329" s="216">
        <f t="shared" ca="1" si="59"/>
        <v>0.5008774848688079</v>
      </c>
      <c r="F329" s="217">
        <f ca="1">DCF!$H$7*(1+('A1'!F14+$C329*('A1'!F12-'A1'!F14)))</f>
        <v>6188.778371806402</v>
      </c>
      <c r="G329" s="217">
        <f ca="1">F329*(1+('A1'!G14+$C329*('A1'!G12-'A1'!G14)))</f>
        <v>6842.0531748136464</v>
      </c>
      <c r="H329" s="217">
        <f ca="1">G329*(1+('A1'!H14+$C329*('A1'!H12-'A1'!H14)))</f>
        <v>7454.3044709870728</v>
      </c>
      <c r="I329" s="217">
        <f ca="1">H329*(1+('A1'!I14+$C329*('A1'!I12-'A1'!I14)))</f>
        <v>8030.7814253362021</v>
      </c>
      <c r="J329" s="217">
        <f ca="1">I329*(1+('A1'!J14+$C329*('A1'!J12-'A1'!J14)))</f>
        <v>8603.0579619291166</v>
      </c>
      <c r="K329" s="216">
        <f ca="1">'A1'!F21+$C329*('A1'!F19-'A1'!F21)</f>
        <v>0.36329541566277268</v>
      </c>
      <c r="L329" s="216">
        <f ca="1">'A1'!G21+$C329*('A1'!G19-'A1'!G21)</f>
        <v>0.36222102135832634</v>
      </c>
      <c r="M329" s="216">
        <f ca="1">'A1'!H21+$C329*('A1'!H19-'A1'!H21)</f>
        <v>0.35418382420610317</v>
      </c>
      <c r="N329" s="216">
        <f ca="1">'A1'!I21+$C329*('A1'!I19-'A1'!I21)</f>
        <v>0.34918382420610317</v>
      </c>
      <c r="O329" s="216">
        <f ca="1">'A1'!J21+$C329*('A1'!J19-'A1'!J21)</f>
        <v>0.34418382420610316</v>
      </c>
      <c r="P329" s="216">
        <f ca="1">'A1'!F28+$C329*('A1'!F26-'A1'!F28)</f>
        <v>0.45240700711944215</v>
      </c>
      <c r="Q329" s="216">
        <f ca="1">'A1'!G28+$C329*('A1'!G26-'A1'!G28)</f>
        <v>0.45133261281499581</v>
      </c>
      <c r="R329" s="216">
        <f ca="1">'A1'!H28+$C329*('A1'!H26-'A1'!H28)</f>
        <v>0.44677681708666112</v>
      </c>
      <c r="S329" s="216">
        <f ca="1">'A1'!I28+$C329*('A1'!I26-'A1'!I28)</f>
        <v>0.44525821851054953</v>
      </c>
      <c r="T329" s="216">
        <f ca="1">'A1'!J28+$C329*('A1'!J26-'A1'!J28)</f>
        <v>0.44373961993443795</v>
      </c>
      <c r="U329" s="217">
        <f t="shared" ca="1" si="60"/>
        <v>1140.5768598617492</v>
      </c>
      <c r="V329" s="217">
        <f t="shared" ca="1" si="61"/>
        <v>1275.6759492368876</v>
      </c>
      <c r="W329" s="217">
        <f t="shared" ca="1" si="62"/>
        <v>1483.6999815137469</v>
      </c>
      <c r="X329" s="217">
        <f t="shared" ca="1" si="63"/>
        <v>1650.7910251811579</v>
      </c>
      <c r="Y329" s="217">
        <f t="shared" ca="1" si="64"/>
        <v>1824.506902425223</v>
      </c>
      <c r="Z329" s="217">
        <f ca="1">F329*('A1'!F35+$C329*('A1'!F33-'A1'!F35))</f>
        <v>361.92843228508877</v>
      </c>
      <c r="AA329" s="217">
        <f ca="1">G329*('A1'!G35+$C329*('A1'!G33-'A1'!G35))</f>
        <v>403.42663242054266</v>
      </c>
      <c r="AB329" s="217">
        <f ca="1">H329*('A1'!H35+$C329*('A1'!H33-'A1'!H35))</f>
        <v>422.35405671702949</v>
      </c>
      <c r="AC329" s="217">
        <f ca="1">I329*('A1'!I35+$C329*('A1'!I33-'A1'!I35))</f>
        <v>436.51604289931043</v>
      </c>
      <c r="AD329" s="217">
        <f ca="1">J329*('A1'!J35+$C329*('A1'!J33-'A1'!J35))</f>
        <v>450.41622609717228</v>
      </c>
      <c r="AE329" s="217">
        <f ca="1">F329*('A1'!F43+$C329*('A1'!F41-'A1'!F43))</f>
        <v>643.17254080552289</v>
      </c>
      <c r="AF329" s="217">
        <f ca="1">G329*('A1'!G43+$C329*('A1'!G41-'A1'!G43))</f>
        <v>714.10378964090751</v>
      </c>
      <c r="AG329" s="217">
        <f ca="1">H329*('A1'!H43+$C329*('A1'!H41-'A1'!H43))</f>
        <v>703.46129636484068</v>
      </c>
      <c r="AH329" s="217">
        <f ca="1">I329*('A1'!I43+$C329*('A1'!I41-'A1'!I43))</f>
        <v>677.55550274388725</v>
      </c>
      <c r="AI329" s="217">
        <f ca="1">J329*('A1'!J43+$C329*('A1'!J41-'A1'!J43))</f>
        <v>682.82307557528395</v>
      </c>
      <c r="AJ329" s="217">
        <f ca="1">(U329-Z329)*DCF!$H$40</f>
        <v>188.43291947355181</v>
      </c>
      <c r="AK329" s="217">
        <f ca="1">(V329-AA329)*DCF!$H$40</f>
        <v>211.08433466955546</v>
      </c>
      <c r="AL329" s="217">
        <f ca="1">(W329-AB329)*DCF!$H$40</f>
        <v>256.84571380080564</v>
      </c>
      <c r="AM329" s="217">
        <f ca="1">(X329-AC329)*DCF!$H$40</f>
        <v>293.85454571220708</v>
      </c>
      <c r="AN329" s="217">
        <f ca="1">(Y329-AD329)*DCF!$H$40</f>
        <v>332.52994367138825</v>
      </c>
      <c r="AO329" s="217">
        <f ca="1">(F329-DCF!$H$7)*DCF!$H$41</f>
        <v>273.14809300824021</v>
      </c>
      <c r="AP329" s="217">
        <f ca="1">(G329-F329)*DCF!$H$41</f>
        <v>216.78100883593731</v>
      </c>
      <c r="AQ329" s="217">
        <f ca="1">(H329-G329)*DCF!$H$41</f>
        <v>203.16787519526267</v>
      </c>
      <c r="AR329" s="217">
        <f ca="1">(I329-H329)*DCF!$H$41</f>
        <v>191.29661079716709</v>
      </c>
      <c r="AS329" s="217">
        <f ca="1">(J329-I329)*DCF!$H$41</f>
        <v>189.90275511111739</v>
      </c>
      <c r="AT329" s="217">
        <f ca="1">(U329-Z329)*(1-DCF!$H$40)+Z329-AE329-AO329</f>
        <v>35.823306574434298</v>
      </c>
      <c r="AU329" s="217">
        <f ca="1">(V329-AA329)*(1-DCF!$H$40)+AA329-AF329-AP329</f>
        <v>133.70681609048745</v>
      </c>
      <c r="AV329" s="217">
        <f ca="1">(W329-AB329)*(1-DCF!$H$40)+AB329-AG329-AQ329</f>
        <v>320.22509615283786</v>
      </c>
      <c r="AW329" s="217">
        <f ca="1">(X329-AC329)*(1-DCF!$H$40)+AC329-AH329-AR329</f>
        <v>488.08436592789656</v>
      </c>
      <c r="AX329" s="217">
        <f ca="1">(Y329-AD329)*(1-DCF!$H$40)+AD329-AI329-AS329</f>
        <v>619.25112806743334</v>
      </c>
      <c r="AY329" s="218">
        <f t="shared" ca="1" si="65"/>
        <v>0.10251754969737616</v>
      </c>
      <c r="AZ329" s="219">
        <f t="shared" ca="1" si="66"/>
        <v>12.003509939475231</v>
      </c>
      <c r="BA329" s="217">
        <f ca="1">SUMPRODUCT(AT329:AX329,(1+$AY329)^(-{1,2,3,4,5}))</f>
        <v>1091.9050865486181</v>
      </c>
      <c r="BB329" s="217">
        <f t="shared" ca="1" si="67"/>
        <v>21900.486737902331</v>
      </c>
      <c r="BC329" s="217">
        <f t="shared" ca="1" si="68"/>
        <v>13443.929024773355</v>
      </c>
      <c r="BD329" s="217">
        <f t="shared" ca="1" si="69"/>
        <v>14535.834111321974</v>
      </c>
      <c r="BE329" s="217">
        <f ca="1">BD329-(DCF!$J$48-DCF!$J$51)</f>
        <v>13973.694111321975</v>
      </c>
      <c r="BF329" s="220">
        <f ca="1">BE329/DCF!$J$55</f>
        <v>563.91718084834372</v>
      </c>
    </row>
    <row r="330" spans="1:58" ht="15" customHeight="1">
      <c r="A330">
        <v>304</v>
      </c>
      <c r="B330" s="215">
        <f t="shared" ca="1" si="56"/>
        <v>0.19121617935320723</v>
      </c>
      <c r="C330" s="216">
        <f t="shared" ca="1" si="57"/>
        <v>0.30920557834004808</v>
      </c>
      <c r="D330" s="215">
        <f t="shared" ca="1" si="58"/>
        <v>0.64435883865307242</v>
      </c>
      <c r="E330" s="216">
        <f t="shared" ca="1" si="59"/>
        <v>0.57831222370874469</v>
      </c>
      <c r="F330" s="217">
        <f ca="1">DCF!$H$7*(1+('A1'!F14+$C330*('A1'!F12-'A1'!F14)))</f>
        <v>6192.016240130095</v>
      </c>
      <c r="G330" s="217">
        <f ca="1">F330*(1+('A1'!G14+$C330*('A1'!G12-'A1'!G14)))</f>
        <v>6850.7281089309608</v>
      </c>
      <c r="H330" s="217">
        <f ca="1">G330*(1+('A1'!H14+$C330*('A1'!H12-'A1'!H14)))</f>
        <v>7468.6413494839235</v>
      </c>
      <c r="I330" s="217">
        <f ca="1">H330*(1+('A1'!I14+$C330*('A1'!I12-'A1'!I14)))</f>
        <v>8049.9145180674623</v>
      </c>
      <c r="J330" s="217">
        <f ca="1">I330*(1+('A1'!J14+$C330*('A1'!J12-'A1'!J14)))</f>
        <v>8626.645737161125</v>
      </c>
      <c r="K330" s="216">
        <f ca="1">'A1'!F21+$C330*('A1'!F19-'A1'!F21)</f>
        <v>0.36299369319129737</v>
      </c>
      <c r="L330" s="216">
        <f ca="1">'A1'!G21+$C330*('A1'!G19-'A1'!G21)</f>
        <v>0.36180958162449639</v>
      </c>
      <c r="M330" s="216">
        <f ca="1">'A1'!H21+$C330*('A1'!H19-'A1'!H21)</f>
        <v>0.35371752584109589</v>
      </c>
      <c r="N330" s="216">
        <f ca="1">'A1'!I21+$C330*('A1'!I19-'A1'!I21)</f>
        <v>0.34871752584109589</v>
      </c>
      <c r="O330" s="216">
        <f ca="1">'A1'!J21+$C330*('A1'!J19-'A1'!J21)</f>
        <v>0.34371752584109588</v>
      </c>
      <c r="P330" s="216">
        <f ca="1">'A1'!F28+$C330*('A1'!F26-'A1'!F28)</f>
        <v>0.45226986054149881</v>
      </c>
      <c r="Q330" s="216">
        <f ca="1">'A1'!G28+$C330*('A1'!G26-'A1'!G28)</f>
        <v>0.45108574897469783</v>
      </c>
      <c r="R330" s="216">
        <f ca="1">'A1'!H28+$C330*('A1'!H26-'A1'!H28)</f>
        <v>0.44644766529959712</v>
      </c>
      <c r="S330" s="216">
        <f ca="1">'A1'!I28+$C330*('A1'!I26-'A1'!I28)</f>
        <v>0.4449016374078969</v>
      </c>
      <c r="T330" s="216">
        <f ca="1">'A1'!J28+$C330*('A1'!J26-'A1'!J28)</f>
        <v>0.44335560951619668</v>
      </c>
      <c r="U330" s="217">
        <f t="shared" ca="1" si="60"/>
        <v>1143.8910754304466</v>
      </c>
      <c r="V330" s="217">
        <f t="shared" ca="1" si="61"/>
        <v>1281.8032179763347</v>
      </c>
      <c r="W330" s="217">
        <f t="shared" ca="1" si="62"/>
        <v>1492.494516512837</v>
      </c>
      <c r="X330" s="217">
        <f t="shared" ca="1" si="63"/>
        <v>1661.3480940128434</v>
      </c>
      <c r="Y330" s="217">
        <f t="shared" ca="1" si="64"/>
        <v>1836.8446291970965</v>
      </c>
      <c r="Z330" s="217">
        <f ca="1">F330*('A1'!F35+$C330*('A1'!F33-'A1'!F35))</f>
        <v>361.9479445947037</v>
      </c>
      <c r="AA330" s="217">
        <f ca="1">G330*('A1'!G35+$C330*('A1'!G33-'A1'!G35))</f>
        <v>403.56230928399538</v>
      </c>
      <c r="AB330" s="217">
        <f ca="1">H330*('A1'!H35+$C330*('A1'!H33-'A1'!H35))</f>
        <v>422.71567972233805</v>
      </c>
      <c r="AC330" s="217">
        <f ca="1">I330*('A1'!I35+$C330*('A1'!I33-'A1'!I35))</f>
        <v>437.02610035814882</v>
      </c>
      <c r="AD330" s="217">
        <f ca="1">J330*('A1'!J35+$C330*('A1'!J33-'A1'!J35))</f>
        <v>451.08327746949959</v>
      </c>
      <c r="AE330" s="217">
        <f ca="1">F330*('A1'!F43+$C330*('A1'!F41-'A1'!F43))</f>
        <v>642.82966716190253</v>
      </c>
      <c r="AF330" s="217">
        <f ca="1">G330*('A1'!G43+$C330*('A1'!G41-'A1'!G43))</f>
        <v>713.69381538302571</v>
      </c>
      <c r="AG330" s="217">
        <f ca="1">H330*('A1'!H43+$C330*('A1'!H41-'A1'!H43))</f>
        <v>703.38024681995682</v>
      </c>
      <c r="AH330" s="217">
        <f ca="1">I330*('A1'!I43+$C330*('A1'!I41-'A1'!I43))</f>
        <v>677.62413262126393</v>
      </c>
      <c r="AI330" s="217">
        <f ca="1">J330*('A1'!J43+$C330*('A1'!J41-'A1'!J43))</f>
        <v>683.0388718942246</v>
      </c>
      <c r="AJ330" s="217">
        <f ca="1">(U330-Z330)*DCF!$H$40</f>
        <v>189.23023766224978</v>
      </c>
      <c r="AK330" s="217">
        <f ca="1">(V330-AA330)*DCF!$H$40</f>
        <v>212.53429990354613</v>
      </c>
      <c r="AL330" s="217">
        <f ca="1">(W330-AB330)*DCF!$H$40</f>
        <v>258.88647850330074</v>
      </c>
      <c r="AM330" s="217">
        <f ca="1">(X330-AC330)*DCF!$H$40</f>
        <v>296.28592246443606</v>
      </c>
      <c r="AN330" s="217">
        <f ca="1">(Y330-AD330)*DCF!$H$40</f>
        <v>335.35424711807849</v>
      </c>
      <c r="AO330" s="217">
        <f ca="1">(F330-DCF!$H$7)*DCF!$H$41</f>
        <v>274.22253879806249</v>
      </c>
      <c r="AP330" s="217">
        <f ca="1">(G330-F330)*DCF!$H$41</f>
        <v>218.58523058522704</v>
      </c>
      <c r="AQ330" s="217">
        <f ca="1">(H330-G330)*DCF!$H$41</f>
        <v>205.0467200686891</v>
      </c>
      <c r="AR330" s="217">
        <f ca="1">(I330-H330)*DCF!$H$41</f>
        <v>192.88817403447908</v>
      </c>
      <c r="AS330" s="217">
        <f ca="1">(J330-I330)*DCF!$H$41</f>
        <v>191.3809853476283</v>
      </c>
      <c r="AT330" s="217">
        <f ca="1">(U330-Z330)*(1-DCF!$H$40)+Z330-AE330-AO330</f>
        <v>37.608631808231735</v>
      </c>
      <c r="AU330" s="217">
        <f ca="1">(V330-AA330)*(1-DCF!$H$40)+AA330-AF330-AP330</f>
        <v>136.98987210453592</v>
      </c>
      <c r="AV330" s="217">
        <f ca="1">(W330-AB330)*(1-DCF!$H$40)+AB330-AG330-AQ330</f>
        <v>325.18107112089024</v>
      </c>
      <c r="AW330" s="217">
        <f ca="1">(X330-AC330)*(1-DCF!$H$40)+AC330-AH330-AR330</f>
        <v>494.54986489266412</v>
      </c>
      <c r="AX330" s="217">
        <f ca="1">(Y330-AD330)*(1-DCF!$H$40)+AD330-AI330-AS330</f>
        <v>627.07052483716507</v>
      </c>
      <c r="AY330" s="218">
        <f t="shared" ca="1" si="65"/>
        <v>0.1040662444741749</v>
      </c>
      <c r="AZ330" s="219">
        <f t="shared" ca="1" si="66"/>
        <v>12.313248894834979</v>
      </c>
      <c r="BA330" s="217">
        <f ca="1">SUMPRODUCT(AT330:AX330,(1+$AY330)^(-{1,2,3,4,5}))</f>
        <v>1103.1494832791614</v>
      </c>
      <c r="BB330" s="217">
        <f t="shared" ca="1" si="67"/>
        <v>22617.525100444716</v>
      </c>
      <c r="BC330" s="217">
        <f t="shared" ca="1" si="68"/>
        <v>13786.988735616409</v>
      </c>
      <c r="BD330" s="217">
        <f t="shared" ca="1" si="69"/>
        <v>14890.13821889557</v>
      </c>
      <c r="BE330" s="217">
        <f ca="1">BD330-(DCF!$J$48-DCF!$J$51)</f>
        <v>14327.998218895571</v>
      </c>
      <c r="BF330" s="220">
        <f ca="1">BE330/DCF!$J$55</f>
        <v>578.21534509282992</v>
      </c>
    </row>
    <row r="331" spans="1:58" ht="15" customHeight="1">
      <c r="A331">
        <v>305</v>
      </c>
      <c r="B331" s="215">
        <f t="shared" ca="1" si="56"/>
        <v>9.8472777655966737E-2</v>
      </c>
      <c r="C331" s="216">
        <f t="shared" ca="1" si="57"/>
        <v>0.22189274171992054</v>
      </c>
      <c r="D331" s="215">
        <f t="shared" ca="1" si="58"/>
        <v>0.29023370966843665</v>
      </c>
      <c r="E331" s="216">
        <f t="shared" ca="1" si="59"/>
        <v>0.3809420623063543</v>
      </c>
      <c r="F331" s="217">
        <f ca="1">DCF!$H$7*(1+('A1'!F14+$C331*('A1'!F12-'A1'!F14)))</f>
        <v>6140.4824227750287</v>
      </c>
      <c r="G331" s="217">
        <f ca="1">F331*(1+('A1'!G14+$C331*('A1'!G12-'A1'!G14)))</f>
        <v>6713.2906401824112</v>
      </c>
      <c r="H331" s="217">
        <f ca="1">G331*(1+('A1'!H14+$C331*('A1'!H12-'A1'!H14)))</f>
        <v>7242.607132786191</v>
      </c>
      <c r="I331" s="217">
        <f ca="1">H331*(1+('A1'!I14+$C331*('A1'!I12-'A1'!I14)))</f>
        <v>7749.3748652759778</v>
      </c>
      <c r="J331" s="217">
        <f ca="1">I331*(1+('A1'!J14+$C331*('A1'!J12-'A1'!J14)))</f>
        <v>8257.2107110227826</v>
      </c>
      <c r="K331" s="216">
        <f ca="1">'A1'!F21+$C331*('A1'!F19-'A1'!F21)</f>
        <v>0.3677958992054044</v>
      </c>
      <c r="L331" s="216">
        <f ca="1">'A1'!G21+$C331*('A1'!G19-'A1'!G21)</f>
        <v>0.36835804437100594</v>
      </c>
      <c r="M331" s="216">
        <f ca="1">'A1'!H21+$C331*('A1'!H19-'A1'!H21)</f>
        <v>0.36113911695380674</v>
      </c>
      <c r="N331" s="216">
        <f ca="1">'A1'!I21+$C331*('A1'!I19-'A1'!I21)</f>
        <v>0.35613911695380673</v>
      </c>
      <c r="O331" s="216">
        <f ca="1">'A1'!J21+$C331*('A1'!J19-'A1'!J21)</f>
        <v>0.35113911695380673</v>
      </c>
      <c r="P331" s="216">
        <f ca="1">'A1'!F28+$C331*('A1'!F26-'A1'!F28)</f>
        <v>0.45445268145700202</v>
      </c>
      <c r="Q331" s="216">
        <f ca="1">'A1'!G28+$C331*('A1'!G26-'A1'!G28)</f>
        <v>0.45501482662260362</v>
      </c>
      <c r="R331" s="216">
        <f ca="1">'A1'!H28+$C331*('A1'!H26-'A1'!H28)</f>
        <v>0.45168643549680482</v>
      </c>
      <c r="S331" s="216">
        <f ca="1">'A1'!I28+$C331*('A1'!I26-'A1'!I28)</f>
        <v>0.45057697178820522</v>
      </c>
      <c r="T331" s="216">
        <f ca="1">'A1'!J28+$C331*('A1'!J26-'A1'!J28)</f>
        <v>0.44946750807960556</v>
      </c>
      <c r="U331" s="217">
        <f t="shared" ca="1" si="60"/>
        <v>1091.4794660658065</v>
      </c>
      <c r="V331" s="217">
        <f t="shared" ca="1" si="61"/>
        <v>1185.7492519608923</v>
      </c>
      <c r="W331" s="217">
        <f t="shared" ca="1" si="62"/>
        <v>1355.6309888965156</v>
      </c>
      <c r="X331" s="217">
        <f t="shared" ca="1" si="63"/>
        <v>1497.8294837648853</v>
      </c>
      <c r="Y331" s="217">
        <f t="shared" ca="1" si="64"/>
        <v>1646.43311148109</v>
      </c>
      <c r="Z331" s="217">
        <f ca="1">F331*('A1'!F35+$C331*('A1'!F33-'A1'!F35))</f>
        <v>361.61630296513908</v>
      </c>
      <c r="AA331" s="217">
        <f ca="1">G331*('A1'!G35+$C331*('A1'!G33-'A1'!G35))</f>
        <v>401.32771503018193</v>
      </c>
      <c r="AB331" s="217">
        <f ca="1">H331*('A1'!H35+$C331*('A1'!H33-'A1'!H35))</f>
        <v>416.87852647433544</v>
      </c>
      <c r="AC331" s="217">
        <f ca="1">I331*('A1'!I35+$C331*('A1'!I33-'A1'!I35))</f>
        <v>428.82938176034838</v>
      </c>
      <c r="AD331" s="217">
        <f ca="1">J331*('A1'!J35+$C331*('A1'!J33-'A1'!J35))</f>
        <v>440.41721833374055</v>
      </c>
      <c r="AE331" s="217">
        <f ca="1">F331*('A1'!F43+$C331*('A1'!F41-'A1'!F43))</f>
        <v>648.20249689980244</v>
      </c>
      <c r="AF331" s="217">
        <f ca="1">G331*('A1'!G43+$C331*('A1'!G41-'A1'!G43))</f>
        <v>719.89135730703083</v>
      </c>
      <c r="AG331" s="217">
        <f ca="1">H331*('A1'!H43+$C331*('A1'!H41-'A1'!H43))</f>
        <v>704.22588055625374</v>
      </c>
      <c r="AH331" s="217">
        <f ca="1">I331*('A1'!I43+$C331*('A1'!I41-'A1'!I43))</f>
        <v>676.00706095971452</v>
      </c>
      <c r="AI331" s="217">
        <f ca="1">J331*('A1'!J43+$C331*('A1'!J41-'A1'!J43))</f>
        <v>679.02143466507255</v>
      </c>
      <c r="AJ331" s="217">
        <f ca="1">(U331-Z331)*DCF!$H$40</f>
        <v>176.62688547036151</v>
      </c>
      <c r="AK331" s="217">
        <f ca="1">(V331-AA331)*DCF!$H$40</f>
        <v>189.83001193723189</v>
      </c>
      <c r="AL331" s="217">
        <f ca="1">(W331-AB331)*DCF!$H$40</f>
        <v>227.17809590616761</v>
      </c>
      <c r="AM331" s="217">
        <f ca="1">(X331-AC331)*DCF!$H$40</f>
        <v>258.69802468509795</v>
      </c>
      <c r="AN331" s="217">
        <f ca="1">(Y331-AD331)*DCF!$H$40</f>
        <v>291.85584614165856</v>
      </c>
      <c r="AO331" s="217">
        <f ca="1">(F331-DCF!$H$7)*DCF!$H$41</f>
        <v>257.12169109358683</v>
      </c>
      <c r="AP331" s="217">
        <f ca="1">(G331-F331)*DCF!$H$41</f>
        <v>190.07918668755124</v>
      </c>
      <c r="AQ331" s="217">
        <f ca="1">(H331-G331)*DCF!$H$41</f>
        <v>175.64700602554063</v>
      </c>
      <c r="AR331" s="217">
        <f ca="1">(I331-H331)*DCF!$H$41</f>
        <v>168.16448420928631</v>
      </c>
      <c r="AS331" s="217">
        <f ca="1">(J331-I331)*DCF!$H$41</f>
        <v>168.5189241300387</v>
      </c>
      <c r="AT331" s="217">
        <f ca="1">(U331-Z331)*(1-DCF!$H$40)+Z331-AE331-AO331</f>
        <v>9.5283926020557601</v>
      </c>
      <c r="AU331" s="217">
        <f ca="1">(V331-AA331)*(1-DCF!$H$40)+AA331-AF331-AP331</f>
        <v>85.948696029078263</v>
      </c>
      <c r="AV331" s="217">
        <f ca="1">(W331-AB331)*(1-DCF!$H$40)+AB331-AG331-AQ331</f>
        <v>248.58000640855374</v>
      </c>
      <c r="AW331" s="217">
        <f ca="1">(X331-AC331)*(1-DCF!$H$40)+AC331-AH331-AR331</f>
        <v>394.95991391078655</v>
      </c>
      <c r="AX331" s="217">
        <f ca="1">(Y331-AD331)*(1-DCF!$H$40)+AD331-AI331-AS331</f>
        <v>507.03690654432023</v>
      </c>
      <c r="AY331" s="218">
        <f t="shared" ca="1" si="65"/>
        <v>0.10011884124612709</v>
      </c>
      <c r="AZ331" s="219">
        <f t="shared" ca="1" si="66"/>
        <v>11.523768249225418</v>
      </c>
      <c r="BA331" s="217">
        <f ca="1">SUMPRODUCT(AT331:AX331,(1+$AY331)^(-{1,2,3,4,5}))</f>
        <v>850.68559673261029</v>
      </c>
      <c r="BB331" s="217">
        <f t="shared" ca="1" si="67"/>
        <v>18973.113614559199</v>
      </c>
      <c r="BC331" s="217">
        <f t="shared" ca="1" si="68"/>
        <v>11774.449023655052</v>
      </c>
      <c r="BD331" s="217">
        <f t="shared" ca="1" si="69"/>
        <v>12625.134620387662</v>
      </c>
      <c r="BE331" s="217">
        <f ca="1">BD331-(DCF!$J$48-DCF!$J$51)</f>
        <v>12062.994620387663</v>
      </c>
      <c r="BF331" s="220">
        <f ca="1">BE331/DCF!$J$55</f>
        <v>486.80970577465985</v>
      </c>
    </row>
    <row r="332" spans="1:58" ht="15" customHeight="1">
      <c r="A332">
        <v>306</v>
      </c>
      <c r="B332" s="215">
        <f t="shared" ca="1" si="56"/>
        <v>0.7415858319706562</v>
      </c>
      <c r="C332" s="216">
        <f t="shared" ca="1" si="57"/>
        <v>0.64054613089483659</v>
      </c>
      <c r="D332" s="215">
        <f t="shared" ca="1" si="58"/>
        <v>0.44568225681309881</v>
      </c>
      <c r="E332" s="216">
        <f t="shared" ca="1" si="59"/>
        <v>0.4720605135007051</v>
      </c>
      <c r="F332" s="217">
        <f ca="1">DCF!$H$7*(1+('A1'!F14+$C332*('A1'!F12-'A1'!F14)))</f>
        <v>6387.580193595204</v>
      </c>
      <c r="G332" s="217">
        <f ca="1">F332*(1+('A1'!G14+$C332*('A1'!G12-'A1'!G14)))</f>
        <v>7384.5659720291014</v>
      </c>
      <c r="H332" s="217">
        <f ca="1">G332*(1+('A1'!H14+$C332*('A1'!H12-'A1'!H14)))</f>
        <v>8368.714441654276</v>
      </c>
      <c r="I332" s="217">
        <f ca="1">H332*(1+('A1'!I14+$C332*('A1'!I12-'A1'!I14)))</f>
        <v>9269.5994527918756</v>
      </c>
      <c r="J332" s="217">
        <f ca="1">I332*(1+('A1'!J14+$C332*('A1'!J12-'A1'!J14)))</f>
        <v>10148.711849941621</v>
      </c>
      <c r="K332" s="216">
        <f ca="1">'A1'!F21+$C332*('A1'!F19-'A1'!F21)</f>
        <v>0.34476996280078398</v>
      </c>
      <c r="L332" s="216">
        <f ca="1">'A1'!G21+$C332*('A1'!G19-'A1'!G21)</f>
        <v>0.33695904018288725</v>
      </c>
      <c r="M332" s="216">
        <f ca="1">'A1'!H21+$C332*('A1'!H19-'A1'!H21)</f>
        <v>0.32555357887393888</v>
      </c>
      <c r="N332" s="216">
        <f ca="1">'A1'!I21+$C332*('A1'!I19-'A1'!I21)</f>
        <v>0.32055357887393887</v>
      </c>
      <c r="O332" s="216">
        <f ca="1">'A1'!J21+$C332*('A1'!J19-'A1'!J21)</f>
        <v>0.31555357887393887</v>
      </c>
      <c r="P332" s="216">
        <f ca="1">'A1'!F28+$C332*('A1'!F26-'A1'!F28)</f>
        <v>0.4439863467276291</v>
      </c>
      <c r="Q332" s="216">
        <f ca="1">'A1'!G28+$C332*('A1'!G26-'A1'!G28)</f>
        <v>0.43617542410973237</v>
      </c>
      <c r="R332" s="216">
        <f ca="1">'A1'!H28+$C332*('A1'!H26-'A1'!H28)</f>
        <v>0.42656723214630982</v>
      </c>
      <c r="S332" s="216">
        <f ca="1">'A1'!I28+$C332*('A1'!I26-'A1'!I28)</f>
        <v>0.42336450149183563</v>
      </c>
      <c r="T332" s="216">
        <f ca="1">'A1'!J28+$C332*('A1'!J26-'A1'!J28)</f>
        <v>0.42016177083736145</v>
      </c>
      <c r="U332" s="217">
        <f t="shared" ca="1" si="60"/>
        <v>1349.3360132782645</v>
      </c>
      <c r="V332" s="217">
        <f t="shared" ca="1" si="61"/>
        <v>1675.3035152108741</v>
      </c>
      <c r="W332" s="217">
        <f t="shared" ca="1" si="62"/>
        <v>2074.4301486003942</v>
      </c>
      <c r="X332" s="217">
        <f t="shared" ca="1" si="63"/>
        <v>2373.7768221113097</v>
      </c>
      <c r="Y332" s="217">
        <f t="shared" ca="1" si="64"/>
        <v>2682.1487621426036</v>
      </c>
      <c r="Z332" s="217">
        <f ca="1">F332*('A1'!F35+$C332*('A1'!F33-'A1'!F35))</f>
        <v>362.79711272177275</v>
      </c>
      <c r="AA332" s="217">
        <f ca="1">G332*('A1'!G35+$C332*('A1'!G33-'A1'!G35))</f>
        <v>410.54153864859518</v>
      </c>
      <c r="AB332" s="217">
        <f ca="1">H332*('A1'!H35+$C332*('A1'!H33-'A1'!H35))</f>
        <v>443.15684228143732</v>
      </c>
      <c r="AC332" s="217">
        <f ca="1">I332*('A1'!I35+$C332*('A1'!I33-'A1'!I35))</f>
        <v>466.38549548876006</v>
      </c>
      <c r="AD332" s="217">
        <f ca="1">J332*('A1'!J35+$C332*('A1'!J33-'A1'!J35))</f>
        <v>490.31924628817058</v>
      </c>
      <c r="AE332" s="217">
        <f ca="1">F332*('A1'!F43+$C332*('A1'!F41-'A1'!F43))</f>
        <v>620.80302571971447</v>
      </c>
      <c r="AF332" s="217">
        <f ca="1">G332*('A1'!G43+$C332*('A1'!G41-'A1'!G43))</f>
        <v>683.66965612311492</v>
      </c>
      <c r="AG332" s="217">
        <f ca="1">H332*('A1'!H43+$C332*('A1'!H41-'A1'!H43))</f>
        <v>691.09584840791035</v>
      </c>
      <c r="AH332" s="217">
        <f ca="1">I332*('A1'!I43+$C332*('A1'!I41-'A1'!I43))</f>
        <v>672.79573576015252</v>
      </c>
      <c r="AI332" s="217">
        <f ca="1">J332*('A1'!J43+$C332*('A1'!J41-'A1'!J43))</f>
        <v>685.85893267811196</v>
      </c>
      <c r="AJ332" s="217">
        <f ca="1">(U332-Z332)*DCF!$H$40</f>
        <v>238.74241393467102</v>
      </c>
      <c r="AK332" s="217">
        <f ca="1">(V332-AA332)*DCF!$H$40</f>
        <v>306.07239832807147</v>
      </c>
      <c r="AL332" s="217">
        <f ca="1">(W332-AB332)*DCF!$H$40</f>
        <v>394.76814012918754</v>
      </c>
      <c r="AM332" s="217">
        <f ca="1">(X332-AC332)*DCF!$H$40</f>
        <v>461.58870104265696</v>
      </c>
      <c r="AN332" s="217">
        <f ca="1">(Y332-AD332)*DCF!$H$40</f>
        <v>530.42274283677273</v>
      </c>
      <c r="AO332" s="217">
        <f ca="1">(F332-DCF!$H$7)*DCF!$H$41</f>
        <v>339.11797166789643</v>
      </c>
      <c r="AP332" s="217">
        <f ca="1">(G332-F332)*DCF!$H$41</f>
        <v>330.83716354752141</v>
      </c>
      <c r="AQ332" s="217">
        <f ca="1">(H332-G332)*DCF!$H$41</f>
        <v>326.57726443388219</v>
      </c>
      <c r="AR332" s="217">
        <f ca="1">(I332-H332)*DCF!$H$41</f>
        <v>298.94733527234752</v>
      </c>
      <c r="AS332" s="217">
        <f ca="1">(J332-I332)*DCF!$H$41</f>
        <v>291.72236776471487</v>
      </c>
      <c r="AT332" s="217">
        <f ca="1">(U332-Z332)*(1-DCF!$H$40)+Z332-AE332-AO332</f>
        <v>150.6726019559826</v>
      </c>
      <c r="AU332" s="217">
        <f ca="1">(V332-AA332)*(1-DCF!$H$40)+AA332-AF332-AP332</f>
        <v>354.72429721216645</v>
      </c>
      <c r="AV332" s="217">
        <f ca="1">(W332-AB332)*(1-DCF!$H$40)+AB332-AG332-AQ332</f>
        <v>661.98889562941417</v>
      </c>
      <c r="AW332" s="217">
        <f ca="1">(X332-AC332)*(1-DCF!$H$40)+AC332-AH332-AR332</f>
        <v>940.44505003615222</v>
      </c>
      <c r="AX332" s="217">
        <f ca="1">(Y332-AD332)*(1-DCF!$H$40)+AD332-AI332-AS332</f>
        <v>1174.1447188630036</v>
      </c>
      <c r="AY332" s="218">
        <f t="shared" ca="1" si="65"/>
        <v>0.1019412102700141</v>
      </c>
      <c r="AZ332" s="219">
        <f t="shared" ca="1" si="66"/>
        <v>11.88824205400282</v>
      </c>
      <c r="BA332" s="217">
        <f ca="1">SUMPRODUCT(AT332:AX332,(1+$AY332)^(-{1,2,3,4,5}))</f>
        <v>2284.0754102149995</v>
      </c>
      <c r="BB332" s="217">
        <f t="shared" ca="1" si="67"/>
        <v>31886.033709195308</v>
      </c>
      <c r="BC332" s="217">
        <f t="shared" ca="1" si="68"/>
        <v>19624.941714190885</v>
      </c>
      <c r="BD332" s="217">
        <f t="shared" ca="1" si="69"/>
        <v>21909.017124405884</v>
      </c>
      <c r="BE332" s="217">
        <f ca="1">BD332-(DCF!$J$48-DCF!$J$51)</f>
        <v>21346.877124405884</v>
      </c>
      <c r="BF332" s="220">
        <f ca="1">BE332/DCF!$J$55</f>
        <v>861.46660088669489</v>
      </c>
    </row>
    <row r="333" spans="1:58" ht="15" customHeight="1">
      <c r="A333">
        <v>307</v>
      </c>
      <c r="B333" s="215">
        <f t="shared" ca="1" si="56"/>
        <v>0.20946472773873193</v>
      </c>
      <c r="C333" s="216">
        <f t="shared" ca="1" si="57"/>
        <v>0.32362379991182039</v>
      </c>
      <c r="D333" s="215">
        <f t="shared" ca="1" si="58"/>
        <v>0.55888099099816224</v>
      </c>
      <c r="E333" s="216">
        <f t="shared" ca="1" si="59"/>
        <v>0.53036236894716482</v>
      </c>
      <c r="F333" s="217">
        <f ca="1">DCF!$H$7*(1+('A1'!F14+$C333*('A1'!F12-'A1'!F14)))</f>
        <v>6200.5261686334743</v>
      </c>
      <c r="G333" s="217">
        <f ca="1">F333*(1+('A1'!G14+$C333*('A1'!G12-'A1'!G14)))</f>
        <v>6873.5534147733588</v>
      </c>
      <c r="H333" s="217">
        <f ca="1">G333*(1+('A1'!H14+$C333*('A1'!H12-'A1'!H14)))</f>
        <v>7506.4089972601842</v>
      </c>
      <c r="I333" s="217">
        <f ca="1">H333*(1+('A1'!I14+$C333*('A1'!I12-'A1'!I14)))</f>
        <v>8100.3621814278995</v>
      </c>
      <c r="J333" s="217">
        <f ca="1">I333*(1+('A1'!J14+$C333*('A1'!J12-'A1'!J14)))</f>
        <v>8688.8831897863947</v>
      </c>
      <c r="K333" s="216">
        <f ca="1">'A1'!F21+$C333*('A1'!F19-'A1'!F21)</f>
        <v>0.36220069100484986</v>
      </c>
      <c r="L333" s="216">
        <f ca="1">'A1'!G21+$C333*('A1'!G19-'A1'!G21)</f>
        <v>0.36072821500661345</v>
      </c>
      <c r="M333" s="216">
        <f ca="1">'A1'!H21+$C333*('A1'!H19-'A1'!H21)</f>
        <v>0.35249197700749524</v>
      </c>
      <c r="N333" s="216">
        <f ca="1">'A1'!I21+$C333*('A1'!I19-'A1'!I21)</f>
        <v>0.34749197700749523</v>
      </c>
      <c r="O333" s="216">
        <f ca="1">'A1'!J21+$C333*('A1'!J19-'A1'!J21)</f>
        <v>0.34249197700749523</v>
      </c>
      <c r="P333" s="216">
        <f ca="1">'A1'!F28+$C333*('A1'!F26-'A1'!F28)</f>
        <v>0.4519094050022045</v>
      </c>
      <c r="Q333" s="216">
        <f ca="1">'A1'!G28+$C333*('A1'!G26-'A1'!G28)</f>
        <v>0.45043692900396809</v>
      </c>
      <c r="R333" s="216">
        <f ca="1">'A1'!H28+$C333*('A1'!H26-'A1'!H28)</f>
        <v>0.44558257200529078</v>
      </c>
      <c r="S333" s="216">
        <f ca="1">'A1'!I28+$C333*('A1'!I26-'A1'!I28)</f>
        <v>0.44396445300573167</v>
      </c>
      <c r="T333" s="216">
        <f ca="1">'A1'!J28+$C333*('A1'!J26-'A1'!J28)</f>
        <v>0.44234633400617257</v>
      </c>
      <c r="U333" s="217">
        <f t="shared" ca="1" si="60"/>
        <v>1152.6152141930236</v>
      </c>
      <c r="V333" s="217">
        <f t="shared" ca="1" si="61"/>
        <v>1297.9664692143026</v>
      </c>
      <c r="W333" s="217">
        <f t="shared" ca="1" si="62"/>
        <v>1515.7350220662433</v>
      </c>
      <c r="X333" s="217">
        <f t="shared" ca="1" si="63"/>
        <v>1689.2784475008191</v>
      </c>
      <c r="Y333" s="217">
        <f t="shared" ca="1" si="64"/>
        <v>1869.5147825193903</v>
      </c>
      <c r="Z333" s="217">
        <f ca="1">F333*('A1'!F35+$C333*('A1'!F33-'A1'!F35))</f>
        <v>361.99838091727918</v>
      </c>
      <c r="AA333" s="217">
        <f ca="1">G333*('A1'!G35+$C333*('A1'!G33-'A1'!G35))</f>
        <v>403.91585696608996</v>
      </c>
      <c r="AB333" s="217">
        <f ca="1">H333*('A1'!H35+$C333*('A1'!H33-'A1'!H35))</f>
        <v>423.66276119836925</v>
      </c>
      <c r="AC333" s="217">
        <f ca="1">I333*('A1'!I35+$C333*('A1'!I33-'A1'!I35))</f>
        <v>438.36336664502977</v>
      </c>
      <c r="AD333" s="217">
        <f ca="1">J333*('A1'!J35+$C333*('A1'!J33-'A1'!J35))</f>
        <v>452.83430588961477</v>
      </c>
      <c r="AE333" s="217">
        <f ca="1">F333*('A1'!F43+$C333*('A1'!F41-'A1'!F43))</f>
        <v>641.92512174676529</v>
      </c>
      <c r="AF333" s="217">
        <f ca="1">G333*('A1'!G43+$C333*('A1'!G41-'A1'!G43))</f>
        <v>712.60305107443253</v>
      </c>
      <c r="AG333" s="217">
        <f ca="1">H333*('A1'!H43+$C333*('A1'!H41-'A1'!H43))</f>
        <v>703.1491035938227</v>
      </c>
      <c r="AH333" s="217">
        <f ca="1">I333*('A1'!I43+$C333*('A1'!I41-'A1'!I43))</f>
        <v>677.78295759210096</v>
      </c>
      <c r="AI333" s="217">
        <f ca="1">J333*('A1'!J43+$C333*('A1'!J41-'A1'!J43))</f>
        <v>683.58195826037411</v>
      </c>
      <c r="AJ333" s="217">
        <f ca="1">(U333-Z333)*DCF!$H$40</f>
        <v>191.32927365273014</v>
      </c>
      <c r="AK333" s="217">
        <f ca="1">(V333-AA333)*DCF!$H$40</f>
        <v>216.36024816406746</v>
      </c>
      <c r="AL333" s="217">
        <f ca="1">(W333-AB333)*DCF!$H$40</f>
        <v>264.28148713002554</v>
      </c>
      <c r="AM333" s="217">
        <f ca="1">(X333-AC333)*DCF!$H$40</f>
        <v>302.72144956710099</v>
      </c>
      <c r="AN333" s="217">
        <f ca="1">(Y333-AD333)*DCF!$H$40</f>
        <v>342.83667534440565</v>
      </c>
      <c r="AO333" s="217">
        <f ca="1">(F333-DCF!$H$7)*DCF!$H$41</f>
        <v>277.04645130408915</v>
      </c>
      <c r="AP333" s="217">
        <f ca="1">(G333-F333)*DCF!$H$41</f>
        <v>223.33560810956138</v>
      </c>
      <c r="AQ333" s="217">
        <f ca="1">(H333-G333)*DCF!$H$41</f>
        <v>210.00514789092117</v>
      </c>
      <c r="AR333" s="217">
        <f ca="1">(I333-H333)*DCF!$H$41</f>
        <v>197.09587737423689</v>
      </c>
      <c r="AS333" s="217">
        <f ca="1">(J333-I333)*DCF!$H$41</f>
        <v>195.29327830463239</v>
      </c>
      <c r="AT333" s="217">
        <f ca="1">(U333-Z333)*(1-DCF!$H$40)+Z333-AE333-AO333</f>
        <v>42.314367489438951</v>
      </c>
      <c r="AU333" s="217">
        <f ca="1">(V333-AA333)*(1-DCF!$H$40)+AA333-AF333-AP333</f>
        <v>145.66756186624136</v>
      </c>
      <c r="AV333" s="217">
        <f ca="1">(W333-AB333)*(1-DCF!$H$40)+AB333-AG333-AQ333</f>
        <v>338.2992834514738</v>
      </c>
      <c r="AW333" s="217">
        <f ca="1">(X333-AC333)*(1-DCF!$H$40)+AC333-AH333-AR333</f>
        <v>511.67816296738022</v>
      </c>
      <c r="AX333" s="217">
        <f ca="1">(Y333-AD333)*(1-DCF!$H$40)+AD333-AI333-AS333</f>
        <v>647.80287060997819</v>
      </c>
      <c r="AY333" s="218">
        <f t="shared" ca="1" si="65"/>
        <v>0.10310724737894329</v>
      </c>
      <c r="AZ333" s="219">
        <f t="shared" ca="1" si="66"/>
        <v>12.121449475788658</v>
      </c>
      <c r="BA333" s="217">
        <f ca="1">SUMPRODUCT(AT333:AX333,(1+$AY333)^(-{1,2,3,4,5}))</f>
        <v>1152.2591729581659</v>
      </c>
      <c r="BB333" s="217">
        <f t="shared" ca="1" si="67"/>
        <v>22661.228980548811</v>
      </c>
      <c r="BC333" s="217">
        <f t="shared" ca="1" si="68"/>
        <v>13873.778918677945</v>
      </c>
      <c r="BD333" s="217">
        <f t="shared" ca="1" si="69"/>
        <v>15026.03809163611</v>
      </c>
      <c r="BE333" s="217">
        <f ca="1">BD333-(DCF!$J$48-DCF!$J$51)</f>
        <v>14463.898091636111</v>
      </c>
      <c r="BF333" s="220">
        <f ca="1">BE333/DCF!$J$55</f>
        <v>583.69966960308238</v>
      </c>
    </row>
    <row r="334" spans="1:58" ht="15" customHeight="1">
      <c r="A334">
        <v>308</v>
      </c>
      <c r="B334" s="215">
        <f t="shared" ca="1" si="56"/>
        <v>8.6237977528536569E-2</v>
      </c>
      <c r="C334" s="216">
        <f t="shared" ca="1" si="57"/>
        <v>0.20765112271371972</v>
      </c>
      <c r="D334" s="215">
        <f t="shared" ca="1" si="58"/>
        <v>0.29649974293056969</v>
      </c>
      <c r="E334" s="216">
        <f t="shared" ca="1" si="59"/>
        <v>0.38503229924940691</v>
      </c>
      <c r="F334" s="217">
        <f ca="1">DCF!$H$7*(1+('A1'!F14+$C334*('A1'!F12-'A1'!F14)))</f>
        <v>6132.0767287085419</v>
      </c>
      <c r="G334" s="217">
        <f ca="1">F334*(1+('A1'!G14+$C334*('A1'!G12-'A1'!G14)))</f>
        <v>6691.001225023505</v>
      </c>
      <c r="H334" s="217">
        <f ca="1">G334*(1+('A1'!H14+$C334*('A1'!H12-'A1'!H14)))</f>
        <v>7206.1724954138299</v>
      </c>
      <c r="I334" s="217">
        <f ca="1">H334*(1+('A1'!I14+$C334*('A1'!I12-'A1'!I14)))</f>
        <v>7701.1544030072473</v>
      </c>
      <c r="J334" s="217">
        <f ca="1">I334*(1+('A1'!J14+$C334*('A1'!J12-'A1'!J14)))</f>
        <v>8198.1528582159408</v>
      </c>
      <c r="K334" s="216">
        <f ca="1">'A1'!F21+$C334*('A1'!F19-'A1'!F21)</f>
        <v>0.36857918825074543</v>
      </c>
      <c r="L334" s="216">
        <f ca="1">'A1'!G21+$C334*('A1'!G19-'A1'!G21)</f>
        <v>0.36942616579647103</v>
      </c>
      <c r="M334" s="216">
        <f ca="1">'A1'!H21+$C334*('A1'!H19-'A1'!H21)</f>
        <v>0.36234965456933382</v>
      </c>
      <c r="N334" s="216">
        <f ca="1">'A1'!I21+$C334*('A1'!I19-'A1'!I21)</f>
        <v>0.35734965456933382</v>
      </c>
      <c r="O334" s="216">
        <f ca="1">'A1'!J21+$C334*('A1'!J19-'A1'!J21)</f>
        <v>0.35234965456933381</v>
      </c>
      <c r="P334" s="216">
        <f ca="1">'A1'!F28+$C334*('A1'!F26-'A1'!F28)</f>
        <v>0.45480872193215705</v>
      </c>
      <c r="Q334" s="216">
        <f ca="1">'A1'!G28+$C334*('A1'!G26-'A1'!G28)</f>
        <v>0.45565569947788265</v>
      </c>
      <c r="R334" s="216">
        <f ca="1">'A1'!H28+$C334*('A1'!H26-'A1'!H28)</f>
        <v>0.45254093263717682</v>
      </c>
      <c r="S334" s="216">
        <f ca="1">'A1'!I28+$C334*('A1'!I26-'A1'!I28)</f>
        <v>0.45150267702360825</v>
      </c>
      <c r="T334" s="216">
        <f ca="1">'A1'!J28+$C334*('A1'!J26-'A1'!J28)</f>
        <v>0.45046442141003962</v>
      </c>
      <c r="U334" s="217">
        <f t="shared" ca="1" si="60"/>
        <v>1082.9988859760065</v>
      </c>
      <c r="V334" s="217">
        <f t="shared" ca="1" si="61"/>
        <v>1170.3774537281261</v>
      </c>
      <c r="W334" s="217">
        <f t="shared" ca="1" si="62"/>
        <v>1333.9303591146474</v>
      </c>
      <c r="X334" s="217">
        <f t="shared" ca="1" si="63"/>
        <v>1472.0577081775839</v>
      </c>
      <c r="Y334" s="217">
        <f t="shared" ca="1" si="64"/>
        <v>1616.5603466096507</v>
      </c>
      <c r="Z334" s="217">
        <f ca="1">F334*('A1'!F35+$C334*('A1'!F33-'A1'!F35))</f>
        <v>361.5579406360975</v>
      </c>
      <c r="AA334" s="217">
        <f ca="1">G334*('A1'!G35+$C334*('A1'!G33-'A1'!G35))</f>
        <v>400.94813678690724</v>
      </c>
      <c r="AB334" s="217">
        <f ca="1">H334*('A1'!H35+$C334*('A1'!H33-'A1'!H35))</f>
        <v>415.91028182427425</v>
      </c>
      <c r="AC334" s="217">
        <f ca="1">I334*('A1'!I35+$C334*('A1'!I33-'A1'!I35))</f>
        <v>427.47711507870645</v>
      </c>
      <c r="AD334" s="217">
        <f ca="1">J334*('A1'!J35+$C334*('A1'!J33-'A1'!J35))</f>
        <v>438.66829231784595</v>
      </c>
      <c r="AE334" s="217">
        <f ca="1">F334*('A1'!F43+$C334*('A1'!F41-'A1'!F43))</f>
        <v>649.06178781227959</v>
      </c>
      <c r="AF334" s="217">
        <f ca="1">G334*('A1'!G43+$C334*('A1'!G41-'A1'!G43))</f>
        <v>720.83635380177793</v>
      </c>
      <c r="AG334" s="217">
        <f ca="1">H334*('A1'!H43+$C334*('A1'!H41-'A1'!H43))</f>
        <v>704.27516869850285</v>
      </c>
      <c r="AH334" s="217">
        <f ca="1">I334*('A1'!I43+$C334*('A1'!I41-'A1'!I43))</f>
        <v>675.63930075652286</v>
      </c>
      <c r="AI334" s="217">
        <f ca="1">J334*('A1'!J43+$C334*('A1'!J41-'A1'!J43))</f>
        <v>678.25130965788162</v>
      </c>
      <c r="AJ334" s="217">
        <f ca="1">(U334-Z334)*DCF!$H$40</f>
        <v>174.58870877225795</v>
      </c>
      <c r="AK334" s="217">
        <f ca="1">(V334-AA334)*DCF!$H$40</f>
        <v>186.20189469977493</v>
      </c>
      <c r="AL334" s="217">
        <f ca="1">(W334-AB334)*DCF!$H$40</f>
        <v>222.16085870427028</v>
      </c>
      <c r="AM334" s="217">
        <f ca="1">(X334-AC334)*DCF!$H$40</f>
        <v>252.78850352992833</v>
      </c>
      <c r="AN334" s="217">
        <f ca="1">(Y334-AD334)*DCF!$H$40</f>
        <v>285.04987713861675</v>
      </c>
      <c r="AO334" s="217">
        <f ca="1">(F334-DCF!$H$7)*DCF!$H$41</f>
        <v>254.33236747156579</v>
      </c>
      <c r="AP334" s="217">
        <f ca="1">(G334-F334)*DCF!$H$41</f>
        <v>185.47204884761518</v>
      </c>
      <c r="AQ334" s="217">
        <f ca="1">(H334-G334)*DCF!$H$41</f>
        <v>170.95309233481584</v>
      </c>
      <c r="AR334" s="217">
        <f ca="1">(I334-H334)*DCF!$H$41</f>
        <v>164.25350677798576</v>
      </c>
      <c r="AS334" s="217">
        <f ca="1">(J334-I334)*DCF!$H$41</f>
        <v>164.9226726854919</v>
      </c>
      <c r="AT334" s="217">
        <f ca="1">(U334-Z334)*(1-DCF!$H$40)+Z334-AE334-AO334</f>
        <v>5.0160219199030109</v>
      </c>
      <c r="AU334" s="217">
        <f ca="1">(V334-AA334)*(1-DCF!$H$40)+AA334-AF334-AP334</f>
        <v>77.867156378957901</v>
      </c>
      <c r="AV334" s="217">
        <f ca="1">(W334-AB334)*(1-DCF!$H$40)+AB334-AG334-AQ334</f>
        <v>236.54123937705839</v>
      </c>
      <c r="AW334" s="217">
        <f ca="1">(X334-AC334)*(1-DCF!$H$40)+AC334-AH334-AR334</f>
        <v>379.37639711314682</v>
      </c>
      <c r="AX334" s="217">
        <f ca="1">(Y334-AD334)*(1-DCF!$H$40)+AD334-AI334-AS334</f>
        <v>488.33648712766046</v>
      </c>
      <c r="AY334" s="218">
        <f t="shared" ca="1" si="65"/>
        <v>0.10020064598498814</v>
      </c>
      <c r="AZ334" s="219">
        <f t="shared" ca="1" si="66"/>
        <v>11.540129196997627</v>
      </c>
      <c r="BA334" s="217">
        <f ca="1">SUMPRODUCT(AT334:AX334,(1+$AY334)^(-{1,2,3,4,5}))</f>
        <v>808.38081633093532</v>
      </c>
      <c r="BB334" s="217">
        <f t="shared" ca="1" si="67"/>
        <v>18655.315254618636</v>
      </c>
      <c r="BC334" s="217">
        <f t="shared" ca="1" si="68"/>
        <v>11572.924356918122</v>
      </c>
      <c r="BD334" s="217">
        <f t="shared" ca="1" si="69"/>
        <v>12381.305173249057</v>
      </c>
      <c r="BE334" s="217">
        <f ca="1">BD334-(DCF!$J$48-DCF!$J$51)</f>
        <v>11819.165173249057</v>
      </c>
      <c r="BF334" s="220">
        <f ca="1">BE334/DCF!$J$55</f>
        <v>476.96981566809131</v>
      </c>
    </row>
    <row r="335" spans="1:58" ht="15" customHeight="1">
      <c r="A335">
        <v>309</v>
      </c>
      <c r="B335" s="215">
        <f t="shared" ca="1" si="56"/>
        <v>0.4737816591626528</v>
      </c>
      <c r="C335" s="216">
        <f t="shared" ca="1" si="57"/>
        <v>0.48671432029613265</v>
      </c>
      <c r="D335" s="215">
        <f t="shared" ca="1" si="58"/>
        <v>0.88142287053327895</v>
      </c>
      <c r="E335" s="216">
        <f t="shared" ca="1" si="59"/>
        <v>0.75650756740021563</v>
      </c>
      <c r="F335" s="217">
        <f ca="1">DCF!$H$7*(1+('A1'!F14+$C335*('A1'!F12-'A1'!F14)))</f>
        <v>6296.7855208109122</v>
      </c>
      <c r="G335" s="217">
        <f ca="1">F335*(1+('A1'!G14+$C335*('A1'!G12-'A1'!G14)))</f>
        <v>7134.3030047813691</v>
      </c>
      <c r="H335" s="217">
        <f ca="1">G335*(1+('A1'!H14+$C335*('A1'!H12-'A1'!H14)))</f>
        <v>7942.4259219290843</v>
      </c>
      <c r="I335" s="217">
        <f ca="1">H335*(1+('A1'!I14+$C335*('A1'!I12-'A1'!I14)))</f>
        <v>8687.4595370940078</v>
      </c>
      <c r="J335" s="217">
        <f ca="1">I335*(1+('A1'!J14+$C335*('A1'!J12-'A1'!J14)))</f>
        <v>9417.814281407489</v>
      </c>
      <c r="K335" s="216">
        <f ca="1">'A1'!F21+$C335*('A1'!F19-'A1'!F21)</f>
        <v>0.35323071238371273</v>
      </c>
      <c r="L335" s="216">
        <f ca="1">'A1'!G21+$C335*('A1'!G19-'A1'!G21)</f>
        <v>0.34849642597779007</v>
      </c>
      <c r="M335" s="216">
        <f ca="1">'A1'!H21+$C335*('A1'!H19-'A1'!H21)</f>
        <v>0.33862928277482873</v>
      </c>
      <c r="N335" s="216">
        <f ca="1">'A1'!I21+$C335*('A1'!I19-'A1'!I21)</f>
        <v>0.33362928277482873</v>
      </c>
      <c r="O335" s="216">
        <f ca="1">'A1'!J21+$C335*('A1'!J19-'A1'!J21)</f>
        <v>0.32862928277482872</v>
      </c>
      <c r="P335" s="216">
        <f ca="1">'A1'!F28+$C335*('A1'!F26-'A1'!F28)</f>
        <v>0.44783214199259669</v>
      </c>
      <c r="Q335" s="216">
        <f ca="1">'A1'!G28+$C335*('A1'!G26-'A1'!G28)</f>
        <v>0.44309785558667403</v>
      </c>
      <c r="R335" s="216">
        <f ca="1">'A1'!H28+$C335*('A1'!H26-'A1'!H28)</f>
        <v>0.43579714078223208</v>
      </c>
      <c r="S335" s="216">
        <f ca="1">'A1'!I28+$C335*('A1'!I26-'A1'!I28)</f>
        <v>0.43336356918075142</v>
      </c>
      <c r="T335" s="216">
        <f ca="1">'A1'!J28+$C335*('A1'!J26-'A1'!J28)</f>
        <v>0.43092999757927075</v>
      </c>
      <c r="U335" s="217">
        <f t="shared" ca="1" si="60"/>
        <v>1252.6645381147068</v>
      </c>
      <c r="V335" s="217">
        <f t="shared" ca="1" si="61"/>
        <v>1486.8295432482637</v>
      </c>
      <c r="W335" s="217">
        <f t="shared" ca="1" si="62"/>
        <v>1791.601420842652</v>
      </c>
      <c r="X335" s="217">
        <f t="shared" ca="1" si="63"/>
        <v>2024.2401704895706</v>
      </c>
      <c r="Y335" s="217">
        <f t="shared" ca="1" si="64"/>
        <v>2264.4260433130562</v>
      </c>
      <c r="Z335" s="217">
        <f ca="1">F335*('A1'!F35+$C335*('A1'!F33-'A1'!F35))</f>
        <v>362.48345282459468</v>
      </c>
      <c r="AA335" s="217">
        <f ca="1">G335*('A1'!G35+$C335*('A1'!G33-'A1'!G35))</f>
        <v>407.60311191885665</v>
      </c>
      <c r="AB335" s="217">
        <f ca="1">H335*('A1'!H35+$C335*('A1'!H33-'A1'!H35))</f>
        <v>434.02293854071002</v>
      </c>
      <c r="AC335" s="217">
        <f ca="1">I335*('A1'!I35+$C335*('A1'!I33-'A1'!I35))</f>
        <v>453.1329215870901</v>
      </c>
      <c r="AD335" s="217">
        <f ca="1">J335*('A1'!J35+$C335*('A1'!J33-'A1'!J35))</f>
        <v>472.39217883901392</v>
      </c>
      <c r="AE335" s="217">
        <f ca="1">F335*('A1'!F43+$C335*('A1'!F41-'A1'!F43))</f>
        <v>631.35169359296015</v>
      </c>
      <c r="AF335" s="217">
        <f ca="1">G335*('A1'!G43+$C335*('A1'!G41-'A1'!G43))</f>
        <v>698.9119852282987</v>
      </c>
      <c r="AG335" s="217">
        <f ca="1">H335*('A1'!H43+$C335*('A1'!H41-'A1'!H43))</f>
        <v>698.65548660926038</v>
      </c>
      <c r="AH335" s="217">
        <f ca="1">I335*('A1'!I43+$C335*('A1'!I41-'A1'!I43))</f>
        <v>677.31777229454053</v>
      </c>
      <c r="AI335" s="217">
        <f ca="1">J335*('A1'!J43+$C335*('A1'!J41-'A1'!J43))</f>
        <v>687.17080764390801</v>
      </c>
      <c r="AJ335" s="217">
        <f ca="1">(U335-Z335)*DCF!$H$40</f>
        <v>215.42382264020713</v>
      </c>
      <c r="AK335" s="217">
        <f ca="1">(V335-AA335)*DCF!$H$40</f>
        <v>261.17279638171647</v>
      </c>
      <c r="AL335" s="217">
        <f ca="1">(W335-AB335)*DCF!$H$40</f>
        <v>328.53399271706996</v>
      </c>
      <c r="AM335" s="217">
        <f ca="1">(X335-AC335)*DCF!$H$40</f>
        <v>380.20795423440029</v>
      </c>
      <c r="AN335" s="217">
        <f ca="1">(Y335-AD335)*DCF!$H$40</f>
        <v>433.67219520271823</v>
      </c>
      <c r="AO335" s="217">
        <f ca="1">(F335-DCF!$H$7)*DCF!$H$41</f>
        <v>308.98890397310379</v>
      </c>
      <c r="AP335" s="217">
        <f ca="1">(G335-F335)*DCF!$H$41</f>
        <v>277.91962013088425</v>
      </c>
      <c r="AQ335" s="217">
        <f ca="1">(H335-G335)*DCF!$H$41</f>
        <v>268.16540364986281</v>
      </c>
      <c r="AR335" s="217">
        <f ca="1">(I335-H335)*DCF!$H$41</f>
        <v>247.23001402879237</v>
      </c>
      <c r="AS335" s="217">
        <f ca="1">(J335-I335)*DCF!$H$41</f>
        <v>242.35901576420324</v>
      </c>
      <c r="AT335" s="217">
        <f ca="1">(U335-Z335)*(1-DCF!$H$40)+Z335-AE335-AO335</f>
        <v>96.900117908435732</v>
      </c>
      <c r="AU335" s="217">
        <f ca="1">(V335-AA335)*(1-DCF!$H$40)+AA335-AF335-AP335</f>
        <v>248.82514150736415</v>
      </c>
      <c r="AV335" s="217">
        <f ca="1">(W335-AB335)*(1-DCF!$H$40)+AB335-AG335-AQ335</f>
        <v>496.24653786645877</v>
      </c>
      <c r="AW335" s="217">
        <f ca="1">(X335-AC335)*(1-DCF!$H$40)+AC335-AH335-AR335</f>
        <v>719.48442993183744</v>
      </c>
      <c r="AX335" s="217">
        <f ca="1">(Y335-AD335)*(1-DCF!$H$40)+AD335-AI335-AS335</f>
        <v>901.22402470222653</v>
      </c>
      <c r="AY335" s="218">
        <f t="shared" ca="1" si="65"/>
        <v>0.10763015134800431</v>
      </c>
      <c r="AZ335" s="219">
        <f t="shared" ca="1" si="66"/>
        <v>13.026030269600863</v>
      </c>
      <c r="BA335" s="217">
        <f ca="1">SUMPRODUCT(AT335:AX335,(1+$AY335)^(-{1,2,3,4,5}))</f>
        <v>1674.0811226252072</v>
      </c>
      <c r="BB335" s="217">
        <f t="shared" ca="1" si="67"/>
        <v>29496.482183468386</v>
      </c>
      <c r="BC335" s="217">
        <f t="shared" ca="1" si="68"/>
        <v>17692.792217957565</v>
      </c>
      <c r="BD335" s="217">
        <f t="shared" ca="1" si="69"/>
        <v>19366.873340582773</v>
      </c>
      <c r="BE335" s="217">
        <f ca="1">BD335-(DCF!$J$48-DCF!$J$51)</f>
        <v>18804.733340582774</v>
      </c>
      <c r="BF335" s="220">
        <f ca="1">BE335/DCF!$J$55</f>
        <v>758.87679575254992</v>
      </c>
    </row>
    <row r="336" spans="1:58" ht="15" customHeight="1">
      <c r="A336">
        <v>310</v>
      </c>
      <c r="B336" s="215">
        <f t="shared" ca="1" si="56"/>
        <v>0.64004418668762852</v>
      </c>
      <c r="C336" s="216">
        <f t="shared" ca="1" si="57"/>
        <v>0.57576196934246249</v>
      </c>
      <c r="D336" s="215">
        <f t="shared" ca="1" si="58"/>
        <v>1.7545874154789587E-3</v>
      </c>
      <c r="E336" s="216">
        <f t="shared" ca="1" si="59"/>
        <v>2.9619144277637045E-2</v>
      </c>
      <c r="F336" s="217">
        <f ca="1">DCF!$H$7*(1+('A1'!F14+$C336*('A1'!F12-'A1'!F14)))</f>
        <v>6349.3432598500967</v>
      </c>
      <c r="G336" s="217">
        <f ca="1">F336*(1+('A1'!G14+$C336*('A1'!G12-'A1'!G14)))</f>
        <v>7278.6604123394891</v>
      </c>
      <c r="H336" s="217">
        <f ca="1">G336*(1+('A1'!H14+$C336*('A1'!H12-'A1'!H14)))</f>
        <v>8187.3942938703321</v>
      </c>
      <c r="I336" s="217">
        <f ca="1">H336*(1+('A1'!I14+$C336*('A1'!I12-'A1'!I14)))</f>
        <v>9021.0231321818301</v>
      </c>
      <c r="J336" s="217">
        <f ca="1">I336*(1+('A1'!J14+$C336*('A1'!J12-'A1'!J14)))</f>
        <v>9835.6516318757458</v>
      </c>
      <c r="K336" s="216">
        <f ca="1">'A1'!F21+$C336*('A1'!F19-'A1'!F21)</f>
        <v>0.34833309168616455</v>
      </c>
      <c r="L336" s="216">
        <f ca="1">'A1'!G21+$C336*('A1'!G19-'A1'!G21)</f>
        <v>0.34181785229931533</v>
      </c>
      <c r="M336" s="216">
        <f ca="1">'A1'!H21+$C336*('A1'!H19-'A1'!H21)</f>
        <v>0.33106023260589068</v>
      </c>
      <c r="N336" s="216">
        <f ca="1">'A1'!I21+$C336*('A1'!I19-'A1'!I21)</f>
        <v>0.32606023260589068</v>
      </c>
      <c r="O336" s="216">
        <f ca="1">'A1'!J21+$C336*('A1'!J19-'A1'!J21)</f>
        <v>0.32106023260589067</v>
      </c>
      <c r="P336" s="216">
        <f ca="1">'A1'!F28+$C336*('A1'!F26-'A1'!F28)</f>
        <v>0.44560595076643844</v>
      </c>
      <c r="Q336" s="216">
        <f ca="1">'A1'!G28+$C336*('A1'!G26-'A1'!G28)</f>
        <v>0.43909071137958922</v>
      </c>
      <c r="R336" s="216">
        <f ca="1">'A1'!H28+$C336*('A1'!H26-'A1'!H28)</f>
        <v>0.43045428183945228</v>
      </c>
      <c r="S336" s="216">
        <f ca="1">'A1'!I28+$C336*('A1'!I26-'A1'!I28)</f>
        <v>0.42757547199273993</v>
      </c>
      <c r="T336" s="216">
        <f ca="1">'A1'!J28+$C336*('A1'!J26-'A1'!J28)</f>
        <v>0.42469666214602764</v>
      </c>
      <c r="U336" s="217">
        <f t="shared" ca="1" si="60"/>
        <v>1308.3517519218221</v>
      </c>
      <c r="V336" s="217">
        <f t="shared" ca="1" si="61"/>
        <v>1594.6921642329551</v>
      </c>
      <c r="W336" s="217">
        <f t="shared" ca="1" si="62"/>
        <v>1952.5747036010946</v>
      </c>
      <c r="X336" s="217">
        <f t="shared" ca="1" si="63"/>
        <v>2222.458007759431</v>
      </c>
      <c r="Y336" s="217">
        <f t="shared" ca="1" si="64"/>
        <v>2500.6466130264516</v>
      </c>
      <c r="Z336" s="217">
        <f ca="1">F336*('A1'!F35+$C336*('A1'!F33-'A1'!F35))</f>
        <v>362.68204369439292</v>
      </c>
      <c r="AA336" s="217">
        <f ca="1">G336*('A1'!G35+$C336*('A1'!G33-'A1'!G35))</f>
        <v>409.36918703321226</v>
      </c>
      <c r="AB336" s="217">
        <f ca="1">H336*('A1'!H35+$C336*('A1'!H33-'A1'!H35))</f>
        <v>439.38976474557768</v>
      </c>
      <c r="AC336" s="217">
        <f ca="1">I336*('A1'!I35+$C336*('A1'!I33-'A1'!I35))</f>
        <v>460.8917971377191</v>
      </c>
      <c r="AD336" s="217">
        <f ca="1">J336*('A1'!J35+$C336*('A1'!J33-'A1'!J35))</f>
        <v>482.84056154501957</v>
      </c>
      <c r="AE336" s="217">
        <f ca="1">F336*('A1'!F43+$C336*('A1'!F41-'A1'!F43))</f>
        <v>625.313550997059</v>
      </c>
      <c r="AF336" s="217">
        <f ca="1">G336*('A1'!G43+$C336*('A1'!G41-'A1'!G43))</f>
        <v>690.36879255761505</v>
      </c>
      <c r="AG336" s="217">
        <f ca="1">H336*('A1'!H43+$C336*('A1'!H41-'A1'!H43))</f>
        <v>694.68674167161407</v>
      </c>
      <c r="AH336" s="217">
        <f ca="1">I336*('A1'!I43+$C336*('A1'!I41-'A1'!I43))</f>
        <v>675.2085260148616</v>
      </c>
      <c r="AI336" s="217">
        <f ca="1">J336*('A1'!J43+$C336*('A1'!J41-'A1'!J43))</f>
        <v>687.00385150208569</v>
      </c>
      <c r="AJ336" s="217">
        <f ca="1">(U336-Z336)*DCF!$H$40</f>
        <v>228.85206939103787</v>
      </c>
      <c r="AK336" s="217">
        <f ca="1">(V336-AA336)*DCF!$H$40</f>
        <v>286.84816048233773</v>
      </c>
      <c r="AL336" s="217">
        <f ca="1">(W336-AB336)*DCF!$H$40</f>
        <v>366.19075520303511</v>
      </c>
      <c r="AM336" s="217">
        <f ca="1">(X336-AC336)*DCF!$H$40</f>
        <v>426.29902297045425</v>
      </c>
      <c r="AN336" s="217">
        <f ca="1">(Y336-AD336)*DCF!$H$40</f>
        <v>488.3090644585065</v>
      </c>
      <c r="AO336" s="217">
        <f ca="1">(F336-DCF!$H$7)*DCF!$H$41</f>
        <v>326.42952718190065</v>
      </c>
      <c r="AP336" s="217">
        <f ca="1">(G336-F336)*DCF!$H$41</f>
        <v>308.38218299222694</v>
      </c>
      <c r="AQ336" s="217">
        <f ca="1">(H336-G336)*DCF!$H$41</f>
        <v>301.55188397717637</v>
      </c>
      <c r="AR336" s="217">
        <f ca="1">(I336-H336)*DCF!$H$41</f>
        <v>276.62922208541539</v>
      </c>
      <c r="AS336" s="217">
        <f ca="1">(J336-I336)*DCF!$H$41</f>
        <v>270.32419921482074</v>
      </c>
      <c r="AT336" s="217">
        <f ca="1">(U336-Z336)*(1-DCF!$H$40)+Z336-AE336-AO336</f>
        <v>127.75660435182476</v>
      </c>
      <c r="AU336" s="217">
        <f ca="1">(V336-AA336)*(1-DCF!$H$40)+AA336-AF336-AP336</f>
        <v>309.09302820077528</v>
      </c>
      <c r="AV336" s="217">
        <f ca="1">(W336-AB336)*(1-DCF!$H$40)+AB336-AG336-AQ336</f>
        <v>590.1453227492691</v>
      </c>
      <c r="AW336" s="217">
        <f ca="1">(X336-AC336)*(1-DCF!$H$40)+AC336-AH336-AR336</f>
        <v>844.32123668869986</v>
      </c>
      <c r="AX336" s="217">
        <f ca="1">(Y336-AD336)*(1-DCF!$H$40)+AD336-AI336-AS336</f>
        <v>1055.0094978510385</v>
      </c>
      <c r="AY336" s="218">
        <f t="shared" ca="1" si="65"/>
        <v>9.3092382885552744E-2</v>
      </c>
      <c r="AZ336" s="219">
        <f t="shared" ca="1" si="66"/>
        <v>10.118476577110549</v>
      </c>
      <c r="BA336" s="217">
        <f ca="1">SUMPRODUCT(AT336:AX336,(1+$AY336)^(-{1,2,3,4,5}))</f>
        <v>2094.8456320829769</v>
      </c>
      <c r="BB336" s="217">
        <f t="shared" ca="1" si="67"/>
        <v>25302.734181538977</v>
      </c>
      <c r="BC336" s="217">
        <f t="shared" ca="1" si="68"/>
        <v>16213.736590777626</v>
      </c>
      <c r="BD336" s="217">
        <f t="shared" ca="1" si="69"/>
        <v>18308.582222860601</v>
      </c>
      <c r="BE336" s="217">
        <f ca="1">BD336-(DCF!$J$48-DCF!$J$51)</f>
        <v>17746.442222860602</v>
      </c>
      <c r="BF336" s="220">
        <f ca="1">BE336/DCF!$J$55</f>
        <v>716.16879464214981</v>
      </c>
    </row>
    <row r="337" spans="1:58" ht="15" customHeight="1">
      <c r="A337">
        <v>311</v>
      </c>
      <c r="B337" s="215">
        <f t="shared" ca="1" si="56"/>
        <v>9.1815140687863339E-2</v>
      </c>
      <c r="C337" s="216">
        <f t="shared" ca="1" si="57"/>
        <v>0.21426051979758584</v>
      </c>
      <c r="D337" s="215">
        <f t="shared" ca="1" si="58"/>
        <v>0.13896160227326082</v>
      </c>
      <c r="E337" s="216">
        <f t="shared" ca="1" si="59"/>
        <v>0.26359211129438304</v>
      </c>
      <c r="F337" s="217">
        <f ca="1">DCF!$H$7*(1+('A1'!F14+$C337*('A1'!F12-'A1'!F14)))</f>
        <v>6135.9777296991388</v>
      </c>
      <c r="G337" s="217">
        <f ca="1">F337*(1+('A1'!G14+$C337*('A1'!G12-'A1'!G14)))</f>
        <v>6701.3410601558489</v>
      </c>
      <c r="H337" s="217">
        <f ca="1">G337*(1+('A1'!H14+$C337*('A1'!H12-'A1'!H14)))</f>
        <v>7223.0663796193285</v>
      </c>
      <c r="I337" s="217">
        <f ca="1">H337*(1+('A1'!I14+$C337*('A1'!I12-'A1'!I14)))</f>
        <v>7723.5053147329681</v>
      </c>
      <c r="J337" s="217">
        <f ca="1">I337*(1+('A1'!J14+$C337*('A1'!J12-'A1'!J14)))</f>
        <v>8225.5195389072032</v>
      </c>
      <c r="K337" s="216">
        <f ca="1">'A1'!F21+$C337*('A1'!F19-'A1'!F21)</f>
        <v>0.36821567141113276</v>
      </c>
      <c r="L337" s="216">
        <f ca="1">'A1'!G21+$C337*('A1'!G19-'A1'!G21)</f>
        <v>0.36893046101518107</v>
      </c>
      <c r="M337" s="216">
        <f ca="1">'A1'!H21+$C337*('A1'!H19-'A1'!H21)</f>
        <v>0.36178785581720518</v>
      </c>
      <c r="N337" s="216">
        <f ca="1">'A1'!I21+$C337*('A1'!I19-'A1'!I21)</f>
        <v>0.35678785581720518</v>
      </c>
      <c r="O337" s="216">
        <f ca="1">'A1'!J21+$C337*('A1'!J19-'A1'!J21)</f>
        <v>0.35178785581720518</v>
      </c>
      <c r="P337" s="216">
        <f ca="1">'A1'!F28+$C337*('A1'!F26-'A1'!F28)</f>
        <v>0.45464348700506035</v>
      </c>
      <c r="Q337" s="216">
        <f ca="1">'A1'!G28+$C337*('A1'!G26-'A1'!G28)</f>
        <v>0.45535827660910866</v>
      </c>
      <c r="R337" s="216">
        <f ca="1">'A1'!H28+$C337*('A1'!H26-'A1'!H28)</f>
        <v>0.45214436881214487</v>
      </c>
      <c r="S337" s="216">
        <f ca="1">'A1'!I28+$C337*('A1'!I26-'A1'!I28)</f>
        <v>0.45107306621315696</v>
      </c>
      <c r="T337" s="216">
        <f ca="1">'A1'!J28+$C337*('A1'!J26-'A1'!J28)</f>
        <v>0.45000176361416899</v>
      </c>
      <c r="U337" s="217">
        <f t="shared" ca="1" si="60"/>
        <v>1086.9322589784022</v>
      </c>
      <c r="V337" s="217">
        <f t="shared" ca="1" si="61"/>
        <v>1177.5010972901644</v>
      </c>
      <c r="W337" s="217">
        <f t="shared" ca="1" si="62"/>
        <v>1343.9798926103031</v>
      </c>
      <c r="X337" s="217">
        <f t="shared" ca="1" si="63"/>
        <v>1483.9871898663903</v>
      </c>
      <c r="Y337" s="217">
        <f t="shared" ca="1" si="64"/>
        <v>1630.3833581814645</v>
      </c>
      <c r="Z337" s="217">
        <f ca="1">F337*('A1'!F35+$C337*('A1'!F33-'A1'!F35))</f>
        <v>361.58517489278955</v>
      </c>
      <c r="AA337" s="217">
        <f ca="1">G337*('A1'!G35+$C337*('A1'!G33-'A1'!G35))</f>
        <v>401.12481754076367</v>
      </c>
      <c r="AB337" s="217">
        <f ca="1">H337*('A1'!H35+$C337*('A1'!H33-'A1'!H35))</f>
        <v>416.36018524983297</v>
      </c>
      <c r="AC337" s="217">
        <f ca="1">I337*('A1'!I35+$C337*('A1'!I33-'A1'!I35))</f>
        <v>428.10520109378291</v>
      </c>
      <c r="AD337" s="217">
        <f ca="1">J337*('A1'!J35+$C337*('A1'!J33-'A1'!J35))</f>
        <v>439.4802450746659</v>
      </c>
      <c r="AE337" s="217">
        <f ca="1">F337*('A1'!F43+$C337*('A1'!F41-'A1'!F43))</f>
        <v>648.66359471027033</v>
      </c>
      <c r="AF337" s="217">
        <f ca="1">G337*('A1'!G43+$C337*('A1'!G41-'A1'!G43))</f>
        <v>720.4000732567763</v>
      </c>
      <c r="AG337" s="217">
        <f ca="1">H337*('A1'!H43+$C337*('A1'!H41-'A1'!H43))</f>
        <v>704.25534136398983</v>
      </c>
      <c r="AH337" s="217">
        <f ca="1">I337*('A1'!I43+$C337*('A1'!I41-'A1'!I43))</f>
        <v>675.81352568083844</v>
      </c>
      <c r="AI337" s="217">
        <f ca="1">J337*('A1'!J43+$C337*('A1'!J41-'A1'!J43))</f>
        <v>678.61261528124737</v>
      </c>
      <c r="AJ337" s="217">
        <f ca="1">(U337-Z337)*DCF!$H$40</f>
        <v>175.53399434871824</v>
      </c>
      <c r="AK337" s="217">
        <f ca="1">(V337-AA337)*DCF!$H$40</f>
        <v>187.88305969935496</v>
      </c>
      <c r="AL337" s="217">
        <f ca="1">(W337-AB337)*DCF!$H$40</f>
        <v>224.48396918123376</v>
      </c>
      <c r="AM337" s="217">
        <f ca="1">(X337-AC337)*DCF!$H$40</f>
        <v>255.52344128297099</v>
      </c>
      <c r="AN337" s="217">
        <f ca="1">(Y337-AD337)*DCF!$H$40</f>
        <v>288.19855337184526</v>
      </c>
      <c r="AO337" s="217">
        <f ca="1">(F337-DCF!$H$7)*DCF!$H$41</f>
        <v>255.62686547809949</v>
      </c>
      <c r="AP337" s="217">
        <f ca="1">(G337-F337)*DCF!$H$41</f>
        <v>187.60869479592023</v>
      </c>
      <c r="AQ337" s="217">
        <f ca="1">(H337-G337)*DCF!$H$41</f>
        <v>173.12797090582194</v>
      </c>
      <c r="AR337" s="217">
        <f ca="1">(I337-H337)*DCF!$H$41</f>
        <v>166.06435257462999</v>
      </c>
      <c r="AS337" s="217">
        <f ca="1">(J337-I337)*DCF!$H$41</f>
        <v>166.58709239283831</v>
      </c>
      <c r="AT337" s="217">
        <f ca="1">(U337-Z337)*(1-DCF!$H$40)+Z337-AE337-AO337</f>
        <v>7.1078044413139878</v>
      </c>
      <c r="AU337" s="217">
        <f ca="1">(V337-AA337)*(1-DCF!$H$40)+AA337-AF337-AP337</f>
        <v>81.609269538113011</v>
      </c>
      <c r="AV337" s="217">
        <f ca="1">(W337-AB337)*(1-DCF!$H$40)+AB337-AG337-AQ337</f>
        <v>242.11261115925754</v>
      </c>
      <c r="AW337" s="217">
        <f ca="1">(X337-AC337)*(1-DCF!$H$40)+AC337-AH337-AR337</f>
        <v>386.58587032795094</v>
      </c>
      <c r="AX337" s="217">
        <f ca="1">(Y337-AD337)*(1-DCF!$H$40)+AD337-AI337-AS337</f>
        <v>496.98509713553352</v>
      </c>
      <c r="AY337" s="218">
        <f t="shared" ca="1" si="65"/>
        <v>9.7771842225887667E-2</v>
      </c>
      <c r="AZ337" s="219">
        <f t="shared" ca="1" si="66"/>
        <v>11.054368445177532</v>
      </c>
      <c r="BA337" s="217">
        <f ca="1">SUMPRODUCT(AT337:AX337,(1+$AY337)^(-{1,2,3,4,5}))</f>
        <v>835.13388918868509</v>
      </c>
      <c r="BB337" s="217">
        <f t="shared" ca="1" si="67"/>
        <v>18022.858348223759</v>
      </c>
      <c r="BC337" s="217">
        <f t="shared" ca="1" si="68"/>
        <v>11304.809140437721</v>
      </c>
      <c r="BD337" s="217">
        <f t="shared" ca="1" si="69"/>
        <v>12139.943029626405</v>
      </c>
      <c r="BE337" s="217">
        <f ca="1">BD337-(DCF!$J$48-DCF!$J$51)</f>
        <v>11577.803029626406</v>
      </c>
      <c r="BF337" s="220">
        <f ca="1">BE337/DCF!$J$55</f>
        <v>467.22949514075708</v>
      </c>
    </row>
    <row r="338" spans="1:58" ht="15" customHeight="1">
      <c r="A338">
        <v>312</v>
      </c>
      <c r="B338" s="215">
        <f t="shared" ca="1" si="56"/>
        <v>0.37395622550333785</v>
      </c>
      <c r="C338" s="216">
        <f t="shared" ca="1" si="57"/>
        <v>0.43240965848564128</v>
      </c>
      <c r="D338" s="215">
        <f t="shared" ca="1" si="58"/>
        <v>6.5046102220084334E-2</v>
      </c>
      <c r="E338" s="216">
        <f t="shared" ca="1" si="59"/>
        <v>0.1803414847173056</v>
      </c>
      <c r="F338" s="217">
        <f ca="1">DCF!$H$7*(1+('A1'!F14+$C338*('A1'!F12-'A1'!F14)))</f>
        <v>6264.7338015952591</v>
      </c>
      <c r="G338" s="217">
        <f ca="1">F338*(1+('A1'!G14+$C338*('A1'!G12-'A1'!G14)))</f>
        <v>7046.9575402386627</v>
      </c>
      <c r="H338" s="217">
        <f ca="1">G338*(1+('A1'!H14+$C338*('A1'!H12-'A1'!H14)))</f>
        <v>7795.4378426844605</v>
      </c>
      <c r="I338" s="217">
        <f ca="1">H338*(1+('A1'!I14+$C338*('A1'!I12-'A1'!I14)))</f>
        <v>8488.5837701957935</v>
      </c>
      <c r="J338" s="217">
        <f ca="1">I338*(1+('A1'!J14+$C338*('A1'!J12-'A1'!J14)))</f>
        <v>9169.9511513423804</v>
      </c>
      <c r="K338" s="216">
        <f ca="1">'A1'!F21+$C338*('A1'!F19-'A1'!F21)</f>
        <v>0.35621746878328975</v>
      </c>
      <c r="L338" s="216">
        <f ca="1">'A1'!G21+$C338*('A1'!G19-'A1'!G21)</f>
        <v>0.35256927561357693</v>
      </c>
      <c r="M338" s="216">
        <f ca="1">'A1'!H21+$C338*('A1'!H19-'A1'!H21)</f>
        <v>0.34324517902872048</v>
      </c>
      <c r="N338" s="216">
        <f ca="1">'A1'!I21+$C338*('A1'!I19-'A1'!I21)</f>
        <v>0.33824517902872048</v>
      </c>
      <c r="O338" s="216">
        <f ca="1">'A1'!J21+$C338*('A1'!J19-'A1'!J21)</f>
        <v>0.33324517902872047</v>
      </c>
      <c r="P338" s="216">
        <f ca="1">'A1'!F28+$C338*('A1'!F26-'A1'!F28)</f>
        <v>0.44918975853785897</v>
      </c>
      <c r="Q338" s="216">
        <f ca="1">'A1'!G28+$C338*('A1'!G26-'A1'!G28)</f>
        <v>0.44554156536814615</v>
      </c>
      <c r="R338" s="216">
        <f ca="1">'A1'!H28+$C338*('A1'!H26-'A1'!H28)</f>
        <v>0.43905542049086155</v>
      </c>
      <c r="S338" s="216">
        <f ca="1">'A1'!I28+$C338*('A1'!I26-'A1'!I28)</f>
        <v>0.43689337219843333</v>
      </c>
      <c r="T338" s="216">
        <f ca="1">'A1'!J28+$C338*('A1'!J26-'A1'!J28)</f>
        <v>0.43473132390600511</v>
      </c>
      <c r="U338" s="217">
        <f t="shared" ca="1" si="60"/>
        <v>1219.071920547342</v>
      </c>
      <c r="V338" s="217">
        <f t="shared" ca="1" si="61"/>
        <v>1422.7043314362886</v>
      </c>
      <c r="W338" s="217">
        <f t="shared" ca="1" si="62"/>
        <v>1697.0621448347695</v>
      </c>
      <c r="X338" s="217">
        <f t="shared" ca="1" si="63"/>
        <v>1908.7552445958954</v>
      </c>
      <c r="Y338" s="217">
        <f t="shared" ca="1" si="64"/>
        <v>2127.6441340521983</v>
      </c>
      <c r="Z338" s="217">
        <f ca="1">F338*('A1'!F35+$C338*('A1'!F33-'A1'!F35))</f>
        <v>362.33937107745925</v>
      </c>
      <c r="AA338" s="217">
        <f ca="1">G338*('A1'!G35+$C338*('A1'!G33-'A1'!G35))</f>
        <v>406.43964246142292</v>
      </c>
      <c r="AB338" s="217">
        <f ca="1">H338*('A1'!H35+$C338*('A1'!H33-'A1'!H35))</f>
        <v>430.64722179275412</v>
      </c>
      <c r="AC338" s="217">
        <f ca="1">I338*('A1'!I35+$C338*('A1'!I33-'A1'!I35))</f>
        <v>448.29131136219058</v>
      </c>
      <c r="AD338" s="217">
        <f ca="1">J338*('A1'!J35+$C338*('A1'!J33-'A1'!J35))</f>
        <v>465.93515912698962</v>
      </c>
      <c r="AE338" s="217">
        <f ca="1">F338*('A1'!F43+$C338*('A1'!F41-'A1'!F43))</f>
        <v>634.94209010245334</v>
      </c>
      <c r="AF338" s="217">
        <f ca="1">G338*('A1'!G43+$C338*('A1'!G41-'A1'!G43))</f>
        <v>703.74907951063676</v>
      </c>
      <c r="AG338" s="217">
        <f ca="1">H338*('A1'!H43+$C338*('A1'!H41-'A1'!H43))</f>
        <v>700.54218194632517</v>
      </c>
      <c r="AH338" s="217">
        <f ca="1">I338*('A1'!I43+$C338*('A1'!I41-'A1'!I43))</f>
        <v>677.94636185020113</v>
      </c>
      <c r="AI338" s="217">
        <f ca="1">J338*('A1'!J43+$C338*('A1'!J41-'A1'!J43))</f>
        <v>686.51446302194518</v>
      </c>
      <c r="AJ338" s="217">
        <f ca="1">(U338-Z338)*DCF!$H$40</f>
        <v>207.32927697171164</v>
      </c>
      <c r="AK338" s="217">
        <f ca="1">(V338-AA338)*DCF!$H$40</f>
        <v>245.93605473191749</v>
      </c>
      <c r="AL338" s="217">
        <f ca="1">(W338-AB338)*DCF!$H$40</f>
        <v>306.47241137616771</v>
      </c>
      <c r="AM338" s="217">
        <f ca="1">(X338-AC338)*DCF!$H$40</f>
        <v>353.43227184255659</v>
      </c>
      <c r="AN338" s="217">
        <f ca="1">(Y338-AD338)*DCF!$H$40</f>
        <v>402.13357193190046</v>
      </c>
      <c r="AO338" s="217">
        <f ca="1">(F338-DCF!$H$7)*DCF!$H$41</f>
        <v>298.35294496395397</v>
      </c>
      <c r="AP338" s="217">
        <f ca="1">(G338-F338)*DCF!$H$41</f>
        <v>259.57108772287233</v>
      </c>
      <c r="AQ338" s="217">
        <f ca="1">(H338-G338)*DCF!$H$41</f>
        <v>248.3737537573881</v>
      </c>
      <c r="AR338" s="217">
        <f ca="1">(I338-H338)*DCF!$H$41</f>
        <v>230.01173892629367</v>
      </c>
      <c r="AS338" s="217">
        <f ca="1">(J338-I338)*DCF!$H$41</f>
        <v>226.10317678396626</v>
      </c>
      <c r="AT338" s="217">
        <f ca="1">(U338-Z338)*(1-DCF!$H$40)+Z338-AE338-AO338</f>
        <v>78.447608509223073</v>
      </c>
      <c r="AU338" s="217">
        <f ca="1">(V338-AA338)*(1-DCF!$H$40)+AA338-AF338-AP338</f>
        <v>213.44810947086205</v>
      </c>
      <c r="AV338" s="217">
        <f ca="1">(W338-AB338)*(1-DCF!$H$40)+AB338-AG338-AQ338</f>
        <v>441.67379775488854</v>
      </c>
      <c r="AW338" s="217">
        <f ca="1">(X338-AC338)*(1-DCF!$H$40)+AC338-AH338-AR338</f>
        <v>647.36487197684414</v>
      </c>
      <c r="AX338" s="217">
        <f ca="1">(Y338-AD338)*(1-DCF!$H$40)+AD338-AI338-AS338</f>
        <v>812.8929223143864</v>
      </c>
      <c r="AY338" s="218">
        <f t="shared" ca="1" si="65"/>
        <v>9.6106829694346113E-2</v>
      </c>
      <c r="AZ338" s="219">
        <f t="shared" ca="1" si="66"/>
        <v>10.721365938869223</v>
      </c>
      <c r="BA338" s="217">
        <f ca="1">SUMPRODUCT(AT338:AX338,(1+$AY338)^(-{1,2,3,4,5}))</f>
        <v>1546.8570831771926</v>
      </c>
      <c r="BB338" s="217">
        <f t="shared" ca="1" si="67"/>
        <v>22811.251348862141</v>
      </c>
      <c r="BC338" s="217">
        <f t="shared" ca="1" si="68"/>
        <v>14417.325078177571</v>
      </c>
      <c r="BD338" s="217">
        <f t="shared" ca="1" si="69"/>
        <v>15964.182161354764</v>
      </c>
      <c r="BE338" s="217">
        <f ca="1">BD338-(DCF!$J$48-DCF!$J$51)</f>
        <v>15402.042161354764</v>
      </c>
      <c r="BF338" s="220">
        <f ca="1">BE338/DCF!$J$55</f>
        <v>621.55906131516315</v>
      </c>
    </row>
    <row r="339" spans="1:58" ht="15" customHeight="1">
      <c r="A339">
        <v>313</v>
      </c>
      <c r="B339" s="215">
        <f t="shared" ca="1" si="56"/>
        <v>0.8995335480186839</v>
      </c>
      <c r="C339" s="216">
        <f t="shared" ca="1" si="57"/>
        <v>0.77587229981401662</v>
      </c>
      <c r="D339" s="215">
        <f t="shared" ca="1" si="58"/>
        <v>0.13944181775003328</v>
      </c>
      <c r="E339" s="216">
        <f t="shared" ca="1" si="59"/>
        <v>0.2640471716853196</v>
      </c>
      <c r="F339" s="217">
        <f ca="1">DCF!$H$7*(1+('A1'!F14+$C339*('A1'!F12-'A1'!F14)))</f>
        <v>6467.4524591451491</v>
      </c>
      <c r="G339" s="217">
        <f ca="1">F339*(1+('A1'!G14+$C339*('A1'!G12-'A1'!G14)))</f>
        <v>7608.1871887060724</v>
      </c>
      <c r="H339" s="217">
        <f ca="1">G339*(1+('A1'!H14+$C339*('A1'!H12-'A1'!H14)))</f>
        <v>8755.9841680385744</v>
      </c>
      <c r="I339" s="217">
        <f ca="1">H339*(1+('A1'!I14+$C339*('A1'!I12-'A1'!I14)))</f>
        <v>9805.2006780637112</v>
      </c>
      <c r="J339" s="217">
        <f ca="1">I339*(1+('A1'!J14+$C339*('A1'!J12-'A1'!J14)))</f>
        <v>10827.991563982803</v>
      </c>
      <c r="K339" s="216">
        <f ca="1">'A1'!F21+$C339*('A1'!F19-'A1'!F21)</f>
        <v>0.33732702351022908</v>
      </c>
      <c r="L339" s="216">
        <f ca="1">'A1'!G21+$C339*('A1'!G19-'A1'!G21)</f>
        <v>0.32680957751394873</v>
      </c>
      <c r="M339" s="216">
        <f ca="1">'A1'!H21+$C339*('A1'!H19-'A1'!H21)</f>
        <v>0.31405085451580861</v>
      </c>
      <c r="N339" s="216">
        <f ca="1">'A1'!I21+$C339*('A1'!I19-'A1'!I21)</f>
        <v>0.3090508545158086</v>
      </c>
      <c r="O339" s="216">
        <f ca="1">'A1'!J21+$C339*('A1'!J19-'A1'!J21)</f>
        <v>0.3040508545158086</v>
      </c>
      <c r="P339" s="216">
        <f ca="1">'A1'!F28+$C339*('A1'!F26-'A1'!F28)</f>
        <v>0.44060319250464958</v>
      </c>
      <c r="Q339" s="216">
        <f ca="1">'A1'!G28+$C339*('A1'!G26-'A1'!G28)</f>
        <v>0.43008574650836923</v>
      </c>
      <c r="R339" s="216">
        <f ca="1">'A1'!H28+$C339*('A1'!H26-'A1'!H28)</f>
        <v>0.41844766201115902</v>
      </c>
      <c r="S339" s="216">
        <f ca="1">'A1'!I28+$C339*('A1'!I26-'A1'!I28)</f>
        <v>0.41456830051208893</v>
      </c>
      <c r="T339" s="216">
        <f ca="1">'A1'!J28+$C339*('A1'!J26-'A1'!J28)</f>
        <v>0.41068893901301884</v>
      </c>
      <c r="U339" s="217">
        <f t="shared" ca="1" si="60"/>
        <v>1436.2257705364054</v>
      </c>
      <c r="V339" s="217">
        <f t="shared" ca="1" si="61"/>
        <v>1849.585881287941</v>
      </c>
      <c r="W339" s="217">
        <f t="shared" ca="1" si="62"/>
        <v>2342.2387542167039</v>
      </c>
      <c r="X339" s="217">
        <f t="shared" ca="1" si="63"/>
        <v>2709.9696485242807</v>
      </c>
      <c r="Y339" s="217">
        <f t="shared" ca="1" si="64"/>
        <v>3088.7951092098492</v>
      </c>
      <c r="Z339" s="217">
        <f ca="1">F339*('A1'!F35+$C339*('A1'!F33-'A1'!F35))</f>
        <v>362.95756148163514</v>
      </c>
      <c r="AA339" s="217">
        <f ca="1">G339*('A1'!G35+$C339*('A1'!G33-'A1'!G35))</f>
        <v>412.67778878460729</v>
      </c>
      <c r="AB339" s="217">
        <f ca="1">H339*('A1'!H35+$C339*('A1'!H33-'A1'!H35))</f>
        <v>450.63026877281118</v>
      </c>
      <c r="AC339" s="217">
        <f ca="1">I339*('A1'!I35+$C339*('A1'!I33-'A1'!I35))</f>
        <v>477.41063612496828</v>
      </c>
      <c r="AD339" s="217">
        <f ca="1">J339*('A1'!J35+$C339*('A1'!J33-'A1'!J35))</f>
        <v>505.55386297766762</v>
      </c>
      <c r="AE339" s="217">
        <f ca="1">F339*('A1'!F43+$C339*('A1'!F41-'A1'!F43))</f>
        <v>611.06142623767107</v>
      </c>
      <c r="AF339" s="217">
        <f ca="1">G339*('A1'!G43+$C339*('A1'!G41-'A1'!G43))</f>
        <v>668.33716749810628</v>
      </c>
      <c r="AG339" s="217">
        <f ca="1">H339*('A1'!H43+$C339*('A1'!H41-'A1'!H43))</f>
        <v>681.60494256835807</v>
      </c>
      <c r="AH339" s="217">
        <f ca="1">I339*('A1'!I43+$C339*('A1'!I41-'A1'!I43))</f>
        <v>665.22863840809885</v>
      </c>
      <c r="AI339" s="217">
        <f ca="1">J339*('A1'!J43+$C339*('A1'!J41-'A1'!J43))</f>
        <v>680.47938565945844</v>
      </c>
      <c r="AJ339" s="217">
        <f ca="1">(U339-Z339)*DCF!$H$40</f>
        <v>259.73090659125438</v>
      </c>
      <c r="AK339" s="217">
        <f ca="1">(V339-AA339)*DCF!$H$40</f>
        <v>347.7317583858067</v>
      </c>
      <c r="AL339" s="217">
        <f ca="1">(W339-AB339)*DCF!$H$40</f>
        <v>457.76925347742201</v>
      </c>
      <c r="AM339" s="217">
        <f ca="1">(X339-AC339)*DCF!$H$40</f>
        <v>540.27928100063355</v>
      </c>
      <c r="AN339" s="217">
        <f ca="1">(Y339-AD339)*DCF!$H$40</f>
        <v>625.14438158818803</v>
      </c>
      <c r="AO339" s="217">
        <f ca="1">(F339-DCF!$H$7)*DCF!$H$41</f>
        <v>365.62257619913373</v>
      </c>
      <c r="AP339" s="217">
        <f ca="1">(G339-F339)*DCF!$H$41</f>
        <v>378.53844102060799</v>
      </c>
      <c r="AQ339" s="217">
        <f ca="1">(H339-G339)*DCF!$H$41</f>
        <v>380.88195958750606</v>
      </c>
      <c r="AR339" s="217">
        <f ca="1">(I339-H339)*DCF!$H$41</f>
        <v>348.16927345665317</v>
      </c>
      <c r="AS339" s="217">
        <f ca="1">(J339-I339)*DCF!$H$41</f>
        <v>339.40026319258493</v>
      </c>
      <c r="AT339" s="217">
        <f ca="1">(U339-Z339)*(1-DCF!$H$40)+Z339-AE339-AO339</f>
        <v>199.81086150834608</v>
      </c>
      <c r="AU339" s="217">
        <f ca="1">(V339-AA339)*(1-DCF!$H$40)+AA339-AF339-AP339</f>
        <v>454.97851438342008</v>
      </c>
      <c r="AV339" s="217">
        <f ca="1">(W339-AB339)*(1-DCF!$H$40)+AB339-AG339-AQ339</f>
        <v>821.98259858341771</v>
      </c>
      <c r="AW339" s="217">
        <f ca="1">(X339-AC339)*(1-DCF!$H$40)+AC339-AH339-AR339</f>
        <v>1156.2924556588951</v>
      </c>
      <c r="AX339" s="217">
        <f ca="1">(Y339-AD339)*(1-DCF!$H$40)+AD339-AI339-AS339</f>
        <v>1443.7710787696178</v>
      </c>
      <c r="AY339" s="218">
        <f t="shared" ca="1" si="65"/>
        <v>9.7780943433706385E-2</v>
      </c>
      <c r="AZ339" s="219">
        <f t="shared" ca="1" si="66"/>
        <v>11.056188686741278</v>
      </c>
      <c r="BA339" s="217">
        <f ca="1">SUMPRODUCT(AT339:AX339,(1+$AY339)^(-{1,2,3,4,5}))</f>
        <v>2882.6047134247037</v>
      </c>
      <c r="BB339" s="217">
        <f t="shared" ca="1" si="67"/>
        <v>34150.301542107722</v>
      </c>
      <c r="BC339" s="217">
        <f t="shared" ca="1" si="68"/>
        <v>21419.834216648938</v>
      </c>
      <c r="BD339" s="217">
        <f t="shared" ca="1" si="69"/>
        <v>24302.438930073644</v>
      </c>
      <c r="BE339" s="217">
        <f ca="1">BD339-(DCF!$J$48-DCF!$J$51)</f>
        <v>23740.298930073644</v>
      </c>
      <c r="BF339" s="220">
        <f ca="1">BE339/DCF!$J$55</f>
        <v>958.05463741309541</v>
      </c>
    </row>
    <row r="340" spans="1:58" ht="15" customHeight="1">
      <c r="A340">
        <v>314</v>
      </c>
      <c r="B340" s="215">
        <f t="shared" ca="1" si="56"/>
        <v>0.92870636716508737</v>
      </c>
      <c r="C340" s="216">
        <f t="shared" ca="1" si="57"/>
        <v>0.81119635486183983</v>
      </c>
      <c r="D340" s="215">
        <f t="shared" ca="1" si="58"/>
        <v>8.8936890394615054E-2</v>
      </c>
      <c r="E340" s="216">
        <f t="shared" ca="1" si="59"/>
        <v>0.21087542577860399</v>
      </c>
      <c r="F340" s="217">
        <f ca="1">DCF!$H$7*(1+('A1'!F14+$C340*('A1'!F12-'A1'!F14)))</f>
        <v>6488.3014370450974</v>
      </c>
      <c r="G340" s="217">
        <f ca="1">F340*(1+('A1'!G14+$C340*('A1'!G12-'A1'!G14)))</f>
        <v>7667.0924945141769</v>
      </c>
      <c r="H340" s="217">
        <f ca="1">G340*(1+('A1'!H14+$C340*('A1'!H12-'A1'!H14)))</f>
        <v>8858.9843921518877</v>
      </c>
      <c r="I340" s="217">
        <f ca="1">H340*(1+('A1'!I14+$C340*('A1'!I12-'A1'!I14)))</f>
        <v>9948.7074379617225</v>
      </c>
      <c r="J340" s="217">
        <f ca="1">I340*(1+('A1'!J14+$C340*('A1'!J12-'A1'!J14)))</f>
        <v>11011.067674508109</v>
      </c>
      <c r="K340" s="216">
        <f ca="1">'A1'!F21+$C340*('A1'!F19-'A1'!F21)</f>
        <v>0.33538420048259882</v>
      </c>
      <c r="L340" s="216">
        <f ca="1">'A1'!G21+$C340*('A1'!G19-'A1'!G21)</f>
        <v>0.32416027338536202</v>
      </c>
      <c r="M340" s="216">
        <f ca="1">'A1'!H21+$C340*('A1'!H19-'A1'!H21)</f>
        <v>0.31104830983674359</v>
      </c>
      <c r="N340" s="216">
        <f ca="1">'A1'!I21+$C340*('A1'!I19-'A1'!I21)</f>
        <v>0.30604830983674358</v>
      </c>
      <c r="O340" s="216">
        <f ca="1">'A1'!J21+$C340*('A1'!J19-'A1'!J21)</f>
        <v>0.30104830983674358</v>
      </c>
      <c r="P340" s="216">
        <f ca="1">'A1'!F28+$C340*('A1'!F26-'A1'!F28)</f>
        <v>0.439720091128454</v>
      </c>
      <c r="Q340" s="216">
        <f ca="1">'A1'!G28+$C340*('A1'!G26-'A1'!G28)</f>
        <v>0.42849616403121721</v>
      </c>
      <c r="R340" s="216">
        <f ca="1">'A1'!H28+$C340*('A1'!H26-'A1'!H28)</f>
        <v>0.41632821870828962</v>
      </c>
      <c r="S340" s="216">
        <f ca="1">'A1'!I28+$C340*('A1'!I26-'A1'!I28)</f>
        <v>0.41227223693398041</v>
      </c>
      <c r="T340" s="216">
        <f ca="1">'A1'!J28+$C340*('A1'!J26-'A1'!J28)</f>
        <v>0.40821625515967125</v>
      </c>
      <c r="U340" s="217">
        <f t="shared" ca="1" si="60"/>
        <v>1459.1911479252808</v>
      </c>
      <c r="V340" s="217">
        <f t="shared" ca="1" si="61"/>
        <v>1896.4059722497429</v>
      </c>
      <c r="W340" s="217">
        <f t="shared" ca="1" si="62"/>
        <v>2415.1670785538163</v>
      </c>
      <c r="X340" s="217">
        <f t="shared" ca="1" si="63"/>
        <v>2802.3464714630895</v>
      </c>
      <c r="Y340" s="217">
        <f t="shared" ca="1" si="64"/>
        <v>3201.3075502020301</v>
      </c>
      <c r="Z340" s="217">
        <f ca="1">F340*('A1'!F35+$C340*('A1'!F33-'A1'!F35))</f>
        <v>362.98165384782669</v>
      </c>
      <c r="AA340" s="217">
        <f ca="1">G340*('A1'!G35+$C340*('A1'!G33-'A1'!G35))</f>
        <v>413.16455982049422</v>
      </c>
      <c r="AB340" s="217">
        <f ca="1">H340*('A1'!H35+$C340*('A1'!H33-'A1'!H35))</f>
        <v>452.48892921550629</v>
      </c>
      <c r="AC340" s="217">
        <f ca="1">I340*('A1'!I35+$C340*('A1'!I33-'A1'!I35))</f>
        <v>480.18076889064281</v>
      </c>
      <c r="AD340" s="217">
        <f ca="1">J340*('A1'!J35+$C340*('A1'!J33-'A1'!J35))</f>
        <v>509.43413424407788</v>
      </c>
      <c r="AE340" s="217">
        <f ca="1">F340*('A1'!F43+$C340*('A1'!F41-'A1'!F43))</f>
        <v>608.44742857544429</v>
      </c>
      <c r="AF340" s="217">
        <f ca="1">G340*('A1'!G43+$C340*('A1'!G41-'A1'!G43))</f>
        <v>664.03252493128389</v>
      </c>
      <c r="AG340" s="217">
        <f ca="1">H340*('A1'!H43+$C340*('A1'!H41-'A1'!H43))</f>
        <v>678.67020654174428</v>
      </c>
      <c r="AH340" s="217">
        <f ca="1">I340*('A1'!I43+$C340*('A1'!I41-'A1'!I43))</f>
        <v>662.66477428221378</v>
      </c>
      <c r="AI340" s="217">
        <f ca="1">J340*('A1'!J43+$C340*('A1'!J41-'A1'!J43))</f>
        <v>678.37126208129939</v>
      </c>
      <c r="AJ340" s="217">
        <f ca="1">(U340-Z340)*DCF!$H$40</f>
        <v>265.28269756674388</v>
      </c>
      <c r="AK340" s="217">
        <f ca="1">(V340-AA340)*DCF!$H$40</f>
        <v>358.94442180787814</v>
      </c>
      <c r="AL340" s="217">
        <f ca="1">(W340-AB340)*DCF!$H$40</f>
        <v>474.96811213987104</v>
      </c>
      <c r="AM340" s="217">
        <f ca="1">(X340-AC340)*DCF!$H$40</f>
        <v>561.96410002253208</v>
      </c>
      <c r="AN340" s="217">
        <f ca="1">(Y340-AD340)*DCF!$H$40</f>
        <v>651.43336666182438</v>
      </c>
      <c r="AO340" s="217">
        <f ca="1">(F340-DCF!$H$7)*DCF!$H$41</f>
        <v>372.54104671344629</v>
      </c>
      <c r="AP340" s="217">
        <f ca="1">(G340-F340)*DCF!$H$41</f>
        <v>391.16695373615175</v>
      </c>
      <c r="AQ340" s="217">
        <f ca="1">(H340-G340)*DCF!$H$41</f>
        <v>395.5143024097585</v>
      </c>
      <c r="AR340" s="217">
        <f ca="1">(I340-H340)*DCF!$H$41</f>
        <v>361.61085677110776</v>
      </c>
      <c r="AS340" s="217">
        <f ca="1">(J340-I340)*DCF!$H$41</f>
        <v>352.53085342579305</v>
      </c>
      <c r="AT340" s="217">
        <f ca="1">(U340-Z340)*(1-DCF!$H$40)+Z340-AE340-AO340</f>
        <v>212.91997506964623</v>
      </c>
      <c r="AU340" s="217">
        <f ca="1">(V340-AA340)*(1-DCF!$H$40)+AA340-AF340-AP340</f>
        <v>482.26207177442916</v>
      </c>
      <c r="AV340" s="217">
        <f ca="1">(W340-AB340)*(1-DCF!$H$40)+AB340-AG340-AQ340</f>
        <v>866.01445746244258</v>
      </c>
      <c r="AW340" s="217">
        <f ca="1">(X340-AC340)*(1-DCF!$H$40)+AC340-AH340-AR340</f>
        <v>1216.106740387236</v>
      </c>
      <c r="AX340" s="217">
        <f ca="1">(Y340-AD340)*(1-DCF!$H$40)+AD340-AI340-AS340</f>
        <v>1518.9720680331131</v>
      </c>
      <c r="AY340" s="218">
        <f t="shared" ca="1" si="65"/>
        <v>9.6717508515572079E-2</v>
      </c>
      <c r="AZ340" s="219">
        <f t="shared" ca="1" si="66"/>
        <v>10.843501703114416</v>
      </c>
      <c r="BA340" s="217">
        <f ca="1">SUMPRODUCT(AT340:AX340,(1+$AY340)^(-{1,2,3,4,5}))</f>
        <v>3049.5728038966158</v>
      </c>
      <c r="BB340" s="217">
        <f t="shared" ca="1" si="67"/>
        <v>34713.38387280875</v>
      </c>
      <c r="BC340" s="217">
        <f t="shared" ca="1" si="68"/>
        <v>21878.778265979101</v>
      </c>
      <c r="BD340" s="217">
        <f t="shared" ca="1" si="69"/>
        <v>24928.351069875716</v>
      </c>
      <c r="BE340" s="217">
        <f ca="1">BD340-(DCF!$J$48-DCF!$J$51)</f>
        <v>24366.211069875717</v>
      </c>
      <c r="BF340" s="220">
        <f ca="1">BE340/DCF!$J$55</f>
        <v>983.31371396966301</v>
      </c>
    </row>
    <row r="341" spans="1:58" ht="15" customHeight="1">
      <c r="A341">
        <v>315</v>
      </c>
      <c r="B341" s="215">
        <f t="shared" ca="1" si="56"/>
        <v>2.1680757691203478E-2</v>
      </c>
      <c r="C341" s="216">
        <f t="shared" ca="1" si="57"/>
        <v>0.10411714001835499</v>
      </c>
      <c r="D341" s="215">
        <f t="shared" ca="1" si="58"/>
        <v>0.96976686656424116</v>
      </c>
      <c r="E341" s="216">
        <f t="shared" ca="1" si="59"/>
        <v>0.87705055218554495</v>
      </c>
      <c r="F341" s="217">
        <f ca="1">DCF!$H$7*(1+('A1'!F14+$C341*('A1'!F12-'A1'!F14)))</f>
        <v>6070.9688600284908</v>
      </c>
      <c r="G341" s="217">
        <f ca="1">F341*(1+('A1'!G14+$C341*('A1'!G12-'A1'!G14)))</f>
        <v>6530.0407788572002</v>
      </c>
      <c r="H341" s="217">
        <f ca="1">G341*(1+('A1'!H14+$C341*('A1'!H12-'A1'!H14)))</f>
        <v>6944.9284099127799</v>
      </c>
      <c r="I341" s="217">
        <f ca="1">H341*(1+('A1'!I14+$C341*('A1'!I12-'A1'!I14)))</f>
        <v>7357.2525779389298</v>
      </c>
      <c r="J341" s="217">
        <f ca="1">I341*(1+('A1'!J14+$C341*('A1'!J12-'A1'!J14)))</f>
        <v>7778.7363336124135</v>
      </c>
      <c r="K341" s="216">
        <f ca="1">'A1'!F21+$C341*('A1'!F19-'A1'!F21)</f>
        <v>0.37427355729899048</v>
      </c>
      <c r="L341" s="216">
        <f ca="1">'A1'!G21+$C341*('A1'!G19-'A1'!G21)</f>
        <v>0.37719121449862336</v>
      </c>
      <c r="M341" s="216">
        <f ca="1">'A1'!H21+$C341*('A1'!H19-'A1'!H21)</f>
        <v>0.37115004309843985</v>
      </c>
      <c r="N341" s="216">
        <f ca="1">'A1'!I21+$C341*('A1'!I19-'A1'!I21)</f>
        <v>0.36615004309843985</v>
      </c>
      <c r="O341" s="216">
        <f ca="1">'A1'!J21+$C341*('A1'!J19-'A1'!J21)</f>
        <v>0.36115004309843984</v>
      </c>
      <c r="P341" s="216">
        <f ca="1">'A1'!F28+$C341*('A1'!F26-'A1'!F28)</f>
        <v>0.45739707149954112</v>
      </c>
      <c r="Q341" s="216">
        <f ca="1">'A1'!G28+$C341*('A1'!G26-'A1'!G28)</f>
        <v>0.46031472869917406</v>
      </c>
      <c r="R341" s="216">
        <f ca="1">'A1'!H28+$C341*('A1'!H26-'A1'!H28)</f>
        <v>0.45875297159889872</v>
      </c>
      <c r="S341" s="216">
        <f ca="1">'A1'!I28+$C341*('A1'!I26-'A1'!I28)</f>
        <v>0.45823238589880694</v>
      </c>
      <c r="T341" s="216">
        <f ca="1">'A1'!J28+$C341*('A1'!J26-'A1'!J28)</f>
        <v>0.45771180019871516</v>
      </c>
      <c r="U341" s="217">
        <f t="shared" ca="1" si="60"/>
        <v>1021.9223707922913</v>
      </c>
      <c r="V341" s="217">
        <f t="shared" ca="1" si="61"/>
        <v>1061.092817240321</v>
      </c>
      <c r="W341" s="217">
        <f t="shared" ca="1" si="62"/>
        <v>1181.3113856689704</v>
      </c>
      <c r="X341" s="217">
        <f t="shared" ca="1" si="63"/>
        <v>1292.0628269913786</v>
      </c>
      <c r="Y341" s="217">
        <f t="shared" ca="1" si="64"/>
        <v>1409.0259609479997</v>
      </c>
      <c r="Z341" s="217">
        <f ca="1">F341*('A1'!F35+$C341*('A1'!F33-'A1'!F35))</f>
        <v>361.09767202747616</v>
      </c>
      <c r="AA341" s="217">
        <f ca="1">G341*('A1'!G35+$C341*('A1'!G33-'A1'!G35))</f>
        <v>398.06363658816798</v>
      </c>
      <c r="AB341" s="217">
        <f ca="1">H341*('A1'!H35+$C341*('A1'!H33-'A1'!H35))</f>
        <v>408.74175767437106</v>
      </c>
      <c r="AC341" s="217">
        <f ca="1">I341*('A1'!I35+$C341*('A1'!I33-'A1'!I35))</f>
        <v>417.52845635876594</v>
      </c>
      <c r="AD341" s="217">
        <f ca="1">J341*('A1'!J35+$C341*('A1'!J33-'A1'!J35))</f>
        <v>425.89043732214412</v>
      </c>
      <c r="AE341" s="217">
        <f ca="1">F341*('A1'!F43+$C341*('A1'!F41-'A1'!F43))</f>
        <v>655.16473630620078</v>
      </c>
      <c r="AF341" s="217">
        <f ca="1">G341*('A1'!G43+$C341*('A1'!G41-'A1'!G43))</f>
        <v>727.15856861515363</v>
      </c>
      <c r="AG341" s="217">
        <f ca="1">H341*('A1'!H43+$C341*('A1'!H41-'A1'!H43))</f>
        <v>703.90947011231003</v>
      </c>
      <c r="AH341" s="217">
        <f ca="1">I341*('A1'!I43+$C341*('A1'!I41-'A1'!I43))</f>
        <v>672.12843151592995</v>
      </c>
      <c r="AI341" s="217">
        <f ca="1">J341*('A1'!J43+$C341*('A1'!J41-'A1'!J43))</f>
        <v>671.73977772467663</v>
      </c>
      <c r="AJ341" s="217">
        <f ca="1">(U341-Z341)*DCF!$H$40</f>
        <v>159.91957710108525</v>
      </c>
      <c r="AK341" s="217">
        <f ca="1">(V341-AA341)*DCF!$H$40</f>
        <v>160.45306171782102</v>
      </c>
      <c r="AL341" s="217">
        <f ca="1">(W341-AB341)*DCF!$H$40</f>
        <v>186.96184997469305</v>
      </c>
      <c r="AM341" s="217">
        <f ca="1">(X341-AC341)*DCF!$H$40</f>
        <v>211.63731769309229</v>
      </c>
      <c r="AN341" s="217">
        <f ca="1">(Y341-AD341)*DCF!$H$40</f>
        <v>237.91879671745701</v>
      </c>
      <c r="AO341" s="217">
        <f ca="1">(F341-DCF!$H$7)*DCF!$H$41</f>
        <v>234.05449151600325</v>
      </c>
      <c r="AP341" s="217">
        <f ca="1">(G341-F341)*DCF!$H$41</f>
        <v>152.33722965254722</v>
      </c>
      <c r="AQ341" s="217">
        <f ca="1">(H341-G341)*DCF!$H$41</f>
        <v>137.67523069886923</v>
      </c>
      <c r="AR341" s="217">
        <f ca="1">(I341-H341)*DCF!$H$41</f>
        <v>136.82457780505592</v>
      </c>
      <c r="AS341" s="217">
        <f ca="1">(J341-I341)*DCF!$H$41</f>
        <v>139.86407150903736</v>
      </c>
      <c r="AT341" s="217">
        <f ca="1">(U341-Z341)*(1-DCF!$H$40)+Z341-AE341-AO341</f>
        <v>-27.216434130997953</v>
      </c>
      <c r="AU341" s="217">
        <f ca="1">(V341-AA341)*(1-DCF!$H$40)+AA341-AF341-AP341</f>
        <v>21.143957254799005</v>
      </c>
      <c r="AV341" s="217">
        <f ca="1">(W341-AB341)*(1-DCF!$H$40)+AB341-AG341-AQ341</f>
        <v>152.76483488309813</v>
      </c>
      <c r="AW341" s="217">
        <f ca="1">(X341-AC341)*(1-DCF!$H$40)+AC341-AH341-AR341</f>
        <v>271.47249997730057</v>
      </c>
      <c r="AX341" s="217">
        <f ca="1">(Y341-AD341)*(1-DCF!$H$40)+AD341-AI341-AS341</f>
        <v>359.50331499682864</v>
      </c>
      <c r="AY341" s="218">
        <f t="shared" ca="1" si="65"/>
        <v>0.1100410110437109</v>
      </c>
      <c r="AZ341" s="219">
        <f t="shared" ca="1" si="66"/>
        <v>13.50820220874218</v>
      </c>
      <c r="BA341" s="217">
        <f ca="1">SUMPRODUCT(AT341:AX341,(1+$AY341)^(-{1,2,3,4,5}))</f>
        <v>496.43841825640231</v>
      </c>
      <c r="BB341" s="217">
        <f t="shared" ca="1" si="67"/>
        <v>19033.407597852842</v>
      </c>
      <c r="BC341" s="217">
        <f t="shared" ca="1" si="68"/>
        <v>11293.314598210143</v>
      </c>
      <c r="BD341" s="217">
        <f t="shared" ca="1" si="69"/>
        <v>11789.753016466546</v>
      </c>
      <c r="BE341" s="217">
        <f ca="1">BD341-(DCF!$J$48-DCF!$J$51)</f>
        <v>11227.613016466546</v>
      </c>
      <c r="BF341" s="220">
        <f ca="1">BE341/DCF!$J$55</f>
        <v>453.09735775395478</v>
      </c>
    </row>
    <row r="342" spans="1:58" ht="15" customHeight="1">
      <c r="A342">
        <v>316</v>
      </c>
      <c r="B342" s="215">
        <f t="shared" ca="1" si="56"/>
        <v>0.97065532400032084</v>
      </c>
      <c r="C342" s="216">
        <f t="shared" ca="1" si="57"/>
        <v>0.87887057335296437</v>
      </c>
      <c r="D342" s="215">
        <f t="shared" ca="1" si="58"/>
        <v>0.58211130163680436</v>
      </c>
      <c r="E342" s="216">
        <f t="shared" ca="1" si="59"/>
        <v>0.5428956911364784</v>
      </c>
      <c r="F342" s="217">
        <f ca="1">DCF!$H$7*(1+('A1'!F14+$C342*('A1'!F12-'A1'!F14)))</f>
        <v>6528.2441413526167</v>
      </c>
      <c r="G342" s="217">
        <f ca="1">F342*(1+('A1'!G14+$C342*('A1'!G12-'A1'!G14)))</f>
        <v>7780.5610405585785</v>
      </c>
      <c r="H342" s="217">
        <f ca="1">G342*(1+('A1'!H14+$C342*('A1'!H12-'A1'!H14)))</f>
        <v>9058.5428911405561</v>
      </c>
      <c r="I342" s="217">
        <f ca="1">H342*(1+('A1'!I14+$C342*('A1'!I12-'A1'!I14)))</f>
        <v>10227.985846300704</v>
      </c>
      <c r="J342" s="217">
        <f ca="1">I342*(1+('A1'!J14+$C342*('A1'!J12-'A1'!J14)))</f>
        <v>11368.62044356464</v>
      </c>
      <c r="K342" s="216">
        <f ca="1">'A1'!F21+$C342*('A1'!F19-'A1'!F21)</f>
        <v>0.33166211846558696</v>
      </c>
      <c r="L342" s="216">
        <f ca="1">'A1'!G21+$C342*('A1'!G19-'A1'!G21)</f>
        <v>0.31908470699852765</v>
      </c>
      <c r="M342" s="216">
        <f ca="1">'A1'!H21+$C342*('A1'!H19-'A1'!H21)</f>
        <v>0.30529600126499801</v>
      </c>
      <c r="N342" s="216">
        <f ca="1">'A1'!I21+$C342*('A1'!I19-'A1'!I21)</f>
        <v>0.300296001264998</v>
      </c>
      <c r="O342" s="216">
        <f ca="1">'A1'!J21+$C342*('A1'!J19-'A1'!J21)</f>
        <v>0.295296001264998</v>
      </c>
      <c r="P342" s="216">
        <f ca="1">'A1'!F28+$C342*('A1'!F26-'A1'!F28)</f>
        <v>0.43802823566617588</v>
      </c>
      <c r="Q342" s="216">
        <f ca="1">'A1'!G28+$C342*('A1'!G26-'A1'!G28)</f>
        <v>0.42545082419911662</v>
      </c>
      <c r="R342" s="216">
        <f ca="1">'A1'!H28+$C342*('A1'!H26-'A1'!H28)</f>
        <v>0.41226776559882217</v>
      </c>
      <c r="S342" s="216">
        <f ca="1">'A1'!I28+$C342*('A1'!I26-'A1'!I28)</f>
        <v>0.40787341273205735</v>
      </c>
      <c r="T342" s="216">
        <f ca="1">'A1'!J28+$C342*('A1'!J26-'A1'!J28)</f>
        <v>0.40347905986529253</v>
      </c>
      <c r="U342" s="217">
        <f t="shared" ca="1" si="60"/>
        <v>1503.5175963363147</v>
      </c>
      <c r="V342" s="217">
        <f t="shared" ca="1" si="61"/>
        <v>1987.6568932106015</v>
      </c>
      <c r="W342" s="217">
        <f t="shared" ca="1" si="62"/>
        <v>2558.4607318762587</v>
      </c>
      <c r="X342" s="217">
        <f t="shared" ca="1" si="63"/>
        <v>2984.839103155758</v>
      </c>
      <c r="Y342" s="217">
        <f t="shared" ca="1" si="64"/>
        <v>3424.5119981456878</v>
      </c>
      <c r="Z342" s="217">
        <f ca="1">F342*('A1'!F35+$C342*('A1'!F33-'A1'!F35))</f>
        <v>363.00724012366351</v>
      </c>
      <c r="AA342" s="217">
        <f ca="1">G342*('A1'!G35+$C342*('A1'!G33-'A1'!G35))</f>
        <v>414.0137230873973</v>
      </c>
      <c r="AB342" s="217">
        <f ca="1">H342*('A1'!H35+$C342*('A1'!H33-'A1'!H35))</f>
        <v>455.93841883916303</v>
      </c>
      <c r="AC342" s="217">
        <f ca="1">I342*('A1'!I35+$C342*('A1'!I33-'A1'!I35))</f>
        <v>485.3542696656292</v>
      </c>
      <c r="AD342" s="217">
        <f ca="1">J342*('A1'!J35+$C342*('A1'!J33-'A1'!J35))</f>
        <v>516.74419323000518</v>
      </c>
      <c r="AE342" s="217">
        <f ca="1">F342*('A1'!F43+$C342*('A1'!F41-'A1'!F43))</f>
        <v>603.35722211881364</v>
      </c>
      <c r="AF342" s="217">
        <f ca="1">G342*('A1'!G43+$C342*('A1'!G41-'A1'!G43))</f>
        <v>655.43080466891558</v>
      </c>
      <c r="AG342" s="217">
        <f ca="1">H342*('A1'!H43+$C342*('A1'!H41-'A1'!H43))</f>
        <v>672.50196611298918</v>
      </c>
      <c r="AH342" s="217">
        <f ca="1">I342*('A1'!I43+$C342*('A1'!I41-'A1'!I43))</f>
        <v>657.04100292411613</v>
      </c>
      <c r="AI342" s="217">
        <f ca="1">J342*('A1'!J43+$C342*('A1'!J41-'A1'!J43))</f>
        <v>673.47173105944159</v>
      </c>
      <c r="AJ342" s="217">
        <f ca="1">(U342-Z342)*DCF!$H$40</f>
        <v>276.0035062034616</v>
      </c>
      <c r="AK342" s="217">
        <f ca="1">(V342-AA342)*DCF!$H$40</f>
        <v>380.82164716981544</v>
      </c>
      <c r="AL342" s="217">
        <f ca="1">(W342-AB342)*DCF!$H$40</f>
        <v>508.81039975497708</v>
      </c>
      <c r="AM342" s="217">
        <f ca="1">(X342-AC342)*DCF!$H$40</f>
        <v>604.8753297046112</v>
      </c>
      <c r="AN342" s="217">
        <f ca="1">(Y342-AD342)*DCF!$H$40</f>
        <v>703.6798087895952</v>
      </c>
      <c r="AO342" s="217">
        <f ca="1">(F342-DCF!$H$7)*DCF!$H$41</f>
        <v>385.79552965930628</v>
      </c>
      <c r="AP342" s="217">
        <f ca="1">(G342-F342)*DCF!$H$41</f>
        <v>415.56557752182385</v>
      </c>
      <c r="AQ342" s="217">
        <f ca="1">(H342-G342)*DCF!$H$41</f>
        <v>424.08216812872695</v>
      </c>
      <c r="AR342" s="217">
        <f ca="1">(I342-H342)*DCF!$H$41</f>
        <v>388.06490381795021</v>
      </c>
      <c r="AS342" s="217">
        <f ca="1">(J342-I342)*DCF!$H$41</f>
        <v>378.50521338002221</v>
      </c>
      <c r="AT342" s="217">
        <f ca="1">(U342-Z342)*(1-DCF!$H$40)+Z342-AE342-AO342</f>
        <v>238.36133835473328</v>
      </c>
      <c r="AU342" s="217">
        <f ca="1">(V342-AA342)*(1-DCF!$H$40)+AA342-AF342-AP342</f>
        <v>535.83886385004666</v>
      </c>
      <c r="AV342" s="217">
        <f ca="1">(W342-AB342)*(1-DCF!$H$40)+AB342-AG342-AQ342</f>
        <v>953.06619787956527</v>
      </c>
      <c r="AW342" s="217">
        <f ca="1">(X342-AC342)*(1-DCF!$H$40)+AC342-AH342-AR342</f>
        <v>1334.8578667090808</v>
      </c>
      <c r="AX342" s="217">
        <f ca="1">(Y342-AD342)*(1-DCF!$H$40)+AD342-AI342-AS342</f>
        <v>1668.8552449166291</v>
      </c>
      <c r="AY342" s="218">
        <f t="shared" ca="1" si="65"/>
        <v>0.10335791382272957</v>
      </c>
      <c r="AZ342" s="219">
        <f t="shared" ca="1" si="66"/>
        <v>12.171582764545914</v>
      </c>
      <c r="BA342" s="217">
        <f ca="1">SUMPRODUCT(AT342:AX342,(1+$AY342)^(-{1,2,3,4,5}))</f>
        <v>3286.9513776333183</v>
      </c>
      <c r="BB342" s="217">
        <f t="shared" ca="1" si="67"/>
        <v>41681.731213610743</v>
      </c>
      <c r="BC342" s="217">
        <f t="shared" ca="1" si="68"/>
        <v>25489.63854723252</v>
      </c>
      <c r="BD342" s="217">
        <f t="shared" ca="1" si="69"/>
        <v>28776.589924865839</v>
      </c>
      <c r="BE342" s="217">
        <f ca="1">BD342-(DCF!$J$48-DCF!$J$51)</f>
        <v>28214.449924865839</v>
      </c>
      <c r="BF342" s="220">
        <f ca="1">BE342/DCF!$J$55</f>
        <v>1138.6118040129256</v>
      </c>
    </row>
    <row r="343" spans="1:58" ht="15" customHeight="1">
      <c r="A343">
        <v>317</v>
      </c>
      <c r="B343" s="215">
        <f t="shared" ca="1" si="56"/>
        <v>0.98485258462666603</v>
      </c>
      <c r="C343" s="216">
        <f t="shared" ca="1" si="57"/>
        <v>0.91297294853514233</v>
      </c>
      <c r="D343" s="215">
        <f t="shared" ca="1" si="58"/>
        <v>4.7890332665067259E-2</v>
      </c>
      <c r="E343" s="216">
        <f t="shared" ca="1" si="59"/>
        <v>0.15474225774665959</v>
      </c>
      <c r="F343" s="217">
        <f ca="1">DCF!$H$7*(1+('A1'!F14+$C343*('A1'!F12-'A1'!F14)))</f>
        <v>6548.3720588735923</v>
      </c>
      <c r="G343" s="217">
        <f ca="1">F343*(1+('A1'!G14+$C343*('A1'!G12-'A1'!G14)))</f>
        <v>7838.0473644102522</v>
      </c>
      <c r="H343" s="217">
        <f ca="1">G343*(1+('A1'!H14+$C343*('A1'!H12-'A1'!H14)))</f>
        <v>9160.2200103264495</v>
      </c>
      <c r="I343" s="217">
        <f ca="1">H343*(1+('A1'!I14+$C343*('A1'!I12-'A1'!I14)))</f>
        <v>10370.903987328024</v>
      </c>
      <c r="J343" s="217">
        <f ca="1">I343*(1+('A1'!J14+$C343*('A1'!J12-'A1'!J14)))</f>
        <v>11552.234022154427</v>
      </c>
      <c r="K343" s="216">
        <f ca="1">'A1'!F21+$C343*('A1'!F19-'A1'!F21)</f>
        <v>0.32978648783056719</v>
      </c>
      <c r="L343" s="216">
        <f ca="1">'A1'!G21+$C343*('A1'!G19-'A1'!G21)</f>
        <v>0.31652702885986433</v>
      </c>
      <c r="M343" s="216">
        <f ca="1">'A1'!H21+$C343*('A1'!H19-'A1'!H21)</f>
        <v>0.30239729937451287</v>
      </c>
      <c r="N343" s="216">
        <f ca="1">'A1'!I21+$C343*('A1'!I19-'A1'!I21)</f>
        <v>0.29739729937451287</v>
      </c>
      <c r="O343" s="216">
        <f ca="1">'A1'!J21+$C343*('A1'!J19-'A1'!J21)</f>
        <v>0.29239729937451286</v>
      </c>
      <c r="P343" s="216">
        <f ca="1">'A1'!F28+$C343*('A1'!F26-'A1'!F28)</f>
        <v>0.43717567628662146</v>
      </c>
      <c r="Q343" s="216">
        <f ca="1">'A1'!G28+$C343*('A1'!G26-'A1'!G28)</f>
        <v>0.42391621731591855</v>
      </c>
      <c r="R343" s="216">
        <f ca="1">'A1'!H28+$C343*('A1'!H26-'A1'!H28)</f>
        <v>0.41022162308789151</v>
      </c>
      <c r="S343" s="216">
        <f ca="1">'A1'!I28+$C343*('A1'!I26-'A1'!I28)</f>
        <v>0.40565675834521575</v>
      </c>
      <c r="T343" s="216">
        <f ca="1">'A1'!J28+$C343*('A1'!J26-'A1'!J28)</f>
        <v>0.40109189360254005</v>
      </c>
      <c r="U343" s="217">
        <f t="shared" ca="1" si="60"/>
        <v>1526.0184531553716</v>
      </c>
      <c r="V343" s="217">
        <f t="shared" ca="1" si="61"/>
        <v>2034.4181302267859</v>
      </c>
      <c r="W343" s="217">
        <f t="shared" ca="1" si="62"/>
        <v>2632.4738970490603</v>
      </c>
      <c r="X343" s="217">
        <f t="shared" ca="1" si="63"/>
        <v>3079.5978568153437</v>
      </c>
      <c r="Y343" s="217">
        <f t="shared" ca="1" si="64"/>
        <v>3540.8845730484995</v>
      </c>
      <c r="Z343" s="217">
        <f ca="1">F343*('A1'!F35+$C343*('A1'!F33-'A1'!F35))</f>
        <v>363.00989079894072</v>
      </c>
      <c r="AA343" s="217">
        <f ca="1">G343*('A1'!G35+$C343*('A1'!G33-'A1'!G35))</f>
        <v>414.39968446299832</v>
      </c>
      <c r="AB343" s="217">
        <f ca="1">H343*('A1'!H35+$C343*('A1'!H33-'A1'!H35))</f>
        <v>457.61983682694506</v>
      </c>
      <c r="AC343" s="217">
        <f ca="1">I343*('A1'!I35+$C343*('A1'!I33-'A1'!I35))</f>
        <v>487.89217375759659</v>
      </c>
      <c r="AD343" s="217">
        <f ca="1">J343*('A1'!J35+$C343*('A1'!J33-'A1'!J35))</f>
        <v>520.3625793521561</v>
      </c>
      <c r="AE343" s="217">
        <f ca="1">F343*('A1'!F43+$C343*('A1'!F41-'A1'!F43))</f>
        <v>600.75119554219589</v>
      </c>
      <c r="AF343" s="217">
        <f ca="1">G343*('A1'!G43+$C343*('A1'!G41-'A1'!G43))</f>
        <v>650.91806445064844</v>
      </c>
      <c r="AG343" s="217">
        <f ca="1">H343*('A1'!H43+$C343*('A1'!H41-'A1'!H43))</f>
        <v>669.11694356223495</v>
      </c>
      <c r="AH343" s="217">
        <f ca="1">I343*('A1'!I43+$C343*('A1'!I41-'A1'!I43))</f>
        <v>653.84346106616169</v>
      </c>
      <c r="AI343" s="217">
        <f ca="1">J343*('A1'!J43+$C343*('A1'!J41-'A1'!J43))</f>
        <v>670.56036148579744</v>
      </c>
      <c r="AJ343" s="217">
        <f ca="1">(U343-Z343)*DCF!$H$40</f>
        <v>281.44807209025629</v>
      </c>
      <c r="AK343" s="217">
        <f ca="1">(V343-AA343)*DCF!$H$40</f>
        <v>392.04446387483659</v>
      </c>
      <c r="AL343" s="217">
        <f ca="1">(W343-AB343)*DCF!$H$40</f>
        <v>526.31468257375184</v>
      </c>
      <c r="AM343" s="217">
        <f ca="1">(X343-AC343)*DCF!$H$40</f>
        <v>627.19277529997476</v>
      </c>
      <c r="AN343" s="217">
        <f ca="1">(Y343-AD343)*DCF!$H$40</f>
        <v>730.9663224745151</v>
      </c>
      <c r="AO343" s="217">
        <f ca="1">(F343-DCF!$H$7)*DCF!$H$41</f>
        <v>392.47472537583735</v>
      </c>
      <c r="AP343" s="217">
        <f ca="1">(G343-F343)*DCF!$H$41</f>
        <v>427.9624937592036</v>
      </c>
      <c r="AQ343" s="217">
        <f ca="1">(H343-G343)*DCF!$H$41</f>
        <v>438.74632653452477</v>
      </c>
      <c r="AR343" s="217">
        <f ca="1">(I343-H343)*DCF!$H$41</f>
        <v>401.75021707211857</v>
      </c>
      <c r="AS343" s="217">
        <f ca="1">(J343-I343)*DCF!$H$41</f>
        <v>392.0094813683192</v>
      </c>
      <c r="AT343" s="217">
        <f ca="1">(U343-Z343)*(1-DCF!$H$40)+Z343-AE343-AO343</f>
        <v>251.34446014708226</v>
      </c>
      <c r="AU343" s="217">
        <f ca="1">(V343-AA343)*(1-DCF!$H$40)+AA343-AF343-AP343</f>
        <v>563.4931081420973</v>
      </c>
      <c r="AV343" s="217">
        <f ca="1">(W343-AB343)*(1-DCF!$H$40)+AB343-AG343-AQ343</f>
        <v>998.29594437854871</v>
      </c>
      <c r="AW343" s="217">
        <f ca="1">(X343-AC343)*(1-DCF!$H$40)+AC343-AH343-AR343</f>
        <v>1396.8114033770889</v>
      </c>
      <c r="AX343" s="217">
        <f ca="1">(Y343-AD343)*(1-DCF!$H$40)+AD343-AI343-AS343</f>
        <v>1747.348407719868</v>
      </c>
      <c r="AY343" s="218">
        <f t="shared" ca="1" si="65"/>
        <v>9.5594845154933189E-2</v>
      </c>
      <c r="AZ343" s="219">
        <f t="shared" ca="1" si="66"/>
        <v>10.618969030986639</v>
      </c>
      <c r="BA343" s="217">
        <f ca="1">SUMPRODUCT(AT343:AX343,(1+$AY343)^(-{1,2,3,4,5}))</f>
        <v>3534.4129229070686</v>
      </c>
      <c r="BB343" s="217">
        <f t="shared" ca="1" si="67"/>
        <v>37600.543623500365</v>
      </c>
      <c r="BC343" s="217">
        <f t="shared" ca="1" si="68"/>
        <v>23820.135242535958</v>
      </c>
      <c r="BD343" s="217">
        <f t="shared" ca="1" si="69"/>
        <v>27354.548165443026</v>
      </c>
      <c r="BE343" s="217">
        <f ca="1">BD343-(DCF!$J$48-DCF!$J$51)</f>
        <v>26792.408165443027</v>
      </c>
      <c r="BF343" s="220">
        <f ca="1">BE343/DCF!$J$55</f>
        <v>1081.2244178547735</v>
      </c>
    </row>
    <row r="344" spans="1:58" ht="15" customHeight="1">
      <c r="A344">
        <v>318</v>
      </c>
      <c r="B344" s="215">
        <f t="shared" ca="1" si="56"/>
        <v>0.12221564036691457</v>
      </c>
      <c r="C344" s="216">
        <f t="shared" ca="1" si="57"/>
        <v>0.24719995991799287</v>
      </c>
      <c r="D344" s="215">
        <f t="shared" ca="1" si="58"/>
        <v>0.47938043243554984</v>
      </c>
      <c r="E344" s="216">
        <f t="shared" ca="1" si="59"/>
        <v>0.48958167471605279</v>
      </c>
      <c r="F344" s="217">
        <f ca="1">DCF!$H$7*(1+('A1'!F14+$C344*('A1'!F12-'A1'!F14)))</f>
        <v>6155.4192592227828</v>
      </c>
      <c r="G344" s="217">
        <f ca="1">F344*(1+('A1'!G14+$C344*('A1'!G12-'A1'!G14)))</f>
        <v>6752.9873238998971</v>
      </c>
      <c r="H344" s="217">
        <f ca="1">G344*(1+('A1'!H14+$C344*('A1'!H12-'A1'!H14)))</f>
        <v>7307.650655548211</v>
      </c>
      <c r="I344" s="217">
        <f ca="1">H344*(1+('A1'!I14+$C344*('A1'!I12-'A1'!I14)))</f>
        <v>7835.6137737487816</v>
      </c>
      <c r="J344" s="217">
        <f ca="1">I344*(1+('A1'!J14+$C344*('A1'!J12-'A1'!J14)))</f>
        <v>8362.9819011924701</v>
      </c>
      <c r="K344" s="216">
        <f ca="1">'A1'!F21+$C344*('A1'!F19-'A1'!F21)</f>
        <v>0.36640400220451042</v>
      </c>
      <c r="L344" s="216">
        <f ca="1">'A1'!G21+$C344*('A1'!G19-'A1'!G21)</f>
        <v>0.36646000300615056</v>
      </c>
      <c r="M344" s="216">
        <f ca="1">'A1'!H21+$C344*('A1'!H19-'A1'!H21)</f>
        <v>0.35898800340697062</v>
      </c>
      <c r="N344" s="216">
        <f ca="1">'A1'!I21+$C344*('A1'!I19-'A1'!I21)</f>
        <v>0.35398800340697062</v>
      </c>
      <c r="O344" s="216">
        <f ca="1">'A1'!J21+$C344*('A1'!J19-'A1'!J21)</f>
        <v>0.34898800340697061</v>
      </c>
      <c r="P344" s="216">
        <f ca="1">'A1'!F28+$C344*('A1'!F26-'A1'!F28)</f>
        <v>0.45382000100205017</v>
      </c>
      <c r="Q344" s="216">
        <f ca="1">'A1'!G28+$C344*('A1'!G26-'A1'!G28)</f>
        <v>0.45387600180369031</v>
      </c>
      <c r="R344" s="216">
        <f ca="1">'A1'!H28+$C344*('A1'!H26-'A1'!H28)</f>
        <v>0.45016800240492044</v>
      </c>
      <c r="S344" s="216">
        <f ca="1">'A1'!I28+$C344*('A1'!I26-'A1'!I28)</f>
        <v>0.4489320026053305</v>
      </c>
      <c r="T344" s="216">
        <f ca="1">'A1'!J28+$C344*('A1'!J26-'A1'!J28)</f>
        <v>0.44769600280574051</v>
      </c>
      <c r="U344" s="217">
        <f t="shared" ca="1" si="60"/>
        <v>1106.5966330083102</v>
      </c>
      <c r="V344" s="217">
        <f t="shared" ca="1" si="61"/>
        <v>1213.2686820803567</v>
      </c>
      <c r="W344" s="217">
        <f t="shared" ca="1" si="62"/>
        <v>1394.6212392361736</v>
      </c>
      <c r="X344" s="217">
        <f t="shared" ca="1" si="63"/>
        <v>1544.2427154203399</v>
      </c>
      <c r="Y344" s="217">
        <f t="shared" ca="1" si="64"/>
        <v>1700.3279762660579</v>
      </c>
      <c r="Z344" s="217">
        <f ca="1">F344*('A1'!F35+$C344*('A1'!F33-'A1'!F35))</f>
        <v>361.71705858257536</v>
      </c>
      <c r="AA344" s="217">
        <f ca="1">G344*('A1'!G35+$C344*('A1'!G33-'A1'!G35))</f>
        <v>401.99183212384594</v>
      </c>
      <c r="AB344" s="217">
        <f ca="1">H344*('A1'!H35+$C344*('A1'!H33-'A1'!H35))</f>
        <v>418.58807889228433</v>
      </c>
      <c r="AC344" s="217">
        <f ca="1">I344*('A1'!I35+$C344*('A1'!I33-'A1'!I35))</f>
        <v>431.22203794778648</v>
      </c>
      <c r="AD344" s="217">
        <f ca="1">J344*('A1'!J35+$C344*('A1'!J33-'A1'!J35))</f>
        <v>443.5190409775422</v>
      </c>
      <c r="AE344" s="217">
        <f ca="1">F344*('A1'!F43+$C344*('A1'!F41-'A1'!F43))</f>
        <v>646.66373063133983</v>
      </c>
      <c r="AF344" s="217">
        <f ca="1">G344*('A1'!G43+$C344*('A1'!G41-'A1'!G43))</f>
        <v>718.16670539567122</v>
      </c>
      <c r="AG344" s="217">
        <f ca="1">H344*('A1'!H43+$C344*('A1'!H41-'A1'!H43))</f>
        <v>704.07753561244476</v>
      </c>
      <c r="AH344" s="217">
        <f ca="1">I344*('A1'!I43+$C344*('A1'!I41-'A1'!I43))</f>
        <v>676.58958912800915</v>
      </c>
      <c r="AI344" s="217">
        <f ca="1">J344*('A1'!J43+$C344*('A1'!J41-'A1'!J43))</f>
        <v>680.31186343038348</v>
      </c>
      <c r="AJ344" s="217">
        <f ca="1">(U344-Z344)*DCF!$H$40</f>
        <v>180.26085701102781</v>
      </c>
      <c r="AK344" s="217">
        <f ca="1">(V344-AA344)*DCF!$H$40</f>
        <v>196.32899768947561</v>
      </c>
      <c r="AL344" s="217">
        <f ca="1">(W344-AB344)*DCF!$H$40</f>
        <v>236.2000248032212</v>
      </c>
      <c r="AM344" s="217">
        <f ca="1">(X344-AC344)*DCF!$H$40</f>
        <v>269.35100394835791</v>
      </c>
      <c r="AN344" s="217">
        <f ca="1">(Y344-AD344)*DCF!$H$40</f>
        <v>304.14776233982082</v>
      </c>
      <c r="AO344" s="217">
        <f ca="1">(F344-DCF!$H$7)*DCF!$H$41</f>
        <v>262.07829198965055</v>
      </c>
      <c r="AP344" s="217">
        <f ca="1">(G344-F344)*DCF!$H$41</f>
        <v>198.29542990563948</v>
      </c>
      <c r="AQ344" s="217">
        <f ca="1">(H344-G344)*DCF!$H$41</f>
        <v>184.0580350650539</v>
      </c>
      <c r="AR344" s="217">
        <f ca="1">(I344-H344)*DCF!$H$41</f>
        <v>175.1979057891472</v>
      </c>
      <c r="AS344" s="217">
        <f ca="1">(J344-I344)*DCF!$H$41</f>
        <v>175.00046560634635</v>
      </c>
      <c r="AT344" s="217">
        <f ca="1">(U344-Z344)*(1-DCF!$H$40)+Z344-AE344-AO344</f>
        <v>17.593753376291943</v>
      </c>
      <c r="AU344" s="217">
        <f ca="1">(V344-AA344)*(1-DCF!$H$40)+AA344-AF344-AP344</f>
        <v>100.4775490895704</v>
      </c>
      <c r="AV344" s="217">
        <f ca="1">(W344-AB344)*(1-DCF!$H$40)+AB344-AG344-AQ344</f>
        <v>270.28564375545375</v>
      </c>
      <c r="AW344" s="217">
        <f ca="1">(X344-AC344)*(1-DCF!$H$40)+AC344-AH344-AR344</f>
        <v>423.10421655482571</v>
      </c>
      <c r="AX344" s="217">
        <f ca="1">(Y344-AD344)*(1-DCF!$H$40)+AD344-AI344-AS344</f>
        <v>540.86788488950742</v>
      </c>
      <c r="AY344" s="218">
        <f t="shared" ca="1" si="65"/>
        <v>0.10229163349432105</v>
      </c>
      <c r="AZ344" s="219">
        <f t="shared" ca="1" si="66"/>
        <v>11.958326698864211</v>
      </c>
      <c r="BA344" s="217">
        <f ca="1">SUMPRODUCT(AT344:AX344,(1+$AY344)^(-{1,2,3,4,5}))</f>
        <v>919.41125808377831</v>
      </c>
      <c r="BB344" s="217">
        <f t="shared" ca="1" si="67"/>
        <v>20333.077435408151</v>
      </c>
      <c r="BC344" s="217">
        <f t="shared" ca="1" si="68"/>
        <v>12494.548269238716</v>
      </c>
      <c r="BD344" s="217">
        <f t="shared" ca="1" si="69"/>
        <v>13413.959527322495</v>
      </c>
      <c r="BE344" s="217">
        <f ca="1">BD344-(DCF!$J$48-DCF!$J$51)</f>
        <v>12851.819527322496</v>
      </c>
      <c r="BF344" s="220">
        <f ca="1">BE344/DCF!$J$55</f>
        <v>518.64322911915826</v>
      </c>
    </row>
    <row r="345" spans="1:58" ht="15" customHeight="1">
      <c r="A345">
        <v>319</v>
      </c>
      <c r="B345" s="215">
        <f t="shared" ca="1" si="56"/>
        <v>0.53029858343909975</v>
      </c>
      <c r="C345" s="216">
        <f t="shared" ca="1" si="57"/>
        <v>0.51538602137324796</v>
      </c>
      <c r="D345" s="215">
        <f t="shared" ca="1" si="58"/>
        <v>0.5458766078703482</v>
      </c>
      <c r="E345" s="216">
        <f t="shared" ca="1" si="59"/>
        <v>0.52349008817777376</v>
      </c>
      <c r="F345" s="217">
        <f ca="1">DCF!$H$7*(1+('A1'!F14+$C345*('A1'!F12-'A1'!F14)))</f>
        <v>6313.7081436893277</v>
      </c>
      <c r="G345" s="217">
        <f ca="1">F345*(1+('A1'!G14+$C345*('A1'!G12-'A1'!G14)))</f>
        <v>7180.6301703538747</v>
      </c>
      <c r="H345" s="217">
        <f ca="1">G345*(1+('A1'!H14+$C345*('A1'!H12-'A1'!H14)))</f>
        <v>8020.7652127502497</v>
      </c>
      <c r="I345" s="217">
        <f ca="1">H345*(1+('A1'!I14+$C345*('A1'!I12-'A1'!I14)))</f>
        <v>8793.8445978109103</v>
      </c>
      <c r="J345" s="217">
        <f ca="1">I345*(1+('A1'!J14+$C345*('A1'!J12-'A1'!J14)))</f>
        <v>9550.7925482902829</v>
      </c>
      <c r="K345" s="216">
        <f ca="1">'A1'!F21+$C345*('A1'!F19-'A1'!F21)</f>
        <v>0.35165376882447136</v>
      </c>
      <c r="L345" s="216">
        <f ca="1">'A1'!G21+$C345*('A1'!G19-'A1'!G21)</f>
        <v>0.34634604839700639</v>
      </c>
      <c r="M345" s="216">
        <f ca="1">'A1'!H21+$C345*('A1'!H19-'A1'!H21)</f>
        <v>0.3361921881832739</v>
      </c>
      <c r="N345" s="216">
        <f ca="1">'A1'!I21+$C345*('A1'!I19-'A1'!I21)</f>
        <v>0.33119218818327389</v>
      </c>
      <c r="O345" s="216">
        <f ca="1">'A1'!J21+$C345*('A1'!J19-'A1'!J21)</f>
        <v>0.32619218818327389</v>
      </c>
      <c r="P345" s="216">
        <f ca="1">'A1'!F28+$C345*('A1'!F26-'A1'!F28)</f>
        <v>0.44711534946566883</v>
      </c>
      <c r="Q345" s="216">
        <f ca="1">'A1'!G28+$C345*('A1'!G26-'A1'!G28)</f>
        <v>0.44180762903820386</v>
      </c>
      <c r="R345" s="216">
        <f ca="1">'A1'!H28+$C345*('A1'!H26-'A1'!H28)</f>
        <v>0.43407683871760516</v>
      </c>
      <c r="S345" s="216">
        <f ca="1">'A1'!I28+$C345*('A1'!I26-'A1'!I28)</f>
        <v>0.43149990861073889</v>
      </c>
      <c r="T345" s="216">
        <f ca="1">'A1'!J28+$C345*('A1'!J26-'A1'!J28)</f>
        <v>0.42892297850387268</v>
      </c>
      <c r="U345" s="217">
        <f t="shared" ca="1" si="60"/>
        <v>1270.5130566133253</v>
      </c>
      <c r="V345" s="217">
        <f t="shared" ca="1" si="61"/>
        <v>1521.1900952872477</v>
      </c>
      <c r="W345" s="217">
        <f t="shared" ca="1" si="62"/>
        <v>1842.6181973246926</v>
      </c>
      <c r="X345" s="217">
        <f t="shared" ca="1" si="63"/>
        <v>2086.848822625805</v>
      </c>
      <c r="Y345" s="217">
        <f t="shared" ca="1" si="64"/>
        <v>2338.8442411937085</v>
      </c>
      <c r="Z345" s="217">
        <f ca="1">F345*('A1'!F35+$C345*('A1'!F33-'A1'!F35))</f>
        <v>362.55250401992009</v>
      </c>
      <c r="AA345" s="217">
        <f ca="1">G345*('A1'!G35+$C345*('A1'!G33-'A1'!G35))</f>
        <v>408.19110641742634</v>
      </c>
      <c r="AB345" s="217">
        <f ca="1">H345*('A1'!H35+$C345*('A1'!H33-'A1'!H35))</f>
        <v>435.77421977996363</v>
      </c>
      <c r="AC345" s="217">
        <f ca="1">I345*('A1'!I35+$C345*('A1'!I33-'A1'!I35))</f>
        <v>455.65629171494805</v>
      </c>
      <c r="AD345" s="217">
        <f ca="1">J345*('A1'!J35+$C345*('A1'!J33-'A1'!J35))</f>
        <v>475.77624303516069</v>
      </c>
      <c r="AE345" s="217">
        <f ca="1">F345*('A1'!F43+$C345*('A1'!F41-'A1'!F43))</f>
        <v>629.42795740006773</v>
      </c>
      <c r="AF345" s="217">
        <f ca="1">G345*('A1'!G43+$C345*('A1'!G41-'A1'!G43))</f>
        <v>696.2445950848969</v>
      </c>
      <c r="AG345" s="217">
        <f ca="1">H345*('A1'!H43+$C345*('A1'!H41-'A1'!H43))</f>
        <v>697.49768784088553</v>
      </c>
      <c r="AH345" s="217">
        <f ca="1">I345*('A1'!I43+$C345*('A1'!I41-'A1'!I43))</f>
        <v>676.78737649762274</v>
      </c>
      <c r="AI345" s="217">
        <f ca="1">J345*('A1'!J43+$C345*('A1'!J41-'A1'!J43))</f>
        <v>687.2892553112647</v>
      </c>
      <c r="AJ345" s="217">
        <f ca="1">(U345-Z345)*DCF!$H$40</f>
        <v>219.72645372760405</v>
      </c>
      <c r="AK345" s="217">
        <f ca="1">(V345-AA345)*DCF!$H$40</f>
        <v>269.34575530649681</v>
      </c>
      <c r="AL345" s="217">
        <f ca="1">(W345-AB345)*DCF!$H$40</f>
        <v>340.45624256582437</v>
      </c>
      <c r="AM345" s="217">
        <f ca="1">(X345-AC345)*DCF!$H$40</f>
        <v>394.74859248042736</v>
      </c>
      <c r="AN345" s="217">
        <f ca="1">(Y345-AD345)*DCF!$H$40</f>
        <v>450.86245555436858</v>
      </c>
      <c r="AO345" s="217">
        <f ca="1">(F345-DCF!$H$7)*DCF!$H$41</f>
        <v>314.60446306530463</v>
      </c>
      <c r="AP345" s="217">
        <f ca="1">(G345-F345)*DCF!$H$41</f>
        <v>287.67714697906666</v>
      </c>
      <c r="AQ345" s="217">
        <f ca="1">(H345-G345)*DCF!$H$41</f>
        <v>278.78822390014858</v>
      </c>
      <c r="AR345" s="217">
        <f ca="1">(I345-H345)*DCF!$H$41</f>
        <v>256.53664925119972</v>
      </c>
      <c r="AS345" s="217">
        <f ca="1">(J345-I345)*DCF!$H$41</f>
        <v>251.18363602245628</v>
      </c>
      <c r="AT345" s="217">
        <f ca="1">(U345-Z345)*(1-DCF!$H$40)+Z345-AE345-AO345</f>
        <v>106.75418242034874</v>
      </c>
      <c r="AU345" s="217">
        <f ca="1">(V345-AA345)*(1-DCF!$H$40)+AA345-AF345-AP345</f>
        <v>267.92259791678754</v>
      </c>
      <c r="AV345" s="217">
        <f ca="1">(W345-AB345)*(1-DCF!$H$40)+AB345-AG345-AQ345</f>
        <v>525.87604301783404</v>
      </c>
      <c r="AW345" s="217">
        <f ca="1">(X345-AC345)*(1-DCF!$H$40)+AC345-AH345-AR345</f>
        <v>758.77620439655527</v>
      </c>
      <c r="AX345" s="217">
        <f ca="1">(Y345-AD345)*(1-DCF!$H$40)+AD345-AI345-AS345</f>
        <v>949.50889430561892</v>
      </c>
      <c r="AY345" s="218">
        <f t="shared" ca="1" si="65"/>
        <v>0.10296980176355547</v>
      </c>
      <c r="AZ345" s="219">
        <f t="shared" ca="1" si="66"/>
        <v>12.093960352711095</v>
      </c>
      <c r="BA345" s="217">
        <f ca="1">SUMPRODUCT(AT345:AX345,(1+$AY345)^(-{1,2,3,4,5}))</f>
        <v>1803.3072349112351</v>
      </c>
      <c r="BB345" s="217">
        <f t="shared" ca="1" si="67"/>
        <v>28285.889524163376</v>
      </c>
      <c r="BC345" s="217">
        <f t="shared" ca="1" si="68"/>
        <v>17328.131321581553</v>
      </c>
      <c r="BD345" s="217">
        <f t="shared" ca="1" si="69"/>
        <v>19131.438556492787</v>
      </c>
      <c r="BE345" s="217">
        <f ca="1">BD345-(DCF!$J$48-DCF!$J$51)</f>
        <v>18569.298556492788</v>
      </c>
      <c r="BF345" s="220">
        <f ca="1">BE345/DCF!$J$55</f>
        <v>749.37567753284509</v>
      </c>
    </row>
    <row r="346" spans="1:58" ht="15" customHeight="1">
      <c r="A346">
        <v>320</v>
      </c>
      <c r="B346" s="215">
        <f t="shared" ca="1" si="56"/>
        <v>0.73112992831545154</v>
      </c>
      <c r="C346" s="216">
        <f t="shared" ca="1" si="57"/>
        <v>0.63334616346985506</v>
      </c>
      <c r="D346" s="215">
        <f t="shared" ca="1" si="58"/>
        <v>0.67537755069077365</v>
      </c>
      <c r="E346" s="216">
        <f t="shared" ca="1" si="59"/>
        <v>0.59712132762503645</v>
      </c>
      <c r="F346" s="217">
        <f ca="1">DCF!$H$7*(1+('A1'!F14+$C346*('A1'!F12-'A1'!F14)))</f>
        <v>6383.3306259416431</v>
      </c>
      <c r="G346" s="217">
        <f ca="1">F346*(1+('A1'!G14+$C346*('A1'!G12-'A1'!G14)))</f>
        <v>7372.7591578131078</v>
      </c>
      <c r="H346" s="217">
        <f ca="1">G346*(1+('A1'!H14+$C346*('A1'!H12-'A1'!H14)))</f>
        <v>8348.4332501862245</v>
      </c>
      <c r="I346" s="217">
        <f ca="1">H346*(1+('A1'!I14+$C346*('A1'!I12-'A1'!I14)))</f>
        <v>9241.7252479946001</v>
      </c>
      <c r="J346" s="217">
        <f ca="1">I346*(1+('A1'!J14+$C346*('A1'!J12-'A1'!J14)))</f>
        <v>10113.536296470522</v>
      </c>
      <c r="K346" s="216">
        <f ca="1">'A1'!F21+$C346*('A1'!F19-'A1'!F21)</f>
        <v>0.34516596100915797</v>
      </c>
      <c r="L346" s="216">
        <f ca="1">'A1'!G21+$C346*('A1'!G19-'A1'!G21)</f>
        <v>0.33749903773976087</v>
      </c>
      <c r="M346" s="216">
        <f ca="1">'A1'!H21+$C346*('A1'!H19-'A1'!H21)</f>
        <v>0.3261655761050623</v>
      </c>
      <c r="N346" s="216">
        <f ca="1">'A1'!I21+$C346*('A1'!I19-'A1'!I21)</f>
        <v>0.3211655761050623</v>
      </c>
      <c r="O346" s="216">
        <f ca="1">'A1'!J21+$C346*('A1'!J19-'A1'!J21)</f>
        <v>0.3161655761050623</v>
      </c>
      <c r="P346" s="216">
        <f ca="1">'A1'!F28+$C346*('A1'!F26-'A1'!F28)</f>
        <v>0.44416634591325366</v>
      </c>
      <c r="Q346" s="216">
        <f ca="1">'A1'!G28+$C346*('A1'!G26-'A1'!G28)</f>
        <v>0.43649942264385655</v>
      </c>
      <c r="R346" s="216">
        <f ca="1">'A1'!H28+$C346*('A1'!H26-'A1'!H28)</f>
        <v>0.42699923019180874</v>
      </c>
      <c r="S346" s="216">
        <f ca="1">'A1'!I28+$C346*('A1'!I26-'A1'!I28)</f>
        <v>0.42383249937445944</v>
      </c>
      <c r="T346" s="216">
        <f ca="1">'A1'!J28+$C346*('A1'!J26-'A1'!J28)</f>
        <v>0.42066576855711019</v>
      </c>
      <c r="U346" s="217">
        <f t="shared" ca="1" si="60"/>
        <v>1344.7615371186441</v>
      </c>
      <c r="V346" s="217">
        <f t="shared" ca="1" si="61"/>
        <v>1666.2549208865466</v>
      </c>
      <c r="W346" s="217">
        <f t="shared" ca="1" si="62"/>
        <v>2060.6871384273586</v>
      </c>
      <c r="X346" s="217">
        <f t="shared" ca="1" si="63"/>
        <v>2356.6577241281179</v>
      </c>
      <c r="Y346" s="217">
        <f t="shared" ca="1" si="64"/>
        <v>2661.5657478524586</v>
      </c>
      <c r="Z346" s="217">
        <f ca="1">F346*('A1'!F35+$C346*('A1'!F33-'A1'!F35))</f>
        <v>362.78554774599974</v>
      </c>
      <c r="AA346" s="217">
        <f ca="1">G346*('A1'!G35+$C346*('A1'!G33-'A1'!G35))</f>
        <v>410.41598051653096</v>
      </c>
      <c r="AB346" s="217">
        <f ca="1">H346*('A1'!H35+$C346*('A1'!H33-'A1'!H35))</f>
        <v>442.74406514128765</v>
      </c>
      <c r="AC346" s="217">
        <f ca="1">I346*('A1'!I35+$C346*('A1'!I33-'A1'!I35))</f>
        <v>465.78152962776835</v>
      </c>
      <c r="AD346" s="217">
        <f ca="1">J346*('A1'!J35+$C346*('A1'!J33-'A1'!J35))</f>
        <v>489.49359965255644</v>
      </c>
      <c r="AE346" s="217">
        <f ca="1">F346*('A1'!F43+$C346*('A1'!F41-'A1'!F43))</f>
        <v>621.3092096115854</v>
      </c>
      <c r="AF346" s="217">
        <f ca="1">G346*('A1'!G43+$C346*('A1'!G41-'A1'!G43))</f>
        <v>684.43449771092139</v>
      </c>
      <c r="AG346" s="217">
        <f ca="1">H346*('A1'!H43+$C346*('A1'!H41-'A1'!H43))</f>
        <v>691.52480531991694</v>
      </c>
      <c r="AH346" s="217">
        <f ca="1">I346*('A1'!I43+$C346*('A1'!I41-'A1'!I43))</f>
        <v>673.10150552139135</v>
      </c>
      <c r="AI346" s="217">
        <f ca="1">J346*('A1'!J43+$C346*('A1'!J41-'A1'!J43))</f>
        <v>686.03033724545139</v>
      </c>
      <c r="AJ346" s="217">
        <f ca="1">(U346-Z346)*DCF!$H$40</f>
        <v>237.63818942817991</v>
      </c>
      <c r="AK346" s="217">
        <f ca="1">(V346-AA346)*DCF!$H$40</f>
        <v>303.91302356954378</v>
      </c>
      <c r="AL346" s="217">
        <f ca="1">(W346-AB346)*DCF!$H$40</f>
        <v>391.54222373522919</v>
      </c>
      <c r="AM346" s="217">
        <f ca="1">(X346-AC346)*DCF!$H$40</f>
        <v>457.59203906908459</v>
      </c>
      <c r="AN346" s="217">
        <f ca="1">(Y346-AD346)*DCF!$H$40</f>
        <v>525.64145986437632</v>
      </c>
      <c r="AO346" s="217">
        <f ca="1">(F346-DCF!$H$7)*DCF!$H$41</f>
        <v>337.7078062079479</v>
      </c>
      <c r="AP346" s="217">
        <f ca="1">(G346-F346)*DCF!$H$41</f>
        <v>328.32938653502288</v>
      </c>
      <c r="AQ346" s="217">
        <f ca="1">(H346-G346)*DCF!$H$41</f>
        <v>323.76514916248232</v>
      </c>
      <c r="AR346" s="217">
        <f ca="1">(I346-H346)*DCF!$H$41</f>
        <v>296.42768950913006</v>
      </c>
      <c r="AS346" s="217">
        <f ca="1">(J346-I346)*DCF!$H$41</f>
        <v>289.29950724095318</v>
      </c>
      <c r="AT346" s="217">
        <f ca="1">(U346-Z346)*(1-DCF!$H$40)+Z346-AE346-AO346</f>
        <v>148.10633187093094</v>
      </c>
      <c r="AU346" s="217">
        <f ca="1">(V346-AA346)*(1-DCF!$H$40)+AA346-AF346-AP346</f>
        <v>349.57801307105854</v>
      </c>
      <c r="AV346" s="217">
        <f ca="1">(W346-AB346)*(1-DCF!$H$40)+AB346-AG346-AQ346</f>
        <v>653.85496020973028</v>
      </c>
      <c r="AW346" s="217">
        <f ca="1">(X346-AC346)*(1-DCF!$H$40)+AC346-AH346-AR346</f>
        <v>929.53649002851193</v>
      </c>
      <c r="AX346" s="217">
        <f ca="1">(Y346-AD346)*(1-DCF!$H$40)+AD346-AI346-AS346</f>
        <v>1160.5944435016777</v>
      </c>
      <c r="AY346" s="218">
        <f t="shared" ca="1" si="65"/>
        <v>0.10444242655250073</v>
      </c>
      <c r="AZ346" s="219">
        <f t="shared" ca="1" si="66"/>
        <v>12.388485310500146</v>
      </c>
      <c r="BA346" s="217">
        <f ca="1">SUMPRODUCT(AT346:AX346,(1+$AY346)^(-{1,2,3,4,5}))</f>
        <v>2237.0286069212052</v>
      </c>
      <c r="BB346" s="217">
        <f t="shared" ca="1" si="67"/>
        <v>32972.768170200521</v>
      </c>
      <c r="BC346" s="217">
        <f t="shared" ca="1" si="68"/>
        <v>20065.038701128695</v>
      </c>
      <c r="BD346" s="217">
        <f t="shared" ca="1" si="69"/>
        <v>22302.0673080499</v>
      </c>
      <c r="BE346" s="217">
        <f ca="1">BD346-(DCF!$J$48-DCF!$J$51)</f>
        <v>21739.927308049901</v>
      </c>
      <c r="BF346" s="220">
        <f ca="1">BE346/DCF!$J$55</f>
        <v>877.32838730671324</v>
      </c>
    </row>
    <row r="347" spans="1:58" ht="15" customHeight="1">
      <c r="A347">
        <v>321</v>
      </c>
      <c r="B347" s="215">
        <f t="shared" ref="B347:B410" ca="1" si="70">RAND()</f>
        <v>0.29222207356749885</v>
      </c>
      <c r="C347" s="216">
        <f t="shared" ref="C347:C410" ca="1" si="71">IF(B347&lt;0.5,SQRT(0.5*B347),1-SQRT(0.5*(1-B347)))</f>
        <v>0.3822447341478355</v>
      </c>
      <c r="D347" s="215">
        <f t="shared" ref="D347:D410" ca="1" si="72">RAND()</f>
        <v>0.33177983432302682</v>
      </c>
      <c r="E347" s="216">
        <f t="shared" ref="E347:E410" ca="1" si="73">IF(D347&lt;0.5,SQRT(0.5*D347),1-SQRT(0.5*(1-D347)))</f>
        <v>0.40729585949468405</v>
      </c>
      <c r="F347" s="217">
        <f ca="1">DCF!$H$7*(1+('A1'!F14+$C347*('A1'!F12-'A1'!F14)))</f>
        <v>6235.1254398866295</v>
      </c>
      <c r="G347" s="217">
        <f ca="1">F347*(1+('A1'!G14+$C347*('A1'!G12-'A1'!G14)))</f>
        <v>6966.7345462020085</v>
      </c>
      <c r="H347" s="217">
        <f ca="1">G347*(1+('A1'!H14+$C347*('A1'!H12-'A1'!H14)))</f>
        <v>7661.2609607960076</v>
      </c>
      <c r="I347" s="217">
        <f ca="1">H347*(1+('A1'!I14+$C347*('A1'!I12-'A1'!I14)))</f>
        <v>8307.8869081635075</v>
      </c>
      <c r="J347" s="217">
        <f ca="1">I347*(1+('A1'!J14+$C347*('A1'!J12-'A1'!J14)))</f>
        <v>8945.5764751495699</v>
      </c>
      <c r="K347" s="216">
        <f ca="1">'A1'!F21+$C347*('A1'!F19-'A1'!F21)</f>
        <v>0.35897653962186904</v>
      </c>
      <c r="L347" s="216">
        <f ca="1">'A1'!G21+$C347*('A1'!G19-'A1'!G21)</f>
        <v>0.35633164493891234</v>
      </c>
      <c r="M347" s="216">
        <f ca="1">'A1'!H21+$C347*('A1'!H19-'A1'!H21)</f>
        <v>0.34750919759743398</v>
      </c>
      <c r="N347" s="216">
        <f ca="1">'A1'!I21+$C347*('A1'!I19-'A1'!I21)</f>
        <v>0.34250919759743398</v>
      </c>
      <c r="O347" s="216">
        <f ca="1">'A1'!J21+$C347*('A1'!J19-'A1'!J21)</f>
        <v>0.33750919759743397</v>
      </c>
      <c r="P347" s="216">
        <f ca="1">'A1'!F28+$C347*('A1'!F26-'A1'!F28)</f>
        <v>0.45044388164630411</v>
      </c>
      <c r="Q347" s="216">
        <f ca="1">'A1'!G28+$C347*('A1'!G26-'A1'!G28)</f>
        <v>0.44779898696334741</v>
      </c>
      <c r="R347" s="216">
        <f ca="1">'A1'!H28+$C347*('A1'!H26-'A1'!H28)</f>
        <v>0.44206531595112991</v>
      </c>
      <c r="S347" s="216">
        <f ca="1">'A1'!I28+$C347*('A1'!I26-'A1'!I28)</f>
        <v>0.44015409228039071</v>
      </c>
      <c r="T347" s="216">
        <f ca="1">'A1'!J28+$C347*('A1'!J26-'A1'!J28)</f>
        <v>0.43824286860965156</v>
      </c>
      <c r="U347" s="217">
        <f t="shared" ref="U347:U410" ca="1" si="74">F347*(1-K347-P347)</f>
        <v>1188.2875796736905</v>
      </c>
      <c r="V347" s="217">
        <f t="shared" ref="V347:V410" ca="1" si="75">G347*(1-L347-Q347)</f>
        <v>1364.5698932692846</v>
      </c>
      <c r="W347" s="217">
        <f t="shared" ref="W347:W410" ca="1" si="76">H347*(1-M347-R347)</f>
        <v>1612.1245645068961</v>
      </c>
      <c r="X347" s="217">
        <f t="shared" ref="X347:X410" ca="1" si="77">I347*(1-N347-S347)</f>
        <v>1805.6088086873481</v>
      </c>
      <c r="Y347" s="217">
        <f t="shared" ref="Y347:Y410" ca="1" si="78">J347*(1-O347-T347)</f>
        <v>2006.0270411387935</v>
      </c>
      <c r="Z347" s="217">
        <f ca="1">F347*('A1'!F35+$C347*('A1'!F33-'A1'!F35))</f>
        <v>362.19080706245842</v>
      </c>
      <c r="AA347" s="217">
        <f ca="1">G347*('A1'!G35+$C347*('A1'!G33-'A1'!G35))</f>
        <v>405.30756591960926</v>
      </c>
      <c r="AB347" s="217">
        <f ca="1">H347*('A1'!H35+$C347*('A1'!H33-'A1'!H35))</f>
        <v>427.46241439659718</v>
      </c>
      <c r="AC347" s="217">
        <f ca="1">I347*('A1'!I35+$C347*('A1'!I33-'A1'!I35))</f>
        <v>443.74968840298857</v>
      </c>
      <c r="AD347" s="217">
        <f ca="1">J347*('A1'!J35+$C347*('A1'!J33-'A1'!J35))</f>
        <v>459.91948858986376</v>
      </c>
      <c r="AE347" s="217">
        <f ca="1">F347*('A1'!F43+$C347*('A1'!F41-'A1'!F43))</f>
        <v>638.19692106457182</v>
      </c>
      <c r="AF347" s="217">
        <f ca="1">G347*('A1'!G43+$C347*('A1'!G41-'A1'!G43))</f>
        <v>707.96955700602746</v>
      </c>
      <c r="AG347" s="217">
        <f ca="1">H347*('A1'!H43+$C347*('A1'!H41-'A1'!H43))</f>
        <v>701.93571781169771</v>
      </c>
      <c r="AH347" s="217">
        <f ca="1">I347*('A1'!I43+$C347*('A1'!I41-'A1'!I43))</f>
        <v>678.10164548658963</v>
      </c>
      <c r="AI347" s="217">
        <f ca="1">J347*('A1'!J43+$C347*('A1'!J41-'A1'!J43))</f>
        <v>685.42290020946746</v>
      </c>
      <c r="AJ347" s="217">
        <f ca="1">(U347-Z347)*DCF!$H$40</f>
        <v>199.91541897191817</v>
      </c>
      <c r="AK347" s="217">
        <f ca="1">(V347-AA347)*DCF!$H$40</f>
        <v>232.14148321862143</v>
      </c>
      <c r="AL347" s="217">
        <f ca="1">(W347-AB347)*DCF!$H$40</f>
        <v>286.68824032669238</v>
      </c>
      <c r="AM347" s="217">
        <f ca="1">(X347-AC347)*DCF!$H$40</f>
        <v>329.56990710881502</v>
      </c>
      <c r="AN347" s="217">
        <f ca="1">(Y347-AD347)*DCF!$H$40</f>
        <v>374.15802771684099</v>
      </c>
      <c r="AO347" s="217">
        <f ca="1">(F347-DCF!$H$7)*DCF!$H$41</f>
        <v>288.52778334493939</v>
      </c>
      <c r="AP347" s="217">
        <f ca="1">(G347-F347)*DCF!$H$41</f>
        <v>242.77525998327476</v>
      </c>
      <c r="AQ347" s="217">
        <f ca="1">(H347-G347)*DCF!$H$41</f>
        <v>230.46983616360902</v>
      </c>
      <c r="AR347" s="217">
        <f ca="1">(I347-H347)*DCF!$H$41</f>
        <v>214.57466990084706</v>
      </c>
      <c r="AS347" s="217">
        <f ca="1">(J347-I347)*DCF!$H$41</f>
        <v>211.60924471452122</v>
      </c>
      <c r="AT347" s="217">
        <f ca="1">(U347-Z347)*(1-DCF!$H$40)+Z347-AE347-AO347</f>
        <v>61.647456292261154</v>
      </c>
      <c r="AU347" s="217">
        <f ca="1">(V347-AA347)*(1-DCF!$H$40)+AA347-AF347-AP347</f>
        <v>181.68359306136094</v>
      </c>
      <c r="AV347" s="217">
        <f ca="1">(W347-AB347)*(1-DCF!$H$40)+AB347-AG347-AQ347</f>
        <v>393.03077020489718</v>
      </c>
      <c r="AW347" s="217">
        <f ca="1">(X347-AC347)*(1-DCF!$H$40)+AC347-AH347-AR347</f>
        <v>583.3625861910964</v>
      </c>
      <c r="AX347" s="217">
        <f ca="1">(Y347-AD347)*(1-DCF!$H$40)+AD347-AI347-AS347</f>
        <v>734.83686849796391</v>
      </c>
      <c r="AY347" s="218">
        <f t="shared" ref="AY347:AY410" ca="1" si="79">0.0925+$E347*(0.1125-0.0925)</f>
        <v>0.10064591718989369</v>
      </c>
      <c r="AZ347" s="219">
        <f t="shared" ref="AZ347:AZ410" ca="1" si="80">10+$E347*(14-10)</f>
        <v>11.629183437978735</v>
      </c>
      <c r="BA347" s="217">
        <f ca="1">SUMPRODUCT(AT347:AX347,(1+$AY347)^(-{1,2,3,4,5}))</f>
        <v>1353.2046881264448</v>
      </c>
      <c r="BB347" s="217">
        <f t="shared" ref="BB347:BB410" ca="1" si="81">Y347*$AZ347</f>
        <v>23328.456442948744</v>
      </c>
      <c r="BC347" s="217">
        <f t="shared" ref="BC347:BC410" ca="1" si="82">BB347*(1+$AY347)^(-5)</f>
        <v>14442.682679873618</v>
      </c>
      <c r="BD347" s="217">
        <f t="shared" ref="BD347:BD410" ca="1" si="83">BA347+BC347</f>
        <v>15795.887368000063</v>
      </c>
      <c r="BE347" s="217">
        <f ca="1">BD347-(DCF!$J$48-DCF!$J$51)</f>
        <v>15233.747368000064</v>
      </c>
      <c r="BF347" s="220">
        <f ca="1">BE347/DCF!$J$55</f>
        <v>614.76741948702681</v>
      </c>
    </row>
    <row r="348" spans="1:58" ht="15" customHeight="1">
      <c r="A348">
        <v>322</v>
      </c>
      <c r="B348" s="215">
        <f t="shared" ca="1" si="70"/>
        <v>0.31418318558035863</v>
      </c>
      <c r="C348" s="216">
        <f t="shared" ca="1" si="71"/>
        <v>0.39634781794552537</v>
      </c>
      <c r="D348" s="215">
        <f t="shared" ca="1" si="72"/>
        <v>0.58096868965905357</v>
      </c>
      <c r="E348" s="216">
        <f t="shared" ca="1" si="73"/>
        <v>0.54227119910314447</v>
      </c>
      <c r="F348" s="217">
        <f ca="1">DCF!$H$7*(1+('A1'!F14+$C348*('A1'!F12-'A1'!F14)))</f>
        <v>6243.4493676469356</v>
      </c>
      <c r="G348" s="217">
        <f ca="1">F348*(1+('A1'!G14+$C348*('A1'!G12-'A1'!G14)))</f>
        <v>6989.2429597037863</v>
      </c>
      <c r="H348" s="217">
        <f ca="1">G348*(1+('A1'!H14+$C348*('A1'!H12-'A1'!H14)))</f>
        <v>7698.8273631910397</v>
      </c>
      <c r="I348" s="217">
        <f ca="1">H348*(1+('A1'!I14+$C348*('A1'!I12-'A1'!I14)))</f>
        <v>8358.3959397031977</v>
      </c>
      <c r="J348" s="217">
        <f ca="1">I348*(1+('A1'!J14+$C348*('A1'!J12-'A1'!J14)))</f>
        <v>9008.2139761441849</v>
      </c>
      <c r="K348" s="216">
        <f ca="1">'A1'!F21+$C348*('A1'!F19-'A1'!F21)</f>
        <v>0.35820087001299611</v>
      </c>
      <c r="L348" s="216">
        <f ca="1">'A1'!G21+$C348*('A1'!G19-'A1'!G21)</f>
        <v>0.35527391365408562</v>
      </c>
      <c r="M348" s="216">
        <f ca="1">'A1'!H21+$C348*('A1'!H19-'A1'!H21)</f>
        <v>0.34631043547463036</v>
      </c>
      <c r="N348" s="216">
        <f ca="1">'A1'!I21+$C348*('A1'!I19-'A1'!I21)</f>
        <v>0.34131043547463036</v>
      </c>
      <c r="O348" s="216">
        <f ca="1">'A1'!J21+$C348*('A1'!J19-'A1'!J21)</f>
        <v>0.33631043547463035</v>
      </c>
      <c r="P348" s="216">
        <f ca="1">'A1'!F28+$C348*('A1'!F26-'A1'!F28)</f>
        <v>0.45009130455136187</v>
      </c>
      <c r="Q348" s="216">
        <f ca="1">'A1'!G28+$C348*('A1'!G26-'A1'!G28)</f>
        <v>0.44716434819245138</v>
      </c>
      <c r="R348" s="216">
        <f ca="1">'A1'!H28+$C348*('A1'!H26-'A1'!H28)</f>
        <v>0.44121913092326848</v>
      </c>
      <c r="S348" s="216">
        <f ca="1">'A1'!I28+$C348*('A1'!I26-'A1'!I28)</f>
        <v>0.43923739183354088</v>
      </c>
      <c r="T348" s="216">
        <f ca="1">'A1'!J28+$C348*('A1'!J26-'A1'!J28)</f>
        <v>0.43725565274381323</v>
      </c>
      <c r="U348" s="217">
        <f t="shared" ca="1" si="74"/>
        <v>1196.918101489128</v>
      </c>
      <c r="V348" s="217">
        <f t="shared" ca="1" si="75"/>
        <v>1380.8069874959338</v>
      </c>
      <c r="W348" s="217">
        <f t="shared" ca="1" si="76"/>
        <v>1635.7731880849215</v>
      </c>
      <c r="X348" s="217">
        <f t="shared" ca="1" si="77"/>
        <v>1834.2681491864264</v>
      </c>
      <c r="Y348" s="217">
        <f t="shared" ca="1" si="78"/>
        <v>2039.7651287836159</v>
      </c>
      <c r="Z348" s="217">
        <f ca="1">F348*('A1'!F35+$C348*('A1'!F33-'A1'!F35))</f>
        <v>362.23407439221495</v>
      </c>
      <c r="AA348" s="217">
        <f ca="1">G348*('A1'!G35+$C348*('A1'!G33-'A1'!G35))</f>
        <v>405.6313515399375</v>
      </c>
      <c r="AB348" s="217">
        <f ca="1">H348*('A1'!H35+$C348*('A1'!H33-'A1'!H35))</f>
        <v>428.36409410392162</v>
      </c>
      <c r="AC348" s="217">
        <f ca="1">I348*('A1'!I35+$C348*('A1'!I33-'A1'!I35))</f>
        <v>445.03298059607226</v>
      </c>
      <c r="AD348" s="217">
        <f ca="1">J348*('A1'!J35+$C348*('A1'!J33-'A1'!J35))</f>
        <v>461.61535122770073</v>
      </c>
      <c r="AE348" s="217">
        <f ca="1">F348*('A1'!F43+$C348*('A1'!F41-'A1'!F43))</f>
        <v>637.28787977475827</v>
      </c>
      <c r="AF348" s="217">
        <f ca="1">G348*('A1'!G43+$C348*('A1'!G41-'A1'!G43))</f>
        <v>706.8069484999952</v>
      </c>
      <c r="AG348" s="217">
        <f ca="1">H348*('A1'!H43+$C348*('A1'!H41-'A1'!H43))</f>
        <v>701.57740322015673</v>
      </c>
      <c r="AH348" s="217">
        <f ca="1">I348*('A1'!I43+$C348*('A1'!I41-'A1'!I43))</f>
        <v>678.0984945438903</v>
      </c>
      <c r="AI348" s="217">
        <f ca="1">J348*('A1'!J43+$C348*('A1'!J41-'A1'!J43))</f>
        <v>685.77574949688699</v>
      </c>
      <c r="AJ348" s="217">
        <f ca="1">(U348-Z348)*DCF!$H$40</f>
        <v>201.99353455745296</v>
      </c>
      <c r="AK348" s="217">
        <f ca="1">(V348-AA348)*DCF!$H$40</f>
        <v>235.99250390135111</v>
      </c>
      <c r="AL348" s="217">
        <f ca="1">(W348-AB348)*DCF!$H$40</f>
        <v>292.19300074340197</v>
      </c>
      <c r="AM348" s="217">
        <f ca="1">(X348-AC348)*DCF!$H$40</f>
        <v>336.19491079886569</v>
      </c>
      <c r="AN348" s="217">
        <f ca="1">(Y348-AD348)*DCF!$H$40</f>
        <v>381.91224616853145</v>
      </c>
      <c r="AO348" s="217">
        <f ca="1">(F348-DCF!$H$7)*DCF!$H$41</f>
        <v>291.28997384892034</v>
      </c>
      <c r="AP348" s="217">
        <f ca="1">(G348-F348)*DCF!$H$41</f>
        <v>247.48220278085441</v>
      </c>
      <c r="AQ348" s="217">
        <f ca="1">(H348-G348)*DCF!$H$41</f>
        <v>235.46663997158296</v>
      </c>
      <c r="AR348" s="217">
        <f ca="1">(I348-H348)*DCF!$H$41</f>
        <v>218.86951824040139</v>
      </c>
      <c r="AS348" s="217">
        <f ca="1">(J348-I348)*DCF!$H$41</f>
        <v>215.63392442353691</v>
      </c>
      <c r="AT348" s="217">
        <f ca="1">(U348-Z348)*(1-DCF!$H$40)+Z348-AE348-AO348</f>
        <v>66.346713307996538</v>
      </c>
      <c r="AU348" s="217">
        <f ca="1">(V348-AA348)*(1-DCF!$H$40)+AA348-AF348-AP348</f>
        <v>190.52533231373312</v>
      </c>
      <c r="AV348" s="217">
        <f ca="1">(W348-AB348)*(1-DCF!$H$40)+AB348-AG348-AQ348</f>
        <v>406.53614414977972</v>
      </c>
      <c r="AW348" s="217">
        <f ca="1">(X348-AC348)*(1-DCF!$H$40)+AC348-AH348-AR348</f>
        <v>601.10522560326899</v>
      </c>
      <c r="AX348" s="217">
        <f ca="1">(Y348-AD348)*(1-DCF!$H$40)+AD348-AI348-AS348</f>
        <v>756.44320869466048</v>
      </c>
      <c r="AY348" s="218">
        <f t="shared" ca="1" si="79"/>
        <v>0.1033454239820629</v>
      </c>
      <c r="AZ348" s="219">
        <f t="shared" ca="1" si="80"/>
        <v>12.169084796412578</v>
      </c>
      <c r="BA348" s="217">
        <f ca="1">SUMPRODUCT(AT348:AX348,(1+$AY348)^(-{1,2,3,4,5}))</f>
        <v>1387.524779789042</v>
      </c>
      <c r="BB348" s="217">
        <f t="shared" ca="1" si="81"/>
        <v>24822.074816933244</v>
      </c>
      <c r="BC348" s="217">
        <f t="shared" ca="1" si="82"/>
        <v>15180.308219514223</v>
      </c>
      <c r="BD348" s="217">
        <f t="shared" ca="1" si="83"/>
        <v>16567.832999303264</v>
      </c>
      <c r="BE348" s="217">
        <f ca="1">BD348-(DCF!$J$48-DCF!$J$51)</f>
        <v>16005.692999303265</v>
      </c>
      <c r="BF348" s="220">
        <f ca="1">BE348/DCF!$J$55</f>
        <v>645.91976908798097</v>
      </c>
    </row>
    <row r="349" spans="1:58" ht="15" customHeight="1">
      <c r="A349">
        <v>323</v>
      </c>
      <c r="B349" s="215">
        <f t="shared" ca="1" si="70"/>
        <v>0.94370792058892616</v>
      </c>
      <c r="C349" s="216">
        <f t="shared" ca="1" si="71"/>
        <v>0.83223218513213892</v>
      </c>
      <c r="D349" s="215">
        <f t="shared" ca="1" si="72"/>
        <v>0.50986715967019469</v>
      </c>
      <c r="E349" s="216">
        <f t="shared" ca="1" si="73"/>
        <v>0.50495816321758968</v>
      </c>
      <c r="F349" s="217">
        <f ca="1">DCF!$H$7*(1+('A1'!F14+$C349*('A1'!F12-'A1'!F14)))</f>
        <v>6500.7172132015648</v>
      </c>
      <c r="G349" s="217">
        <f ca="1">F349*(1+('A1'!G14+$C349*('A1'!G12-'A1'!G14)))</f>
        <v>7702.2761596839855</v>
      </c>
      <c r="H349" s="217">
        <f ca="1">G349*(1+('A1'!H14+$C349*('A1'!H12-'A1'!H14)))</f>
        <v>8920.7006431206319</v>
      </c>
      <c r="I349" s="217">
        <f ca="1">H349*(1+('A1'!I14+$C349*('A1'!I12-'A1'!I14)))</f>
        <v>10034.904152298721</v>
      </c>
      <c r="J349" s="217">
        <f ca="1">I349*(1+('A1'!J14+$C349*('A1'!J12-'A1'!J14)))</f>
        <v>11121.245274631796</v>
      </c>
      <c r="K349" s="216">
        <f ca="1">'A1'!F21+$C349*('A1'!F19-'A1'!F21)</f>
        <v>0.33422722981773234</v>
      </c>
      <c r="L349" s="216">
        <f ca="1">'A1'!G21+$C349*('A1'!G19-'A1'!G21)</f>
        <v>0.32258258611508961</v>
      </c>
      <c r="M349" s="216">
        <f ca="1">'A1'!H21+$C349*('A1'!H19-'A1'!H21)</f>
        <v>0.30926026426376818</v>
      </c>
      <c r="N349" s="216">
        <f ca="1">'A1'!I21+$C349*('A1'!I19-'A1'!I21)</f>
        <v>0.30426026426376818</v>
      </c>
      <c r="O349" s="216">
        <f ca="1">'A1'!J21+$C349*('A1'!J19-'A1'!J21)</f>
        <v>0.29926026426376817</v>
      </c>
      <c r="P349" s="216">
        <f ca="1">'A1'!F28+$C349*('A1'!F26-'A1'!F28)</f>
        <v>0.43919419537169652</v>
      </c>
      <c r="Q349" s="216">
        <f ca="1">'A1'!G28+$C349*('A1'!G26-'A1'!G28)</f>
        <v>0.42754955166905373</v>
      </c>
      <c r="R349" s="216">
        <f ca="1">'A1'!H28+$C349*('A1'!H26-'A1'!H28)</f>
        <v>0.4150660688920717</v>
      </c>
      <c r="S349" s="216">
        <f ca="1">'A1'!I28+$C349*('A1'!I26-'A1'!I28)</f>
        <v>0.41090490796641099</v>
      </c>
      <c r="T349" s="216">
        <f ca="1">'A1'!J28+$C349*('A1'!J26-'A1'!J28)</f>
        <v>0.40674374704075028</v>
      </c>
      <c r="U349" s="217">
        <f t="shared" ca="1" si="74"/>
        <v>1472.9232414137582</v>
      </c>
      <c r="V349" s="217">
        <f t="shared" ca="1" si="75"/>
        <v>1924.5512782163958</v>
      </c>
      <c r="W349" s="217">
        <f t="shared" ca="1" si="76"/>
        <v>2459.202257108122</v>
      </c>
      <c r="X349" s="217">
        <f t="shared" ca="1" si="77"/>
        <v>2858.2901959066662</v>
      </c>
      <c r="Y349" s="217">
        <f t="shared" ca="1" si="78"/>
        <v>3269.6015000403272</v>
      </c>
      <c r="Z349" s="217">
        <f ca="1">F349*('A1'!F35+$C349*('A1'!F33-'A1'!F35))</f>
        <v>362.99250233574969</v>
      </c>
      <c r="AA349" s="217">
        <f ca="1">G349*('A1'!G35+$C349*('A1'!G33-'A1'!G35))</f>
        <v>413.44030071175729</v>
      </c>
      <c r="AB349" s="217">
        <f ca="1">H349*('A1'!H35+$C349*('A1'!H33-'A1'!H35))</f>
        <v>453.57700250676436</v>
      </c>
      <c r="AC349" s="217">
        <f ca="1">I349*('A1'!I35+$C349*('A1'!I33-'A1'!I35))</f>
        <v>481.80799831021613</v>
      </c>
      <c r="AD349" s="217">
        <f ca="1">J349*('A1'!J35+$C349*('A1'!J33-'A1'!J35))</f>
        <v>511.72423630381303</v>
      </c>
      <c r="AE349" s="217">
        <f ca="1">F349*('A1'!F43+$C349*('A1'!F41-'A1'!F43))</f>
        <v>606.87677162679518</v>
      </c>
      <c r="AF349" s="217">
        <f ca="1">G349*('A1'!G43+$C349*('A1'!G41-'A1'!G43))</f>
        <v>661.40888420338399</v>
      </c>
      <c r="AG349" s="217">
        <f ca="1">H349*('A1'!H43+$C349*('A1'!H41-'A1'!H43))</f>
        <v>676.83027090797771</v>
      </c>
      <c r="AH349" s="217">
        <f ca="1">I349*('A1'!I43+$C349*('A1'!I41-'A1'!I43))</f>
        <v>661.01793710930849</v>
      </c>
      <c r="AI349" s="217">
        <f ca="1">J349*('A1'!J43+$C349*('A1'!J41-'A1'!J43))</f>
        <v>676.97103574645632</v>
      </c>
      <c r="AJ349" s="217">
        <f ca="1">(U349-Z349)*DCF!$H$40</f>
        <v>268.60323885687808</v>
      </c>
      <c r="AK349" s="217">
        <f ca="1">(V349-AA349)*DCF!$H$40</f>
        <v>365.68885655612246</v>
      </c>
      <c r="AL349" s="217">
        <f ca="1">(W349-AB349)*DCF!$H$40</f>
        <v>485.36131161352853</v>
      </c>
      <c r="AM349" s="217">
        <f ca="1">(X349-AC349)*DCF!$H$40</f>
        <v>575.10869181834096</v>
      </c>
      <c r="AN349" s="217">
        <f ca="1">(Y349-AD349)*DCF!$H$40</f>
        <v>667.40629782423639</v>
      </c>
      <c r="AO349" s="217">
        <f ca="1">(F349-DCF!$H$7)*DCF!$H$41</f>
        <v>376.66106552986213</v>
      </c>
      <c r="AP349" s="217">
        <f ca="1">(G349-F349)*DCF!$H$41</f>
        <v>398.72219071553053</v>
      </c>
      <c r="AQ349" s="217">
        <f ca="1">(H349-G349)*DCF!$H$41</f>
        <v>404.31880656335824</v>
      </c>
      <c r="AR349" s="217">
        <f ca="1">(I349-H349)*DCF!$H$41</f>
        <v>369.73438996313035</v>
      </c>
      <c r="AS349" s="217">
        <f ca="1">(J349-I349)*DCF!$H$41</f>
        <v>360.4886080945584</v>
      </c>
      <c r="AT349" s="217">
        <f ca="1">(U349-Z349)*(1-DCF!$H$40)+Z349-AE349-AO349</f>
        <v>220.78216540022305</v>
      </c>
      <c r="AU349" s="217">
        <f ca="1">(V349-AA349)*(1-DCF!$H$40)+AA349-AF349-AP349</f>
        <v>498.73134674135866</v>
      </c>
      <c r="AV349" s="217">
        <f ca="1">(W349-AB349)*(1-DCF!$H$40)+AB349-AG349-AQ349</f>
        <v>892.69186802325726</v>
      </c>
      <c r="AW349" s="217">
        <f ca="1">(X349-AC349)*(1-DCF!$H$40)+AC349-AH349-AR349</f>
        <v>1252.4291770158864</v>
      </c>
      <c r="AX349" s="217">
        <f ca="1">(Y349-AD349)*(1-DCF!$H$40)+AD349-AI349-AS349</f>
        <v>1564.7355583750759</v>
      </c>
      <c r="AY349" s="218">
        <f t="shared" ca="1" si="79"/>
        <v>0.1025991632643518</v>
      </c>
      <c r="AZ349" s="219">
        <f t="shared" ca="1" si="80"/>
        <v>12.01983265287036</v>
      </c>
      <c r="BA349" s="217">
        <f ca="1">SUMPRODUCT(AT349:AX349,(1+$AY349)^(-{1,2,3,4,5}))</f>
        <v>3084.0008003008543</v>
      </c>
      <c r="BB349" s="217">
        <f t="shared" ca="1" si="81"/>
        <v>39300.062872058632</v>
      </c>
      <c r="BC349" s="217">
        <f t="shared" ca="1" si="82"/>
        <v>24115.982071068902</v>
      </c>
      <c r="BD349" s="217">
        <f t="shared" ca="1" si="83"/>
        <v>27199.982871369757</v>
      </c>
      <c r="BE349" s="217">
        <f ca="1">BD349-(DCF!$J$48-DCF!$J$51)</f>
        <v>26637.842871369758</v>
      </c>
      <c r="BF349" s="220">
        <f ca="1">BE349/DCF!$J$55</f>
        <v>1074.986838572129</v>
      </c>
    </row>
    <row r="350" spans="1:58" ht="15" customHeight="1">
      <c r="A350">
        <v>324</v>
      </c>
      <c r="B350" s="215">
        <f t="shared" ca="1" si="70"/>
        <v>0.4262538033253408</v>
      </c>
      <c r="C350" s="216">
        <f t="shared" ca="1" si="71"/>
        <v>0.46165669242703544</v>
      </c>
      <c r="D350" s="215">
        <f t="shared" ca="1" si="72"/>
        <v>0.3490584870265393</v>
      </c>
      <c r="E350" s="216">
        <f t="shared" ca="1" si="73"/>
        <v>0.41776697274110797</v>
      </c>
      <c r="F350" s="217">
        <f ca="1">DCF!$H$7*(1+('A1'!F14+$C350*('A1'!F12-'A1'!F14)))</f>
        <v>6281.9959976669625</v>
      </c>
      <c r="G350" s="217">
        <f ca="1">F350*(1+('A1'!G14+$C350*('A1'!G12-'A1'!G14)))</f>
        <v>7093.9345816454015</v>
      </c>
      <c r="H350" s="217">
        <f ca="1">G350*(1+('A1'!H14+$C350*('A1'!H12-'A1'!H14)))</f>
        <v>7874.3764195109752</v>
      </c>
      <c r="I350" s="217">
        <f ca="1">H350*(1+('A1'!I14+$C350*('A1'!I12-'A1'!I14)))</f>
        <v>8595.2685120346432</v>
      </c>
      <c r="J350" s="217">
        <f ca="1">I350*(1+('A1'!J14+$C350*('A1'!J12-'A1'!J14)))</f>
        <v>9302.7963638615456</v>
      </c>
      <c r="K350" s="216">
        <f ca="1">'A1'!F21+$C350*('A1'!F19-'A1'!F21)</f>
        <v>0.35460888191651307</v>
      </c>
      <c r="L350" s="216">
        <f ca="1">'A1'!G21+$C350*('A1'!G19-'A1'!G21)</f>
        <v>0.35037574806797234</v>
      </c>
      <c r="M350" s="216">
        <f ca="1">'A1'!H21+$C350*('A1'!H19-'A1'!H21)</f>
        <v>0.34075918114370196</v>
      </c>
      <c r="N350" s="216">
        <f ca="1">'A1'!I21+$C350*('A1'!I19-'A1'!I21)</f>
        <v>0.33575918114370196</v>
      </c>
      <c r="O350" s="216">
        <f ca="1">'A1'!J21+$C350*('A1'!J19-'A1'!J21)</f>
        <v>0.33075918114370195</v>
      </c>
      <c r="P350" s="216">
        <f ca="1">'A1'!F28+$C350*('A1'!F26-'A1'!F28)</f>
        <v>0.44845858268932415</v>
      </c>
      <c r="Q350" s="216">
        <f ca="1">'A1'!G28+$C350*('A1'!G26-'A1'!G28)</f>
        <v>0.44422544884078341</v>
      </c>
      <c r="R350" s="216">
        <f ca="1">'A1'!H28+$C350*('A1'!H26-'A1'!H28)</f>
        <v>0.43730059845437791</v>
      </c>
      <c r="S350" s="216">
        <f ca="1">'A1'!I28+$C350*('A1'!I26-'A1'!I28)</f>
        <v>0.43499231499224272</v>
      </c>
      <c r="T350" s="216">
        <f ca="1">'A1'!J28+$C350*('A1'!J26-'A1'!J28)</f>
        <v>0.43268403153010754</v>
      </c>
      <c r="U350" s="217">
        <f t="shared" ca="1" si="74"/>
        <v>1237.1293991565381</v>
      </c>
      <c r="V350" s="217">
        <f t="shared" ca="1" si="75"/>
        <v>1457.085672277552</v>
      </c>
      <c r="W350" s="217">
        <f t="shared" ca="1" si="76"/>
        <v>1747.6408380739485</v>
      </c>
      <c r="X350" s="217">
        <f t="shared" ca="1" si="77"/>
        <v>1970.4524466937669</v>
      </c>
      <c r="Y350" s="217">
        <f t="shared" ca="1" si="78"/>
        <v>2200.639620984854</v>
      </c>
      <c r="Z350" s="217">
        <f ca="1">F350*('A1'!F35+$C350*('A1'!F33-'A1'!F35))</f>
        <v>362.41913238940373</v>
      </c>
      <c r="AA350" s="217">
        <f ca="1">G350*('A1'!G35+$C350*('A1'!G33-'A1'!G35))</f>
        <v>407.07432030945307</v>
      </c>
      <c r="AB350" s="217">
        <f ca="1">H350*('A1'!H35+$C350*('A1'!H33-'A1'!H35))</f>
        <v>432.47474087033282</v>
      </c>
      <c r="AC350" s="217">
        <f ca="1">I350*('A1'!I35+$C350*('A1'!I33-'A1'!I35))</f>
        <v>450.90881491655142</v>
      </c>
      <c r="AD350" s="217">
        <f ca="1">J350*('A1'!J35+$C350*('A1'!J33-'A1'!J35))</f>
        <v>469.42021798029572</v>
      </c>
      <c r="AE350" s="217">
        <f ca="1">F350*('A1'!F43+$C350*('A1'!F41-'A1'!F43))</f>
        <v>633.01704986090976</v>
      </c>
      <c r="AF350" s="217">
        <f ca="1">G350*('A1'!G43+$C350*('A1'!G41-'A1'!G43))</f>
        <v>701.17879375525479</v>
      </c>
      <c r="AG350" s="217">
        <f ca="1">H350*('A1'!H43+$C350*('A1'!H41-'A1'!H43))</f>
        <v>699.57547400216174</v>
      </c>
      <c r="AH350" s="217">
        <f ca="1">I350*('A1'!I43+$C350*('A1'!I41-'A1'!I43))</f>
        <v>677.66829553070545</v>
      </c>
      <c r="AI350" s="217">
        <f ca="1">J350*('A1'!J43+$C350*('A1'!J41-'A1'!J43))</f>
        <v>686.93723575934894</v>
      </c>
      <c r="AJ350" s="217">
        <f ca="1">(U350-Z350)*DCF!$H$40</f>
        <v>211.67988455764649</v>
      </c>
      <c r="AK350" s="217">
        <f ca="1">(V350-AA350)*DCF!$H$40</f>
        <v>254.10274717627996</v>
      </c>
      <c r="AL350" s="217">
        <f ca="1">(W350-AB350)*DCF!$H$40</f>
        <v>318.27019552327499</v>
      </c>
      <c r="AM350" s="217">
        <f ca="1">(X350-AC350)*DCF!$H$40</f>
        <v>367.72955889008614</v>
      </c>
      <c r="AN350" s="217">
        <f ca="1">(Y350-AD350)*DCF!$H$40</f>
        <v>418.95509552710308</v>
      </c>
      <c r="AO350" s="217">
        <f ca="1">(F350-DCF!$H$7)*DCF!$H$41</f>
        <v>304.08118714002046</v>
      </c>
      <c r="AP350" s="217">
        <f ca="1">(G350-F350)*DCF!$H$41</f>
        <v>269.43158459108145</v>
      </c>
      <c r="AQ350" s="217">
        <f ca="1">(H350-G350)*DCF!$H$41</f>
        <v>258.97978641064458</v>
      </c>
      <c r="AR350" s="217">
        <f ca="1">(I350-H350)*DCF!$H$41</f>
        <v>239.21895404466963</v>
      </c>
      <c r="AS350" s="217">
        <f ca="1">(J350-I350)*DCF!$H$41</f>
        <v>234.78419922597047</v>
      </c>
      <c r="AT350" s="217">
        <f ca="1">(U350-Z350)*(1-DCF!$H$40)+Z350-AE350-AO350</f>
        <v>88.351277597961257</v>
      </c>
      <c r="AU350" s="217">
        <f ca="1">(V350-AA350)*(1-DCF!$H$40)+AA350-AF350-AP350</f>
        <v>232.3725467549358</v>
      </c>
      <c r="AV350" s="217">
        <f ca="1">(W350-AB350)*(1-DCF!$H$40)+AB350-AG350-AQ350</f>
        <v>470.81538213786712</v>
      </c>
      <c r="AW350" s="217">
        <f ca="1">(X350-AC350)*(1-DCF!$H$40)+AC350-AH350-AR350</f>
        <v>685.8356382283057</v>
      </c>
      <c r="AX350" s="217">
        <f ca="1">(Y350-AD350)*(1-DCF!$H$40)+AD350-AI350-AS350</f>
        <v>859.9630904724313</v>
      </c>
      <c r="AY350" s="218">
        <f t="shared" ca="1" si="79"/>
        <v>0.10085533945482215</v>
      </c>
      <c r="AZ350" s="219">
        <f t="shared" ca="1" si="80"/>
        <v>11.671067890964432</v>
      </c>
      <c r="BA350" s="217">
        <f ca="1">SUMPRODUCT(AT350:AX350,(1+$AY350)^(-{1,2,3,4,5}))</f>
        <v>1623.7877797171013</v>
      </c>
      <c r="BB350" s="217">
        <f t="shared" ca="1" si="81"/>
        <v>25683.814420060466</v>
      </c>
      <c r="BC350" s="217">
        <f t="shared" ca="1" si="82"/>
        <v>15885.769517278259</v>
      </c>
      <c r="BD350" s="217">
        <f t="shared" ca="1" si="83"/>
        <v>17509.557296995361</v>
      </c>
      <c r="BE350" s="217">
        <f ca="1">BD350-(DCF!$J$48-DCF!$J$51)</f>
        <v>16947.417296995362</v>
      </c>
      <c r="BF350" s="220">
        <f ca="1">BE350/DCF!$J$55</f>
        <v>683.92364314306235</v>
      </c>
    </row>
    <row r="351" spans="1:58" ht="15" customHeight="1">
      <c r="A351">
        <v>325</v>
      </c>
      <c r="B351" s="215">
        <f t="shared" ca="1" si="70"/>
        <v>0.13091436645729215</v>
      </c>
      <c r="C351" s="216">
        <f t="shared" ca="1" si="71"/>
        <v>0.25584601468196855</v>
      </c>
      <c r="D351" s="215">
        <f t="shared" ca="1" si="72"/>
        <v>0.42611021724438392</v>
      </c>
      <c r="E351" s="216">
        <f t="shared" ca="1" si="73"/>
        <v>0.46157893000243411</v>
      </c>
      <c r="F351" s="217">
        <f ca="1">DCF!$H$7*(1+('A1'!F14+$C351*('A1'!F12-'A1'!F14)))</f>
        <v>6160.5223371239981</v>
      </c>
      <c r="G351" s="217">
        <f ca="1">F351*(1+('A1'!G14+$C351*('A1'!G12-'A1'!G14)))</f>
        <v>6766.5754405983016</v>
      </c>
      <c r="H351" s="217">
        <f ca="1">G351*(1+('A1'!H14+$C351*('A1'!H12-'A1'!H14)))</f>
        <v>7329.9603893660715</v>
      </c>
      <c r="I351" s="217">
        <f ca="1">H351*(1+('A1'!I14+$C351*('A1'!I12-'A1'!I14)))</f>
        <v>7865.2391126400144</v>
      </c>
      <c r="J351" s="217">
        <f ca="1">I351*(1+('A1'!J14+$C351*('A1'!J12-'A1'!J14)))</f>
        <v>8399.361373976295</v>
      </c>
      <c r="K351" s="216">
        <f ca="1">'A1'!F21+$C351*('A1'!F19-'A1'!F21)</f>
        <v>0.36592846919249172</v>
      </c>
      <c r="L351" s="216">
        <f ca="1">'A1'!G21+$C351*('A1'!G19-'A1'!G21)</f>
        <v>0.36581154889885237</v>
      </c>
      <c r="M351" s="216">
        <f ca="1">'A1'!H21+$C351*('A1'!H19-'A1'!H21)</f>
        <v>0.35825308875203266</v>
      </c>
      <c r="N351" s="216">
        <f ca="1">'A1'!I21+$C351*('A1'!I19-'A1'!I21)</f>
        <v>0.35325308875203265</v>
      </c>
      <c r="O351" s="216">
        <f ca="1">'A1'!J21+$C351*('A1'!J19-'A1'!J21)</f>
        <v>0.34825308875203265</v>
      </c>
      <c r="P351" s="216">
        <f ca="1">'A1'!F28+$C351*('A1'!F26-'A1'!F28)</f>
        <v>0.45360384963295081</v>
      </c>
      <c r="Q351" s="216">
        <f ca="1">'A1'!G28+$C351*('A1'!G26-'A1'!G28)</f>
        <v>0.45348692933931145</v>
      </c>
      <c r="R351" s="216">
        <f ca="1">'A1'!H28+$C351*('A1'!H26-'A1'!H28)</f>
        <v>0.44964923911908189</v>
      </c>
      <c r="S351" s="216">
        <f ca="1">'A1'!I28+$C351*('A1'!I26-'A1'!I28)</f>
        <v>0.44837000904567209</v>
      </c>
      <c r="T351" s="216">
        <f ca="1">'A1'!J28+$C351*('A1'!J26-'A1'!J28)</f>
        <v>0.44709077897226224</v>
      </c>
      <c r="U351" s="217">
        <f t="shared" ca="1" si="74"/>
        <v>1111.775181004833</v>
      </c>
      <c r="V351" s="217">
        <f t="shared" ca="1" si="75"/>
        <v>1222.7304792323803</v>
      </c>
      <c r="W351" s="217">
        <f t="shared" ca="1" si="76"/>
        <v>1408.0683275941612</v>
      </c>
      <c r="X351" s="217">
        <f t="shared" ca="1" si="77"/>
        <v>1560.2817702458556</v>
      </c>
      <c r="Y351" s="217">
        <f t="shared" ca="1" si="78"/>
        <v>1718.9808123839409</v>
      </c>
      <c r="Z351" s="217">
        <f ca="1">F351*('A1'!F35+$C351*('A1'!F33-'A1'!F35))</f>
        <v>361.75061478587776</v>
      </c>
      <c r="AA351" s="217">
        <f ca="1">G351*('A1'!G35+$C351*('A1'!G33-'A1'!G35))</f>
        <v>402.2156637218751</v>
      </c>
      <c r="AB351" s="217">
        <f ca="1">H351*('A1'!H35+$C351*('A1'!H33-'A1'!H35))</f>
        <v>419.16887067460829</v>
      </c>
      <c r="AC351" s="217">
        <f ca="1">I351*('A1'!I35+$C351*('A1'!I33-'A1'!I35))</f>
        <v>432.03638755524457</v>
      </c>
      <c r="AD351" s="217">
        <f ca="1">J351*('A1'!J35+$C351*('A1'!J33-'A1'!J35))</f>
        <v>444.57691934180656</v>
      </c>
      <c r="AE351" s="217">
        <f ca="1">F351*('A1'!F43+$C351*('A1'!F41-'A1'!F43))</f>
        <v>646.13455531739135</v>
      </c>
      <c r="AF351" s="217">
        <f ca="1">G351*('A1'!G43+$C351*('A1'!G41-'A1'!G43))</f>
        <v>717.56412808553603</v>
      </c>
      <c r="AG351" s="217">
        <f ca="1">H351*('A1'!H43+$C351*('A1'!H41-'A1'!H43))</f>
        <v>704.00890051457748</v>
      </c>
      <c r="AH351" s="217">
        <f ca="1">I351*('A1'!I43+$C351*('A1'!I41-'A1'!I43))</f>
        <v>676.76756284866224</v>
      </c>
      <c r="AI351" s="217">
        <f ca="1">J351*('A1'!J43+$C351*('A1'!J41-'A1'!J43))</f>
        <v>680.72951398867417</v>
      </c>
      <c r="AJ351" s="217">
        <f ca="1">(U351-Z351)*DCF!$H$40</f>
        <v>181.50594502498717</v>
      </c>
      <c r="AK351" s="217">
        <f ca="1">(V351-AA351)*DCF!$H$40</f>
        <v>198.56458535354224</v>
      </c>
      <c r="AL351" s="217">
        <f ca="1">(W351-AB351)*DCF!$H$40</f>
        <v>239.31366857453179</v>
      </c>
      <c r="AM351" s="217">
        <f ca="1">(X351-AC351)*DCF!$H$40</f>
        <v>273.03538261112783</v>
      </c>
      <c r="AN351" s="217">
        <f ca="1">(Y351-AD351)*DCF!$H$40</f>
        <v>308.40574211619651</v>
      </c>
      <c r="AO351" s="217">
        <f ca="1">(F351-DCF!$H$7)*DCF!$H$41</f>
        <v>263.77168406676935</v>
      </c>
      <c r="AP351" s="217">
        <f ca="1">(G351-F351)*DCF!$H$41</f>
        <v>201.1110830764022</v>
      </c>
      <c r="AQ351" s="217">
        <f ca="1">(H351-G351)*DCF!$H$41</f>
        <v>186.95219376998634</v>
      </c>
      <c r="AR351" s="217">
        <f ca="1">(I351-H351)*DCF!$H$41</f>
        <v>177.62549711939687</v>
      </c>
      <c r="AS351" s="217">
        <f ca="1">(J351-I351)*DCF!$H$41</f>
        <v>177.24173980260963</v>
      </c>
      <c r="AT351" s="217">
        <f ca="1">(U351-Z351)*(1-DCF!$H$40)+Z351-AE351-AO351</f>
        <v>20.362996595685217</v>
      </c>
      <c r="AU351" s="217">
        <f ca="1">(V351-AA351)*(1-DCF!$H$40)+AA351-AF351-AP351</f>
        <v>105.49068271689978</v>
      </c>
      <c r="AV351" s="217">
        <f ca="1">(W351-AB351)*(1-DCF!$H$40)+AB351-AG351-AQ351</f>
        <v>277.7935647350655</v>
      </c>
      <c r="AW351" s="217">
        <f ca="1">(X351-AC351)*(1-DCF!$H$40)+AC351-AH351-AR351</f>
        <v>432.85332766666875</v>
      </c>
      <c r="AX351" s="217">
        <f ca="1">(Y351-AD351)*(1-DCF!$H$40)+AD351-AI351-AS351</f>
        <v>552.60381647646068</v>
      </c>
      <c r="AY351" s="218">
        <f t="shared" ca="1" si="79"/>
        <v>0.10173157860004868</v>
      </c>
      <c r="AZ351" s="219">
        <f t="shared" ca="1" si="80"/>
        <v>11.846315720009736</v>
      </c>
      <c r="BA351" s="217">
        <f ca="1">SUMPRODUCT(AT351:AX351,(1+$AY351)^(-{1,2,3,4,5}))</f>
        <v>947.3450693701127</v>
      </c>
      <c r="BB351" s="217">
        <f t="shared" ca="1" si="81"/>
        <v>20363.589420138986</v>
      </c>
      <c r="BC351" s="217">
        <f t="shared" ca="1" si="82"/>
        <v>12545.135130560731</v>
      </c>
      <c r="BD351" s="217">
        <f t="shared" ca="1" si="83"/>
        <v>13492.480199930844</v>
      </c>
      <c r="BE351" s="217">
        <f ca="1">BD351-(DCF!$J$48-DCF!$J$51)</f>
        <v>12930.340199930844</v>
      </c>
      <c r="BF351" s="220">
        <f ca="1">BE351/DCF!$J$55</f>
        <v>521.81198005809142</v>
      </c>
    </row>
    <row r="352" spans="1:58" ht="15" customHeight="1">
      <c r="A352">
        <v>326</v>
      </c>
      <c r="B352" s="215">
        <f t="shared" ca="1" si="70"/>
        <v>0.68866553967818922</v>
      </c>
      <c r="C352" s="216">
        <f t="shared" ca="1" si="71"/>
        <v>0.60545313312496651</v>
      </c>
      <c r="D352" s="215">
        <f t="shared" ca="1" si="72"/>
        <v>0.29317043663372644</v>
      </c>
      <c r="E352" s="216">
        <f t="shared" ca="1" si="73"/>
        <v>0.38286449080172374</v>
      </c>
      <c r="F352" s="217">
        <f ca="1">DCF!$H$7*(1+('A1'!F14+$C352*('A1'!F12-'A1'!F14)))</f>
        <v>6366.867590414271</v>
      </c>
      <c r="G352" s="217">
        <f ca="1">F352*(1+('A1'!G14+$C352*('A1'!G12-'A1'!G14)))</f>
        <v>7327.1056354603452</v>
      </c>
      <c r="H352" s="217">
        <f ca="1">G352*(1+('A1'!H14+$C352*('A1'!H12-'A1'!H14)))</f>
        <v>8270.1693955178816</v>
      </c>
      <c r="I352" s="217">
        <f ca="1">H352*(1+('A1'!I14+$C352*('A1'!I12-'A1'!I14)))</f>
        <v>9134.3258627729228</v>
      </c>
      <c r="J352" s="217">
        <f ca="1">I352*(1+('A1'!J14+$C352*('A1'!J12-'A1'!J14)))</f>
        <v>9978.1705907935884</v>
      </c>
      <c r="K352" s="216">
        <f ca="1">'A1'!F21+$C352*('A1'!F19-'A1'!F21)</f>
        <v>0.34670007767812683</v>
      </c>
      <c r="L352" s="216">
        <f ca="1">'A1'!G21+$C352*('A1'!G19-'A1'!G21)</f>
        <v>0.3395910150156275</v>
      </c>
      <c r="M352" s="216">
        <f ca="1">'A1'!H21+$C352*('A1'!H19-'A1'!H21)</f>
        <v>0.32853648368437782</v>
      </c>
      <c r="N352" s="216">
        <f ca="1">'A1'!I21+$C352*('A1'!I19-'A1'!I21)</f>
        <v>0.32353648368437782</v>
      </c>
      <c r="O352" s="216">
        <f ca="1">'A1'!J21+$C352*('A1'!J19-'A1'!J21)</f>
        <v>0.31853648368437781</v>
      </c>
      <c r="P352" s="216">
        <f ca="1">'A1'!F28+$C352*('A1'!F26-'A1'!F28)</f>
        <v>0.44486367167187585</v>
      </c>
      <c r="Q352" s="216">
        <f ca="1">'A1'!G28+$C352*('A1'!G26-'A1'!G28)</f>
        <v>0.43775460900937652</v>
      </c>
      <c r="R352" s="216">
        <f ca="1">'A1'!H28+$C352*('A1'!H26-'A1'!H28)</f>
        <v>0.42867281201250201</v>
      </c>
      <c r="S352" s="216">
        <f ca="1">'A1'!I28+$C352*('A1'!I26-'A1'!I28)</f>
        <v>0.42564554634687718</v>
      </c>
      <c r="T352" s="216">
        <f ca="1">'A1'!J28+$C352*('A1'!J26-'A1'!J28)</f>
        <v>0.42261828068125235</v>
      </c>
      <c r="U352" s="217">
        <f t="shared" ca="1" si="74"/>
        <v>1327.0860089309335</v>
      </c>
      <c r="V352" s="217">
        <f t="shared" ca="1" si="75"/>
        <v>1631.4121329662996</v>
      </c>
      <c r="W352" s="217">
        <f t="shared" ca="1" si="76"/>
        <v>2007.9202522438961</v>
      </c>
      <c r="X352" s="217">
        <f t="shared" ca="1" si="77"/>
        <v>2291.0530699337096</v>
      </c>
      <c r="Y352" s="217">
        <f t="shared" ca="1" si="78"/>
        <v>2582.8019177739056</v>
      </c>
      <c r="Z352" s="217">
        <f ca="1">F352*('A1'!F35+$C352*('A1'!F33-'A1'!F35))</f>
        <v>362.7378557708156</v>
      </c>
      <c r="AA352" s="217">
        <f ca="1">G352*('A1'!G35+$C352*('A1'!G33-'A1'!G35))</f>
        <v>409.91835876127072</v>
      </c>
      <c r="AB352" s="217">
        <f ca="1">H352*('A1'!H35+$C352*('A1'!H33-'A1'!H35))</f>
        <v>441.13096403917729</v>
      </c>
      <c r="AC352" s="217">
        <f ca="1">I352*('A1'!I35+$C352*('A1'!I33-'A1'!I35))</f>
        <v>463.42602548962623</v>
      </c>
      <c r="AD352" s="217">
        <f ca="1">J352*('A1'!J35+$C352*('A1'!J33-'A1'!J35))</f>
        <v>486.28177731982447</v>
      </c>
      <c r="AE352" s="217">
        <f ca="1">F352*('A1'!F43+$C352*('A1'!F41-'A1'!F43))</f>
        <v>623.2586363294073</v>
      </c>
      <c r="AF352" s="217">
        <f ca="1">G352*('A1'!G43+$C352*('A1'!G41-'A1'!G43))</f>
        <v>687.34948084749249</v>
      </c>
      <c r="AG352" s="217">
        <f ca="1">H352*('A1'!H43+$C352*('A1'!H41-'A1'!H43))</f>
        <v>693.11578750970966</v>
      </c>
      <c r="AH352" s="217">
        <f ca="1">I352*('A1'!I43+$C352*('A1'!I41-'A1'!I43))</f>
        <v>674.19673952241794</v>
      </c>
      <c r="AI352" s="217">
        <f ca="1">J352*('A1'!J43+$C352*('A1'!J41-'A1'!J43))</f>
        <v>686.58934052462473</v>
      </c>
      <c r="AJ352" s="217">
        <f ca="1">(U352-Z352)*DCF!$H$40</f>
        <v>233.37225306474852</v>
      </c>
      <c r="AK352" s="217">
        <f ca="1">(V352-AA352)*DCF!$H$40</f>
        <v>295.60149335761696</v>
      </c>
      <c r="AL352" s="217">
        <f ca="1">(W352-AB352)*DCF!$H$40</f>
        <v>379.16300774554196</v>
      </c>
      <c r="AM352" s="217">
        <f ca="1">(X352-AC352)*DCF!$H$40</f>
        <v>442.28574475546816</v>
      </c>
      <c r="AN352" s="217">
        <f ca="1">(Y352-AD352)*DCF!$H$40</f>
        <v>507.35787398988765</v>
      </c>
      <c r="AO352" s="217">
        <f ca="1">(F352-DCF!$H$7)*DCF!$H$41</f>
        <v>332.24475538508307</v>
      </c>
      <c r="AP352" s="217">
        <f ca="1">(G352-F352)*DCF!$H$41</f>
        <v>318.64289142868989</v>
      </c>
      <c r="AQ352" s="217">
        <f ca="1">(H352-G352)*DCF!$H$41</f>
        <v>312.94382143745099</v>
      </c>
      <c r="AR352" s="217">
        <f ca="1">(I352-H352)*DCF!$H$41</f>
        <v>286.75943094895405</v>
      </c>
      <c r="AS352" s="217">
        <f ca="1">(J352-I352)*DCF!$H$41</f>
        <v>280.01923631390764</v>
      </c>
      <c r="AT352" s="217">
        <f ca="1">(U352-Z352)*(1-DCF!$H$40)+Z352-AE352-AO352</f>
        <v>138.21036415169465</v>
      </c>
      <c r="AU352" s="217">
        <f ca="1">(V352-AA352)*(1-DCF!$H$40)+AA352-AF352-AP352</f>
        <v>329.81826733250017</v>
      </c>
      <c r="AV352" s="217">
        <f ca="1">(W352-AB352)*(1-DCF!$H$40)+AB352-AG352-AQ352</f>
        <v>622.69763555119346</v>
      </c>
      <c r="AW352" s="217">
        <f ca="1">(X352-AC352)*(1-DCF!$H$40)+AC352-AH352-AR352</f>
        <v>887.81115470686927</v>
      </c>
      <c r="AX352" s="217">
        <f ca="1">(Y352-AD352)*(1-DCF!$H$40)+AD352-AI352-AS352</f>
        <v>1108.8354669454857</v>
      </c>
      <c r="AY352" s="218">
        <f t="shared" ca="1" si="79"/>
        <v>0.10015728981603447</v>
      </c>
      <c r="AZ352" s="219">
        <f t="shared" ca="1" si="80"/>
        <v>11.531457963206895</v>
      </c>
      <c r="BA352" s="217">
        <f ca="1">SUMPRODUCT(AT352:AX352,(1+$AY352)^(-{1,2,3,4,5}))</f>
        <v>2159.8160918859708</v>
      </c>
      <c r="BB352" s="217">
        <f t="shared" ca="1" si="81"/>
        <v>29783.471742099944</v>
      </c>
      <c r="BC352" s="217">
        <f t="shared" ca="1" si="82"/>
        <v>18479.976572580839</v>
      </c>
      <c r="BD352" s="217">
        <f t="shared" ca="1" si="83"/>
        <v>20639.792664466811</v>
      </c>
      <c r="BE352" s="217">
        <f ca="1">BD352-(DCF!$J$48-DCF!$J$51)</f>
        <v>20077.652664466812</v>
      </c>
      <c r="BF352" s="220">
        <f ca="1">BE352/DCF!$J$55</f>
        <v>810.24625259434981</v>
      </c>
    </row>
    <row r="353" spans="1:58" ht="15" customHeight="1">
      <c r="A353">
        <v>327</v>
      </c>
      <c r="B353" s="215">
        <f t="shared" ca="1" si="70"/>
        <v>0.61592220630666628</v>
      </c>
      <c r="C353" s="216">
        <f t="shared" ca="1" si="71"/>
        <v>0.56177757149289254</v>
      </c>
      <c r="D353" s="215">
        <f t="shared" ca="1" si="72"/>
        <v>0.76416943978401697</v>
      </c>
      <c r="E353" s="216">
        <f t="shared" ca="1" si="73"/>
        <v>0.65661205596586314</v>
      </c>
      <c r="F353" s="217">
        <f ca="1">DCF!$H$7*(1+('A1'!F14+$C353*('A1'!F12-'A1'!F14)))</f>
        <v>6341.0893829575643</v>
      </c>
      <c r="G353" s="217">
        <f ca="1">F353*(1+('A1'!G14+$C353*('A1'!G12-'A1'!G14)))</f>
        <v>7255.8970150616087</v>
      </c>
      <c r="H353" s="217">
        <f ca="1">G353*(1+('A1'!H14+$C353*('A1'!H12-'A1'!H14)))</f>
        <v>8148.5978923507882</v>
      </c>
      <c r="I353" s="217">
        <f ca="1">H353*(1+('A1'!I14+$C353*('A1'!I12-'A1'!I14)))</f>
        <v>8968.0207451216502</v>
      </c>
      <c r="J353" s="217">
        <f ca="1">I353*(1+('A1'!J14+$C353*('A1'!J12-'A1'!J14)))</f>
        <v>9769.0840864481943</v>
      </c>
      <c r="K353" s="216">
        <f ca="1">'A1'!F21+$C353*('A1'!F19-'A1'!F21)</f>
        <v>0.34910223356789094</v>
      </c>
      <c r="L353" s="216">
        <f ca="1">'A1'!G21+$C353*('A1'!G19-'A1'!G21)</f>
        <v>0.34286668213803306</v>
      </c>
      <c r="M353" s="216">
        <f ca="1">'A1'!H21+$C353*('A1'!H19-'A1'!H21)</f>
        <v>0.33224890642310412</v>
      </c>
      <c r="N353" s="216">
        <f ca="1">'A1'!I21+$C353*('A1'!I19-'A1'!I21)</f>
        <v>0.32724890642310411</v>
      </c>
      <c r="O353" s="216">
        <f ca="1">'A1'!J21+$C353*('A1'!J19-'A1'!J21)</f>
        <v>0.32224890642310411</v>
      </c>
      <c r="P353" s="216">
        <f ca="1">'A1'!F28+$C353*('A1'!F26-'A1'!F28)</f>
        <v>0.44595556071267767</v>
      </c>
      <c r="Q353" s="216">
        <f ca="1">'A1'!G28+$C353*('A1'!G26-'A1'!G28)</f>
        <v>0.43972000928281985</v>
      </c>
      <c r="R353" s="216">
        <f ca="1">'A1'!H28+$C353*('A1'!H26-'A1'!H28)</f>
        <v>0.43129334571042649</v>
      </c>
      <c r="S353" s="216">
        <f ca="1">'A1'!I28+$C353*('A1'!I26-'A1'!I28)</f>
        <v>0.42848445785296202</v>
      </c>
      <c r="T353" s="216">
        <f ca="1">'A1'!J28+$C353*('A1'!J26-'A1'!J28)</f>
        <v>0.42567556999549755</v>
      </c>
      <c r="U353" s="217">
        <f t="shared" ca="1" si="74"/>
        <v>1299.5568448073914</v>
      </c>
      <c r="V353" s="217">
        <f t="shared" ca="1" si="75"/>
        <v>1577.5285767541018</v>
      </c>
      <c r="W353" s="217">
        <f t="shared" ca="1" si="76"/>
        <v>1926.7991058947266</v>
      </c>
      <c r="X353" s="217">
        <f t="shared" ca="1" si="77"/>
        <v>2190.588256513312</v>
      </c>
      <c r="Y353" s="217">
        <f t="shared" ca="1" si="78"/>
        <v>2462.5469860021349</v>
      </c>
      <c r="Z353" s="217">
        <f ca="1">F353*('A1'!F35+$C353*('A1'!F33-'A1'!F35))</f>
        <v>362.65395400656752</v>
      </c>
      <c r="AA353" s="217">
        <f ca="1">G353*('A1'!G35+$C353*('A1'!G33-'A1'!G35))</f>
        <v>409.10361289258134</v>
      </c>
      <c r="AB353" s="217">
        <f ca="1">H353*('A1'!H35+$C353*('A1'!H33-'A1'!H35))</f>
        <v>438.56117865564107</v>
      </c>
      <c r="AC353" s="217">
        <f ca="1">I353*('A1'!I35+$C353*('A1'!I33-'A1'!I35))</f>
        <v>459.68880823354783</v>
      </c>
      <c r="AD353" s="217">
        <f ca="1">J353*('A1'!J35+$C353*('A1'!J33-'A1'!J35))</f>
        <v>481.21208083556212</v>
      </c>
      <c r="AE353" s="217">
        <f ca="1">F353*('A1'!F43+$C353*('A1'!F41-'A1'!F43))</f>
        <v>626.27419624178674</v>
      </c>
      <c r="AF353" s="217">
        <f ca="1">G353*('A1'!G43+$C353*('A1'!G41-'A1'!G43))</f>
        <v>691.76114958775065</v>
      </c>
      <c r="AG353" s="217">
        <f ca="1">H353*('A1'!H43+$C353*('A1'!H41-'A1'!H43))</f>
        <v>695.38329497054031</v>
      </c>
      <c r="AH353" s="217">
        <f ca="1">I353*('A1'!I43+$C353*('A1'!I41-'A1'!I43))</f>
        <v>675.63081875132559</v>
      </c>
      <c r="AI353" s="217">
        <f ca="1">J353*('A1'!J43+$C353*('A1'!J41-'A1'!J43))</f>
        <v>687.13573609752189</v>
      </c>
      <c r="AJ353" s="217">
        <f ca="1">(U353-Z353)*DCF!$H$40</f>
        <v>226.73049957379936</v>
      </c>
      <c r="AK353" s="217">
        <f ca="1">(V353-AA353)*DCF!$H$40</f>
        <v>282.75884125448795</v>
      </c>
      <c r="AL353" s="217">
        <f ca="1">(W353-AB353)*DCF!$H$40</f>
        <v>360.15357839185873</v>
      </c>
      <c r="AM353" s="217">
        <f ca="1">(X353-AC353)*DCF!$H$40</f>
        <v>418.87766648370291</v>
      </c>
      <c r="AN353" s="217">
        <f ca="1">(Y353-AD353)*DCF!$H$40</f>
        <v>479.48304705031057</v>
      </c>
      <c r="AO353" s="217">
        <f ca="1">(F353-DCF!$H$7)*DCF!$H$41</f>
        <v>323.69058217539782</v>
      </c>
      <c r="AP353" s="217">
        <f ca="1">(G353-F353)*DCF!$H$41</f>
        <v>303.56738154514522</v>
      </c>
      <c r="AQ353" s="217">
        <f ca="1">(H353-G353)*DCF!$H$41</f>
        <v>296.23153361592091</v>
      </c>
      <c r="AR353" s="217">
        <f ca="1">(I353-H353)*DCF!$H$41</f>
        <v>271.91514485048845</v>
      </c>
      <c r="AS353" s="217">
        <f ca="1">(J353-I353)*DCF!$H$41</f>
        <v>265.82277239970222</v>
      </c>
      <c r="AT353" s="217">
        <f ca="1">(U353-Z353)*(1-DCF!$H$40)+Z353-AE353-AO353</f>
        <v>122.8615668164075</v>
      </c>
      <c r="AU353" s="217">
        <f ca="1">(V353-AA353)*(1-DCF!$H$40)+AA353-AF353-AP353</f>
        <v>299.44120436671784</v>
      </c>
      <c r="AV353" s="217">
        <f ca="1">(W353-AB353)*(1-DCF!$H$40)+AB353-AG353-AQ353</f>
        <v>575.03069891640666</v>
      </c>
      <c r="AW353" s="217">
        <f ca="1">(X353-AC353)*(1-DCF!$H$40)+AC353-AH353-AR353</f>
        <v>824.16462642779527</v>
      </c>
      <c r="AX353" s="217">
        <f ca="1">(Y353-AD353)*(1-DCF!$H$40)+AD353-AI353-AS353</f>
        <v>1030.1054304546001</v>
      </c>
      <c r="AY353" s="218">
        <f t="shared" ca="1" si="79"/>
        <v>0.10563224111931727</v>
      </c>
      <c r="AZ353" s="219">
        <f t="shared" ca="1" si="80"/>
        <v>12.626448223863452</v>
      </c>
      <c r="BA353" s="217">
        <f ca="1">SUMPRODUCT(AT353:AX353,(1+$AY353)^(-{1,2,3,4,5}))</f>
        <v>1956.56149881788</v>
      </c>
      <c r="BB353" s="217">
        <f t="shared" ca="1" si="81"/>
        <v>31093.222017586952</v>
      </c>
      <c r="BC353" s="217">
        <f t="shared" ca="1" si="82"/>
        <v>18819.680880290558</v>
      </c>
      <c r="BD353" s="217">
        <f t="shared" ca="1" si="83"/>
        <v>20776.242379108437</v>
      </c>
      <c r="BE353" s="217">
        <f ca="1">BD353-(DCF!$J$48-DCF!$J$51)</f>
        <v>20214.102379108437</v>
      </c>
      <c r="BF353" s="220">
        <f ca="1">BE353/DCF!$J$55</f>
        <v>815.75276631901488</v>
      </c>
    </row>
    <row r="354" spans="1:58" ht="15" customHeight="1">
      <c r="A354">
        <v>328</v>
      </c>
      <c r="B354" s="215">
        <f t="shared" ca="1" si="70"/>
        <v>0.36978391960700463</v>
      </c>
      <c r="C354" s="216">
        <f t="shared" ca="1" si="71"/>
        <v>0.42999065083266907</v>
      </c>
      <c r="D354" s="215">
        <f t="shared" ca="1" si="72"/>
        <v>0.51981554365211768</v>
      </c>
      <c r="E354" s="216">
        <f t="shared" ca="1" si="73"/>
        <v>0.51000793049893023</v>
      </c>
      <c r="F354" s="217">
        <f ca="1">DCF!$H$7*(1+('A1'!F14+$C354*('A1'!F12-'A1'!F14)))</f>
        <v>6263.3060539307189</v>
      </c>
      <c r="G354" s="217">
        <f ca="1">F354*(1+('A1'!G14+$C354*('A1'!G12-'A1'!G14)))</f>
        <v>7043.0788741406423</v>
      </c>
      <c r="H354" s="217">
        <f ca="1">G354*(1+('A1'!H14+$C354*('A1'!H12-'A1'!H14)))</f>
        <v>7788.9323668121579</v>
      </c>
      <c r="I354" s="217">
        <f ca="1">H354*(1+('A1'!I14+$C354*('A1'!I12-'A1'!I14)))</f>
        <v>8479.8041139455127</v>
      </c>
      <c r="J354" s="217">
        <f ca="1">I354*(1+('A1'!J14+$C354*('A1'!J12-'A1'!J14)))</f>
        <v>9159.0308739350166</v>
      </c>
      <c r="K354" s="216">
        <f ca="1">'A1'!F21+$C354*('A1'!F19-'A1'!F21)</f>
        <v>0.35635051420420322</v>
      </c>
      <c r="L354" s="216">
        <f ca="1">'A1'!G21+$C354*('A1'!G19-'A1'!G21)</f>
        <v>0.35275070118754981</v>
      </c>
      <c r="M354" s="216">
        <f ca="1">'A1'!H21+$C354*('A1'!H19-'A1'!H21)</f>
        <v>0.34345079467922313</v>
      </c>
      <c r="N354" s="216">
        <f ca="1">'A1'!I21+$C354*('A1'!I19-'A1'!I21)</f>
        <v>0.33845079467922312</v>
      </c>
      <c r="O354" s="216">
        <f ca="1">'A1'!J21+$C354*('A1'!J19-'A1'!J21)</f>
        <v>0.33345079467922312</v>
      </c>
      <c r="P354" s="216">
        <f ca="1">'A1'!F28+$C354*('A1'!F26-'A1'!F28)</f>
        <v>0.44925023372918327</v>
      </c>
      <c r="Q354" s="216">
        <f ca="1">'A1'!G28+$C354*('A1'!G26-'A1'!G28)</f>
        <v>0.44565042071252992</v>
      </c>
      <c r="R354" s="216">
        <f ca="1">'A1'!H28+$C354*('A1'!H26-'A1'!H28)</f>
        <v>0.4392005609500399</v>
      </c>
      <c r="S354" s="216">
        <f ca="1">'A1'!I28+$C354*('A1'!I26-'A1'!I28)</f>
        <v>0.43705060769587656</v>
      </c>
      <c r="T354" s="216">
        <f ca="1">'A1'!J28+$C354*('A1'!J26-'A1'!J28)</f>
        <v>0.43490065444171316</v>
      </c>
      <c r="U354" s="217">
        <f t="shared" ca="1" si="74"/>
        <v>1217.5820123484245</v>
      </c>
      <c r="V354" s="217">
        <f t="shared" ca="1" si="75"/>
        <v>1419.876799396003</v>
      </c>
      <c r="W354" s="217">
        <f t="shared" ca="1" si="76"/>
        <v>1692.9138910219783</v>
      </c>
      <c r="X354" s="217">
        <f t="shared" ca="1" si="77"/>
        <v>1903.7041317146279</v>
      </c>
      <c r="Y354" s="217">
        <f t="shared" ca="1" si="78"/>
        <v>2121.6762294036512</v>
      </c>
      <c r="Z354" s="217">
        <f ca="1">F354*('A1'!F35+$C354*('A1'!F33-'A1'!F35))</f>
        <v>362.3325480033738</v>
      </c>
      <c r="AA354" s="217">
        <f ca="1">G354*('A1'!G35+$C354*('A1'!G33-'A1'!G35))</f>
        <v>406.38630950714423</v>
      </c>
      <c r="AB354" s="217">
        <f ca="1">H354*('A1'!H35+$C354*('A1'!H33-'A1'!H35))</f>
        <v>430.49509293406027</v>
      </c>
      <c r="AC354" s="217">
        <f ca="1">I354*('A1'!I35+$C354*('A1'!I33-'A1'!I35))</f>
        <v>448.07380073017208</v>
      </c>
      <c r="AD354" s="217">
        <f ca="1">J354*('A1'!J35+$C354*('A1'!J33-'A1'!J35))</f>
        <v>465.64615718260302</v>
      </c>
      <c r="AE354" s="217">
        <f ca="1">F354*('A1'!F43+$C354*('A1'!F41-'A1'!F43))</f>
        <v>635.1004050025017</v>
      </c>
      <c r="AF354" s="217">
        <f ca="1">G354*('A1'!G43+$C354*('A1'!G41-'A1'!G43))</f>
        <v>703.95803811265944</v>
      </c>
      <c r="AG354" s="217">
        <f ca="1">H354*('A1'!H43+$C354*('A1'!H41-'A1'!H43))</f>
        <v>700.61701509587454</v>
      </c>
      <c r="AH354" s="217">
        <f ca="1">I354*('A1'!I43+$C354*('A1'!I41-'A1'!I43))</f>
        <v>677.96311367870953</v>
      </c>
      <c r="AI354" s="217">
        <f ca="1">J354*('A1'!J43+$C354*('A1'!J41-'A1'!J43))</f>
        <v>686.47236102735746</v>
      </c>
      <c r="AJ354" s="217">
        <f ca="1">(U354-Z354)*DCF!$H$40</f>
        <v>206.97037037150227</v>
      </c>
      <c r="AK354" s="217">
        <f ca="1">(V354-AA354)*DCF!$H$40</f>
        <v>245.26469855310381</v>
      </c>
      <c r="AL354" s="217">
        <f ca="1">(W354-AB354)*DCF!$H$40</f>
        <v>305.50534913727614</v>
      </c>
      <c r="AM354" s="217">
        <f ca="1">(X354-AC354)*DCF!$H$40</f>
        <v>352.26254009823833</v>
      </c>
      <c r="AN354" s="217">
        <f ca="1">(Y354-AD354)*DCF!$H$40</f>
        <v>400.75927747749364</v>
      </c>
      <c r="AO354" s="217">
        <f ca="1">(F354-DCF!$H$7)*DCF!$H$41</f>
        <v>297.87916489826432</v>
      </c>
      <c r="AP354" s="217">
        <f ca="1">(G354-F354)*DCF!$H$41</f>
        <v>258.75778133459801</v>
      </c>
      <c r="AQ354" s="217">
        <f ca="1">(H354-G354)*DCF!$H$41</f>
        <v>247.5020800447825</v>
      </c>
      <c r="AR354" s="217">
        <f ca="1">(I354-H354)*DCF!$H$41</f>
        <v>229.25708083395099</v>
      </c>
      <c r="AS354" s="217">
        <f ca="1">(J354-I354)*DCF!$H$41</f>
        <v>225.39283863556099</v>
      </c>
      <c r="AT354" s="217">
        <f ca="1">(U354-Z354)*(1-DCF!$H$40)+Z354-AE354-AO354</f>
        <v>77.632072076156305</v>
      </c>
      <c r="AU354" s="217">
        <f ca="1">(V354-AA354)*(1-DCF!$H$40)+AA354-AF354-AP354</f>
        <v>211.89628139564161</v>
      </c>
      <c r="AV354" s="217">
        <f ca="1">(W354-AB354)*(1-DCF!$H$40)+AB354-AG354-AQ354</f>
        <v>439.28944674404511</v>
      </c>
      <c r="AW354" s="217">
        <f ca="1">(X354-AC354)*(1-DCF!$H$40)+AC354-AH354-AR354</f>
        <v>644.22139710372903</v>
      </c>
      <c r="AX354" s="217">
        <f ca="1">(Y354-AD354)*(1-DCF!$H$40)+AD354-AI354-AS354</f>
        <v>809.051752263239</v>
      </c>
      <c r="AY354" s="218">
        <f t="shared" ca="1" si="79"/>
        <v>0.10270015860997861</v>
      </c>
      <c r="AZ354" s="219">
        <f t="shared" ca="1" si="80"/>
        <v>12.040031721995721</v>
      </c>
      <c r="BA354" s="217">
        <f ca="1">SUMPRODUCT(AT354:AX354,(1+$AY354)^(-{1,2,3,4,5}))</f>
        <v>1504.2470522604258</v>
      </c>
      <c r="BB354" s="217">
        <f t="shared" ca="1" si="81"/>
        <v>25545.04910582423</v>
      </c>
      <c r="BC354" s="217">
        <f t="shared" ca="1" si="82"/>
        <v>15668.216238725006</v>
      </c>
      <c r="BD354" s="217">
        <f t="shared" ca="1" si="83"/>
        <v>17172.463290985434</v>
      </c>
      <c r="BE354" s="217">
        <f ca="1">BD354-(DCF!$J$48-DCF!$J$51)</f>
        <v>16610.323290985434</v>
      </c>
      <c r="BF354" s="220">
        <f ca="1">BE354/DCF!$J$55</f>
        <v>670.32000332988139</v>
      </c>
    </row>
    <row r="355" spans="1:58" ht="15" customHeight="1">
      <c r="A355">
        <v>329</v>
      </c>
      <c r="B355" s="215">
        <f t="shared" ca="1" si="70"/>
        <v>0.61351182632686585</v>
      </c>
      <c r="C355" s="216">
        <f t="shared" ca="1" si="71"/>
        <v>0.5604046328308645</v>
      </c>
      <c r="D355" s="215">
        <f t="shared" ca="1" si="72"/>
        <v>0.32215486279041594</v>
      </c>
      <c r="E355" s="216">
        <f t="shared" ca="1" si="73"/>
        <v>0.40134452954439032</v>
      </c>
      <c r="F355" s="217">
        <f ca="1">DCF!$H$7*(1+('A1'!F14+$C355*('A1'!F12-'A1'!F14)))</f>
        <v>6340.2790465512871</v>
      </c>
      <c r="G355" s="217">
        <f ca="1">F355*(1+('A1'!G14+$C355*('A1'!G12-'A1'!G14)))</f>
        <v>7253.6640520135343</v>
      </c>
      <c r="H355" s="217">
        <f ca="1">G355*(1+('A1'!H14+$C355*('A1'!H12-'A1'!H14)))</f>
        <v>8144.7955567813315</v>
      </c>
      <c r="I355" s="217">
        <f ca="1">H355*(1+('A1'!I14+$C355*('A1'!I12-'A1'!I14)))</f>
        <v>8962.8296393336423</v>
      </c>
      <c r="J355" s="217">
        <f ca="1">I355*(1+('A1'!J14+$C355*('A1'!J12-'A1'!J14)))</f>
        <v>9762.5679090212707</v>
      </c>
      <c r="K355" s="216">
        <f ca="1">'A1'!F21+$C355*('A1'!F19-'A1'!F21)</f>
        <v>0.34917774519430245</v>
      </c>
      <c r="L355" s="216">
        <f ca="1">'A1'!G21+$C355*('A1'!G19-'A1'!G21)</f>
        <v>0.34296965253768519</v>
      </c>
      <c r="M355" s="216">
        <f ca="1">'A1'!H21+$C355*('A1'!H19-'A1'!H21)</f>
        <v>0.3323656062093765</v>
      </c>
      <c r="N355" s="216">
        <f ca="1">'A1'!I21+$C355*('A1'!I19-'A1'!I21)</f>
        <v>0.32736560620937649</v>
      </c>
      <c r="O355" s="216">
        <f ca="1">'A1'!J21+$C355*('A1'!J19-'A1'!J21)</f>
        <v>0.32236560620937649</v>
      </c>
      <c r="P355" s="216">
        <f ca="1">'A1'!F28+$C355*('A1'!F26-'A1'!F28)</f>
        <v>0.44598988417922841</v>
      </c>
      <c r="Q355" s="216">
        <f ca="1">'A1'!G28+$C355*('A1'!G26-'A1'!G28)</f>
        <v>0.4397817915226111</v>
      </c>
      <c r="R355" s="216">
        <f ca="1">'A1'!H28+$C355*('A1'!H26-'A1'!H28)</f>
        <v>0.43137572203014818</v>
      </c>
      <c r="S355" s="216">
        <f ca="1">'A1'!I28+$C355*('A1'!I26-'A1'!I28)</f>
        <v>0.42857369886599384</v>
      </c>
      <c r="T355" s="216">
        <f ca="1">'A1'!J28+$C355*('A1'!J26-'A1'!J28)</f>
        <v>0.42577167570183949</v>
      </c>
      <c r="U355" s="217">
        <f t="shared" ca="1" si="74"/>
        <v>1298.6943875384297</v>
      </c>
      <c r="V355" s="217">
        <f t="shared" ca="1" si="75"/>
        <v>1575.8480405716803</v>
      </c>
      <c r="W355" s="217">
        <f t="shared" ca="1" si="76"/>
        <v>1924.2785800057784</v>
      </c>
      <c r="X355" s="217">
        <f t="shared" ca="1" si="77"/>
        <v>2187.4744302668369</v>
      </c>
      <c r="Y355" s="217">
        <f t="shared" ca="1" si="78"/>
        <v>2458.8268890924342</v>
      </c>
      <c r="Z355" s="217">
        <f ca="1">F355*('A1'!F35+$C355*('A1'!F33-'A1'!F35))</f>
        <v>362.65113403743823</v>
      </c>
      <c r="AA355" s="217">
        <f ca="1">G355*('A1'!G35+$C355*('A1'!G33-'A1'!G35))</f>
        <v>409.07730182736827</v>
      </c>
      <c r="AB355" s="217">
        <f ca="1">H355*('A1'!H35+$C355*('A1'!H33-'A1'!H35))</f>
        <v>438.47954060859439</v>
      </c>
      <c r="AC355" s="217">
        <f ca="1">I355*('A1'!I35+$C355*('A1'!I33-'A1'!I35))</f>
        <v>459.57038404347497</v>
      </c>
      <c r="AD355" s="217">
        <f ca="1">J355*('A1'!J35+$C355*('A1'!J33-'A1'!J35))</f>
        <v>481.05194349069382</v>
      </c>
      <c r="AE355" s="217">
        <f ca="1">F355*('A1'!F43+$C355*('A1'!F41-'A1'!F43))</f>
        <v>626.36826009808567</v>
      </c>
      <c r="AF355" s="217">
        <f ca="1">G355*('A1'!G43+$C355*('A1'!G41-'A1'!G43))</f>
        <v>691.89682309040847</v>
      </c>
      <c r="AG355" s="217">
        <f ca="1">H355*('A1'!H43+$C355*('A1'!H41-'A1'!H43))</f>
        <v>695.45019274022241</v>
      </c>
      <c r="AH355" s="217">
        <f ca="1">I355*('A1'!I43+$C355*('A1'!I41-'A1'!I43))</f>
        <v>675.67042187622337</v>
      </c>
      <c r="AI355" s="217">
        <f ca="1">J355*('A1'!J43+$C355*('A1'!J41-'A1'!J43))</f>
        <v>687.14652185296382</v>
      </c>
      <c r="AJ355" s="217">
        <f ca="1">(U355-Z355)*DCF!$H$40</f>
        <v>226.52246734723994</v>
      </c>
      <c r="AK355" s="217">
        <f ca="1">(V355-AA355)*DCF!$H$40</f>
        <v>282.3585187761235</v>
      </c>
      <c r="AL355" s="217">
        <f ca="1">(W355-AB355)*DCF!$H$40</f>
        <v>359.56336753411853</v>
      </c>
      <c r="AM355" s="217">
        <f ca="1">(X355-AC355)*DCF!$H$40</f>
        <v>418.15277918605358</v>
      </c>
      <c r="AN355" s="217">
        <f ca="1">(Y355-AD355)*DCF!$H$40</f>
        <v>478.62153683562116</v>
      </c>
      <c r="AO355" s="217">
        <f ca="1">(F355-DCF!$H$7)*DCF!$H$41</f>
        <v>323.42168225328146</v>
      </c>
      <c r="AP355" s="217">
        <f ca="1">(G355-F355)*DCF!$H$41</f>
        <v>303.09530082630221</v>
      </c>
      <c r="AQ355" s="217">
        <f ca="1">(H355-G355)*DCF!$H$41</f>
        <v>295.71075712667232</v>
      </c>
      <c r="AR355" s="217">
        <f ca="1">(I355-H355)*DCF!$H$41</f>
        <v>271.45429895893875</v>
      </c>
      <c r="AS355" s="217">
        <f ca="1">(J355-I355)*DCF!$H$41</f>
        <v>265.38306407888268</v>
      </c>
      <c r="AT355" s="217">
        <f ca="1">(U355-Z355)*(1-DCF!$H$40)+Z355-AE355-AO355</f>
        <v>122.38197783982275</v>
      </c>
      <c r="AU355" s="217">
        <f ca="1">(V355-AA355)*(1-DCF!$H$40)+AA355-AF355-AP355</f>
        <v>298.49739787884613</v>
      </c>
      <c r="AV355" s="217">
        <f ca="1">(W355-AB355)*(1-DCF!$H$40)+AB355-AG355-AQ355</f>
        <v>573.5542626047652</v>
      </c>
      <c r="AW355" s="217">
        <f ca="1">(X355-AC355)*(1-DCF!$H$40)+AC355-AH355-AR355</f>
        <v>822.19693024562116</v>
      </c>
      <c r="AX355" s="217">
        <f ca="1">(Y355-AD355)*(1-DCF!$H$40)+AD355-AI355-AS355</f>
        <v>1027.6757663249666</v>
      </c>
      <c r="AY355" s="218">
        <f t="shared" ca="1" si="79"/>
        <v>0.1005268905908878</v>
      </c>
      <c r="AZ355" s="219">
        <f t="shared" ca="1" si="80"/>
        <v>11.605378118177562</v>
      </c>
      <c r="BA355" s="217">
        <f ca="1">SUMPRODUCT(AT355:AX355,(1+$AY355)^(-{1,2,3,4,5}))</f>
        <v>1985.0368196842733</v>
      </c>
      <c r="BB355" s="217">
        <f t="shared" ca="1" si="81"/>
        <v>28535.615775059941</v>
      </c>
      <c r="BC355" s="217">
        <f t="shared" ca="1" si="82"/>
        <v>17675.998467039557</v>
      </c>
      <c r="BD355" s="217">
        <f t="shared" ca="1" si="83"/>
        <v>19661.035286723829</v>
      </c>
      <c r="BE355" s="217">
        <f ca="1">BD355-(DCF!$J$48-DCF!$J$51)</f>
        <v>19098.895286723829</v>
      </c>
      <c r="BF355" s="220">
        <f ca="1">BE355/DCF!$J$55</f>
        <v>770.74788539135363</v>
      </c>
    </row>
    <row r="356" spans="1:58" ht="15" customHeight="1">
      <c r="A356">
        <v>330</v>
      </c>
      <c r="B356" s="215">
        <f t="shared" ca="1" si="70"/>
        <v>0.90412856459960478</v>
      </c>
      <c r="C356" s="216">
        <f t="shared" ca="1" si="71"/>
        <v>0.78105772975462773</v>
      </c>
      <c r="D356" s="215">
        <f t="shared" ca="1" si="72"/>
        <v>0.96069103914771559</v>
      </c>
      <c r="E356" s="216">
        <f t="shared" ca="1" si="73"/>
        <v>0.85980556207130676</v>
      </c>
      <c r="F356" s="217">
        <f ca="1">DCF!$H$7*(1+('A1'!F14+$C356*('A1'!F12-'A1'!F14)))</f>
        <v>6470.5130056788685</v>
      </c>
      <c r="G356" s="217">
        <f ca="1">F356*(1+('A1'!G14+$C356*('A1'!G12-'A1'!G14)))</f>
        <v>7616.8204158040999</v>
      </c>
      <c r="H356" s="217">
        <f ca="1">G356*(1+('A1'!H14+$C356*('A1'!H12-'A1'!H14)))</f>
        <v>8771.0543766434694</v>
      </c>
      <c r="I356" s="217">
        <f ca="1">H356*(1+('A1'!I14+$C356*('A1'!I12-'A1'!I14)))</f>
        <v>9826.1700791834428</v>
      </c>
      <c r="J356" s="217">
        <f ca="1">I356*(1+('A1'!J14+$C356*('A1'!J12-'A1'!J14)))</f>
        <v>10854.715009738706</v>
      </c>
      <c r="K356" s="216">
        <f ca="1">'A1'!F21+$C356*('A1'!F19-'A1'!F21)</f>
        <v>0.33704182486349549</v>
      </c>
      <c r="L356" s="216">
        <f ca="1">'A1'!G21+$C356*('A1'!G19-'A1'!G21)</f>
        <v>0.32642067026840293</v>
      </c>
      <c r="M356" s="216">
        <f ca="1">'A1'!H21+$C356*('A1'!H19-'A1'!H21)</f>
        <v>0.31361009297085662</v>
      </c>
      <c r="N356" s="216">
        <f ca="1">'A1'!I21+$C356*('A1'!I19-'A1'!I21)</f>
        <v>0.30861009297085662</v>
      </c>
      <c r="O356" s="216">
        <f ca="1">'A1'!J21+$C356*('A1'!J19-'A1'!J21)</f>
        <v>0.30361009297085662</v>
      </c>
      <c r="P356" s="216">
        <f ca="1">'A1'!F28+$C356*('A1'!F26-'A1'!F28)</f>
        <v>0.44047355675613431</v>
      </c>
      <c r="Q356" s="216">
        <f ca="1">'A1'!G28+$C356*('A1'!G26-'A1'!G28)</f>
        <v>0.42985240216104176</v>
      </c>
      <c r="R356" s="216">
        <f ca="1">'A1'!H28+$C356*('A1'!H26-'A1'!H28)</f>
        <v>0.41813653621472235</v>
      </c>
      <c r="S356" s="216">
        <f ca="1">'A1'!I28+$C356*('A1'!I26-'A1'!I28)</f>
        <v>0.4142312475659492</v>
      </c>
      <c r="T356" s="216">
        <f ca="1">'A1'!J28+$C356*('A1'!J26-'A1'!J28)</f>
        <v>0.41032595891717605</v>
      </c>
      <c r="U356" s="217">
        <f t="shared" ca="1" si="74"/>
        <v>1439.5896167936855</v>
      </c>
      <c r="V356" s="217">
        <f t="shared" ca="1" si="75"/>
        <v>1856.4242378006129</v>
      </c>
      <c r="W356" s="217">
        <f t="shared" ca="1" si="76"/>
        <v>2352.8649021311912</v>
      </c>
      <c r="X356" s="217">
        <f t="shared" ca="1" si="77"/>
        <v>2723.4081268038317</v>
      </c>
      <c r="Y356" s="217">
        <f t="shared" ca="1" si="78"/>
        <v>3105.142631316086</v>
      </c>
      <c r="Z356" s="217">
        <f ca="1">F356*('A1'!F35+$C356*('A1'!F33-'A1'!F35))</f>
        <v>362.96155934791545</v>
      </c>
      <c r="AA356" s="217">
        <f ca="1">G356*('A1'!G35+$C356*('A1'!G33-'A1'!G35))</f>
        <v>412.75110116068765</v>
      </c>
      <c r="AB356" s="217">
        <f ca="1">H356*('A1'!H35+$C356*('A1'!H33-'A1'!H35))</f>
        <v>450.90556458987726</v>
      </c>
      <c r="AC356" s="217">
        <f ca="1">I356*('A1'!I35+$C356*('A1'!I33-'A1'!I35))</f>
        <v>477.82019146188122</v>
      </c>
      <c r="AD356" s="217">
        <f ca="1">J356*('A1'!J35+$C356*('A1'!J33-'A1'!J35))</f>
        <v>506.12613179368753</v>
      </c>
      <c r="AE356" s="217">
        <f ca="1">F356*('A1'!F43+$C356*('A1'!F41-'A1'!F43))</f>
        <v>610.67954665340892</v>
      </c>
      <c r="AF356" s="217">
        <f ca="1">G356*('A1'!G43+$C356*('A1'!G41-'A1'!G43))</f>
        <v>667.71317165038874</v>
      </c>
      <c r="AG356" s="217">
        <f ca="1">H356*('A1'!H43+$C356*('A1'!H41-'A1'!H43))</f>
        <v>681.18621588342046</v>
      </c>
      <c r="AH356" s="217">
        <f ca="1">I356*('A1'!I43+$C356*('A1'!I41-'A1'!I43))</f>
        <v>664.86794422438152</v>
      </c>
      <c r="AI356" s="217">
        <f ca="1">J356*('A1'!J43+$C356*('A1'!J41-'A1'!J43))</f>
        <v>680.18878368408377</v>
      </c>
      <c r="AJ356" s="217">
        <f ca="1">(U356-Z356)*DCF!$H$40</f>
        <v>260.54398990187633</v>
      </c>
      <c r="AK356" s="217">
        <f ca="1">(V356-AA356)*DCF!$H$40</f>
        <v>349.3688990668619</v>
      </c>
      <c r="AL356" s="217">
        <f ca="1">(W356-AB356)*DCF!$H$40</f>
        <v>460.27415968499798</v>
      </c>
      <c r="AM356" s="217">
        <f ca="1">(X356-AC356)*DCF!$H$40</f>
        <v>543.43228035275195</v>
      </c>
      <c r="AN356" s="217">
        <f ca="1">(Y356-AD356)*DCF!$H$40</f>
        <v>628.9619928844204</v>
      </c>
      <c r="AO356" s="217">
        <f ca="1">(F356-DCF!$H$7)*DCF!$H$41</f>
        <v>366.63817998809799</v>
      </c>
      <c r="AP356" s="217">
        <f ca="1">(G356-F356)*DCF!$H$41</f>
        <v>380.38766482212316</v>
      </c>
      <c r="AQ356" s="217">
        <f ca="1">(H356-G356)*DCF!$H$41</f>
        <v>383.01799076227888</v>
      </c>
      <c r="AR356" s="217">
        <f ca="1">(I356-H356)*DCF!$H$41</f>
        <v>350.12684613326149</v>
      </c>
      <c r="AS356" s="217">
        <f ca="1">(J356-I356)*DCF!$H$41</f>
        <v>341.30967037524999</v>
      </c>
      <c r="AT356" s="217">
        <f ca="1">(U356-Z356)*(1-DCF!$H$40)+Z356-AE356-AO356</f>
        <v>201.7279002503023</v>
      </c>
      <c r="AU356" s="217">
        <f ca="1">(V356-AA356)*(1-DCF!$H$40)+AA356-AF356-AP356</f>
        <v>458.95450226123899</v>
      </c>
      <c r="AV356" s="217">
        <f ca="1">(W356-AB356)*(1-DCF!$H$40)+AB356-AG356-AQ356</f>
        <v>828.3865358004939</v>
      </c>
      <c r="AW356" s="217">
        <f ca="1">(X356-AC356)*(1-DCF!$H$40)+AC356-AH356-AR356</f>
        <v>1164.9810560934366</v>
      </c>
      <c r="AX356" s="217">
        <f ca="1">(Y356-AD356)*(1-DCF!$H$40)+AD356-AI356-AS356</f>
        <v>1454.6821843723319</v>
      </c>
      <c r="AY356" s="218">
        <f t="shared" ca="1" si="79"/>
        <v>0.10969611124142614</v>
      </c>
      <c r="AZ356" s="219">
        <f t="shared" ca="1" si="80"/>
        <v>13.439222248285226</v>
      </c>
      <c r="BA356" s="217">
        <f ca="1">SUMPRODUCT(AT356:AX356,(1+$AY356)^(-{1,2,3,4,5}))</f>
        <v>2793.4111119994423</v>
      </c>
      <c r="BB356" s="217">
        <f t="shared" ca="1" si="81"/>
        <v>41730.701934882069</v>
      </c>
      <c r="BC356" s="217">
        <f t="shared" ca="1" si="82"/>
        <v>24799.068560129857</v>
      </c>
      <c r="BD356" s="217">
        <f t="shared" ca="1" si="83"/>
        <v>27592.479672129299</v>
      </c>
      <c r="BE356" s="217">
        <f ca="1">BD356-(DCF!$J$48-DCF!$J$51)</f>
        <v>27030.339672129299</v>
      </c>
      <c r="BF356" s="220">
        <f ca="1">BE356/DCF!$J$55</f>
        <v>1090.8262928791314</v>
      </c>
    </row>
    <row r="357" spans="1:58" ht="15" customHeight="1">
      <c r="A357">
        <v>331</v>
      </c>
      <c r="B357" s="215">
        <f t="shared" ca="1" si="70"/>
        <v>0.98696655823823243</v>
      </c>
      <c r="C357" s="216">
        <f t="shared" ca="1" si="71"/>
        <v>0.91927379061987491</v>
      </c>
      <c r="D357" s="215">
        <f t="shared" ca="1" si="72"/>
        <v>0.38040774085220441</v>
      </c>
      <c r="E357" s="216">
        <f t="shared" ca="1" si="73"/>
        <v>0.43612368707294746</v>
      </c>
      <c r="F357" s="217">
        <f ca="1">DCF!$H$7*(1+('A1'!F14+$C357*('A1'!F12-'A1'!F14)))</f>
        <v>6552.0909444091794</v>
      </c>
      <c r="G357" s="217">
        <f ca="1">F357*(1+('A1'!G14+$C357*('A1'!G12-'A1'!G14)))</f>
        <v>7848.6912229167083</v>
      </c>
      <c r="H357" s="217">
        <f ca="1">G357*(1+('A1'!H14+$C357*('A1'!H12-'A1'!H14)))</f>
        <v>9179.0882812089694</v>
      </c>
      <c r="I357" s="217">
        <f ca="1">H357*(1+('A1'!I14+$C357*('A1'!I12-'A1'!I14)))</f>
        <v>10397.471270352547</v>
      </c>
      <c r="J357" s="217">
        <f ca="1">I357*(1+('A1'!J14+$C357*('A1'!J12-'A1'!J14)))</f>
        <v>11586.41343179925</v>
      </c>
      <c r="K357" s="216">
        <f ca="1">'A1'!F21+$C357*('A1'!F19-'A1'!F21)</f>
        <v>0.32943994151590689</v>
      </c>
      <c r="L357" s="216">
        <f ca="1">'A1'!G21+$C357*('A1'!G19-'A1'!G21)</f>
        <v>0.31605446570350937</v>
      </c>
      <c r="M357" s="216">
        <f ca="1">'A1'!H21+$C357*('A1'!H19-'A1'!H21)</f>
        <v>0.30186172779731063</v>
      </c>
      <c r="N357" s="216">
        <f ca="1">'A1'!I21+$C357*('A1'!I19-'A1'!I21)</f>
        <v>0.29686172779731063</v>
      </c>
      <c r="O357" s="216">
        <f ca="1">'A1'!J21+$C357*('A1'!J19-'A1'!J21)</f>
        <v>0.29186172779731062</v>
      </c>
      <c r="P357" s="216">
        <f ca="1">'A1'!F28+$C357*('A1'!F26-'A1'!F28)</f>
        <v>0.4370181552345031</v>
      </c>
      <c r="Q357" s="216">
        <f ca="1">'A1'!G28+$C357*('A1'!G26-'A1'!G28)</f>
        <v>0.42363267942210564</v>
      </c>
      <c r="R357" s="216">
        <f ca="1">'A1'!H28+$C357*('A1'!H26-'A1'!H28)</f>
        <v>0.40984357256280751</v>
      </c>
      <c r="S357" s="216">
        <f ca="1">'A1'!I28+$C357*('A1'!I26-'A1'!I28)</f>
        <v>0.40524720360970817</v>
      </c>
      <c r="T357" s="216">
        <f ca="1">'A1'!J28+$C357*('A1'!J26-'A1'!J28)</f>
        <v>0.40065083465660878</v>
      </c>
      <c r="U357" s="217">
        <f t="shared" ca="1" si="74"/>
        <v>1530.1877894217239</v>
      </c>
      <c r="V357" s="217">
        <f t="shared" ca="1" si="75"/>
        <v>2043.1152192649763</v>
      </c>
      <c r="W357" s="217">
        <f t="shared" ca="1" si="76"/>
        <v>2646.2824989991</v>
      </c>
      <c r="X357" s="217">
        <f t="shared" ca="1" si="77"/>
        <v>3097.3138273901413</v>
      </c>
      <c r="Y357" s="217">
        <f t="shared" ca="1" si="78"/>
        <v>3562.6765764934421</v>
      </c>
      <c r="Z357" s="217">
        <f ca="1">F357*('A1'!F35+$C357*('A1'!F33-'A1'!F35))</f>
        <v>363.00962926978485</v>
      </c>
      <c r="AA357" s="217">
        <f ca="1">G357*('A1'!G35+$C357*('A1'!G33-'A1'!G35))</f>
        <v>414.4678945018801</v>
      </c>
      <c r="AB357" s="217">
        <f ca="1">H357*('A1'!H35+$C357*('A1'!H33-'A1'!H35))</f>
        <v>457.92624880682234</v>
      </c>
      <c r="AC357" s="217">
        <f ca="1">I357*('A1'!I35+$C357*('A1'!I33-'A1'!I35))</f>
        <v>488.35585974974896</v>
      </c>
      <c r="AD357" s="217">
        <f ca="1">J357*('A1'!J35+$C357*('A1'!J33-'A1'!J35))</f>
        <v>521.02611783908844</v>
      </c>
      <c r="AE357" s="217">
        <f ca="1">F357*('A1'!F43+$C357*('A1'!F41-'A1'!F43))</f>
        <v>600.26669430594598</v>
      </c>
      <c r="AF357" s="217">
        <f ca="1">G357*('A1'!G43+$C357*('A1'!G41-'A1'!G43))</f>
        <v>650.07112601907602</v>
      </c>
      <c r="AG357" s="217">
        <f ca="1">H357*('A1'!H43+$C357*('A1'!H41-'A1'!H43))</f>
        <v>668.47093477239139</v>
      </c>
      <c r="AH357" s="217">
        <f ca="1">I357*('A1'!I43+$C357*('A1'!I41-'A1'!I43))</f>
        <v>653.22547171895383</v>
      </c>
      <c r="AI357" s="217">
        <f ca="1">J357*('A1'!J43+$C357*('A1'!J41-'A1'!J43))</f>
        <v>669.98919203206299</v>
      </c>
      <c r="AJ357" s="217">
        <f ca="1">(U357-Z357)*DCF!$H$40</f>
        <v>282.45711475676922</v>
      </c>
      <c r="AK357" s="217">
        <f ca="1">(V357-AA357)*DCF!$H$40</f>
        <v>394.13265259266922</v>
      </c>
      <c r="AL357" s="217">
        <f ca="1">(W357-AB357)*DCF!$H$40</f>
        <v>529.58221254653108</v>
      </c>
      <c r="AM357" s="217">
        <f ca="1">(X357-AC357)*DCF!$H$40</f>
        <v>631.36782816897494</v>
      </c>
      <c r="AN357" s="217">
        <f ca="1">(Y357-AD357)*DCF!$H$40</f>
        <v>736.07941099435357</v>
      </c>
      <c r="AO357" s="217">
        <f ca="1">(F357-DCF!$H$7)*DCF!$H$41</f>
        <v>393.70879066419502</v>
      </c>
      <c r="AP357" s="217">
        <f ca="1">(G357-F357)*DCF!$H$41</f>
        <v>430.26045875016308</v>
      </c>
      <c r="AQ357" s="217">
        <f ca="1">(H357-G357)*DCF!$H$41</f>
        <v>441.47549411263827</v>
      </c>
      <c r="AR357" s="217">
        <f ca="1">(I357-H357)*DCF!$H$41</f>
        <v>404.3050372052399</v>
      </c>
      <c r="AS357" s="217">
        <f ca="1">(J357-I357)*DCF!$H$41</f>
        <v>394.53546963625644</v>
      </c>
      <c r="AT357" s="217">
        <f ca="1">(U357-Z357)*(1-DCF!$H$40)+Z357-AE357-AO357</f>
        <v>253.75518969481368</v>
      </c>
      <c r="AU357" s="217">
        <f ca="1">(V357-AA357)*(1-DCF!$H$40)+AA357-AF357-AP357</f>
        <v>568.65098190306776</v>
      </c>
      <c r="AV357" s="217">
        <f ca="1">(W357-AB357)*(1-DCF!$H$40)+AB357-AG357-AQ357</f>
        <v>1006.7538575675392</v>
      </c>
      <c r="AW357" s="217">
        <f ca="1">(X357-AC357)*(1-DCF!$H$40)+AC357-AH357-AR357</f>
        <v>1408.4154902969726</v>
      </c>
      <c r="AX357" s="217">
        <f ca="1">(Y357-AD357)*(1-DCF!$H$40)+AD357-AI357-AS357</f>
        <v>1762.0725038307692</v>
      </c>
      <c r="AY357" s="218">
        <f t="shared" ca="1" si="79"/>
        <v>0.10122247374145896</v>
      </c>
      <c r="AZ357" s="219">
        <f t="shared" ca="1" si="80"/>
        <v>11.744494748291789</v>
      </c>
      <c r="BA357" s="217">
        <f ca="1">SUMPRODUCT(AT357:AX357,(1+$AY357)^(-{1,2,3,4,5}))</f>
        <v>3498.9712357656258</v>
      </c>
      <c r="BB357" s="217">
        <f t="shared" ca="1" si="81"/>
        <v>41841.836342489398</v>
      </c>
      <c r="BC357" s="217">
        <f t="shared" ca="1" si="82"/>
        <v>25836.602704591754</v>
      </c>
      <c r="BD357" s="217">
        <f t="shared" ca="1" si="83"/>
        <v>29335.573940357379</v>
      </c>
      <c r="BE357" s="217">
        <f ca="1">BD357-(DCF!$J$48-DCF!$J$51)</f>
        <v>28773.433940357379</v>
      </c>
      <c r="BF357" s="220">
        <f ca="1">BE357/DCF!$J$55</f>
        <v>1161.169954180237</v>
      </c>
    </row>
    <row r="358" spans="1:58" ht="15" customHeight="1">
      <c r="A358">
        <v>332</v>
      </c>
      <c r="B358" s="215">
        <f t="shared" ca="1" si="70"/>
        <v>0.97100076052129869</v>
      </c>
      <c r="C358" s="216">
        <f t="shared" ca="1" si="71"/>
        <v>0.87958563316883387</v>
      </c>
      <c r="D358" s="215">
        <f t="shared" ca="1" si="72"/>
        <v>0.31959376632091874</v>
      </c>
      <c r="E358" s="216">
        <f t="shared" ca="1" si="73"/>
        <v>0.39974602332038195</v>
      </c>
      <c r="F358" s="217">
        <f ca="1">DCF!$H$7*(1+('A1'!F14+$C358*('A1'!F12-'A1'!F14)))</f>
        <v>6528.6661842431631</v>
      </c>
      <c r="G358" s="217">
        <f ca="1">F358*(1+('A1'!G14+$C358*('A1'!G12-'A1'!G14)))</f>
        <v>7781.7643022100747</v>
      </c>
      <c r="H358" s="217">
        <f ca="1">G358*(1+('A1'!H14+$C358*('A1'!H12-'A1'!H14)))</f>
        <v>9060.6671678414878</v>
      </c>
      <c r="I358" s="217">
        <f ca="1">H358*(1+('A1'!I14+$C358*('A1'!I12-'A1'!I14)))</f>
        <v>10230.967466331775</v>
      </c>
      <c r="J358" s="217">
        <f ca="1">I358*(1+('A1'!J14+$C358*('A1'!J12-'A1'!J14)))</f>
        <v>11372.446679424585</v>
      </c>
      <c r="K358" s="216">
        <f ca="1">'A1'!F21+$C358*('A1'!F19-'A1'!F21)</f>
        <v>0.33162279017571417</v>
      </c>
      <c r="L358" s="216">
        <f ca="1">'A1'!G21+$C358*('A1'!G19-'A1'!G21)</f>
        <v>0.31903107751233745</v>
      </c>
      <c r="M358" s="216">
        <f ca="1">'A1'!H21+$C358*('A1'!H19-'A1'!H21)</f>
        <v>0.30523522118064911</v>
      </c>
      <c r="N358" s="216">
        <f ca="1">'A1'!I21+$C358*('A1'!I19-'A1'!I21)</f>
        <v>0.3002352211806491</v>
      </c>
      <c r="O358" s="216">
        <f ca="1">'A1'!J21+$C358*('A1'!J19-'A1'!J21)</f>
        <v>0.2952352211806491</v>
      </c>
      <c r="P358" s="216">
        <f ca="1">'A1'!F28+$C358*('A1'!F26-'A1'!F28)</f>
        <v>0.43801035917077913</v>
      </c>
      <c r="Q358" s="216">
        <f ca="1">'A1'!G28+$C358*('A1'!G26-'A1'!G28)</f>
        <v>0.42541864650740246</v>
      </c>
      <c r="R358" s="216">
        <f ca="1">'A1'!H28+$C358*('A1'!H26-'A1'!H28)</f>
        <v>0.41222486200986996</v>
      </c>
      <c r="S358" s="216">
        <f ca="1">'A1'!I28+$C358*('A1'!I26-'A1'!I28)</f>
        <v>0.4078269338440258</v>
      </c>
      <c r="T358" s="216">
        <f ca="1">'A1'!J28+$C358*('A1'!J26-'A1'!J28)</f>
        <v>0.40342900567818163</v>
      </c>
      <c r="U358" s="217">
        <f t="shared" ca="1" si="74"/>
        <v>1503.9882678321442</v>
      </c>
      <c r="V358" s="217">
        <f t="shared" ca="1" si="75"/>
        <v>1988.6320150431202</v>
      </c>
      <c r="W358" s="217">
        <f t="shared" ca="1" si="76"/>
        <v>2560.0001478403296</v>
      </c>
      <c r="X358" s="217">
        <f t="shared" ca="1" si="77"/>
        <v>2986.8065941335599</v>
      </c>
      <c r="Y358" s="217">
        <f t="shared" ca="1" si="78"/>
        <v>3426.9250126511315</v>
      </c>
      <c r="Z358" s="217">
        <f ca="1">F358*('A1'!F35+$C358*('A1'!F33-'A1'!F35))</f>
        <v>363.00736615751242</v>
      </c>
      <c r="AA358" s="217">
        <f ca="1">G358*('A1'!G35+$C358*('A1'!G33-'A1'!G35))</f>
        <v>414.02210592772383</v>
      </c>
      <c r="AB358" s="217">
        <f ca="1">H358*('A1'!H35+$C358*('A1'!H33-'A1'!H35))</f>
        <v>455.9740707251521</v>
      </c>
      <c r="AC358" s="217">
        <f ca="1">I358*('A1'!I35+$C358*('A1'!I33-'A1'!I35))</f>
        <v>485.4079690856048</v>
      </c>
      <c r="AD358" s="217">
        <f ca="1">J358*('A1'!J35+$C358*('A1'!J33-'A1'!J35))</f>
        <v>516.82052548937099</v>
      </c>
      <c r="AE358" s="217">
        <f ca="1">F358*('A1'!F43+$C358*('A1'!F41-'A1'!F43))</f>
        <v>603.30286067843838</v>
      </c>
      <c r="AF358" s="217">
        <f ca="1">G358*('A1'!G43+$C358*('A1'!G41-'A1'!G43))</f>
        <v>655.33741192160596</v>
      </c>
      <c r="AG358" s="217">
        <f ca="1">H358*('A1'!H43+$C358*('A1'!H41-'A1'!H43))</f>
        <v>672.43290925182896</v>
      </c>
      <c r="AH358" s="217">
        <f ca="1">I358*('A1'!I43+$C358*('A1'!I41-'A1'!I43))</f>
        <v>656.97648941340753</v>
      </c>
      <c r="AI358" s="217">
        <f ca="1">J358*('A1'!J43+$C358*('A1'!J41-'A1'!J43))</f>
        <v>673.41377618619606</v>
      </c>
      <c r="AJ358" s="217">
        <f ca="1">(U358-Z358)*DCF!$H$40</f>
        <v>276.11737820526088</v>
      </c>
      <c r="AK358" s="217">
        <f ca="1">(V358-AA358)*DCF!$H$40</f>
        <v>381.05559800592596</v>
      </c>
      <c r="AL358" s="217">
        <f ca="1">(W358-AB358)*DCF!$H$40</f>
        <v>509.17431066187294</v>
      </c>
      <c r="AM358" s="217">
        <f ca="1">(X358-AC358)*DCF!$H$40</f>
        <v>605.33846726160516</v>
      </c>
      <c r="AN358" s="217">
        <f ca="1">(Y358-AD358)*DCF!$H$40</f>
        <v>704.24528589314605</v>
      </c>
      <c r="AO358" s="217">
        <f ca="1">(F358-DCF!$H$7)*DCF!$H$41</f>
        <v>385.935579272675</v>
      </c>
      <c r="AP358" s="217">
        <f ca="1">(G358-F358)*DCF!$H$41</f>
        <v>415.82481512036685</v>
      </c>
      <c r="AQ358" s="217">
        <f ca="1">(H358-G358)*DCF!$H$41</f>
        <v>424.38779536346891</v>
      </c>
      <c r="AR358" s="217">
        <f ca="1">(I358-H358)*DCF!$H$41</f>
        <v>388.34940239522689</v>
      </c>
      <c r="AS358" s="217">
        <f ca="1">(J358-I358)*DCF!$H$41</f>
        <v>378.78548849643494</v>
      </c>
      <c r="AT358" s="217">
        <f ca="1">(U358-Z358)*(1-DCF!$H$40)+Z358-AE358-AO358</f>
        <v>238.63244967576998</v>
      </c>
      <c r="AU358" s="217">
        <f ca="1">(V358-AA358)*(1-DCF!$H$40)+AA358-AF358-AP358</f>
        <v>536.4141899952217</v>
      </c>
      <c r="AV358" s="217">
        <f ca="1">(W358-AB358)*(1-DCF!$H$40)+AB358-AG358-AQ358</f>
        <v>954.0051325631589</v>
      </c>
      <c r="AW358" s="217">
        <f ca="1">(X358-AC358)*(1-DCF!$H$40)+AC358-AH358-AR358</f>
        <v>1336.1422350633206</v>
      </c>
      <c r="AX358" s="217">
        <f ca="1">(Y358-AD358)*(1-DCF!$H$40)+AD358-AI358-AS358</f>
        <v>1670.4804620753544</v>
      </c>
      <c r="AY358" s="218">
        <f t="shared" ca="1" si="79"/>
        <v>0.10049492046640764</v>
      </c>
      <c r="AZ358" s="219">
        <f t="shared" ca="1" si="80"/>
        <v>11.598984093281528</v>
      </c>
      <c r="BA358" s="217">
        <f ca="1">SUMPRODUCT(AT358:AX358,(1+$AY358)^(-{1,2,3,4,5}))</f>
        <v>3321.4206914514061</v>
      </c>
      <c r="BB358" s="217">
        <f t="shared" ca="1" si="81"/>
        <v>39748.848710609076</v>
      </c>
      <c r="BC358" s="217">
        <f t="shared" ca="1" si="82"/>
        <v>24625.459477185224</v>
      </c>
      <c r="BD358" s="217">
        <f t="shared" ca="1" si="83"/>
        <v>27946.880168636631</v>
      </c>
      <c r="BE358" s="217">
        <f ca="1">BD358-(DCF!$J$48-DCF!$J$51)</f>
        <v>27384.740168636632</v>
      </c>
      <c r="BF358" s="220">
        <f ca="1">BE358/DCF!$J$55</f>
        <v>1105.1283469594296</v>
      </c>
    </row>
    <row r="359" spans="1:58" ht="15" customHeight="1">
      <c r="A359">
        <v>333</v>
      </c>
      <c r="B359" s="215">
        <f t="shared" ca="1" si="70"/>
        <v>0.44629599229411399</v>
      </c>
      <c r="C359" s="216">
        <f t="shared" ca="1" si="71"/>
        <v>0.47238543176844161</v>
      </c>
      <c r="D359" s="215">
        <f t="shared" ca="1" si="72"/>
        <v>0.78724567194683615</v>
      </c>
      <c r="E359" s="216">
        <f t="shared" ca="1" si="73"/>
        <v>0.67384487735652243</v>
      </c>
      <c r="F359" s="217">
        <f ca="1">DCF!$H$7*(1+('A1'!F14+$C359*('A1'!F12-'A1'!F14)))</f>
        <v>6288.3283184925431</v>
      </c>
      <c r="G359" s="217">
        <f ca="1">F359*(1+('A1'!G14+$C359*('A1'!G12-'A1'!G14)))</f>
        <v>7111.2052207770175</v>
      </c>
      <c r="H359" s="217">
        <f ca="1">G359*(1+('A1'!H14+$C359*('A1'!H12-'A1'!H14)))</f>
        <v>7903.4653491352647</v>
      </c>
      <c r="I359" s="217">
        <f ca="1">H359*(1+('A1'!I14+$C359*('A1'!I12-'A1'!I14)))</f>
        <v>8634.6519868196629</v>
      </c>
      <c r="J359" s="217">
        <f ca="1">I359*(1+('A1'!J14+$C359*('A1'!J12-'A1'!J14)))</f>
        <v>9351.9064526481288</v>
      </c>
      <c r="K359" s="216">
        <f ca="1">'A1'!F21+$C359*('A1'!F19-'A1'!F21)</f>
        <v>0.35401880125273572</v>
      </c>
      <c r="L359" s="216">
        <f ca="1">'A1'!G21+$C359*('A1'!G19-'A1'!G21)</f>
        <v>0.34957109261736685</v>
      </c>
      <c r="M359" s="216">
        <f ca="1">'A1'!H21+$C359*('A1'!H19-'A1'!H21)</f>
        <v>0.33984723829968244</v>
      </c>
      <c r="N359" s="216">
        <f ca="1">'A1'!I21+$C359*('A1'!I19-'A1'!I21)</f>
        <v>0.33484723829968244</v>
      </c>
      <c r="O359" s="216">
        <f ca="1">'A1'!J21+$C359*('A1'!J19-'A1'!J21)</f>
        <v>0.32984723829968243</v>
      </c>
      <c r="P359" s="216">
        <f ca="1">'A1'!F28+$C359*('A1'!F26-'A1'!F28)</f>
        <v>0.44819036420578895</v>
      </c>
      <c r="Q359" s="216">
        <f ca="1">'A1'!G28+$C359*('A1'!G26-'A1'!G28)</f>
        <v>0.44374265557042014</v>
      </c>
      <c r="R359" s="216">
        <f ca="1">'A1'!H28+$C359*('A1'!H26-'A1'!H28)</f>
        <v>0.43665687409389353</v>
      </c>
      <c r="S359" s="216">
        <f ca="1">'A1'!I28+$C359*('A1'!I26-'A1'!I28)</f>
        <v>0.43429494693505133</v>
      </c>
      <c r="T359" s="216">
        <f ca="1">'A1'!J28+$C359*('A1'!J26-'A1'!J28)</f>
        <v>0.43193301977620913</v>
      </c>
      <c r="U359" s="217">
        <f t="shared" ca="1" si="74"/>
        <v>1243.7737059854328</v>
      </c>
      <c r="V359" s="217">
        <f t="shared" ca="1" si="75"/>
        <v>1469.7883529498424</v>
      </c>
      <c r="W359" s="217">
        <f t="shared" ca="1" si="76"/>
        <v>1766.392003371602</v>
      </c>
      <c r="X359" s="217">
        <f t="shared" ca="1" si="77"/>
        <v>1993.3768889357518</v>
      </c>
      <c r="Y359" s="217">
        <f t="shared" ca="1" si="78"/>
        <v>2227.8087416482417</v>
      </c>
      <c r="Z359" s="217">
        <f ca="1">F359*('A1'!F35+$C359*('A1'!F33-'A1'!F35))</f>
        <v>362.44712567038846</v>
      </c>
      <c r="AA359" s="217">
        <f ca="1">G359*('A1'!G35+$C359*('A1'!G33-'A1'!G35))</f>
        <v>407.30242620206758</v>
      </c>
      <c r="AB359" s="217">
        <f ca="1">H359*('A1'!H35+$C359*('A1'!H33-'A1'!H35))</f>
        <v>433.13962014251592</v>
      </c>
      <c r="AC359" s="217">
        <f ca="1">I359*('A1'!I35+$C359*('A1'!I33-'A1'!I35))</f>
        <v>451.86320955197203</v>
      </c>
      <c r="AD359" s="217">
        <f ca="1">J359*('A1'!J35+$C359*('A1'!J33-'A1'!J35))</f>
        <v>470.69430893838808</v>
      </c>
      <c r="AE359" s="217">
        <f ca="1">F359*('A1'!F43+$C359*('A1'!F41-'A1'!F43))</f>
        <v>632.30582127752336</v>
      </c>
      <c r="AF359" s="217">
        <f ca="1">G359*('A1'!G43+$C359*('A1'!G41-'A1'!G43))</f>
        <v>700.21555918798083</v>
      </c>
      <c r="AG359" s="217">
        <f ca="1">H359*('A1'!H43+$C359*('A1'!H41-'A1'!H43))</f>
        <v>699.19199545956656</v>
      </c>
      <c r="AH359" s="217">
        <f ca="1">I359*('A1'!I43+$C359*('A1'!I41-'A1'!I43))</f>
        <v>677.5310055041266</v>
      </c>
      <c r="AI359" s="217">
        <f ca="1">J359*('A1'!J43+$C359*('A1'!J41-'A1'!J43))</f>
        <v>687.05192787610247</v>
      </c>
      <c r="AJ359" s="217">
        <f ca="1">(U359-Z359)*DCF!$H$40</f>
        <v>213.28103243624074</v>
      </c>
      <c r="AK359" s="217">
        <f ca="1">(V359-AA359)*DCF!$H$40</f>
        <v>257.12159427296149</v>
      </c>
      <c r="AL359" s="217">
        <f ca="1">(W359-AB359)*DCF!$H$40</f>
        <v>322.64707674143881</v>
      </c>
      <c r="AM359" s="217">
        <f ca="1">(X359-AC359)*DCF!$H$40</f>
        <v>373.0463104108747</v>
      </c>
      <c r="AN359" s="217">
        <f ca="1">(Y359-AD359)*DCF!$H$40</f>
        <v>425.22169271578457</v>
      </c>
      <c r="AO359" s="217">
        <f ca="1">(F359-DCF!$H$7)*DCF!$H$41</f>
        <v>306.18248798695811</v>
      </c>
      <c r="AP359" s="217">
        <f ca="1">(G359-F359)*DCF!$H$41</f>
        <v>273.06132764321728</v>
      </c>
      <c r="AQ359" s="217">
        <f ca="1">(H359-G359)*DCF!$H$41</f>
        <v>262.9015371408492</v>
      </c>
      <c r="AR359" s="217">
        <f ca="1">(I359-H359)*DCF!$H$41</f>
        <v>242.63506909330937</v>
      </c>
      <c r="AS359" s="217">
        <f ca="1">(J359-I359)*DCF!$H$41</f>
        <v>238.01185347822442</v>
      </c>
      <c r="AT359" s="217">
        <f ca="1">(U359-Z359)*(1-DCF!$H$40)+Z359-AE359-AO359</f>
        <v>92.004364284710732</v>
      </c>
      <c r="AU359" s="217">
        <f ca="1">(V359-AA359)*(1-DCF!$H$40)+AA359-AF359-AP359</f>
        <v>239.38987184568271</v>
      </c>
      <c r="AV359" s="217">
        <f ca="1">(W359-AB359)*(1-DCF!$H$40)+AB359-AG359-AQ359</f>
        <v>481.65139402974751</v>
      </c>
      <c r="AW359" s="217">
        <f ca="1">(X359-AC359)*(1-DCF!$H$40)+AC359-AH359-AR359</f>
        <v>700.16450392744127</v>
      </c>
      <c r="AX359" s="217">
        <f ca="1">(Y359-AD359)*(1-DCF!$H$40)+AD359-AI359-AS359</f>
        <v>877.52326757813046</v>
      </c>
      <c r="AY359" s="218">
        <f t="shared" ca="1" si="79"/>
        <v>0.10597689754713045</v>
      </c>
      <c r="AZ359" s="219">
        <f t="shared" ca="1" si="80"/>
        <v>12.69537950942609</v>
      </c>
      <c r="BA359" s="217">
        <f ca="1">SUMPRODUCT(AT359:AX359,(1+$AY359)^(-{1,2,3,4,5}))</f>
        <v>1633.2111401677544</v>
      </c>
      <c r="BB359" s="217">
        <f t="shared" ca="1" si="81"/>
        <v>28282.877449641408</v>
      </c>
      <c r="BC359" s="217">
        <f t="shared" ca="1" si="82"/>
        <v>17092.016984366812</v>
      </c>
      <c r="BD359" s="217">
        <f t="shared" ca="1" si="83"/>
        <v>18725.228124534566</v>
      </c>
      <c r="BE359" s="217">
        <f ca="1">BD359-(DCF!$J$48-DCF!$J$51)</f>
        <v>18163.088124534566</v>
      </c>
      <c r="BF359" s="220">
        <f ca="1">BE359/DCF!$J$55</f>
        <v>732.98280104677201</v>
      </c>
    </row>
    <row r="360" spans="1:58" ht="15" customHeight="1">
      <c r="A360">
        <v>334</v>
      </c>
      <c r="B360" s="215">
        <f t="shared" ca="1" si="70"/>
        <v>0.80481687090612797</v>
      </c>
      <c r="C360" s="216">
        <f t="shared" ca="1" si="71"/>
        <v>0.68760351386909613</v>
      </c>
      <c r="D360" s="215">
        <f t="shared" ca="1" si="72"/>
        <v>0.22530622157631464</v>
      </c>
      <c r="E360" s="216">
        <f t="shared" ca="1" si="73"/>
        <v>0.33563836310552658</v>
      </c>
      <c r="F360" s="217">
        <f ca="1">DCF!$H$7*(1+('A1'!F14+$C360*('A1'!F12-'A1'!F14)))</f>
        <v>6415.3544209972242</v>
      </c>
      <c r="G360" s="217">
        <f ca="1">F360*(1+('A1'!G14+$C360*('A1'!G12-'A1'!G14)))</f>
        <v>7461.958722646058</v>
      </c>
      <c r="H360" s="217">
        <f ca="1">G360*(1+('A1'!H14+$C360*('A1'!H12-'A1'!H14)))</f>
        <v>8502.0696337232457</v>
      </c>
      <c r="I360" s="217">
        <f ca="1">H360*(1+('A1'!I14+$C360*('A1'!I12-'A1'!I14)))</f>
        <v>9453.3178813871127</v>
      </c>
      <c r="J360" s="217">
        <f ca="1">I360*(1+('A1'!J14+$C360*('A1'!J12-'A1'!J14)))</f>
        <v>10380.993196963902</v>
      </c>
      <c r="K360" s="216">
        <f ca="1">'A1'!F21+$C360*('A1'!F19-'A1'!F21)</f>
        <v>0.34218180673719972</v>
      </c>
      <c r="L360" s="216">
        <f ca="1">'A1'!G21+$C360*('A1'!G19-'A1'!G21)</f>
        <v>0.33342973645981777</v>
      </c>
      <c r="M360" s="216">
        <f ca="1">'A1'!H21+$C360*('A1'!H19-'A1'!H21)</f>
        <v>0.32155370132112682</v>
      </c>
      <c r="N360" s="216">
        <f ca="1">'A1'!I21+$C360*('A1'!I19-'A1'!I21)</f>
        <v>0.31655370132112681</v>
      </c>
      <c r="O360" s="216">
        <f ca="1">'A1'!J21+$C360*('A1'!J19-'A1'!J21)</f>
        <v>0.31155370132112681</v>
      </c>
      <c r="P360" s="216">
        <f ca="1">'A1'!F28+$C360*('A1'!F26-'A1'!F28)</f>
        <v>0.44280991215327259</v>
      </c>
      <c r="Q360" s="216">
        <f ca="1">'A1'!G28+$C360*('A1'!G26-'A1'!G28)</f>
        <v>0.43405784187589069</v>
      </c>
      <c r="R360" s="216">
        <f ca="1">'A1'!H28+$C360*('A1'!H26-'A1'!H28)</f>
        <v>0.42374378916785427</v>
      </c>
      <c r="S360" s="216">
        <f ca="1">'A1'!I28+$C360*('A1'!I26-'A1'!I28)</f>
        <v>0.42030577159850879</v>
      </c>
      <c r="T360" s="216">
        <f ca="1">'A1'!J28+$C360*('A1'!J26-'A1'!J28)</f>
        <v>0.41686775402916332</v>
      </c>
      <c r="U360" s="217">
        <f t="shared" ca="1" si="74"/>
        <v>1379.354326767022</v>
      </c>
      <c r="V360" s="217">
        <f t="shared" ca="1" si="75"/>
        <v>1734.9980929614185</v>
      </c>
      <c r="W360" s="217">
        <f t="shared" ca="1" si="76"/>
        <v>2165.4984717467401</v>
      </c>
      <c r="X360" s="217">
        <f t="shared" ca="1" si="77"/>
        <v>2487.5510499664383</v>
      </c>
      <c r="Y360" s="217">
        <f t="shared" ca="1" si="78"/>
        <v>2819.2550244499953</v>
      </c>
      <c r="Z360" s="217">
        <f ca="1">F360*('A1'!F35+$C360*('A1'!F33-'A1'!F35))</f>
        <v>362.86516404686677</v>
      </c>
      <c r="AA360" s="217">
        <f ca="1">G360*('A1'!G35+$C360*('A1'!G33-'A1'!G35))</f>
        <v>411.33275042367978</v>
      </c>
      <c r="AB360" s="217">
        <f ca="1">H360*('A1'!H35+$C360*('A1'!H33-'A1'!H35))</f>
        <v>445.81759551500852</v>
      </c>
      <c r="AC360" s="217">
        <f ca="1">I360*('A1'!I35+$C360*('A1'!I33-'A1'!I35))</f>
        <v>470.2908220048925</v>
      </c>
      <c r="AD360" s="217">
        <f ca="1">J360*('A1'!J35+$C360*('A1'!J33-'A1'!J35))</f>
        <v>495.67953023377578</v>
      </c>
      <c r="AE360" s="217">
        <f ca="1">F360*('A1'!F43+$C360*('A1'!F41-'A1'!F43))</f>
        <v>617.46458145782799</v>
      </c>
      <c r="AF360" s="217">
        <f ca="1">G360*('A1'!G43+$C360*('A1'!G41-'A1'!G43))</f>
        <v>678.54483677298128</v>
      </c>
      <c r="AG360" s="217">
        <f ca="1">H360*('A1'!H43+$C360*('A1'!H41-'A1'!H43))</f>
        <v>688.10545810516635</v>
      </c>
      <c r="AH360" s="217">
        <f ca="1">I360*('A1'!I43+$C360*('A1'!I41-'A1'!I43))</f>
        <v>670.56048797805886</v>
      </c>
      <c r="AI360" s="217">
        <f ca="1">J360*('A1'!J43+$C360*('A1'!J41-'A1'!J43))</f>
        <v>684.45912873782663</v>
      </c>
      <c r="AJ360" s="217">
        <f ca="1">(U360-Z360)*DCF!$H$40</f>
        <v>245.99037737827757</v>
      </c>
      <c r="AK360" s="217">
        <f ca="1">(V360-AA360)*DCF!$H$40</f>
        <v>320.32701289413279</v>
      </c>
      <c r="AL360" s="217">
        <f ca="1">(W360-AB360)*DCF!$H$40</f>
        <v>416.16277204807898</v>
      </c>
      <c r="AM360" s="217">
        <f ca="1">(X360-AC360)*DCF!$H$40</f>
        <v>488.17697516669404</v>
      </c>
      <c r="AN360" s="217">
        <f ca="1">(Y360-AD360)*DCF!$H$40</f>
        <v>562.30526960032512</v>
      </c>
      <c r="AO360" s="217">
        <f ca="1">(F360-DCF!$H$7)*DCF!$H$41</f>
        <v>348.33449893656245</v>
      </c>
      <c r="AP360" s="217">
        <f ca="1">(G360-F360)*DCF!$H$41</f>
        <v>347.30244503391606</v>
      </c>
      <c r="AQ360" s="217">
        <f ca="1">(H360-G360)*DCF!$H$41</f>
        <v>345.14769522203392</v>
      </c>
      <c r="AR360" s="217">
        <f ca="1">(I360-H360)*DCF!$H$41</f>
        <v>315.65974048398107</v>
      </c>
      <c r="AS360" s="217">
        <f ca="1">(J360-I360)*DCF!$H$41</f>
        <v>307.83736010816688</v>
      </c>
      <c r="AT360" s="217">
        <f ca="1">(U360-Z360)*(1-DCF!$H$40)+Z360-AE360-AO360</f>
        <v>167.56486899435401</v>
      </c>
      <c r="AU360" s="217">
        <f ca="1">(V360-AA360)*(1-DCF!$H$40)+AA360-AF360-AP360</f>
        <v>388.82379826038851</v>
      </c>
      <c r="AV360" s="217">
        <f ca="1">(W360-AB360)*(1-DCF!$H$40)+AB360-AG360-AQ360</f>
        <v>716.08254637146069</v>
      </c>
      <c r="AW360" s="217">
        <f ca="1">(X360-AC360)*(1-DCF!$H$40)+AC360-AH360-AR360</f>
        <v>1013.1538463377044</v>
      </c>
      <c r="AX360" s="217">
        <f ca="1">(Y360-AD360)*(1-DCF!$H$40)+AD360-AI360-AS360</f>
        <v>1264.6532660036767</v>
      </c>
      <c r="AY360" s="218">
        <f t="shared" ca="1" si="79"/>
        <v>9.9212767262110535E-2</v>
      </c>
      <c r="AZ360" s="219">
        <f t="shared" ca="1" si="80"/>
        <v>11.342553452422106</v>
      </c>
      <c r="BA360" s="217">
        <f ca="1">SUMPRODUCT(AT360:AX360,(1+$AY360)^(-{1,2,3,4,5}))</f>
        <v>2495.4517055421302</v>
      </c>
      <c r="BB360" s="217">
        <f t="shared" ca="1" si="81"/>
        <v>31977.550810833662</v>
      </c>
      <c r="BC360" s="217">
        <f t="shared" ca="1" si="82"/>
        <v>19926.745654528746</v>
      </c>
      <c r="BD360" s="217">
        <f t="shared" ca="1" si="83"/>
        <v>22422.197360070877</v>
      </c>
      <c r="BE360" s="217">
        <f ca="1">BD360-(DCF!$J$48-DCF!$J$51)</f>
        <v>21860.057360070878</v>
      </c>
      <c r="BF360" s="220">
        <f ca="1">BE360/DCF!$J$55</f>
        <v>882.17631082150854</v>
      </c>
    </row>
    <row r="361" spans="1:58" ht="15" customHeight="1">
      <c r="A361">
        <v>335</v>
      </c>
      <c r="B361" s="215">
        <f t="shared" ca="1" si="70"/>
        <v>0.17650587298266651</v>
      </c>
      <c r="C361" s="216">
        <f t="shared" ca="1" si="71"/>
        <v>0.29707395794874591</v>
      </c>
      <c r="D361" s="215">
        <f t="shared" ca="1" si="72"/>
        <v>0.60992805653935545</v>
      </c>
      <c r="E361" s="216">
        <f t="shared" ca="1" si="73"/>
        <v>0.5583712285976804</v>
      </c>
      <c r="F361" s="217">
        <f ca="1">DCF!$H$7*(1+('A1'!F14+$C361*('A1'!F12-'A1'!F14)))</f>
        <v>6184.8559102900927</v>
      </c>
      <c r="G361" s="217">
        <f ca="1">F361*(1+('A1'!G14+$C361*('A1'!G12-'A1'!G14)))</f>
        <v>6831.5512085993832</v>
      </c>
      <c r="H361" s="217">
        <f ca="1">G361*(1+('A1'!H14+$C361*('A1'!H12-'A1'!H14)))</f>
        <v>7436.960643370212</v>
      </c>
      <c r="I361" s="217">
        <f ca="1">H361*(1+('A1'!I14+$C361*('A1'!I12-'A1'!I14)))</f>
        <v>8007.6481355478754</v>
      </c>
      <c r="J361" s="217">
        <f ca="1">I361*(1+('A1'!J14+$C361*('A1'!J12-'A1'!J14)))</f>
        <v>8574.5510031094364</v>
      </c>
      <c r="K361" s="216">
        <f ca="1">'A1'!F21+$C361*('A1'!F19-'A1'!F21)</f>
        <v>0.36366093231281899</v>
      </c>
      <c r="L361" s="216">
        <f ca="1">'A1'!G21+$C361*('A1'!G19-'A1'!G21)</f>
        <v>0.36271945315384407</v>
      </c>
      <c r="M361" s="216">
        <f ca="1">'A1'!H21+$C361*('A1'!H19-'A1'!H21)</f>
        <v>0.35474871357435661</v>
      </c>
      <c r="N361" s="216">
        <f ca="1">'A1'!I21+$C361*('A1'!I19-'A1'!I21)</f>
        <v>0.34974871357435661</v>
      </c>
      <c r="O361" s="216">
        <f ca="1">'A1'!J21+$C361*('A1'!J19-'A1'!J21)</f>
        <v>0.3447487135743566</v>
      </c>
      <c r="P361" s="216">
        <f ca="1">'A1'!F28+$C361*('A1'!F26-'A1'!F28)</f>
        <v>0.45257315105128137</v>
      </c>
      <c r="Q361" s="216">
        <f ca="1">'A1'!G28+$C361*('A1'!G26-'A1'!G28)</f>
        <v>0.45163167189230646</v>
      </c>
      <c r="R361" s="216">
        <f ca="1">'A1'!H28+$C361*('A1'!H26-'A1'!H28)</f>
        <v>0.44717556252307528</v>
      </c>
      <c r="S361" s="216">
        <f ca="1">'A1'!I28+$C361*('A1'!I26-'A1'!I28)</f>
        <v>0.44569019273333155</v>
      </c>
      <c r="T361" s="216">
        <f ca="1">'A1'!J28+$C361*('A1'!J26-'A1'!J28)</f>
        <v>0.44420482294358782</v>
      </c>
      <c r="U361" s="217">
        <f t="shared" ca="1" si="74"/>
        <v>1136.56571561542</v>
      </c>
      <c r="V361" s="217">
        <f t="shared" ca="1" si="75"/>
        <v>1268.2697960660864</v>
      </c>
      <c r="W361" s="217">
        <f t="shared" ca="1" si="76"/>
        <v>1473.0813630704638</v>
      </c>
      <c r="X361" s="217">
        <f t="shared" ca="1" si="77"/>
        <v>1638.0532605108747</v>
      </c>
      <c r="Y361" s="217">
        <f t="shared" ca="1" si="78"/>
        <v>1809.6286651527591</v>
      </c>
      <c r="Z361" s="217">
        <f ca="1">F361*('A1'!F35+$C361*('A1'!F33-'A1'!F35))</f>
        <v>361.90455649434267</v>
      </c>
      <c r="AA361" s="217">
        <f ca="1">G361*('A1'!G35+$C361*('A1'!G33-'A1'!G35))</f>
        <v>403.26141536848019</v>
      </c>
      <c r="AB361" s="217">
        <f ca="1">H361*('A1'!H35+$C361*('A1'!H33-'A1'!H35))</f>
        <v>421.91503793442729</v>
      </c>
      <c r="AC361" s="217">
        <f ca="1">I361*('A1'!I35+$C361*('A1'!I33-'A1'!I35))</f>
        <v>435.89722715591955</v>
      </c>
      <c r="AD361" s="217">
        <f ca="1">J361*('A1'!J35+$C361*('A1'!J33-'A1'!J35))</f>
        <v>449.60754652460315</v>
      </c>
      <c r="AE361" s="217">
        <f ca="1">F361*('A1'!F43+$C361*('A1'!F41-'A1'!F43))</f>
        <v>643.58695763965875</v>
      </c>
      <c r="AF361" s="217">
        <f ca="1">G361*('A1'!G43+$C361*('A1'!G41-'A1'!G43))</f>
        <v>714.59673051254367</v>
      </c>
      <c r="AG361" s="217">
        <f ca="1">H361*('A1'!H43+$C361*('A1'!H41-'A1'!H43))</f>
        <v>703.5544108836458</v>
      </c>
      <c r="AH361" s="217">
        <f ca="1">I361*('A1'!I43+$C361*('A1'!I41-'A1'!I43))</f>
        <v>677.46634248496457</v>
      </c>
      <c r="AI361" s="217">
        <f ca="1">J361*('A1'!J43+$C361*('A1'!J41-'A1'!J43))</f>
        <v>682.55493713540045</v>
      </c>
      <c r="AJ361" s="217">
        <f ca="1">(U361-Z361)*DCF!$H$40</f>
        <v>187.46800050730073</v>
      </c>
      <c r="AK361" s="217">
        <f ca="1">(V361-AA361)*DCF!$H$40</f>
        <v>209.33202812882072</v>
      </c>
      <c r="AL361" s="217">
        <f ca="1">(W361-AB361)*DCF!$H$40</f>
        <v>254.38225068292081</v>
      </c>
      <c r="AM361" s="217">
        <f ca="1">(X361-AC361)*DCF!$H$40</f>
        <v>290.92176007189914</v>
      </c>
      <c r="AN361" s="217">
        <f ca="1">(Y361-AD361)*DCF!$H$40</f>
        <v>329.12511070801378</v>
      </c>
      <c r="AO361" s="217">
        <f ca="1">(F361-DCF!$H$7)*DCF!$H$41</f>
        <v>271.84647359675921</v>
      </c>
      <c r="AP361" s="217">
        <f ca="1">(G361-F361)*DCF!$H$41</f>
        <v>214.59768313671023</v>
      </c>
      <c r="AQ361" s="217">
        <f ca="1">(H361-G361)*DCF!$H$41</f>
        <v>200.89748973061106</v>
      </c>
      <c r="AR361" s="217">
        <f ca="1">(I361-H361)*DCF!$H$41</f>
        <v>189.37545075185312</v>
      </c>
      <c r="AS361" s="217">
        <f ca="1">(J361-I361)*DCF!$H$41</f>
        <v>188.11957077826884</v>
      </c>
      <c r="AT361" s="217">
        <f ca="1">(U361-Z361)*(1-DCF!$H$40)+Z361-AE361-AO361</f>
        <v>33.664283871701286</v>
      </c>
      <c r="AU361" s="217">
        <f ca="1">(V361-AA361)*(1-DCF!$H$40)+AA361-AF361-AP361</f>
        <v>129.74335428801189</v>
      </c>
      <c r="AV361" s="217">
        <f ca="1">(W361-AB361)*(1-DCF!$H$40)+AB361-AG361-AQ361</f>
        <v>314.24721177328615</v>
      </c>
      <c r="AW361" s="217">
        <f ca="1">(X361-AC361)*(1-DCF!$H$40)+AC361-AH361-AR361</f>
        <v>480.28970720215784</v>
      </c>
      <c r="AX361" s="217">
        <f ca="1">(Y361-AD361)*(1-DCF!$H$40)+AD361-AI361-AS361</f>
        <v>609.82904653107607</v>
      </c>
      <c r="AY361" s="218">
        <f t="shared" ca="1" si="79"/>
        <v>0.1036674245719536</v>
      </c>
      <c r="AZ361" s="219">
        <f t="shared" ca="1" si="80"/>
        <v>12.233484914390722</v>
      </c>
      <c r="BA361" s="217">
        <f ca="1">SUMPRODUCT(AT361:AX361,(1+$AY361)^(-{1,2,3,4,5}))</f>
        <v>1066.8814487143445</v>
      </c>
      <c r="BB361" s="217">
        <f t="shared" ca="1" si="81"/>
        <v>22138.0649757953</v>
      </c>
      <c r="BC361" s="217">
        <f t="shared" ca="1" si="82"/>
        <v>13519.123531087136</v>
      </c>
      <c r="BD361" s="217">
        <f t="shared" ca="1" si="83"/>
        <v>14586.004979801481</v>
      </c>
      <c r="BE361" s="217">
        <f ca="1">BD361-(DCF!$J$48-DCF!$J$51)</f>
        <v>14023.864979801481</v>
      </c>
      <c r="BF361" s="220">
        <f ca="1">BE361/DCF!$J$55</f>
        <v>565.94185767955855</v>
      </c>
    </row>
    <row r="362" spans="1:58" ht="15" customHeight="1">
      <c r="A362">
        <v>336</v>
      </c>
      <c r="B362" s="215">
        <f t="shared" ca="1" si="70"/>
        <v>0.11907185337724902</v>
      </c>
      <c r="C362" s="216">
        <f t="shared" ca="1" si="71"/>
        <v>0.24399984977172529</v>
      </c>
      <c r="D362" s="215">
        <f t="shared" ca="1" si="72"/>
        <v>0.41649095167114403</v>
      </c>
      <c r="E362" s="216">
        <f t="shared" ca="1" si="73"/>
        <v>0.45633921137194866</v>
      </c>
      <c r="F362" s="217">
        <f ca="1">DCF!$H$7*(1+('A1'!F14+$C362*('A1'!F12-'A1'!F14)))</f>
        <v>6153.5304889322078</v>
      </c>
      <c r="G362" s="217">
        <f ca="1">F362*(1+('A1'!G14+$C362*('A1'!G12-'A1'!G14)))</f>
        <v>6747.9613954979195</v>
      </c>
      <c r="H362" s="217">
        <f ca="1">G362*(1+('A1'!H14+$C362*('A1'!H12-'A1'!H14)))</f>
        <v>7299.4046689525121</v>
      </c>
      <c r="I362" s="217">
        <f ca="1">H362*(1+('A1'!I14+$C362*('A1'!I12-'A1'!I14)))</f>
        <v>7824.6697302384082</v>
      </c>
      <c r="J362" s="217">
        <f ca="1">I362*(1+('A1'!J14+$C362*('A1'!J12-'A1'!J14)))</f>
        <v>8349.5484934587366</v>
      </c>
      <c r="K362" s="216">
        <f ca="1">'A1'!F21+$C362*('A1'!F19-'A1'!F21)</f>
        <v>0.3665800082625551</v>
      </c>
      <c r="L362" s="216">
        <f ca="1">'A1'!G21+$C362*('A1'!G19-'A1'!G21)</f>
        <v>0.3667000112671206</v>
      </c>
      <c r="M362" s="216">
        <f ca="1">'A1'!H21+$C362*('A1'!H19-'A1'!H21)</f>
        <v>0.35926001276940334</v>
      </c>
      <c r="N362" s="216">
        <f ca="1">'A1'!I21+$C362*('A1'!I19-'A1'!I21)</f>
        <v>0.35426001276940333</v>
      </c>
      <c r="O362" s="216">
        <f ca="1">'A1'!J21+$C362*('A1'!J19-'A1'!J21)</f>
        <v>0.34926001276940333</v>
      </c>
      <c r="P362" s="216">
        <f ca="1">'A1'!F28+$C362*('A1'!F26-'A1'!F28)</f>
        <v>0.45390000375570688</v>
      </c>
      <c r="Q362" s="216">
        <f ca="1">'A1'!G28+$C362*('A1'!G26-'A1'!G28)</f>
        <v>0.45402000676027238</v>
      </c>
      <c r="R362" s="216">
        <f ca="1">'A1'!H28+$C362*('A1'!H26-'A1'!H28)</f>
        <v>0.45036000901369649</v>
      </c>
      <c r="S362" s="216">
        <f ca="1">'A1'!I28+$C362*('A1'!I26-'A1'!I28)</f>
        <v>0.44914000976483787</v>
      </c>
      <c r="T362" s="216">
        <f ca="1">'A1'!J28+$C362*('A1'!J26-'A1'!J28)</f>
        <v>0.44792001051597924</v>
      </c>
      <c r="U362" s="217">
        <f t="shared" ca="1" si="74"/>
        <v>1104.6817194183684</v>
      </c>
      <c r="V362" s="217">
        <f t="shared" ca="1" si="75"/>
        <v>1209.7743973367151</v>
      </c>
      <c r="W362" s="217">
        <f t="shared" ca="1" si="76"/>
        <v>1389.6605018715186</v>
      </c>
      <c r="X362" s="217">
        <f t="shared" ca="1" si="77"/>
        <v>1538.3298926418761</v>
      </c>
      <c r="Y362" s="217">
        <f t="shared" ca="1" si="78"/>
        <v>1693.4552310208701</v>
      </c>
      <c r="Z362" s="217">
        <f ca="1">F362*('A1'!F35+$C362*('A1'!F33-'A1'!F35))</f>
        <v>361.70452676160647</v>
      </c>
      <c r="AA362" s="217">
        <f ca="1">G362*('A1'!G35+$C362*('A1'!G33-'A1'!G35))</f>
        <v>401.90859085320204</v>
      </c>
      <c r="AB362" s="217">
        <f ca="1">H362*('A1'!H35+$C362*('A1'!H33-'A1'!H35))</f>
        <v>418.37269006802887</v>
      </c>
      <c r="AC362" s="217">
        <f ca="1">I362*('A1'!I35+$C362*('A1'!I33-'A1'!I35))</f>
        <v>430.92022548952923</v>
      </c>
      <c r="AD362" s="217">
        <f ca="1">J362*('A1'!J35+$C362*('A1'!J33-'A1'!J35))</f>
        <v>443.12725269690128</v>
      </c>
      <c r="AE362" s="217">
        <f ca="1">F362*('A1'!F43+$C362*('A1'!F41-'A1'!F43))</f>
        <v>646.85914348523909</v>
      </c>
      <c r="AF362" s="217">
        <f ca="1">G362*('A1'!G43+$C362*('A1'!G41-'A1'!G43))</f>
        <v>718.38800564541953</v>
      </c>
      <c r="AG362" s="217">
        <f ca="1">H362*('A1'!H43+$C362*('A1'!H41-'A1'!H43))</f>
        <v>704.10061274735324</v>
      </c>
      <c r="AH362" s="217">
        <f ca="1">I362*('A1'!I43+$C362*('A1'!I41-'A1'!I43))</f>
        <v>676.52098601844489</v>
      </c>
      <c r="AI362" s="217">
        <f ca="1">J362*('A1'!J43+$C362*('A1'!J41-'A1'!J43))</f>
        <v>680.154264178988</v>
      </c>
      <c r="AJ362" s="217">
        <f ca="1">(U362-Z362)*DCF!$H$40</f>
        <v>179.80048062293636</v>
      </c>
      <c r="AK362" s="217">
        <f ca="1">(V362-AA362)*DCF!$H$40</f>
        <v>195.50352516901017</v>
      </c>
      <c r="AL362" s="217">
        <f ca="1">(W362-AB362)*DCF!$H$40</f>
        <v>235.05165045644449</v>
      </c>
      <c r="AM362" s="217">
        <f ca="1">(X362-AC362)*DCF!$H$40</f>
        <v>267.99313945086794</v>
      </c>
      <c r="AN362" s="217">
        <f ca="1">(Y362-AD362)*DCF!$H$40</f>
        <v>302.57937075440043</v>
      </c>
      <c r="AO362" s="217">
        <f ca="1">(F362-DCF!$H$7)*DCF!$H$41</f>
        <v>261.45152737671071</v>
      </c>
      <c r="AP362" s="217">
        <f ca="1">(G362-F362)*DCF!$H$41</f>
        <v>197.25440353031155</v>
      </c>
      <c r="AQ362" s="217">
        <f ca="1">(H362-G362)*DCF!$H$41</f>
        <v>182.98949934236569</v>
      </c>
      <c r="AR362" s="217">
        <f ca="1">(I362-H362)*DCF!$H$41</f>
        <v>174.3025896110741</v>
      </c>
      <c r="AS362" s="217">
        <f ca="1">(J362-I362)*DCF!$H$41</f>
        <v>174.17440146731033</v>
      </c>
      <c r="AT362" s="217">
        <f ca="1">(U362-Z362)*(1-DCF!$H$40)+Z362-AE362-AO362</f>
        <v>16.570567933482153</v>
      </c>
      <c r="AU362" s="217">
        <f ca="1">(V362-AA362)*(1-DCF!$H$40)+AA362-AF362-AP362</f>
        <v>98.62846299197389</v>
      </c>
      <c r="AV362" s="217">
        <f ca="1">(W362-AB362)*(1-DCF!$H$40)+AB362-AG362-AQ362</f>
        <v>267.51873932535534</v>
      </c>
      <c r="AW362" s="217">
        <f ca="1">(X362-AC362)*(1-DCF!$H$40)+AC362-AH362-AR362</f>
        <v>419.51317756148904</v>
      </c>
      <c r="AX362" s="217">
        <f ca="1">(Y362-AD362)*(1-DCF!$H$40)+AD362-AI362-AS362</f>
        <v>536.54719462017147</v>
      </c>
      <c r="AY362" s="218">
        <f t="shared" ca="1" si="79"/>
        <v>0.10162678422743897</v>
      </c>
      <c r="AZ362" s="219">
        <f t="shared" ca="1" si="80"/>
        <v>11.825356845487795</v>
      </c>
      <c r="BA362" s="217">
        <f ca="1">SUMPRODUCT(AT362:AX362,(1+$AY362)^(-{1,2,3,4,5}))</f>
        <v>911.9595359942989</v>
      </c>
      <c r="BB362" s="217">
        <f t="shared" ca="1" si="81"/>
        <v>20025.712408679759</v>
      </c>
      <c r="BC362" s="217">
        <f t="shared" ca="1" si="82"/>
        <v>12342.852590658484</v>
      </c>
      <c r="BD362" s="217">
        <f t="shared" ca="1" si="83"/>
        <v>13254.812126652783</v>
      </c>
      <c r="BE362" s="217">
        <f ca="1">BD362-(DCF!$J$48-DCF!$J$51)</f>
        <v>12692.672126652784</v>
      </c>
      <c r="BF362" s="220">
        <f ca="1">BE362/DCF!$J$55</f>
        <v>512.22073605397156</v>
      </c>
    </row>
    <row r="363" spans="1:58" ht="15" customHeight="1">
      <c r="A363">
        <v>337</v>
      </c>
      <c r="B363" s="215">
        <f t="shared" ca="1" si="70"/>
        <v>0.41667182455519391</v>
      </c>
      <c r="C363" s="216">
        <f t="shared" ca="1" si="71"/>
        <v>0.45643828967079103</v>
      </c>
      <c r="D363" s="215">
        <f t="shared" ca="1" si="72"/>
        <v>8.3334397148807082E-2</v>
      </c>
      <c r="E363" s="216">
        <f t="shared" ca="1" si="73"/>
        <v>0.20412544813031896</v>
      </c>
      <c r="F363" s="217">
        <f ca="1">DCF!$H$7*(1+('A1'!F14+$C363*('A1'!F12-'A1'!F14)))</f>
        <v>6278.9159899048109</v>
      </c>
      <c r="G363" s="217">
        <f ca="1">F363*(1+('A1'!G14+$C363*('A1'!G12-'A1'!G14)))</f>
        <v>7085.5416006119094</v>
      </c>
      <c r="H363" s="217">
        <f ca="1">G363*(1+('A1'!H14+$C363*('A1'!H12-'A1'!H14)))</f>
        <v>7860.2533042871946</v>
      </c>
      <c r="I363" s="217">
        <f ca="1">H363*(1+('A1'!I14+$C363*('A1'!I12-'A1'!I14)))</f>
        <v>8576.1608212144765</v>
      </c>
      <c r="J363" s="217">
        <f ca="1">I363*(1+('A1'!J14+$C363*('A1'!J12-'A1'!J14)))</f>
        <v>9278.9830346775761</v>
      </c>
      <c r="K363" s="216">
        <f ca="1">'A1'!F21+$C363*('A1'!F19-'A1'!F21)</f>
        <v>0.35489589406810651</v>
      </c>
      <c r="L363" s="216">
        <f ca="1">'A1'!G21+$C363*('A1'!G19-'A1'!G21)</f>
        <v>0.3507671282746907</v>
      </c>
      <c r="M363" s="216">
        <f ca="1">'A1'!H21+$C363*('A1'!H19-'A1'!H21)</f>
        <v>0.34120274537798279</v>
      </c>
      <c r="N363" s="216">
        <f ca="1">'A1'!I21+$C363*('A1'!I19-'A1'!I21)</f>
        <v>0.33620274537798278</v>
      </c>
      <c r="O363" s="216">
        <f ca="1">'A1'!J21+$C363*('A1'!J19-'A1'!J21)</f>
        <v>0.33120274537798278</v>
      </c>
      <c r="P363" s="216">
        <f ca="1">'A1'!F28+$C363*('A1'!F26-'A1'!F28)</f>
        <v>0.44858904275823025</v>
      </c>
      <c r="Q363" s="216">
        <f ca="1">'A1'!G28+$C363*('A1'!G26-'A1'!G28)</f>
        <v>0.44446027696481438</v>
      </c>
      <c r="R363" s="216">
        <f ca="1">'A1'!H28+$C363*('A1'!H26-'A1'!H28)</f>
        <v>0.43761370261975258</v>
      </c>
      <c r="S363" s="216">
        <f ca="1">'A1'!I28+$C363*('A1'!I26-'A1'!I28)</f>
        <v>0.43533151117139862</v>
      </c>
      <c r="T363" s="216">
        <f ca="1">'A1'!J28+$C363*('A1'!J26-'A1'!J28)</f>
        <v>0.43304931972304467</v>
      </c>
      <c r="U363" s="217">
        <f t="shared" ca="1" si="74"/>
        <v>1233.9015724182682</v>
      </c>
      <c r="V363" s="217">
        <f t="shared" ca="1" si="75"/>
        <v>1450.9247388407312</v>
      </c>
      <c r="W363" s="217">
        <f t="shared" ca="1" si="76"/>
        <v>1738.5587454797792</v>
      </c>
      <c r="X363" s="217">
        <f t="shared" ca="1" si="77"/>
        <v>1959.358957970833</v>
      </c>
      <c r="Y363" s="217">
        <f t="shared" ca="1" si="78"/>
        <v>2187.5010883878399</v>
      </c>
      <c r="Z363" s="217">
        <f ca="1">F363*('A1'!F35+$C363*('A1'!F33-'A1'!F35))</f>
        <v>362.40527101719499</v>
      </c>
      <c r="AA363" s="217">
        <f ca="1">G363*('A1'!G35+$C363*('A1'!G33-'A1'!G35))</f>
        <v>406.96245434219298</v>
      </c>
      <c r="AB363" s="217">
        <f ca="1">H363*('A1'!H35+$C363*('A1'!H33-'A1'!H35))</f>
        <v>432.15027193676332</v>
      </c>
      <c r="AC363" s="217">
        <f ca="1">I363*('A1'!I35+$C363*('A1'!I33-'A1'!I35))</f>
        <v>450.44346950431822</v>
      </c>
      <c r="AD363" s="217">
        <f ca="1">J363*('A1'!J35+$C363*('A1'!J33-'A1'!J35))</f>
        <v>468.79965218715398</v>
      </c>
      <c r="AE363" s="217">
        <f ca="1">F363*('A1'!F43+$C363*('A1'!F41-'A1'!F43))</f>
        <v>633.36200538115452</v>
      </c>
      <c r="AF363" s="217">
        <f ca="1">G363*('A1'!G43+$C363*('A1'!G41-'A1'!G43))</f>
        <v>701.64334693526075</v>
      </c>
      <c r="AG363" s="217">
        <f ca="1">H363*('A1'!H43+$C363*('A1'!H41-'A1'!H43))</f>
        <v>699.75637683957439</v>
      </c>
      <c r="AH363" s="217">
        <f ca="1">I363*('A1'!I43+$C363*('A1'!I41-'A1'!I43))</f>
        <v>677.72819181418788</v>
      </c>
      <c r="AI363" s="217">
        <f ca="1">J363*('A1'!J43+$C363*('A1'!J41-'A1'!J43))</f>
        <v>686.87356300284375</v>
      </c>
      <c r="AJ363" s="217">
        <f ca="1">(U363-Z363)*DCF!$H$40</f>
        <v>210.90210493905971</v>
      </c>
      <c r="AK363" s="217">
        <f ca="1">(V363-AA363)*DCF!$H$40</f>
        <v>252.6388728486462</v>
      </c>
      <c r="AL363" s="217">
        <f ca="1">(W363-AB363)*DCF!$H$40</f>
        <v>316.15085059740983</v>
      </c>
      <c r="AM363" s="217">
        <f ca="1">(X363-AC363)*DCF!$H$40</f>
        <v>365.15754820889657</v>
      </c>
      <c r="AN363" s="217">
        <f ca="1">(Y363-AD363)*DCF!$H$40</f>
        <v>415.92574756056598</v>
      </c>
      <c r="AO363" s="217">
        <f ca="1">(F363-DCF!$H$7)*DCF!$H$41</f>
        <v>303.05912538771014</v>
      </c>
      <c r="AP363" s="217">
        <f ca="1">(G363-F363)*DCF!$H$41</f>
        <v>267.66854138112188</v>
      </c>
      <c r="AQ363" s="217">
        <f ca="1">(H363-G363)*DCF!$H$41</f>
        <v>257.07831360805397</v>
      </c>
      <c r="AR363" s="217">
        <f ca="1">(I363-H363)*DCF!$H$41</f>
        <v>237.56488546368445</v>
      </c>
      <c r="AS363" s="217">
        <f ca="1">(J363-I363)*DCF!$H$41</f>
        <v>233.22269244960862</v>
      </c>
      <c r="AT363" s="217">
        <f ca="1">(U363-Z363)*(1-DCF!$H$40)+Z363-AE363-AO363</f>
        <v>86.578336710343876</v>
      </c>
      <c r="AU363" s="217">
        <f ca="1">(V363-AA363)*(1-DCF!$H$40)+AA363-AF363-AP363</f>
        <v>228.9739776757022</v>
      </c>
      <c r="AV363" s="217">
        <f ca="1">(W363-AB363)*(1-DCF!$H$40)+AB363-AG363-AQ363</f>
        <v>465.57320443474106</v>
      </c>
      <c r="AW363" s="217">
        <f ca="1">(X363-AC363)*(1-DCF!$H$40)+AC363-AH363-AR363</f>
        <v>678.9083324840642</v>
      </c>
      <c r="AX363" s="217">
        <f ca="1">(Y363-AD363)*(1-DCF!$H$40)+AD363-AI363-AS363</f>
        <v>851.47908537482169</v>
      </c>
      <c r="AY363" s="218">
        <f t="shared" ca="1" si="79"/>
        <v>9.6582508962606381E-2</v>
      </c>
      <c r="AZ363" s="219">
        <f t="shared" ca="1" si="80"/>
        <v>10.816501792521276</v>
      </c>
      <c r="BA363" s="217">
        <f ca="1">SUMPRODUCT(AT363:AX363,(1+$AY363)^(-{1,2,3,4,5}))</f>
        <v>1628.9441331037096</v>
      </c>
      <c r="BB363" s="217">
        <f t="shared" ca="1" si="81"/>
        <v>23661.109443689311</v>
      </c>
      <c r="BC363" s="217">
        <f t="shared" ca="1" si="82"/>
        <v>14922.051427700137</v>
      </c>
      <c r="BD363" s="217">
        <f t="shared" ca="1" si="83"/>
        <v>16550.995560803847</v>
      </c>
      <c r="BE363" s="217">
        <f ca="1">BD363-(DCF!$J$48-DCF!$J$51)</f>
        <v>15988.855560803848</v>
      </c>
      <c r="BF363" s="220">
        <f ca="1">BE363/DCF!$J$55</f>
        <v>645.24028370811959</v>
      </c>
    </row>
    <row r="364" spans="1:58" ht="15" customHeight="1">
      <c r="A364">
        <v>338</v>
      </c>
      <c r="B364" s="215">
        <f t="shared" ca="1" si="70"/>
        <v>0.39168935921016101</v>
      </c>
      <c r="C364" s="216">
        <f t="shared" ca="1" si="71"/>
        <v>0.44254342115218537</v>
      </c>
      <c r="D364" s="215">
        <f t="shared" ca="1" si="72"/>
        <v>0.22972345038562936</v>
      </c>
      <c r="E364" s="216">
        <f t="shared" ca="1" si="73"/>
        <v>0.33891256275448789</v>
      </c>
      <c r="F364" s="217">
        <f ca="1">DCF!$H$7*(1+('A1'!F14+$C364*('A1'!F12-'A1'!F14)))</f>
        <v>6270.7149550498125</v>
      </c>
      <c r="G364" s="217">
        <f ca="1">F364*(1+('A1'!G14+$C364*('A1'!G12-'A1'!G14)))</f>
        <v>7063.2173997444888</v>
      </c>
      <c r="H364" s="217">
        <f ca="1">G364*(1+('A1'!H14+$C364*('A1'!H12-'A1'!H14)))</f>
        <v>7822.7297207469073</v>
      </c>
      <c r="I364" s="217">
        <f ca="1">H364*(1+('A1'!I14+$C364*('A1'!I12-'A1'!I14)))</f>
        <v>8525.4369883873915</v>
      </c>
      <c r="J364" s="217">
        <f ca="1">I364*(1+('A1'!J14+$C364*('A1'!J12-'A1'!J14)))</f>
        <v>9215.8101614228453</v>
      </c>
      <c r="K364" s="216">
        <f ca="1">'A1'!F21+$C364*('A1'!F19-'A1'!F21)</f>
        <v>0.35566011183662982</v>
      </c>
      <c r="L364" s="216">
        <f ca="1">'A1'!G21+$C364*('A1'!G19-'A1'!G21)</f>
        <v>0.3518092434135861</v>
      </c>
      <c r="M364" s="216">
        <f ca="1">'A1'!H21+$C364*('A1'!H19-'A1'!H21)</f>
        <v>0.34238380920206424</v>
      </c>
      <c r="N364" s="216">
        <f ca="1">'A1'!I21+$C364*('A1'!I19-'A1'!I21)</f>
        <v>0.33738380920206423</v>
      </c>
      <c r="O364" s="216">
        <f ca="1">'A1'!J21+$C364*('A1'!J19-'A1'!J21)</f>
        <v>0.33238380920206423</v>
      </c>
      <c r="P364" s="216">
        <f ca="1">'A1'!F28+$C364*('A1'!F26-'A1'!F28)</f>
        <v>0.44893641447119537</v>
      </c>
      <c r="Q364" s="216">
        <f ca="1">'A1'!G28+$C364*('A1'!G26-'A1'!G28)</f>
        <v>0.44508554604815165</v>
      </c>
      <c r="R364" s="216">
        <f ca="1">'A1'!H28+$C364*('A1'!H26-'A1'!H28)</f>
        <v>0.43844739473086891</v>
      </c>
      <c r="S364" s="216">
        <f ca="1">'A1'!I28+$C364*('A1'!I26-'A1'!I28)</f>
        <v>0.43623467762510798</v>
      </c>
      <c r="T364" s="216">
        <f ca="1">'A1'!J28+$C364*('A1'!J26-'A1'!J28)</f>
        <v>0.43402196051934705</v>
      </c>
      <c r="U364" s="217">
        <f t="shared" ca="1" si="74"/>
        <v>1225.3194847502032</v>
      </c>
      <c r="V364" s="217">
        <f t="shared" ca="1" si="75"/>
        <v>1434.5762570526217</v>
      </c>
      <c r="W364" s="217">
        <f t="shared" ca="1" si="76"/>
        <v>1714.4982548541618</v>
      </c>
      <c r="X364" s="217">
        <f t="shared" ca="1" si="77"/>
        <v>1930.0013258907336</v>
      </c>
      <c r="Y364" s="217">
        <f t="shared" ca="1" si="78"/>
        <v>2152.7600810511663</v>
      </c>
      <c r="Z364" s="217">
        <f ca="1">F364*('A1'!F35+$C364*('A1'!F33-'A1'!F35))</f>
        <v>362.3675790565992</v>
      </c>
      <c r="AA364" s="217">
        <f ca="1">G364*('A1'!G35+$C364*('A1'!G33-'A1'!G35))</f>
        <v>406.66167485991264</v>
      </c>
      <c r="AB364" s="217">
        <f ca="1">H364*('A1'!H35+$C364*('A1'!H33-'A1'!H35))</f>
        <v>431.28290993776409</v>
      </c>
      <c r="AC364" s="217">
        <f ca="1">I364*('A1'!I35+$C364*('A1'!I33-'A1'!I35))</f>
        <v>449.20083270656863</v>
      </c>
      <c r="AD364" s="217">
        <f ca="1">J364*('A1'!J35+$C364*('A1'!J33-'A1'!J35))</f>
        <v>467.14461514937767</v>
      </c>
      <c r="AE364" s="217">
        <f ca="1">F364*('A1'!F43+$C364*('A1'!F41-'A1'!F43))</f>
        <v>634.27737206992106</v>
      </c>
      <c r="AF364" s="217">
        <f ca="1">G364*('A1'!G43+$C364*('A1'!G41-'A1'!G43))</f>
        <v>702.86768723575631</v>
      </c>
      <c r="AG364" s="217">
        <f ca="1">H364*('A1'!H43+$C364*('A1'!H41-'A1'!H43))</f>
        <v>700.22020561053773</v>
      </c>
      <c r="AH364" s="217">
        <f ca="1">I364*('A1'!I43+$C364*('A1'!I41-'A1'!I43))</f>
        <v>677.86585208876033</v>
      </c>
      <c r="AI364" s="217">
        <f ca="1">J364*('A1'!J43+$C364*('A1'!J41-'A1'!J43))</f>
        <v>686.67904901467614</v>
      </c>
      <c r="AJ364" s="217">
        <f ca="1">(U364-Z364)*DCF!$H$40</f>
        <v>208.83436117785214</v>
      </c>
      <c r="AK364" s="217">
        <f ca="1">(V364-AA364)*DCF!$H$40</f>
        <v>248.75532889063558</v>
      </c>
      <c r="AL364" s="217">
        <f ca="1">(W364-AB364)*DCF!$H$40</f>
        <v>310.53811346976823</v>
      </c>
      <c r="AM364" s="217">
        <f ca="1">(X364-AC364)*DCF!$H$40</f>
        <v>358.35371935056787</v>
      </c>
      <c r="AN364" s="217">
        <f ca="1">(Y364-AD364)*DCF!$H$40</f>
        <v>407.91894274823284</v>
      </c>
      <c r="AO364" s="217">
        <f ca="1">(F364-DCF!$H$7)*DCF!$H$41</f>
        <v>300.33771534528807</v>
      </c>
      <c r="AP364" s="217">
        <f ca="1">(G364-F364)*DCF!$H$41</f>
        <v>262.98194676269094</v>
      </c>
      <c r="AQ364" s="217">
        <f ca="1">(H364-G364)*DCF!$H$41</f>
        <v>252.03459005658709</v>
      </c>
      <c r="AR364" s="217">
        <f ca="1">(I364-H364)*DCF!$H$41</f>
        <v>233.18454912726807</v>
      </c>
      <c r="AS364" s="217">
        <f ca="1">(J364-I364)*DCF!$H$41</f>
        <v>229.09163530409907</v>
      </c>
      <c r="AT364" s="217">
        <f ca="1">(U364-Z364)*(1-DCF!$H$40)+Z364-AE364-AO364</f>
        <v>81.87003615714184</v>
      </c>
      <c r="AU364" s="217">
        <f ca="1">(V364-AA364)*(1-DCF!$H$40)+AA364-AF364-AP364</f>
        <v>219.97129416353886</v>
      </c>
      <c r="AV364" s="217">
        <f ca="1">(W364-AB364)*(1-DCF!$H$40)+AB364-AG364-AQ364</f>
        <v>451.70534571726859</v>
      </c>
      <c r="AW364" s="217">
        <f ca="1">(X364-AC364)*(1-DCF!$H$40)+AC364-AH364-AR364</f>
        <v>660.59720532413735</v>
      </c>
      <c r="AX364" s="217">
        <f ca="1">(Y364-AD364)*(1-DCF!$H$40)+AD364-AI364-AS364</f>
        <v>829.07045398415812</v>
      </c>
      <c r="AY364" s="218">
        <f t="shared" ca="1" si="79"/>
        <v>9.9278251255089753E-2</v>
      </c>
      <c r="AZ364" s="219">
        <f t="shared" ca="1" si="80"/>
        <v>11.355650251017952</v>
      </c>
      <c r="BA364" s="217">
        <f ca="1">SUMPRODUCT(AT364:AX364,(1+$AY364)^(-{1,2,3,4,5}))</f>
        <v>1565.413854546651</v>
      </c>
      <c r="BB364" s="217">
        <f t="shared" ca="1" si="81"/>
        <v>24445.990554770102</v>
      </c>
      <c r="BC364" s="217">
        <f t="shared" ca="1" si="82"/>
        <v>15228.932474161622</v>
      </c>
      <c r="BD364" s="217">
        <f t="shared" ca="1" si="83"/>
        <v>16794.346328708274</v>
      </c>
      <c r="BE364" s="217">
        <f ca="1">BD364-(DCF!$J$48-DCF!$J$51)</f>
        <v>16232.206328708275</v>
      </c>
      <c r="BF364" s="220">
        <f ca="1">BE364/DCF!$J$55</f>
        <v>655.06085641428433</v>
      </c>
    </row>
    <row r="365" spans="1:58" ht="15" customHeight="1">
      <c r="A365">
        <v>339</v>
      </c>
      <c r="B365" s="215">
        <f t="shared" ca="1" si="70"/>
        <v>0.11748461453106807</v>
      </c>
      <c r="C365" s="216">
        <f t="shared" ca="1" si="71"/>
        <v>0.24236812345177333</v>
      </c>
      <c r="D365" s="215">
        <f t="shared" ca="1" si="72"/>
        <v>0.87180074970200938</v>
      </c>
      <c r="E365" s="216">
        <f t="shared" ca="1" si="73"/>
        <v>0.74682096226386485</v>
      </c>
      <c r="F365" s="217">
        <f ca="1">DCF!$H$7*(1+('A1'!F14+$C365*('A1'!F12-'A1'!F14)))</f>
        <v>6152.5674107709556</v>
      </c>
      <c r="G365" s="217">
        <f ca="1">F365*(1+('A1'!G14+$C365*('A1'!G12-'A1'!G14)))</f>
        <v>6745.3993880810776</v>
      </c>
      <c r="H365" s="217">
        <f ca="1">G365*(1+('A1'!H14+$C365*('A1'!H12-'A1'!H14)))</f>
        <v>7295.2024303959852</v>
      </c>
      <c r="I365" s="217">
        <f ca="1">H365*(1+('A1'!I14+$C365*('A1'!I12-'A1'!I14)))</f>
        <v>7819.0937590088142</v>
      </c>
      <c r="J365" s="217">
        <f ca="1">I365*(1+('A1'!J14+$C365*('A1'!J12-'A1'!J14)))</f>
        <v>8342.7053826617648</v>
      </c>
      <c r="K365" s="216">
        <f ca="1">'A1'!F21+$C365*('A1'!F19-'A1'!F21)</f>
        <v>0.36666975321015249</v>
      </c>
      <c r="L365" s="216">
        <f ca="1">'A1'!G21+$C365*('A1'!G19-'A1'!G21)</f>
        <v>0.366822390741117</v>
      </c>
      <c r="M365" s="216">
        <f ca="1">'A1'!H21+$C365*('A1'!H19-'A1'!H21)</f>
        <v>0.35939870950659925</v>
      </c>
      <c r="N365" s="216">
        <f ca="1">'A1'!I21+$C365*('A1'!I19-'A1'!I21)</f>
        <v>0.35439870950659924</v>
      </c>
      <c r="O365" s="216">
        <f ca="1">'A1'!J21+$C365*('A1'!J19-'A1'!J21)</f>
        <v>0.34939870950659924</v>
      </c>
      <c r="P365" s="216">
        <f ca="1">'A1'!F28+$C365*('A1'!F26-'A1'!F28)</f>
        <v>0.4539407969137057</v>
      </c>
      <c r="Q365" s="216">
        <f ca="1">'A1'!G28+$C365*('A1'!G26-'A1'!G28)</f>
        <v>0.45409343444467021</v>
      </c>
      <c r="R365" s="216">
        <f ca="1">'A1'!H28+$C365*('A1'!H26-'A1'!H28)</f>
        <v>0.45045791259289364</v>
      </c>
      <c r="S365" s="216">
        <f ca="1">'A1'!I28+$C365*('A1'!I26-'A1'!I28)</f>
        <v>0.44924607197563476</v>
      </c>
      <c r="T365" s="216">
        <f ca="1">'A1'!J28+$C365*('A1'!J26-'A1'!J28)</f>
        <v>0.44803423135837589</v>
      </c>
      <c r="U365" s="217">
        <f t="shared" ca="1" si="74"/>
        <v>1103.70568314408</v>
      </c>
      <c r="V365" s="217">
        <f t="shared" ca="1" si="75"/>
        <v>1207.9942832067957</v>
      </c>
      <c r="W365" s="217">
        <f t="shared" ca="1" si="76"/>
        <v>1387.1344325834818</v>
      </c>
      <c r="X365" s="217">
        <f t="shared" ca="1" si="77"/>
        <v>1535.3198636610759</v>
      </c>
      <c r="Y365" s="217">
        <f t="shared" ca="1" si="78"/>
        <v>1689.9572945957361</v>
      </c>
      <c r="Z365" s="217">
        <f ca="1">F365*('A1'!F35+$C365*('A1'!F33-'A1'!F35))</f>
        <v>361.69811355746185</v>
      </c>
      <c r="AA365" s="217">
        <f ca="1">G365*('A1'!G35+$C365*('A1'!G33-'A1'!G35))</f>
        <v>401.8660641448073</v>
      </c>
      <c r="AB365" s="217">
        <f ca="1">H365*('A1'!H35+$C365*('A1'!H33-'A1'!H35))</f>
        <v>418.26277606794429</v>
      </c>
      <c r="AC365" s="217">
        <f ca="1">I365*('A1'!I35+$C365*('A1'!I33-'A1'!I35))</f>
        <v>430.76624904493798</v>
      </c>
      <c r="AD365" s="217">
        <f ca="1">J365*('A1'!J35+$C365*('A1'!J33-'A1'!J35))</f>
        <v>442.92743125177793</v>
      </c>
      <c r="AE365" s="217">
        <f ca="1">F365*('A1'!F43+$C365*('A1'!F41-'A1'!F43))</f>
        <v>646.95869082962327</v>
      </c>
      <c r="AF365" s="217">
        <f ca="1">G365*('A1'!G43+$C365*('A1'!G41-'A1'!G43))</f>
        <v>718.50048692255564</v>
      </c>
      <c r="AG365" s="217">
        <f ca="1">H365*('A1'!H43+$C365*('A1'!H41-'A1'!H43))</f>
        <v>704.11189687762226</v>
      </c>
      <c r="AH365" s="217">
        <f ca="1">I365*('A1'!I43+$C365*('A1'!I41-'A1'!I43))</f>
        <v>676.48543925458205</v>
      </c>
      <c r="AI365" s="217">
        <f ca="1">J365*('A1'!J43+$C365*('A1'!J41-'A1'!J43))</f>
        <v>680.07327975582291</v>
      </c>
      <c r="AJ365" s="217">
        <f ca="1">(U365-Z365)*DCF!$H$40</f>
        <v>179.56583183996159</v>
      </c>
      <c r="AK365" s="217">
        <f ca="1">(V365-AA365)*DCF!$H$40</f>
        <v>195.08302901300118</v>
      </c>
      <c r="AL365" s="217">
        <f ca="1">(W365-AB365)*DCF!$H$40</f>
        <v>234.46694087676008</v>
      </c>
      <c r="AM365" s="217">
        <f ca="1">(X365-AC365)*DCF!$H$40</f>
        <v>267.30197473710541</v>
      </c>
      <c r="AN365" s="217">
        <f ca="1">(Y365-AD365)*DCF!$H$40</f>
        <v>301.78122692923785</v>
      </c>
      <c r="AO365" s="217">
        <f ca="1">(F365-DCF!$H$7)*DCF!$H$41</f>
        <v>261.13194202851872</v>
      </c>
      <c r="AP365" s="217">
        <f ca="1">(G365-F365)*DCF!$H$41</f>
        <v>196.72381901137953</v>
      </c>
      <c r="AQ365" s="217">
        <f ca="1">(H365-G365)*DCF!$H$41</f>
        <v>182.44520931380768</v>
      </c>
      <c r="AR365" s="217">
        <f ca="1">(I365-H365)*DCF!$H$41</f>
        <v>173.84673373944474</v>
      </c>
      <c r="AS365" s="217">
        <f ca="1">(J365-I365)*DCF!$H$41</f>
        <v>173.75391717419572</v>
      </c>
      <c r="AT365" s="217">
        <f ca="1">(U365-Z365)*(1-DCF!$H$40)+Z365-AE365-AO365</f>
        <v>16.049218445976464</v>
      </c>
      <c r="AU365" s="217">
        <f ca="1">(V365-AA365)*(1-DCF!$H$40)+AA365-AF365-AP365</f>
        <v>97.686948259859264</v>
      </c>
      <c r="AV365" s="217">
        <f ca="1">(W365-AB365)*(1-DCF!$H$40)+AB365-AG365-AQ365</f>
        <v>266.11038551529168</v>
      </c>
      <c r="AW365" s="217">
        <f ca="1">(X365-AC365)*(1-DCF!$H$40)+AC365-AH365-AR365</f>
        <v>417.68571592994374</v>
      </c>
      <c r="AX365" s="217">
        <f ca="1">(Y365-AD365)*(1-DCF!$H$40)+AD365-AI365-AS365</f>
        <v>534.34887073647963</v>
      </c>
      <c r="AY365" s="218">
        <f t="shared" ca="1" si="79"/>
        <v>0.1074364192452773</v>
      </c>
      <c r="AZ365" s="219">
        <f t="shared" ca="1" si="80"/>
        <v>12.987283849055459</v>
      </c>
      <c r="BA365" s="217">
        <f ca="1">SUMPRODUCT(AT365:AX365,(1+$AY365)^(-{1,2,3,4,5}))</f>
        <v>888.57316042936679</v>
      </c>
      <c r="BB365" s="217">
        <f t="shared" ca="1" si="81"/>
        <v>21947.955077696661</v>
      </c>
      <c r="BC365" s="217">
        <f t="shared" ca="1" si="82"/>
        <v>13176.499635611659</v>
      </c>
      <c r="BD365" s="217">
        <f t="shared" ca="1" si="83"/>
        <v>14065.072796041026</v>
      </c>
      <c r="BE365" s="217">
        <f ca="1">BD365-(DCF!$J$48-DCF!$J$51)</f>
        <v>13502.932796041026</v>
      </c>
      <c r="BF365" s="220">
        <f ca="1">BE365/DCF!$J$55</f>
        <v>544.91931302249827</v>
      </c>
    </row>
    <row r="366" spans="1:58" ht="15" customHeight="1">
      <c r="A366">
        <v>340</v>
      </c>
      <c r="B366" s="215">
        <f t="shared" ca="1" si="70"/>
        <v>0.70982226611041965</v>
      </c>
      <c r="C366" s="216">
        <f t="shared" ca="1" si="71"/>
        <v>0.61909467456493839</v>
      </c>
      <c r="D366" s="215">
        <f t="shared" ca="1" si="72"/>
        <v>0.37164139890570391</v>
      </c>
      <c r="E366" s="216">
        <f t="shared" ca="1" si="73"/>
        <v>0.43106925134234747</v>
      </c>
      <c r="F366" s="217">
        <f ca="1">DCF!$H$7*(1+('A1'!F14+$C366*('A1'!F12-'A1'!F14)))</f>
        <v>6374.919106459588</v>
      </c>
      <c r="G366" s="217">
        <f ca="1">F366*(1+('A1'!G14+$C366*('A1'!G12-'A1'!G14)))</f>
        <v>7349.416023285874</v>
      </c>
      <c r="H366" s="217">
        <f ca="1">G366*(1+('A1'!H14+$C366*('A1'!H12-'A1'!H14)))</f>
        <v>8308.3847862033745</v>
      </c>
      <c r="I366" s="217">
        <f ca="1">H366*(1+('A1'!I14+$C366*('A1'!I12-'A1'!I14)))</f>
        <v>9186.7349352972815</v>
      </c>
      <c r="J366" s="217">
        <f ca="1">I366*(1+('A1'!J14+$C366*('A1'!J12-'A1'!J14)))</f>
        <v>10044.193789317902</v>
      </c>
      <c r="K366" s="216">
        <f ca="1">'A1'!F21+$C366*('A1'!F19-'A1'!F21)</f>
        <v>0.34594979289892841</v>
      </c>
      <c r="L366" s="216">
        <f ca="1">'A1'!G21+$C366*('A1'!G19-'A1'!G21)</f>
        <v>0.3385678994076296</v>
      </c>
      <c r="M366" s="216">
        <f ca="1">'A1'!H21+$C366*('A1'!H19-'A1'!H21)</f>
        <v>0.32737695266198025</v>
      </c>
      <c r="N366" s="216">
        <f ca="1">'A1'!I21+$C366*('A1'!I19-'A1'!I21)</f>
        <v>0.32237695266198024</v>
      </c>
      <c r="O366" s="216">
        <f ca="1">'A1'!J21+$C366*('A1'!J19-'A1'!J21)</f>
        <v>0.31737695266198024</v>
      </c>
      <c r="P366" s="216">
        <f ca="1">'A1'!F28+$C366*('A1'!F26-'A1'!F28)</f>
        <v>0.44452263313587653</v>
      </c>
      <c r="Q366" s="216">
        <f ca="1">'A1'!G28+$C366*('A1'!G26-'A1'!G28)</f>
        <v>0.43714073964457778</v>
      </c>
      <c r="R366" s="216">
        <f ca="1">'A1'!H28+$C366*('A1'!H26-'A1'!H28)</f>
        <v>0.4278543195261037</v>
      </c>
      <c r="S366" s="216">
        <f ca="1">'A1'!I28+$C366*('A1'!I26-'A1'!I28)</f>
        <v>0.42475884615327902</v>
      </c>
      <c r="T366" s="216">
        <f ca="1">'A1'!J28+$C366*('A1'!J26-'A1'!J28)</f>
        <v>0.42166337278045435</v>
      </c>
      <c r="U366" s="217">
        <f t="shared" ca="1" si="74"/>
        <v>1335.7213346008468</v>
      </c>
      <c r="V366" s="217">
        <f t="shared" ca="1" si="75"/>
        <v>1648.4105220343031</v>
      </c>
      <c r="W366" s="217">
        <f t="shared" ca="1" si="76"/>
        <v>2033.6327742908777</v>
      </c>
      <c r="X366" s="217">
        <f t="shared" ca="1" si="77"/>
        <v>2322.9963909098983</v>
      </c>
      <c r="Y366" s="217">
        <f t="shared" ca="1" si="78"/>
        <v>2621.1295424535188</v>
      </c>
      <c r="Z366" s="217">
        <f ca="1">F366*('A1'!F35+$C366*('A1'!F33-'A1'!F35))</f>
        <v>362.76175403961827</v>
      </c>
      <c r="AA366" s="217">
        <f ca="1">G366*('A1'!G35+$C366*('A1'!G33-'A1'!G35))</f>
        <v>410.16395023193905</v>
      </c>
      <c r="AB366" s="217">
        <f ca="1">H366*('A1'!H35+$C366*('A1'!H33-'A1'!H35))</f>
        <v>441.92264264307897</v>
      </c>
      <c r="AC366" s="217">
        <f ca="1">I366*('A1'!I35+$C366*('A1'!I33-'A1'!I35))</f>
        <v>464.58112214625567</v>
      </c>
      <c r="AD366" s="217">
        <f ca="1">J366*('A1'!J35+$C366*('A1'!J33-'A1'!J35))</f>
        <v>487.85516957862319</v>
      </c>
      <c r="AE366" s="217">
        <f ca="1">F366*('A1'!F43+$C366*('A1'!F41-'A1'!F43))</f>
        <v>622.30753231872654</v>
      </c>
      <c r="AF366" s="217">
        <f ca="1">G366*('A1'!G43+$C366*('A1'!G41-'A1'!G43))</f>
        <v>685.93339143662752</v>
      </c>
      <c r="AG366" s="217">
        <f ca="1">H366*('A1'!H43+$C366*('A1'!H41-'A1'!H43))</f>
        <v>692.35171541323416</v>
      </c>
      <c r="AH366" s="217">
        <f ca="1">I366*('A1'!I43+$C366*('A1'!I41-'A1'!I43))</f>
        <v>673.67876522536403</v>
      </c>
      <c r="AI366" s="217">
        <f ca="1">J366*('A1'!J43+$C366*('A1'!J41-'A1'!J43))</f>
        <v>686.33670005433828</v>
      </c>
      <c r="AJ366" s="217">
        <f ca="1">(U366-Z366)*DCF!$H$40</f>
        <v>235.4562184958173</v>
      </c>
      <c r="AK366" s="217">
        <f ca="1">(V366-AA366)*DCF!$H$40</f>
        <v>299.65567037617211</v>
      </c>
      <c r="AL366" s="217">
        <f ca="1">(W366-AB366)*DCF!$H$40</f>
        <v>385.19385185876729</v>
      </c>
      <c r="AM366" s="217">
        <f ca="1">(X366-AC366)*DCF!$H$40</f>
        <v>449.73649504080151</v>
      </c>
      <c r="AN366" s="217">
        <f ca="1">(Y366-AD366)*DCF!$H$40</f>
        <v>516.25239823572474</v>
      </c>
      <c r="AO366" s="217">
        <f ca="1">(F366-DCF!$H$7)*DCF!$H$41</f>
        <v>334.91654949519994</v>
      </c>
      <c r="AP366" s="217">
        <f ca="1">(G366-F366)*DCF!$H$41</f>
        <v>323.37451829558796</v>
      </c>
      <c r="AQ366" s="217">
        <f ca="1">(H366-G366)*DCF!$H$41</f>
        <v>318.22169615364948</v>
      </c>
      <c r="AR366" s="217">
        <f ca="1">(I366-H366)*DCF!$H$41</f>
        <v>291.46942535553694</v>
      </c>
      <c r="AS366" s="217">
        <f ca="1">(J366-I366)*DCF!$H$41</f>
        <v>284.53691242066094</v>
      </c>
      <c r="AT366" s="217">
        <f ca="1">(U366-Z366)*(1-DCF!$H$40)+Z366-AE366-AO366</f>
        <v>143.0410342911029</v>
      </c>
      <c r="AU366" s="217">
        <f ca="1">(V366-AA366)*(1-DCF!$H$40)+AA366-AF366-AP366</f>
        <v>339.4469419259155</v>
      </c>
      <c r="AV366" s="217">
        <f ca="1">(W366-AB366)*(1-DCF!$H$40)+AB366-AG366-AQ366</f>
        <v>637.86551086522672</v>
      </c>
      <c r="AW366" s="217">
        <f ca="1">(X366-AC366)*(1-DCF!$H$40)+AC366-AH366-AR366</f>
        <v>908.11170528819594</v>
      </c>
      <c r="AX366" s="217">
        <f ca="1">(Y366-AD366)*(1-DCF!$H$40)+AD366-AI366-AS366</f>
        <v>1134.0035317427948</v>
      </c>
      <c r="AY366" s="218">
        <f t="shared" ca="1" si="79"/>
        <v>0.10112138502684695</v>
      </c>
      <c r="AZ366" s="219">
        <f t="shared" ca="1" si="80"/>
        <v>11.724277005369389</v>
      </c>
      <c r="BA366" s="217">
        <f ca="1">SUMPRODUCT(AT366:AX366,(1+$AY366)^(-{1,2,3,4,5}))</f>
        <v>2205.9220992712289</v>
      </c>
      <c r="BB366" s="217">
        <f t="shared" ca="1" si="81"/>
        <v>30730.848822682179</v>
      </c>
      <c r="BC366" s="217">
        <f t="shared" ca="1" si="82"/>
        <v>18984.474060672313</v>
      </c>
      <c r="BD366" s="217">
        <f t="shared" ca="1" si="83"/>
        <v>21190.396159943542</v>
      </c>
      <c r="BE366" s="217">
        <f ca="1">BD366-(DCF!$J$48-DCF!$J$51)</f>
        <v>20628.256159943543</v>
      </c>
      <c r="BF366" s="220">
        <f ca="1">BE366/DCF!$J$55</f>
        <v>832.4662016257879</v>
      </c>
    </row>
    <row r="367" spans="1:58" ht="15" customHeight="1">
      <c r="A367">
        <v>341</v>
      </c>
      <c r="B367" s="215">
        <f t="shared" ca="1" si="70"/>
        <v>0.22005398608942206</v>
      </c>
      <c r="C367" s="216">
        <f t="shared" ca="1" si="71"/>
        <v>0.33170317008541089</v>
      </c>
      <c r="D367" s="215">
        <f t="shared" ca="1" si="72"/>
        <v>0.43949477639029066</v>
      </c>
      <c r="E367" s="216">
        <f t="shared" ca="1" si="73"/>
        <v>0.46877221354848386</v>
      </c>
      <c r="F367" s="217">
        <f ca="1">DCF!$H$7*(1+('A1'!F14+$C367*('A1'!F12-'A1'!F14)))</f>
        <v>6205.2947777290792</v>
      </c>
      <c r="G367" s="217">
        <f ca="1">F367*(1+('A1'!G14+$C367*('A1'!G12-'A1'!G14)))</f>
        <v>6886.3598567559011</v>
      </c>
      <c r="H367" s="217">
        <f ca="1">G367*(1+('A1'!H14+$C367*('A1'!H12-'A1'!H14)))</f>
        <v>7527.6274109222268</v>
      </c>
      <c r="I367" s="217">
        <f ca="1">H367*(1+('A1'!I14+$C367*('A1'!I12-'A1'!I14)))</f>
        <v>8128.7331902565647</v>
      </c>
      <c r="J367" s="217">
        <f ca="1">I367*(1+('A1'!J14+$C367*('A1'!J12-'A1'!J14)))</f>
        <v>8723.9127095284548</v>
      </c>
      <c r="K367" s="216">
        <f ca="1">'A1'!F21+$C367*('A1'!F19-'A1'!F21)</f>
        <v>0.36175632564530241</v>
      </c>
      <c r="L367" s="216">
        <f ca="1">'A1'!G21+$C367*('A1'!G19-'A1'!G21)</f>
        <v>0.36012226224359417</v>
      </c>
      <c r="M367" s="216">
        <f ca="1">'A1'!H21+$C367*('A1'!H19-'A1'!H21)</f>
        <v>0.35180523054274004</v>
      </c>
      <c r="N367" s="216">
        <f ca="1">'A1'!I21+$C367*('A1'!I19-'A1'!I21)</f>
        <v>0.34680523054274004</v>
      </c>
      <c r="O367" s="216">
        <f ca="1">'A1'!J21+$C367*('A1'!J19-'A1'!J21)</f>
        <v>0.34180523054274004</v>
      </c>
      <c r="P367" s="216">
        <f ca="1">'A1'!F28+$C367*('A1'!F26-'A1'!F28)</f>
        <v>0.45170742074786474</v>
      </c>
      <c r="Q367" s="216">
        <f ca="1">'A1'!G28+$C367*('A1'!G26-'A1'!G28)</f>
        <v>0.4500733573461565</v>
      </c>
      <c r="R367" s="216">
        <f ca="1">'A1'!H28+$C367*('A1'!H26-'A1'!H28)</f>
        <v>0.44509780979487534</v>
      </c>
      <c r="S367" s="216">
        <f ca="1">'A1'!I28+$C367*('A1'!I26-'A1'!I28)</f>
        <v>0.44343929394444831</v>
      </c>
      <c r="T367" s="216">
        <f ca="1">'A1'!J28+$C367*('A1'!J26-'A1'!J28)</f>
        <v>0.44178077809402128</v>
      </c>
      <c r="U367" s="217">
        <f t="shared" ca="1" si="74"/>
        <v>1157.5124403636266</v>
      </c>
      <c r="V367" s="217">
        <f t="shared" ca="1" si="75"/>
        <v>1307.0612658935668</v>
      </c>
      <c r="W367" s="217">
        <f t="shared" ca="1" si="76"/>
        <v>1528.8382406295323</v>
      </c>
      <c r="X367" s="217">
        <f t="shared" ca="1" si="77"/>
        <v>1705.0462956390402</v>
      </c>
      <c r="Y367" s="217">
        <f t="shared" ca="1" si="78"/>
        <v>1887.9767697735392</v>
      </c>
      <c r="Z367" s="217">
        <f ca="1">F367*('A1'!F35+$C367*('A1'!F33-'A1'!F35))</f>
        <v>362.02610691830881</v>
      </c>
      <c r="AA367" s="217">
        <f ca="1">G367*('A1'!G35+$C367*('A1'!G33-'A1'!G35))</f>
        <v>404.1120371705174</v>
      </c>
      <c r="AB367" s="217">
        <f ca="1">H367*('A1'!H35+$C367*('A1'!H33-'A1'!H35))</f>
        <v>424.19132802566151</v>
      </c>
      <c r="AC367" s="217">
        <f ca="1">I367*('A1'!I35+$C367*('A1'!I33-'A1'!I35))</f>
        <v>439.11060621904164</v>
      </c>
      <c r="AD367" s="217">
        <f ca="1">J367*('A1'!J35+$C367*('A1'!J33-'A1'!J35))</f>
        <v>453.81411771800555</v>
      </c>
      <c r="AE367" s="217">
        <f ca="1">F367*('A1'!F43+$C367*('A1'!F41-'A1'!F43))</f>
        <v>641.41610656845512</v>
      </c>
      <c r="AF367" s="217">
        <f ca="1">G367*('A1'!G43+$C367*('A1'!G41-'A1'!G43))</f>
        <v>711.98342470770888</v>
      </c>
      <c r="AG367" s="217">
        <f ca="1">H367*('A1'!H43+$C367*('A1'!H41-'A1'!H43))</f>
        <v>703.00805250696806</v>
      </c>
      <c r="AH367" s="217">
        <f ca="1">I367*('A1'!I43+$C367*('A1'!I41-'A1'!I43))</f>
        <v>677.85822319484271</v>
      </c>
      <c r="AI367" s="217">
        <f ca="1">J367*('A1'!J43+$C367*('A1'!J41-'A1'!J43))</f>
        <v>683.87091131209615</v>
      </c>
      <c r="AJ367" s="217">
        <f ca="1">(U367-Z367)*DCF!$H$40</f>
        <v>192.5076926937669</v>
      </c>
      <c r="AK367" s="217">
        <f ca="1">(V367-AA367)*DCF!$H$40</f>
        <v>218.51371335097795</v>
      </c>
      <c r="AL367" s="217">
        <f ca="1">(W367-AB367)*DCF!$H$40</f>
        <v>267.32455285013674</v>
      </c>
      <c r="AM367" s="217">
        <f ca="1">(X367-AC367)*DCF!$H$40</f>
        <v>306.35643683963968</v>
      </c>
      <c r="AN367" s="217">
        <f ca="1">(Y367-AD367)*DCF!$H$40</f>
        <v>347.06736179743916</v>
      </c>
      <c r="AO367" s="217">
        <f ca="1">(F367-DCF!$H$7)*DCF!$H$41</f>
        <v>278.62885412405217</v>
      </c>
      <c r="AP367" s="217">
        <f ca="1">(G367-F367)*DCF!$H$41</f>
        <v>226.00286163604653</v>
      </c>
      <c r="AQ367" s="217">
        <f ca="1">(H367-G367)*DCF!$H$41</f>
        <v>212.79655465969131</v>
      </c>
      <c r="AR367" s="217">
        <f ca="1">(I367-H367)*DCF!$H$41</f>
        <v>199.46937592167484</v>
      </c>
      <c r="AS367" s="217">
        <f ca="1">(J367-I367)*DCF!$H$41</f>
        <v>197.50282122057862</v>
      </c>
      <c r="AT367" s="217">
        <f ca="1">(U367-Z367)*(1-DCF!$H$40)+Z367-AE367-AO367</f>
        <v>44.959786977352337</v>
      </c>
      <c r="AU367" s="217">
        <f ca="1">(V367-AA367)*(1-DCF!$H$40)+AA367-AF367-AP367</f>
        <v>150.56126619883344</v>
      </c>
      <c r="AV367" s="217">
        <f ca="1">(W367-AB367)*(1-DCF!$H$40)+AB367-AG367-AQ367</f>
        <v>345.70908061273633</v>
      </c>
      <c r="AW367" s="217">
        <f ca="1">(X367-AC367)*(1-DCF!$H$40)+AC367-AH367-AR367</f>
        <v>521.36225968288295</v>
      </c>
      <c r="AX367" s="217">
        <f ca="1">(Y367-AD367)*(1-DCF!$H$40)+AD367-AI367-AS367</f>
        <v>659.53567544342525</v>
      </c>
      <c r="AY367" s="218">
        <f t="shared" ca="1" si="79"/>
        <v>0.10187544427096967</v>
      </c>
      <c r="AZ367" s="219">
        <f t="shared" ca="1" si="80"/>
        <v>11.875088854193935</v>
      </c>
      <c r="BA367" s="217">
        <f ca="1">SUMPRODUCT(AT367:AX367,(1+$AY367)^(-{1,2,3,4,5}))</f>
        <v>1182.9486452452447</v>
      </c>
      <c r="BB367" s="217">
        <f t="shared" ca="1" si="81"/>
        <v>22419.891895714823</v>
      </c>
      <c r="BC367" s="217">
        <f t="shared" ca="1" si="82"/>
        <v>13802.920621731455</v>
      </c>
      <c r="BD367" s="217">
        <f t="shared" ca="1" si="83"/>
        <v>14985.869266976701</v>
      </c>
      <c r="BE367" s="217">
        <f ca="1">BD367-(DCF!$J$48-DCF!$J$51)</f>
        <v>14423.729266976701</v>
      </c>
      <c r="BF367" s="220">
        <f ca="1">BE367/DCF!$J$55</f>
        <v>582.07863151684205</v>
      </c>
    </row>
    <row r="368" spans="1:58" ht="15" customHeight="1">
      <c r="A368">
        <v>342</v>
      </c>
      <c r="B368" s="215">
        <f t="shared" ca="1" si="70"/>
        <v>0.26650270633140616</v>
      </c>
      <c r="C368" s="216">
        <f t="shared" ca="1" si="71"/>
        <v>0.36503609844192542</v>
      </c>
      <c r="D368" s="215">
        <f t="shared" ca="1" si="72"/>
        <v>0.24640697460776906</v>
      </c>
      <c r="E368" s="216">
        <f t="shared" ca="1" si="73"/>
        <v>0.35100354315004362</v>
      </c>
      <c r="F368" s="217">
        <f ca="1">DCF!$H$7*(1+('A1'!F14+$C368*('A1'!F12-'A1'!F14)))</f>
        <v>6224.968552036833</v>
      </c>
      <c r="G368" s="217">
        <f ca="1">F368*(1+('A1'!G14+$C368*('A1'!G12-'A1'!G14)))</f>
        <v>6939.3174001329244</v>
      </c>
      <c r="H368" s="217">
        <f ca="1">G368*(1+('A1'!H14+$C368*('A1'!H12-'A1'!H14)))</f>
        <v>7615.5864455868796</v>
      </c>
      <c r="I368" s="217">
        <f ca="1">H368*(1+('A1'!I14+$C368*('A1'!I12-'A1'!I14)))</f>
        <v>8246.5625245762058</v>
      </c>
      <c r="J368" s="217">
        <f ca="1">I368*(1+('A1'!J14+$C368*('A1'!J12-'A1'!J14)))</f>
        <v>8869.6111614720248</v>
      </c>
      <c r="K368" s="216">
        <f ca="1">'A1'!F21+$C368*('A1'!F19-'A1'!F21)</f>
        <v>0.35992301458569409</v>
      </c>
      <c r="L368" s="216">
        <f ca="1">'A1'!G21+$C368*('A1'!G19-'A1'!G21)</f>
        <v>0.35762229261685557</v>
      </c>
      <c r="M368" s="216">
        <f ca="1">'A1'!H21+$C368*('A1'!H19-'A1'!H21)</f>
        <v>0.34897193163243634</v>
      </c>
      <c r="N368" s="216">
        <f ca="1">'A1'!I21+$C368*('A1'!I19-'A1'!I21)</f>
        <v>0.34397193163243633</v>
      </c>
      <c r="O368" s="216">
        <f ca="1">'A1'!J21+$C368*('A1'!J19-'A1'!J21)</f>
        <v>0.33897193163243633</v>
      </c>
      <c r="P368" s="216">
        <f ca="1">'A1'!F28+$C368*('A1'!F26-'A1'!F28)</f>
        <v>0.45087409753895186</v>
      </c>
      <c r="Q368" s="216">
        <f ca="1">'A1'!G28+$C368*('A1'!G26-'A1'!G28)</f>
        <v>0.44857337557011334</v>
      </c>
      <c r="R368" s="216">
        <f ca="1">'A1'!H28+$C368*('A1'!H26-'A1'!H28)</f>
        <v>0.44309783409348452</v>
      </c>
      <c r="S368" s="216">
        <f ca="1">'A1'!I28+$C368*('A1'!I26-'A1'!I28)</f>
        <v>0.44127265360127488</v>
      </c>
      <c r="T368" s="216">
        <f ca="1">'A1'!J28+$C368*('A1'!J26-'A1'!J28)</f>
        <v>0.43944747310906523</v>
      </c>
      <c r="U368" s="217">
        <f t="shared" ca="1" si="74"/>
        <v>1177.78202697863</v>
      </c>
      <c r="V368" s="217">
        <f t="shared" ca="1" si="75"/>
        <v>1344.8697719713018</v>
      </c>
      <c r="W368" s="217">
        <f t="shared" ca="1" si="76"/>
        <v>1583.5106737653816</v>
      </c>
      <c r="X368" s="217">
        <f t="shared" ca="1" si="77"/>
        <v>1770.9939553614965</v>
      </c>
      <c r="Y368" s="217">
        <f t="shared" ca="1" si="78"/>
        <v>1965.3337208703929</v>
      </c>
      <c r="Z368" s="217">
        <f ca="1">F368*('A1'!F35+$C368*('A1'!F33-'A1'!F35))</f>
        <v>362.13642195641398</v>
      </c>
      <c r="AA368" s="217">
        <f ca="1">G368*('A1'!G35+$C368*('A1'!G33-'A1'!G35))</f>
        <v>404.90666531229442</v>
      </c>
      <c r="AB368" s="217">
        <f ca="1">H368*('A1'!H35+$C368*('A1'!H33-'A1'!H35))</f>
        <v>426.35558313732605</v>
      </c>
      <c r="AC368" s="217">
        <f ca="1">I368*('A1'!I35+$C368*('A1'!I33-'A1'!I35))</f>
        <v>442.17711031107564</v>
      </c>
      <c r="AD368" s="217">
        <f ca="1">J368*('A1'!J35+$C368*('A1'!J33-'A1'!J35))</f>
        <v>457.84548600546498</v>
      </c>
      <c r="AE368" s="217">
        <f ca="1">F368*('A1'!F43+$C368*('A1'!F41-'A1'!F43))</f>
        <v>639.29977606086754</v>
      </c>
      <c r="AF368" s="217">
        <f ca="1">G368*('A1'!G43+$C368*('A1'!G41-'A1'!G43))</f>
        <v>709.36295377947226</v>
      </c>
      <c r="AG368" s="217">
        <f ca="1">H368*('A1'!H43+$C368*('A1'!H41-'A1'!H43))</f>
        <v>702.3378380660738</v>
      </c>
      <c r="AH368" s="217">
        <f ca="1">I368*('A1'!I43+$C368*('A1'!I41-'A1'!I43))</f>
        <v>678.06318450123524</v>
      </c>
      <c r="AI368" s="217">
        <f ca="1">J368*('A1'!J43+$C368*('A1'!J41-'A1'!J43))</f>
        <v>684.94451567465762</v>
      </c>
      <c r="AJ368" s="217">
        <f ca="1">(U368-Z368)*DCF!$H$40</f>
        <v>197.38623641537629</v>
      </c>
      <c r="AK368" s="217">
        <f ca="1">(V368-AA368)*DCF!$H$40</f>
        <v>227.47107181147979</v>
      </c>
      <c r="AL368" s="217">
        <f ca="1">(W368-AB368)*DCF!$H$40</f>
        <v>280.03153193198943</v>
      </c>
      <c r="AM368" s="217">
        <f ca="1">(X368-AC368)*DCF!$H$40</f>
        <v>321.57367650220186</v>
      </c>
      <c r="AN368" s="217">
        <f ca="1">(Y368-AD368)*DCF!$H$40</f>
        <v>364.81215283731257</v>
      </c>
      <c r="AO368" s="217">
        <f ca="1">(F368-DCF!$H$7)*DCF!$H$41</f>
        <v>285.15734813975985</v>
      </c>
      <c r="AP368" s="217">
        <f ca="1">(G368-F368)*DCF!$H$41</f>
        <v>237.0476608591058</v>
      </c>
      <c r="AQ368" s="217">
        <f ca="1">(H368-G368)*DCF!$H$41</f>
        <v>224.41135834899026</v>
      </c>
      <c r="AR368" s="217">
        <f ca="1">(I368-H368)*DCF!$H$41</f>
        <v>209.38145834645539</v>
      </c>
      <c r="AS368" s="217">
        <f ca="1">(J368-I368)*DCF!$H$41</f>
        <v>206.75083661329191</v>
      </c>
      <c r="AT368" s="217">
        <f ca="1">(U368-Z368)*(1-DCF!$H$40)+Z368-AE368-AO368</f>
        <v>55.93866636262635</v>
      </c>
      <c r="AU368" s="217">
        <f ca="1">(V368-AA368)*(1-DCF!$H$40)+AA368-AF368-AP368</f>
        <v>170.98808552124399</v>
      </c>
      <c r="AV368" s="217">
        <f ca="1">(W368-AB368)*(1-DCF!$H$40)+AB368-AG368-AQ368</f>
        <v>376.72994541832827</v>
      </c>
      <c r="AW368" s="217">
        <f ca="1">(X368-AC368)*(1-DCF!$H$40)+AC368-AH368-AR368</f>
        <v>561.97563601160414</v>
      </c>
      <c r="AX368" s="217">
        <f ca="1">(Y368-AD368)*(1-DCF!$H$40)+AD368-AI368-AS368</f>
        <v>708.82621574513075</v>
      </c>
      <c r="AY368" s="218">
        <f t="shared" ca="1" si="79"/>
        <v>9.9520070863000867E-2</v>
      </c>
      <c r="AZ368" s="219">
        <f t="shared" ca="1" si="80"/>
        <v>11.404014172600174</v>
      </c>
      <c r="BA368" s="217">
        <f ca="1">SUMPRODUCT(AT368:AX368,(1+$AY368)^(-{1,2,3,4,5}))</f>
        <v>1301.3191932537927</v>
      </c>
      <c r="BB368" s="217">
        <f t="shared" ca="1" si="81"/>
        <v>22412.693606694997</v>
      </c>
      <c r="BC368" s="217">
        <f t="shared" ca="1" si="82"/>
        <v>13946.917977090885</v>
      </c>
      <c r="BD368" s="217">
        <f t="shared" ca="1" si="83"/>
        <v>15248.237170344677</v>
      </c>
      <c r="BE368" s="217">
        <f ca="1">BD368-(DCF!$J$48-DCF!$J$51)</f>
        <v>14686.097170344678</v>
      </c>
      <c r="BF368" s="220">
        <f ca="1">BE368/DCF!$J$55</f>
        <v>592.6666526395087</v>
      </c>
    </row>
    <row r="369" spans="1:58" ht="15" customHeight="1">
      <c r="A369">
        <v>343</v>
      </c>
      <c r="B369" s="215">
        <f t="shared" ca="1" si="70"/>
        <v>0.83433183611698003</v>
      </c>
      <c r="C369" s="216">
        <f t="shared" ca="1" si="71"/>
        <v>0.71219089322693419</v>
      </c>
      <c r="D369" s="215">
        <f t="shared" ca="1" si="72"/>
        <v>0.17480190770495996</v>
      </c>
      <c r="E369" s="216">
        <f t="shared" ca="1" si="73"/>
        <v>0.29563652320455941</v>
      </c>
      <c r="F369" s="217">
        <f ca="1">DCF!$H$7*(1+('A1'!F14+$C369*('A1'!F12-'A1'!F14)))</f>
        <v>6429.8663938767586</v>
      </c>
      <c r="G369" s="217">
        <f ca="1">F369*(1+('A1'!G14+$C369*('A1'!G12-'A1'!G14)))</f>
        <v>7502.5522210671043</v>
      </c>
      <c r="H369" s="217">
        <f ca="1">G369*(1+('A1'!H14+$C369*('A1'!H12-'A1'!H14)))</f>
        <v>8572.3022499349154</v>
      </c>
      <c r="I369" s="217">
        <f ca="1">H369*(1+('A1'!I14+$C369*('A1'!I12-'A1'!I14)))</f>
        <v>9550.377766106978</v>
      </c>
      <c r="J369" s="217">
        <f ca="1">I369*(1+('A1'!J14+$C369*('A1'!J12-'A1'!J14)))</f>
        <v>10504.015099445212</v>
      </c>
      <c r="K369" s="216">
        <f ca="1">'A1'!F21+$C369*('A1'!F19-'A1'!F21)</f>
        <v>0.34082950087251862</v>
      </c>
      <c r="L369" s="216">
        <f ca="1">'A1'!G21+$C369*('A1'!G19-'A1'!G21)</f>
        <v>0.33158568300797991</v>
      </c>
      <c r="M369" s="216">
        <f ca="1">'A1'!H21+$C369*('A1'!H19-'A1'!H21)</f>
        <v>0.31946377407571058</v>
      </c>
      <c r="N369" s="216">
        <f ca="1">'A1'!I21+$C369*('A1'!I19-'A1'!I21)</f>
        <v>0.31446377407571058</v>
      </c>
      <c r="O369" s="216">
        <f ca="1">'A1'!J21+$C369*('A1'!J19-'A1'!J21)</f>
        <v>0.30946377407571057</v>
      </c>
      <c r="P369" s="216">
        <f ca="1">'A1'!F28+$C369*('A1'!F26-'A1'!F28)</f>
        <v>0.44219522766932667</v>
      </c>
      <c r="Q369" s="216">
        <f ca="1">'A1'!G28+$C369*('A1'!G26-'A1'!G28)</f>
        <v>0.43295140980478797</v>
      </c>
      <c r="R369" s="216">
        <f ca="1">'A1'!H28+$C369*('A1'!H26-'A1'!H28)</f>
        <v>0.422268546406384</v>
      </c>
      <c r="S369" s="216">
        <f ca="1">'A1'!I28+$C369*('A1'!I26-'A1'!I28)</f>
        <v>0.41870759194024931</v>
      </c>
      <c r="T369" s="216">
        <f ca="1">'A1'!J28+$C369*('A1'!J26-'A1'!J28)</f>
        <v>0.41514663747411462</v>
      </c>
      <c r="U369" s="217">
        <f t="shared" ca="1" si="74"/>
        <v>1395.1220062510761</v>
      </c>
      <c r="V369" s="217">
        <f t="shared" ca="1" si="75"/>
        <v>1766.5727572964854</v>
      </c>
      <c r="W369" s="217">
        <f t="shared" ca="1" si="76"/>
        <v>2213.9486102168103</v>
      </c>
      <c r="X369" s="217">
        <f t="shared" ca="1" si="77"/>
        <v>2548.3142533618734</v>
      </c>
      <c r="Y369" s="217">
        <f t="shared" ca="1" si="78"/>
        <v>2892.6963953106392</v>
      </c>
      <c r="Z369" s="217">
        <f ca="1">F369*('A1'!F35+$C369*('A1'!F33-'A1'!F35))</f>
        <v>362.89552218068081</v>
      </c>
      <c r="AA369" s="217">
        <f ca="1">G369*('A1'!G35+$C369*('A1'!G33-'A1'!G35))</f>
        <v>411.72574402812546</v>
      </c>
      <c r="AB369" s="217">
        <f ca="1">H369*('A1'!H35+$C369*('A1'!H33-'A1'!H35))</f>
        <v>447.1818634357785</v>
      </c>
      <c r="AC369" s="217">
        <f ca="1">I369*('A1'!I35+$C369*('A1'!I33-'A1'!I35))</f>
        <v>472.30160557142415</v>
      </c>
      <c r="AD369" s="217">
        <f ca="1">J369*('A1'!J35+$C369*('A1'!J33-'A1'!J35))</f>
        <v>498.45447881521483</v>
      </c>
      <c r="AE369" s="217">
        <f ca="1">F369*('A1'!F43+$C369*('A1'!F41-'A1'!F43))</f>
        <v>615.69945751874479</v>
      </c>
      <c r="AF369" s="217">
        <f ca="1">G369*('A1'!G43+$C369*('A1'!G41-'A1'!G43))</f>
        <v>675.77977754959454</v>
      </c>
      <c r="AG369" s="217">
        <f ca="1">H369*('A1'!H43+$C369*('A1'!H41-'A1'!H43))</f>
        <v>686.41269036943197</v>
      </c>
      <c r="AH369" s="217">
        <f ca="1">I369*('A1'!I43+$C369*('A1'!I41-'A1'!I43))</f>
        <v>669.2266652637195</v>
      </c>
      <c r="AI369" s="217">
        <f ca="1">J369*('A1'!J43+$C369*('A1'!J41-'A1'!J43))</f>
        <v>683.53112258506087</v>
      </c>
      <c r="AJ369" s="217">
        <f ca="1">(U369-Z369)*DCF!$H$40</f>
        <v>249.79880914503562</v>
      </c>
      <c r="AK369" s="217">
        <f ca="1">(V369-AA369)*DCF!$H$40</f>
        <v>327.87297721094308</v>
      </c>
      <c r="AL369" s="217">
        <f ca="1">(W369-AB369)*DCF!$H$40</f>
        <v>427.5575527210097</v>
      </c>
      <c r="AM369" s="217">
        <f ca="1">(X369-AC369)*DCF!$H$40</f>
        <v>502.39506076528869</v>
      </c>
      <c r="AN369" s="217">
        <f ca="1">(Y369-AD369)*DCF!$H$40</f>
        <v>579.40654379189266</v>
      </c>
      <c r="AO369" s="217">
        <f ca="1">(F369-DCF!$H$7)*DCF!$H$41</f>
        <v>353.15011421292621</v>
      </c>
      <c r="AP369" s="217">
        <f ca="1">(G369-F369)*DCF!$H$41</f>
        <v>355.95727052671333</v>
      </c>
      <c r="AQ369" s="217">
        <f ca="1">(H369-G369)*DCF!$H$41</f>
        <v>354.9830628591771</v>
      </c>
      <c r="AR369" s="217">
        <f ca="1">(I369-H369)*DCF!$H$41</f>
        <v>324.5620313801673</v>
      </c>
      <c r="AS369" s="217">
        <f ca="1">(J369-I369)*DCF!$H$41</f>
        <v>316.45252845054699</v>
      </c>
      <c r="AT369" s="217">
        <f ca="1">(U369-Z369)*(1-DCF!$H$40)+Z369-AE369-AO369</f>
        <v>176.47362537436942</v>
      </c>
      <c r="AU369" s="217">
        <f ca="1">(V369-AA369)*(1-DCF!$H$40)+AA369-AF369-AP369</f>
        <v>406.96273200923434</v>
      </c>
      <c r="AV369" s="217">
        <f ca="1">(W369-AB369)*(1-DCF!$H$40)+AB369-AG369-AQ369</f>
        <v>744.99530426719139</v>
      </c>
      <c r="AW369" s="217">
        <f ca="1">(X369-AC369)*(1-DCF!$H$40)+AC369-AH369-AR369</f>
        <v>1052.1304959526979</v>
      </c>
      <c r="AX369" s="217">
        <f ca="1">(Y369-AD369)*(1-DCF!$H$40)+AD369-AI369-AS369</f>
        <v>1313.3062004831386</v>
      </c>
      <c r="AY369" s="218">
        <f t="shared" ca="1" si="79"/>
        <v>9.8412730464091186E-2</v>
      </c>
      <c r="AZ369" s="219">
        <f t="shared" ca="1" si="80"/>
        <v>11.182546092818237</v>
      </c>
      <c r="BA369" s="217">
        <f ca="1">SUMPRODUCT(AT369:AX369,(1+$AY369)^(-{1,2,3,4,5}))</f>
        <v>2604.2748855154096</v>
      </c>
      <c r="BB369" s="217">
        <f t="shared" ca="1" si="81"/>
        <v>32347.710773090388</v>
      </c>
      <c r="BC369" s="217">
        <f t="shared" ca="1" si="82"/>
        <v>20230.926066609147</v>
      </c>
      <c r="BD369" s="217">
        <f t="shared" ca="1" si="83"/>
        <v>22835.200952124556</v>
      </c>
      <c r="BE369" s="217">
        <f ca="1">BD369-(DCF!$J$48-DCF!$J$51)</f>
        <v>22273.060952124557</v>
      </c>
      <c r="BF369" s="220">
        <f ca="1">BE369/DCF!$J$55</f>
        <v>898.84332953937542</v>
      </c>
    </row>
    <row r="370" spans="1:58" ht="15" customHeight="1">
      <c r="A370">
        <v>344</v>
      </c>
      <c r="B370" s="215">
        <f t="shared" ca="1" si="70"/>
        <v>0.46167091648685399</v>
      </c>
      <c r="C370" s="216">
        <f t="shared" ca="1" si="71"/>
        <v>0.48045338821099698</v>
      </c>
      <c r="D370" s="215">
        <f t="shared" ca="1" si="72"/>
        <v>0.51723537050305046</v>
      </c>
      <c r="E370" s="216">
        <f t="shared" ca="1" si="73"/>
        <v>0.50869325798593523</v>
      </c>
      <c r="F370" s="217">
        <f ca="1">DCF!$H$7*(1+('A1'!F14+$C370*('A1'!F12-'A1'!F14)))</f>
        <v>6293.0901909712502</v>
      </c>
      <c r="G370" s="217">
        <f ca="1">F370*(1+('A1'!G14+$C370*('A1'!G12-'A1'!G14)))</f>
        <v>7124.2060781149539</v>
      </c>
      <c r="H370" s="217">
        <f ca="1">G370*(1+('A1'!H14+$C370*('A1'!H12-'A1'!H14)))</f>
        <v>7925.3867453313842</v>
      </c>
      <c r="I370" s="217">
        <f ca="1">H370*(1+('A1'!I14+$C370*('A1'!I12-'A1'!I14)))</f>
        <v>8664.3561849188827</v>
      </c>
      <c r="J370" s="217">
        <f ca="1">I370*(1+('A1'!J14+$C370*('A1'!J12-'A1'!J14)))</f>
        <v>9388.971344164609</v>
      </c>
      <c r="K370" s="216">
        <f ca="1">'A1'!F21+$C370*('A1'!F19-'A1'!F21)</f>
        <v>0.35357506364839519</v>
      </c>
      <c r="L370" s="216">
        <f ca="1">'A1'!G21+$C370*('A1'!G19-'A1'!G21)</f>
        <v>0.34896599588417521</v>
      </c>
      <c r="M370" s="216">
        <f ca="1">'A1'!H21+$C370*('A1'!H19-'A1'!H21)</f>
        <v>0.33916146200206526</v>
      </c>
      <c r="N370" s="216">
        <f ca="1">'A1'!I21+$C370*('A1'!I19-'A1'!I21)</f>
        <v>0.33416146200206526</v>
      </c>
      <c r="O370" s="216">
        <f ca="1">'A1'!J21+$C370*('A1'!J19-'A1'!J21)</f>
        <v>0.32916146200206525</v>
      </c>
      <c r="P370" s="216">
        <f ca="1">'A1'!F28+$C370*('A1'!F26-'A1'!F28)</f>
        <v>0.44798866529472509</v>
      </c>
      <c r="Q370" s="216">
        <f ca="1">'A1'!G28+$C370*('A1'!G26-'A1'!G28)</f>
        <v>0.44337959753050515</v>
      </c>
      <c r="R370" s="216">
        <f ca="1">'A1'!H28+$C370*('A1'!H26-'A1'!H28)</f>
        <v>0.43617279670734022</v>
      </c>
      <c r="S370" s="216">
        <f ca="1">'A1'!I28+$C370*('A1'!I26-'A1'!I28)</f>
        <v>0.43377052976628522</v>
      </c>
      <c r="T370" s="216">
        <f ca="1">'A1'!J28+$C370*('A1'!J26-'A1'!J28)</f>
        <v>0.43136826282523022</v>
      </c>
      <c r="U370" s="217">
        <f t="shared" ca="1" si="74"/>
        <v>1248.7773509209619</v>
      </c>
      <c r="V370" s="217">
        <f t="shared" ca="1" si="75"/>
        <v>1479.3727855424881</v>
      </c>
      <c r="W370" s="217">
        <f t="shared" ca="1" si="76"/>
        <v>1780.5628881545272</v>
      </c>
      <c r="X370" s="217">
        <f t="shared" ca="1" si="77"/>
        <v>2010.7198824436991</v>
      </c>
      <c r="Y370" s="217">
        <f t="shared" ca="1" si="78"/>
        <v>2248.3795513757359</v>
      </c>
      <c r="Z370" s="217">
        <f ca="1">F370*('A1'!F35+$C370*('A1'!F33-'A1'!F35))</f>
        <v>362.46772893542737</v>
      </c>
      <c r="AA370" s="217">
        <f ca="1">G370*('A1'!G35+$C370*('A1'!G33-'A1'!G35))</f>
        <v>407.47228735769005</v>
      </c>
      <c r="AB370" s="217">
        <f ca="1">H370*('A1'!H35+$C370*('A1'!H33-'A1'!H35))</f>
        <v>433.63763665843618</v>
      </c>
      <c r="AC370" s="217">
        <f ca="1">I370*('A1'!I35+$C370*('A1'!I33-'A1'!I35))</f>
        <v>452.57882729676095</v>
      </c>
      <c r="AD370" s="217">
        <f ca="1">J370*('A1'!J35+$C370*('A1'!J33-'A1'!J35))</f>
        <v>471.65083814377994</v>
      </c>
      <c r="AE370" s="217">
        <f ca="1">F370*('A1'!F43+$C370*('A1'!F41-'A1'!F43))</f>
        <v>631.76919091544698</v>
      </c>
      <c r="AF370" s="217">
        <f ca="1">G370*('A1'!G43+$C370*('A1'!G41-'A1'!G43))</f>
        <v>699.48398578418994</v>
      </c>
      <c r="AG370" s="217">
        <f ca="1">H370*('A1'!H43+$C370*('A1'!H41-'A1'!H43))</f>
        <v>698.89334624610069</v>
      </c>
      <c r="AH370" s="217">
        <f ca="1">I370*('A1'!I43+$C370*('A1'!I41-'A1'!I43))</f>
        <v>677.41516256740238</v>
      </c>
      <c r="AI370" s="217">
        <f ca="1">J370*('A1'!J43+$C370*('A1'!J41-'A1'!J43))</f>
        <v>687.12371268062032</v>
      </c>
      <c r="AJ370" s="217">
        <f ca="1">(U370-Z370)*DCF!$H$40</f>
        <v>214.48692852049933</v>
      </c>
      <c r="AK370" s="217">
        <f ca="1">(V370-AA370)*DCF!$H$40</f>
        <v>259.39992056072117</v>
      </c>
      <c r="AL370" s="217">
        <f ca="1">(W370-AB370)*DCF!$H$40</f>
        <v>325.955910862054</v>
      </c>
      <c r="AM370" s="217">
        <f ca="1">(X370-AC370)*DCF!$H$40</f>
        <v>377.07013534555904</v>
      </c>
      <c r="AN370" s="217">
        <f ca="1">(Y370-AD370)*DCF!$H$40</f>
        <v>429.96834860213329</v>
      </c>
      <c r="AO370" s="217">
        <f ca="1">(F370-DCF!$H$7)*DCF!$H$41</f>
        <v>307.76265534551885</v>
      </c>
      <c r="AP370" s="217">
        <f ca="1">(G370-F370)*DCF!$H$41</f>
        <v>275.79533091618282</v>
      </c>
      <c r="AQ370" s="217">
        <f ca="1">(H370-G370)*DCF!$H$41</f>
        <v>265.86170551736575</v>
      </c>
      <c r="AR370" s="217">
        <f ca="1">(I370-H370)*DCF!$H$41</f>
        <v>245.21769380247886</v>
      </c>
      <c r="AS370" s="217">
        <f ca="1">(J370-I370)*DCF!$H$41</f>
        <v>240.45440680705386</v>
      </c>
      <c r="AT370" s="217">
        <f ca="1">(U370-Z370)*(1-DCF!$H$40)+Z370-AE370-AO370</f>
        <v>94.758576139496768</v>
      </c>
      <c r="AU370" s="217">
        <f ca="1">(V370-AA370)*(1-DCF!$H$40)+AA370-AF370-AP370</f>
        <v>244.69354828139433</v>
      </c>
      <c r="AV370" s="217">
        <f ca="1">(W370-AB370)*(1-DCF!$H$40)+AB370-AG370-AQ370</f>
        <v>489.85192552900673</v>
      </c>
      <c r="AW370" s="217">
        <f ca="1">(X370-AC370)*(1-DCF!$H$40)+AC370-AH370-AR370</f>
        <v>711.01689072825889</v>
      </c>
      <c r="AX370" s="217">
        <f ca="1">(Y370-AD370)*(1-DCF!$H$40)+AD370-AI370-AS370</f>
        <v>890.83308328592852</v>
      </c>
      <c r="AY370" s="218">
        <f t="shared" ca="1" si="79"/>
        <v>0.1026738651597187</v>
      </c>
      <c r="AZ370" s="219">
        <f t="shared" ca="1" si="80"/>
        <v>12.034773031943741</v>
      </c>
      <c r="BA370" s="217">
        <f ca="1">SUMPRODUCT(AT370:AX370,(1+$AY370)^(-{1,2,3,4,5}))</f>
        <v>1679.947926994389</v>
      </c>
      <c r="BB370" s="217">
        <f t="shared" ca="1" si="81"/>
        <v>27058.737590470475</v>
      </c>
      <c r="BC370" s="217">
        <f t="shared" ca="1" si="82"/>
        <v>16598.625417593979</v>
      </c>
      <c r="BD370" s="217">
        <f t="shared" ca="1" si="83"/>
        <v>18278.573344588367</v>
      </c>
      <c r="BE370" s="217">
        <f ca="1">BD370-(DCF!$J$48-DCF!$J$51)</f>
        <v>17716.433344588368</v>
      </c>
      <c r="BF370" s="220">
        <f ca="1">BE370/DCF!$J$55</f>
        <v>714.95776755790962</v>
      </c>
    </row>
    <row r="371" spans="1:58" ht="15" customHeight="1">
      <c r="A371">
        <v>345</v>
      </c>
      <c r="B371" s="215">
        <f t="shared" ca="1" si="70"/>
        <v>0.47403540845666958</v>
      </c>
      <c r="C371" s="216">
        <f t="shared" ca="1" si="71"/>
        <v>0.4868446407513744</v>
      </c>
      <c r="D371" s="215">
        <f t="shared" ca="1" si="72"/>
        <v>0.43377187510860082</v>
      </c>
      <c r="E371" s="216">
        <f t="shared" ca="1" si="73"/>
        <v>0.46571014328045335</v>
      </c>
      <c r="F371" s="217">
        <f ca="1">DCF!$H$7*(1+('A1'!F14+$C371*('A1'!F12-'A1'!F14)))</f>
        <v>6296.8624386021329</v>
      </c>
      <c r="G371" s="217">
        <f ca="1">F371*(1+('A1'!G14+$C371*('A1'!G12-'A1'!G14)))</f>
        <v>7134.5132446855732</v>
      </c>
      <c r="H371" s="217">
        <f ca="1">G371*(1+('A1'!H14+$C371*('A1'!H12-'A1'!H14)))</f>
        <v>7942.7808468006842</v>
      </c>
      <c r="I371" s="217">
        <f ca="1">H371*(1+('A1'!I14+$C371*('A1'!I12-'A1'!I14)))</f>
        <v>8687.9409150541996</v>
      </c>
      <c r="J371" s="217">
        <f ca="1">I371*(1+('A1'!J14+$C371*('A1'!J12-'A1'!J14)))</f>
        <v>9418.4153839630217</v>
      </c>
      <c r="K371" s="216">
        <f ca="1">'A1'!F21+$C371*('A1'!F19-'A1'!F21)</f>
        <v>0.3532235447586744</v>
      </c>
      <c r="L371" s="216">
        <f ca="1">'A1'!G21+$C371*('A1'!G19-'A1'!G21)</f>
        <v>0.34848665194364692</v>
      </c>
      <c r="M371" s="216">
        <f ca="1">'A1'!H21+$C371*('A1'!H19-'A1'!H21)</f>
        <v>0.3386182055361332</v>
      </c>
      <c r="N371" s="216">
        <f ca="1">'A1'!I21+$C371*('A1'!I19-'A1'!I21)</f>
        <v>0.33361820553613319</v>
      </c>
      <c r="O371" s="216">
        <f ca="1">'A1'!J21+$C371*('A1'!J19-'A1'!J21)</f>
        <v>0.32861820553613319</v>
      </c>
      <c r="P371" s="216">
        <f ca="1">'A1'!F28+$C371*('A1'!F26-'A1'!F28)</f>
        <v>0.44782888398121568</v>
      </c>
      <c r="Q371" s="216">
        <f ca="1">'A1'!G28+$C371*('A1'!G26-'A1'!G28)</f>
        <v>0.44309199116618814</v>
      </c>
      <c r="R371" s="216">
        <f ca="1">'A1'!H28+$C371*('A1'!H26-'A1'!H28)</f>
        <v>0.43578932155491756</v>
      </c>
      <c r="S371" s="216">
        <f ca="1">'A1'!I28+$C371*('A1'!I26-'A1'!I28)</f>
        <v>0.43335509835116071</v>
      </c>
      <c r="T371" s="216">
        <f ca="1">'A1'!J28+$C371*('A1'!J26-'A1'!J28)</f>
        <v>0.43092087514740379</v>
      </c>
      <c r="U371" s="217">
        <f t="shared" ca="1" si="74"/>
        <v>1252.7454887189069</v>
      </c>
      <c r="V371" s="217">
        <f t="shared" ca="1" si="75"/>
        <v>1486.9849312082206</v>
      </c>
      <c r="W371" s="217">
        <f t="shared" ca="1" si="76"/>
        <v>1791.8315730036043</v>
      </c>
      <c r="X371" s="217">
        <f t="shared" ca="1" si="77"/>
        <v>2024.5221674574807</v>
      </c>
      <c r="Y371" s="217">
        <f t="shared" ca="1" si="78"/>
        <v>2264.7608217320662</v>
      </c>
      <c r="Z371" s="217">
        <f ca="1">F371*('A1'!F35+$C371*('A1'!F33-'A1'!F35))</f>
        <v>362.48377765721756</v>
      </c>
      <c r="AA371" s="217">
        <f ca="1">G371*('A1'!G35+$C371*('A1'!G33-'A1'!G35))</f>
        <v>407.60582579505683</v>
      </c>
      <c r="AB371" s="217">
        <f ca="1">H371*('A1'!H35+$C371*('A1'!H33-'A1'!H35))</f>
        <v>434.03094764083767</v>
      </c>
      <c r="AC371" s="217">
        <f ca="1">I371*('A1'!I35+$C371*('A1'!I33-'A1'!I35))</f>
        <v>453.14444338923886</v>
      </c>
      <c r="AD371" s="217">
        <f ca="1">J371*('A1'!J35+$C371*('A1'!J33-'A1'!J35))</f>
        <v>472.40760085329686</v>
      </c>
      <c r="AE371" s="217">
        <f ca="1">F371*('A1'!F43+$C371*('A1'!F41-'A1'!F43))</f>
        <v>631.342993610593</v>
      </c>
      <c r="AF371" s="217">
        <f ca="1">G371*('A1'!G43+$C371*('A1'!G41-'A1'!G43))</f>
        <v>698.90003932477055</v>
      </c>
      <c r="AG371" s="217">
        <f ca="1">H371*('A1'!H43+$C371*('A1'!H41-'A1'!H43))</f>
        <v>698.65047883660668</v>
      </c>
      <c r="AH371" s="217">
        <f ca="1">I371*('A1'!I43+$C371*('A1'!I41-'A1'!I43))</f>
        <v>677.31567535209354</v>
      </c>
      <c r="AI371" s="217">
        <f ca="1">J371*('A1'!J43+$C371*('A1'!J41-'A1'!J43))</f>
        <v>687.17170766482764</v>
      </c>
      <c r="AJ371" s="217">
        <f ca="1">(U371-Z371)*DCF!$H$40</f>
        <v>215.44333407692881</v>
      </c>
      <c r="AK371" s="217">
        <f ca="1">(V371-AA371)*DCF!$H$40</f>
        <v>261.20974350998563</v>
      </c>
      <c r="AL371" s="217">
        <f ca="1">(W371-AB371)*DCF!$H$40</f>
        <v>328.58775133778948</v>
      </c>
      <c r="AM371" s="217">
        <f ca="1">(X371-AC371)*DCF!$H$40</f>
        <v>380.27340922451452</v>
      </c>
      <c r="AN371" s="217">
        <f ca="1">(Y371-AD371)*DCF!$H$40</f>
        <v>433.74947945266217</v>
      </c>
      <c r="AO371" s="217">
        <f ca="1">(F371-DCF!$H$7)*DCF!$H$41</f>
        <v>309.01442817257009</v>
      </c>
      <c r="AP371" s="217">
        <f ca="1">(G371-F371)*DCF!$H$41</f>
        <v>277.96386139354991</v>
      </c>
      <c r="AQ371" s="217">
        <f ca="1">(H371-G371)*DCF!$H$41</f>
        <v>268.21341553253615</v>
      </c>
      <c r="AR371" s="217">
        <f ca="1">(I371-H371)*DCF!$H$41</f>
        <v>247.27197589229786</v>
      </c>
      <c r="AS371" s="217">
        <f ca="1">(J371-I371)*DCF!$H$41</f>
        <v>242.39874486203615</v>
      </c>
      <c r="AT371" s="217">
        <f ca="1">(U371-Z371)*(1-DCF!$H$40)+Z371-AE371-AO371</f>
        <v>96.944732858814859</v>
      </c>
      <c r="AU371" s="217">
        <f ca="1">(V371-AA371)*(1-DCF!$H$40)+AA371-AF371-AP371</f>
        <v>248.91128697991473</v>
      </c>
      <c r="AV371" s="217">
        <f ca="1">(W371-AB371)*(1-DCF!$H$40)+AB371-AG371-AQ371</f>
        <v>496.37992729667189</v>
      </c>
      <c r="AW371" s="217">
        <f ca="1">(X371-AC371)*(1-DCF!$H$40)+AC371-AH371-AR371</f>
        <v>719.66110698857472</v>
      </c>
      <c r="AX371" s="217">
        <f ca="1">(Y371-AD371)*(1-DCF!$H$40)+AD371-AI371-AS371</f>
        <v>901.44088975254022</v>
      </c>
      <c r="AY371" s="218">
        <f t="shared" ca="1" si="79"/>
        <v>0.10181420286560906</v>
      </c>
      <c r="AZ371" s="219">
        <f t="shared" ca="1" si="80"/>
        <v>11.862840573121813</v>
      </c>
      <c r="BA371" s="217">
        <f ca="1">SUMPRODUCT(AT371:AX371,(1+$AY371)^(-{1,2,3,4,5}))</f>
        <v>1707.5595633350408</v>
      </c>
      <c r="BB371" s="217">
        <f t="shared" ca="1" si="81"/>
        <v>26866.496564459852</v>
      </c>
      <c r="BC371" s="217">
        <f t="shared" ca="1" si="82"/>
        <v>16545.092738703388</v>
      </c>
      <c r="BD371" s="217">
        <f t="shared" ca="1" si="83"/>
        <v>18252.65230203843</v>
      </c>
      <c r="BE371" s="217">
        <f ca="1">BD371-(DCF!$J$48-DCF!$J$51)</f>
        <v>17690.512302038431</v>
      </c>
      <c r="BF371" s="220">
        <f ca="1">BE371/DCF!$J$55</f>
        <v>713.91170764540823</v>
      </c>
    </row>
    <row r="372" spans="1:58" ht="15" customHeight="1">
      <c r="A372">
        <v>346</v>
      </c>
      <c r="B372" s="215">
        <f t="shared" ca="1" si="70"/>
        <v>0.30989443060223354</v>
      </c>
      <c r="C372" s="216">
        <f t="shared" ca="1" si="71"/>
        <v>0.39363335135772831</v>
      </c>
      <c r="D372" s="215">
        <f t="shared" ca="1" si="72"/>
        <v>0.91078642903388307</v>
      </c>
      <c r="E372" s="216">
        <f t="shared" ca="1" si="73"/>
        <v>0.78879681469480989</v>
      </c>
      <c r="F372" s="217">
        <f ca="1">DCF!$H$7*(1+('A1'!F14+$C372*('A1'!F12-'A1'!F14)))</f>
        <v>6241.8472340916996</v>
      </c>
      <c r="G372" s="217">
        <f ca="1">F372*(1+('A1'!G14+$C372*('A1'!G12-'A1'!G14)))</f>
        <v>6984.9079549499729</v>
      </c>
      <c r="H372" s="217">
        <f ca="1">G372*(1+('A1'!H14+$C372*('A1'!H12-'A1'!H14)))</f>
        <v>7691.5874072376591</v>
      </c>
      <c r="I372" s="217">
        <f ca="1">H372*(1+('A1'!I14+$C372*('A1'!I12-'A1'!I14)))</f>
        <v>8348.6566571530093</v>
      </c>
      <c r="J372" s="217">
        <f ca="1">I372*(1+('A1'!J14+$C372*('A1'!J12-'A1'!J14)))</f>
        <v>8996.1311689609702</v>
      </c>
      <c r="K372" s="216">
        <f ca="1">'A1'!F21+$C372*('A1'!F19-'A1'!F21)</f>
        <v>0.35835016567532496</v>
      </c>
      <c r="L372" s="216">
        <f ca="1">'A1'!G21+$C372*('A1'!G19-'A1'!G21)</f>
        <v>0.35547749864817035</v>
      </c>
      <c r="M372" s="216">
        <f ca="1">'A1'!H21+$C372*('A1'!H19-'A1'!H21)</f>
        <v>0.3465411651345931</v>
      </c>
      <c r="N372" s="216">
        <f ca="1">'A1'!I21+$C372*('A1'!I19-'A1'!I21)</f>
        <v>0.34154116513459309</v>
      </c>
      <c r="O372" s="216">
        <f ca="1">'A1'!J21+$C372*('A1'!J19-'A1'!J21)</f>
        <v>0.33654116513459309</v>
      </c>
      <c r="P372" s="216">
        <f ca="1">'A1'!F28+$C372*('A1'!F26-'A1'!F28)</f>
        <v>0.45015916621605678</v>
      </c>
      <c r="Q372" s="216">
        <f ca="1">'A1'!G28+$C372*('A1'!G26-'A1'!G28)</f>
        <v>0.44728649918890223</v>
      </c>
      <c r="R372" s="216">
        <f ca="1">'A1'!H28+$C372*('A1'!H26-'A1'!H28)</f>
        <v>0.44138199891853636</v>
      </c>
      <c r="S372" s="216">
        <f ca="1">'A1'!I28+$C372*('A1'!I26-'A1'!I28)</f>
        <v>0.43941383216174768</v>
      </c>
      <c r="T372" s="216">
        <f ca="1">'A1'!J28+$C372*('A1'!J26-'A1'!J28)</f>
        <v>0.43744566540495905</v>
      </c>
      <c r="U372" s="217">
        <f t="shared" ca="1" si="74"/>
        <v>1195.2554970881506</v>
      </c>
      <c r="V372" s="217">
        <f t="shared" ca="1" si="75"/>
        <v>1377.6753205103619</v>
      </c>
      <c r="W372" s="217">
        <f t="shared" ca="1" si="76"/>
        <v>1631.2075207357564</v>
      </c>
      <c r="X372" s="217">
        <f t="shared" ca="1" si="77"/>
        <v>1828.7315200380035</v>
      </c>
      <c r="Y372" s="217">
        <f t="shared" ca="1" si="78"/>
        <v>2033.2441183787926</v>
      </c>
      <c r="Z372" s="217">
        <f ca="1">F372*('A1'!F35+$C372*('A1'!F33-'A1'!F35))</f>
        <v>362.22583781840956</v>
      </c>
      <c r="AA372" s="217">
        <f ca="1">G372*('A1'!G35+$C372*('A1'!G33-'A1'!G35))</f>
        <v>405.56936593457618</v>
      </c>
      <c r="AB372" s="217">
        <f ca="1">H372*('A1'!H35+$C372*('A1'!H33-'A1'!H35))</f>
        <v>428.19092582216911</v>
      </c>
      <c r="AC372" s="217">
        <f ca="1">I372*('A1'!I35+$C372*('A1'!I33-'A1'!I35))</f>
        <v>444.7863697233928</v>
      </c>
      <c r="AD372" s="217">
        <f ca="1">J372*('A1'!J35+$C372*('A1'!J33-'A1'!J35))</f>
        <v>461.28921832631244</v>
      </c>
      <c r="AE372" s="217">
        <f ca="1">F372*('A1'!F43+$C372*('A1'!F41-'A1'!F43))</f>
        <v>637.46321084171734</v>
      </c>
      <c r="AF372" s="217">
        <f ca="1">G372*('A1'!G43+$C372*('A1'!G41-'A1'!G43))</f>
        <v>707.03216936611943</v>
      </c>
      <c r="AG372" s="217">
        <f ca="1">H372*('A1'!H43+$C372*('A1'!H41-'A1'!H43))</f>
        <v>701.64839126693914</v>
      </c>
      <c r="AH372" s="217">
        <f ca="1">I372*('A1'!I43+$C372*('A1'!I41-'A1'!I43))</f>
        <v>678.10154295438076</v>
      </c>
      <c r="AI372" s="217">
        <f ca="1">J372*('A1'!J43+$C372*('A1'!J41-'A1'!J43))</f>
        <v>685.71060106127345</v>
      </c>
      <c r="AJ372" s="217">
        <f ca="1">(U372-Z372)*DCF!$H$40</f>
        <v>201.59317754327733</v>
      </c>
      <c r="AK372" s="217">
        <f ca="1">(V372-AA372)*DCF!$H$40</f>
        <v>235.24964100734013</v>
      </c>
      <c r="AL372" s="217">
        <f ca="1">(W372-AB372)*DCF!$H$40</f>
        <v>291.13001596908811</v>
      </c>
      <c r="AM372" s="217">
        <f ca="1">(X372-AC372)*DCF!$H$40</f>
        <v>334.91472637613577</v>
      </c>
      <c r="AN372" s="217">
        <f ca="1">(Y372-AD372)*DCF!$H$40</f>
        <v>380.41308581270016</v>
      </c>
      <c r="AO372" s="217">
        <f ca="1">(F372-DCF!$H$7)*DCF!$H$41</f>
        <v>290.75832602354097</v>
      </c>
      <c r="AP372" s="217">
        <f ca="1">(G372-F372)*DCF!$H$41</f>
        <v>246.57533392150285</v>
      </c>
      <c r="AQ372" s="217">
        <f ca="1">(H372-G372)*DCF!$H$41</f>
        <v>234.50266853297481</v>
      </c>
      <c r="AR372" s="217">
        <f ca="1">(I372-H372)*DCF!$H$41</f>
        <v>218.0401482133127</v>
      </c>
      <c r="AS372" s="217">
        <f ca="1">(J372-I372)*DCF!$H$41</f>
        <v>214.85625531424216</v>
      </c>
      <c r="AT372" s="217">
        <f ca="1">(U372-Z372)*(1-DCF!$H$40)+Z372-AE372-AO372</f>
        <v>65.440782679614983</v>
      </c>
      <c r="AU372" s="217">
        <f ca="1">(V372-AA372)*(1-DCF!$H$40)+AA372-AF372-AP372</f>
        <v>188.8181762153994</v>
      </c>
      <c r="AV372" s="217">
        <f ca="1">(W372-AB372)*(1-DCF!$H$40)+AB372-AG372-AQ372</f>
        <v>403.92644496675427</v>
      </c>
      <c r="AW372" s="217">
        <f ca="1">(X372-AC372)*(1-DCF!$H$40)+AC372-AH372-AR372</f>
        <v>597.67510249417398</v>
      </c>
      <c r="AX372" s="217">
        <f ca="1">(Y372-AD372)*(1-DCF!$H$40)+AD372-AI372-AS372</f>
        <v>752.26417619057668</v>
      </c>
      <c r="AY372" s="218">
        <f t="shared" ca="1" si="79"/>
        <v>0.1082759362938962</v>
      </c>
      <c r="AZ372" s="219">
        <f t="shared" ca="1" si="80"/>
        <v>13.15518725877924</v>
      </c>
      <c r="BA372" s="217">
        <f ca="1">SUMPRODUCT(AT372:AX372,(1+$AY372)^(-{1,2,3,4,5}))</f>
        <v>1355.5797145684269</v>
      </c>
      <c r="BB372" s="217">
        <f t="shared" ca="1" si="81"/>
        <v>26747.70712008452</v>
      </c>
      <c r="BC372" s="217">
        <f t="shared" ca="1" si="82"/>
        <v>15997.3129586215</v>
      </c>
      <c r="BD372" s="217">
        <f t="shared" ca="1" si="83"/>
        <v>17352.892673189926</v>
      </c>
      <c r="BE372" s="217">
        <f ca="1">BD372-(DCF!$J$48-DCF!$J$51)</f>
        <v>16790.752673189927</v>
      </c>
      <c r="BF372" s="220">
        <f ca="1">BE372/DCF!$J$55</f>
        <v>677.60134409377622</v>
      </c>
    </row>
    <row r="373" spans="1:58" ht="15" customHeight="1">
      <c r="A373">
        <v>347</v>
      </c>
      <c r="B373" s="215">
        <f t="shared" ca="1" si="70"/>
        <v>0.2630925564710227</v>
      </c>
      <c r="C373" s="216">
        <f t="shared" ca="1" si="71"/>
        <v>0.36269309096743402</v>
      </c>
      <c r="D373" s="215">
        <f t="shared" ca="1" si="72"/>
        <v>0.12548461391771837</v>
      </c>
      <c r="E373" s="216">
        <f t="shared" ca="1" si="73"/>
        <v>0.25048414512471479</v>
      </c>
      <c r="F373" s="217">
        <f ca="1">DCF!$H$7*(1+('A1'!F14+$C373*('A1'!F12-'A1'!F14)))</f>
        <v>6223.585661228035</v>
      </c>
      <c r="G373" s="217">
        <f ca="1">F373*(1+('A1'!G14+$C373*('A1'!G12-'A1'!G14)))</f>
        <v>6935.5885289574262</v>
      </c>
      <c r="H373" s="217">
        <f ca="1">G373*(1+('A1'!H14+$C373*('A1'!H12-'A1'!H14)))</f>
        <v>7609.381660767257</v>
      </c>
      <c r="I373" s="217">
        <f ca="1">H373*(1+('A1'!I14+$C373*('A1'!I12-'A1'!I14)))</f>
        <v>8238.2390577461319</v>
      </c>
      <c r="J373" s="217">
        <f ca="1">I373*(1+('A1'!J14+$C373*('A1'!J12-'A1'!J14)))</f>
        <v>8859.3076777922197</v>
      </c>
      <c r="K373" s="216">
        <f ca="1">'A1'!F21+$C373*('A1'!F19-'A1'!F21)</f>
        <v>0.36005187999679111</v>
      </c>
      <c r="L373" s="216">
        <f ca="1">'A1'!G21+$C373*('A1'!G19-'A1'!G21)</f>
        <v>0.35779801817744245</v>
      </c>
      <c r="M373" s="216">
        <f ca="1">'A1'!H21+$C373*('A1'!H19-'A1'!H21)</f>
        <v>0.34917108726776813</v>
      </c>
      <c r="N373" s="216">
        <f ca="1">'A1'!I21+$C373*('A1'!I19-'A1'!I21)</f>
        <v>0.34417108726776813</v>
      </c>
      <c r="O373" s="216">
        <f ca="1">'A1'!J21+$C373*('A1'!J19-'A1'!J21)</f>
        <v>0.33917108726776812</v>
      </c>
      <c r="P373" s="216">
        <f ca="1">'A1'!F28+$C373*('A1'!F26-'A1'!F28)</f>
        <v>0.45093267272581417</v>
      </c>
      <c r="Q373" s="216">
        <f ca="1">'A1'!G28+$C373*('A1'!G26-'A1'!G28)</f>
        <v>0.4486788109064655</v>
      </c>
      <c r="R373" s="216">
        <f ca="1">'A1'!H28+$C373*('A1'!H26-'A1'!H28)</f>
        <v>0.44323841454195401</v>
      </c>
      <c r="S373" s="216">
        <f ca="1">'A1'!I28+$C373*('A1'!I26-'A1'!I28)</f>
        <v>0.44142494908711682</v>
      </c>
      <c r="T373" s="216">
        <f ca="1">'A1'!J28+$C373*('A1'!J26-'A1'!J28)</f>
        <v>0.43961148363227964</v>
      </c>
      <c r="U373" s="217">
        <f t="shared" ca="1" si="74"/>
        <v>1176.3538274261973</v>
      </c>
      <c r="V373" s="217">
        <f t="shared" ca="1" si="75"/>
        <v>1342.197084293115</v>
      </c>
      <c r="W373" s="217">
        <f t="shared" ca="1" si="76"/>
        <v>1579.6353298786389</v>
      </c>
      <c r="X373" s="217">
        <f t="shared" ca="1" si="77"/>
        <v>1766.3111074367685</v>
      </c>
      <c r="Y373" s="217">
        <f t="shared" ca="1" si="78"/>
        <v>1959.8332680866629</v>
      </c>
      <c r="Z373" s="217">
        <f ca="1">F373*('A1'!F35+$C373*('A1'!F33-'A1'!F35))</f>
        <v>362.1288820718251</v>
      </c>
      <c r="AA373" s="217">
        <f ca="1">G373*('A1'!G35+$C373*('A1'!G33-'A1'!G35))</f>
        <v>404.85158838290192</v>
      </c>
      <c r="AB373" s="217">
        <f ca="1">H373*('A1'!H35+$C373*('A1'!H33-'A1'!H35))</f>
        <v>426.20432794219499</v>
      </c>
      <c r="AC373" s="217">
        <f ca="1">I373*('A1'!I35+$C373*('A1'!I33-'A1'!I35))</f>
        <v>441.96243669348468</v>
      </c>
      <c r="AD373" s="217">
        <f ca="1">J373*('A1'!J35+$C373*('A1'!J33-'A1'!J35))</f>
        <v>457.56271373048457</v>
      </c>
      <c r="AE373" s="217">
        <f ca="1">F373*('A1'!F43+$C373*('A1'!F41-'A1'!F43))</f>
        <v>639.4493923276558</v>
      </c>
      <c r="AF373" s="217">
        <f ca="1">G373*('A1'!G43+$C373*('A1'!G41-'A1'!G43))</f>
        <v>709.55052938649942</v>
      </c>
      <c r="AG373" s="217">
        <f ca="1">H373*('A1'!H43+$C373*('A1'!H41-'A1'!H43))</f>
        <v>702.38961895925161</v>
      </c>
      <c r="AH373" s="217">
        <f ca="1">I373*('A1'!I43+$C373*('A1'!I41-'A1'!I43))</f>
        <v>678.05437690649205</v>
      </c>
      <c r="AI373" s="217">
        <f ca="1">J373*('A1'!J43+$C373*('A1'!J41-'A1'!J43))</f>
        <v>684.87535200915045</v>
      </c>
      <c r="AJ373" s="217">
        <f ca="1">(U373-Z373)*DCF!$H$40</f>
        <v>197.04243677575809</v>
      </c>
      <c r="AK373" s="217">
        <f ca="1">(V373-AA373)*DCF!$H$40</f>
        <v>226.83761001027156</v>
      </c>
      <c r="AL373" s="217">
        <f ca="1">(W373-AB373)*DCF!$H$40</f>
        <v>279.13030246861939</v>
      </c>
      <c r="AM373" s="217">
        <f ca="1">(X373-AC373)*DCF!$H$40</f>
        <v>320.49237831987466</v>
      </c>
      <c r="AN373" s="217">
        <f ca="1">(Y373-AD373)*DCF!$H$40</f>
        <v>363.54947415419514</v>
      </c>
      <c r="AO373" s="217">
        <f ca="1">(F373-DCF!$H$7)*DCF!$H$41</f>
        <v>284.69845325622668</v>
      </c>
      <c r="AP373" s="217">
        <f ca="1">(G373-F373)*DCF!$H$41</f>
        <v>236.26917684554601</v>
      </c>
      <c r="AQ373" s="217">
        <f ca="1">(H373-G373)*DCF!$H$41</f>
        <v>223.58975761512883</v>
      </c>
      <c r="AR373" s="217">
        <f ca="1">(I373-H373)*DCF!$H$41</f>
        <v>208.67840042731646</v>
      </c>
      <c r="AS373" s="217">
        <f ca="1">(J373-I373)*DCF!$H$41</f>
        <v>206.09379297986075</v>
      </c>
      <c r="AT373" s="217">
        <f ca="1">(U373-Z373)*(1-DCF!$H$40)+Z373-AE373-AO373</f>
        <v>55.163545066556821</v>
      </c>
      <c r="AU373" s="217">
        <f ca="1">(V373-AA373)*(1-DCF!$H$40)+AA373-AF373-AP373</f>
        <v>169.53976805079819</v>
      </c>
      <c r="AV373" s="217">
        <f ca="1">(W373-AB373)*(1-DCF!$H$40)+AB373-AG373-AQ373</f>
        <v>374.525650835639</v>
      </c>
      <c r="AW373" s="217">
        <f ca="1">(X373-AC373)*(1-DCF!$H$40)+AC373-AH373-AR373</f>
        <v>559.08595178308531</v>
      </c>
      <c r="AX373" s="217">
        <f ca="1">(Y373-AD373)*(1-DCF!$H$40)+AD373-AI373-AS373</f>
        <v>705.31464894345652</v>
      </c>
      <c r="AY373" s="218">
        <f t="shared" ca="1" si="79"/>
        <v>9.7509682902494302E-2</v>
      </c>
      <c r="AZ373" s="219">
        <f t="shared" ca="1" si="80"/>
        <v>11.001936580498858</v>
      </c>
      <c r="BA373" s="217">
        <f ca="1">SUMPRODUCT(AT373:AX373,(1+$AY373)^(-{1,2,3,4,5}))</f>
        <v>1302.5980779774661</v>
      </c>
      <c r="BB373" s="217">
        <f t="shared" ca="1" si="81"/>
        <v>21561.961323841282</v>
      </c>
      <c r="BC373" s="217">
        <f t="shared" ca="1" si="82"/>
        <v>13540.866612379237</v>
      </c>
      <c r="BD373" s="217">
        <f t="shared" ca="1" si="83"/>
        <v>14843.464690356703</v>
      </c>
      <c r="BE373" s="217">
        <f ca="1">BD373-(DCF!$J$48-DCF!$J$51)</f>
        <v>14281.324690356703</v>
      </c>
      <c r="BF373" s="220">
        <f ca="1">BE373/DCF!$J$55</f>
        <v>576.33180560611981</v>
      </c>
    </row>
    <row r="374" spans="1:58" ht="15" customHeight="1">
      <c r="A374">
        <v>348</v>
      </c>
      <c r="B374" s="215">
        <f t="shared" ca="1" si="70"/>
        <v>0.83586892181810835</v>
      </c>
      <c r="C374" s="216">
        <f t="shared" ca="1" si="71"/>
        <v>0.71352916537464783</v>
      </c>
      <c r="D374" s="215">
        <f t="shared" ca="1" si="72"/>
        <v>0.64488933950447225</v>
      </c>
      <c r="E374" s="216">
        <f t="shared" ca="1" si="73"/>
        <v>0.57862685153445781</v>
      </c>
      <c r="F374" s="217">
        <f ca="1">DCF!$H$7*(1+('A1'!F14+$C374*('A1'!F12-'A1'!F14)))</f>
        <v>6430.6562693990909</v>
      </c>
      <c r="G374" s="217">
        <f ca="1">F374*(1+('A1'!G14+$C374*('A1'!G12-'A1'!G14)))</f>
        <v>7504.764765670373</v>
      </c>
      <c r="H374" s="217">
        <f ca="1">G374*(1+('A1'!H14+$C374*('A1'!H12-'A1'!H14)))</f>
        <v>8576.1359140995319</v>
      </c>
      <c r="I374" s="217">
        <f ca="1">H374*(1+('A1'!I14+$C374*('A1'!I12-'A1'!I14)))</f>
        <v>9555.6817888879377</v>
      </c>
      <c r="J374" s="217">
        <f ca="1">I374*(1+('A1'!J14+$C374*('A1'!J12-'A1'!J14)))</f>
        <v>10510.743913931099</v>
      </c>
      <c r="K374" s="216">
        <f ca="1">'A1'!F21+$C374*('A1'!F19-'A1'!F21)</f>
        <v>0.34075589590439437</v>
      </c>
      <c r="L374" s="216">
        <f ca="1">'A1'!G21+$C374*('A1'!G19-'A1'!G21)</f>
        <v>0.33148531259690139</v>
      </c>
      <c r="M374" s="216">
        <f ca="1">'A1'!H21+$C374*('A1'!H19-'A1'!H21)</f>
        <v>0.3193500209431549</v>
      </c>
      <c r="N374" s="216">
        <f ca="1">'A1'!I21+$C374*('A1'!I19-'A1'!I21)</f>
        <v>0.3143500209431549</v>
      </c>
      <c r="O374" s="216">
        <f ca="1">'A1'!J21+$C374*('A1'!J19-'A1'!J21)</f>
        <v>0.30935002094315489</v>
      </c>
      <c r="P374" s="216">
        <f ca="1">'A1'!F28+$C374*('A1'!F26-'A1'!F28)</f>
        <v>0.4421617708656338</v>
      </c>
      <c r="Q374" s="216">
        <f ca="1">'A1'!G28+$C374*('A1'!G26-'A1'!G28)</f>
        <v>0.43289118755814082</v>
      </c>
      <c r="R374" s="216">
        <f ca="1">'A1'!H28+$C374*('A1'!H26-'A1'!H28)</f>
        <v>0.42218825007752114</v>
      </c>
      <c r="S374" s="216">
        <f ca="1">'A1'!I28+$C374*('A1'!I26-'A1'!I28)</f>
        <v>0.4186206042506479</v>
      </c>
      <c r="T374" s="216">
        <f ca="1">'A1'!J28+$C374*('A1'!J26-'A1'!J28)</f>
        <v>0.41505295842377465</v>
      </c>
      <c r="U374" s="217">
        <f t="shared" ca="1" si="74"/>
        <v>1395.981867161101</v>
      </c>
      <c r="V374" s="217">
        <f t="shared" ca="1" si="75"/>
        <v>1768.2989396003777</v>
      </c>
      <c r="W374" s="217">
        <f t="shared" ca="1" si="76"/>
        <v>2216.60291631984</v>
      </c>
      <c r="X374" s="217">
        <f t="shared" ca="1" si="77"/>
        <v>2551.6477339337102</v>
      </c>
      <c r="Y374" s="217">
        <f t="shared" ca="1" si="78"/>
        <v>2896.7297073165887</v>
      </c>
      <c r="Z374" s="217">
        <f ca="1">F374*('A1'!F35+$C374*('A1'!F33-'A1'!F35))</f>
        <v>362.89707216036754</v>
      </c>
      <c r="AA374" s="217">
        <f ca="1">G374*('A1'!G35+$C374*('A1'!G33-'A1'!G35))</f>
        <v>411.74673007574461</v>
      </c>
      <c r="AB374" s="217">
        <f ca="1">H374*('A1'!H35+$C374*('A1'!H33-'A1'!H35))</f>
        <v>447.25560073577509</v>
      </c>
      <c r="AC374" s="217">
        <f ca="1">I374*('A1'!I35+$C374*('A1'!I33-'A1'!I35))</f>
        <v>472.41045193856917</v>
      </c>
      <c r="AD374" s="217">
        <f ca="1">J374*('A1'!J35+$C374*('A1'!J33-'A1'!J35))</f>
        <v>498.60499119165451</v>
      </c>
      <c r="AE374" s="217">
        <f ca="1">F374*('A1'!F43+$C374*('A1'!F41-'A1'!F43))</f>
        <v>615.6029736195884</v>
      </c>
      <c r="AF374" s="217">
        <f ca="1">G374*('A1'!G43+$C374*('A1'!G41-'A1'!G43))</f>
        <v>675.62754916672839</v>
      </c>
      <c r="AG374" s="217">
        <f ca="1">H374*('A1'!H43+$C374*('A1'!H41-'A1'!H43))</f>
        <v>686.31796244800648</v>
      </c>
      <c r="AH374" s="217">
        <f ca="1">I374*('A1'!I43+$C374*('A1'!I41-'A1'!I43))</f>
        <v>669.15075214497153</v>
      </c>
      <c r="AI374" s="217">
        <f ca="1">J374*('A1'!J43+$C374*('A1'!J41-'A1'!J43))</f>
        <v>683.47667062071184</v>
      </c>
      <c r="AJ374" s="217">
        <f ca="1">(U374-Z374)*DCF!$H$40</f>
        <v>250.00652039017749</v>
      </c>
      <c r="AK374" s="217">
        <f ca="1">(V374-AA374)*DCF!$H$40</f>
        <v>328.28563470496118</v>
      </c>
      <c r="AL374" s="217">
        <f ca="1">(W374-AB374)*DCF!$H$40</f>
        <v>428.18205037134373</v>
      </c>
      <c r="AM374" s="217">
        <f ca="1">(X374-AC374)*DCF!$H$40</f>
        <v>503.17542224282414</v>
      </c>
      <c r="AN374" s="217">
        <f ca="1">(Y374-AD374)*DCF!$H$40</f>
        <v>580.34618130223407</v>
      </c>
      <c r="AO374" s="217">
        <f ca="1">(F374-DCF!$H$7)*DCF!$H$41</f>
        <v>353.41222444861535</v>
      </c>
      <c r="AP374" s="217">
        <f ca="1">(G374-F374)*DCF!$H$41</f>
        <v>356.42936532844971</v>
      </c>
      <c r="AQ374" s="217">
        <f ca="1">(H374-G374)*DCF!$H$41</f>
        <v>355.52101095136567</v>
      </c>
      <c r="AR374" s="217">
        <f ca="1">(I374-H374)*DCF!$H$41</f>
        <v>325.04995135310088</v>
      </c>
      <c r="AS374" s="217">
        <f ca="1">(J374-I374)*DCF!$H$41</f>
        <v>316.92532761829892</v>
      </c>
      <c r="AT374" s="217">
        <f ca="1">(U374-Z374)*(1-DCF!$H$40)+Z374-AE374-AO374</f>
        <v>176.96014870271983</v>
      </c>
      <c r="AU374" s="217">
        <f ca="1">(V374-AA374)*(1-DCF!$H$40)+AA374-AF374-AP374</f>
        <v>407.95639040023838</v>
      </c>
      <c r="AV374" s="217">
        <f ca="1">(W374-AB374)*(1-DCF!$H$40)+AB374-AG374-AQ374</f>
        <v>746.58189254912418</v>
      </c>
      <c r="AW374" s="217">
        <f ca="1">(X374-AC374)*(1-DCF!$H$40)+AC374-AH374-AR374</f>
        <v>1054.2716081928138</v>
      </c>
      <c r="AX374" s="217">
        <f ca="1">(Y374-AD374)*(1-DCF!$H$40)+AD374-AI374-AS374</f>
        <v>1315.9815277753437</v>
      </c>
      <c r="AY374" s="218">
        <f t="shared" ca="1" si="79"/>
        <v>0.10407253703068915</v>
      </c>
      <c r="AZ374" s="219">
        <f t="shared" ca="1" si="80"/>
        <v>12.314507406137832</v>
      </c>
      <c r="BA374" s="217">
        <f ca="1">SUMPRODUCT(AT374:AX374,(1+$AY374)^(-{1,2,3,4,5}))</f>
        <v>2561.3618164746031</v>
      </c>
      <c r="BB374" s="217">
        <f t="shared" ca="1" si="81"/>
        <v>35671.799434329609</v>
      </c>
      <c r="BC374" s="217">
        <f t="shared" ca="1" si="82"/>
        <v>21743.876924123218</v>
      </c>
      <c r="BD374" s="217">
        <f t="shared" ca="1" si="83"/>
        <v>24305.238740597822</v>
      </c>
      <c r="BE374" s="217">
        <f ca="1">BD374-(DCF!$J$48-DCF!$J$51)</f>
        <v>23743.098740597823</v>
      </c>
      <c r="BF374" s="220">
        <f ca="1">BE374/DCF!$J$55</f>
        <v>958.1676255209735</v>
      </c>
    </row>
    <row r="375" spans="1:58" ht="15" customHeight="1">
      <c r="A375">
        <v>349</v>
      </c>
      <c r="B375" s="215">
        <f t="shared" ca="1" si="70"/>
        <v>0.68971009798294625</v>
      </c>
      <c r="C375" s="216">
        <f t="shared" ca="1" si="71"/>
        <v>0.60611556135266409</v>
      </c>
      <c r="D375" s="215">
        <f t="shared" ca="1" si="72"/>
        <v>0.85458174553968913</v>
      </c>
      <c r="E375" s="216">
        <f t="shared" ca="1" si="73"/>
        <v>0.73035369976549758</v>
      </c>
      <c r="F375" s="217">
        <f ca="1">DCF!$H$7*(1+('A1'!F14+$C375*('A1'!F12-'A1'!F14)))</f>
        <v>6367.2585690677943</v>
      </c>
      <c r="G375" s="217">
        <f ca="1">F375*(1+('A1'!G14+$C375*('A1'!G12-'A1'!G14)))</f>
        <v>7328.1882584920741</v>
      </c>
      <c r="H375" s="217">
        <f ca="1">G375*(1+('A1'!H14+$C375*('A1'!H12-'A1'!H14)))</f>
        <v>8272.0224336158881</v>
      </c>
      <c r="I375" s="217">
        <f ca="1">H375*(1+('A1'!I14+$C375*('A1'!I12-'A1'!I14)))</f>
        <v>9136.8656921752445</v>
      </c>
      <c r="J375" s="217">
        <f ca="1">I375*(1+('A1'!J14+$C375*('A1'!J12-'A1'!J14)))</f>
        <v>9981.3687302451763</v>
      </c>
      <c r="K375" s="216">
        <f ca="1">'A1'!F21+$C375*('A1'!F19-'A1'!F21)</f>
        <v>0.34666364412560347</v>
      </c>
      <c r="L375" s="216">
        <f ca="1">'A1'!G21+$C375*('A1'!G19-'A1'!G21)</f>
        <v>0.33954133289855021</v>
      </c>
      <c r="M375" s="216">
        <f ca="1">'A1'!H21+$C375*('A1'!H19-'A1'!H21)</f>
        <v>0.32848017728502354</v>
      </c>
      <c r="N375" s="216">
        <f ca="1">'A1'!I21+$C375*('A1'!I19-'A1'!I21)</f>
        <v>0.32348017728502354</v>
      </c>
      <c r="O375" s="216">
        <f ca="1">'A1'!J21+$C375*('A1'!J19-'A1'!J21)</f>
        <v>0.31848017728502354</v>
      </c>
      <c r="P375" s="216">
        <f ca="1">'A1'!F28+$C375*('A1'!F26-'A1'!F28)</f>
        <v>0.4448471109661834</v>
      </c>
      <c r="Q375" s="216">
        <f ca="1">'A1'!G28+$C375*('A1'!G26-'A1'!G28)</f>
        <v>0.43772479973913014</v>
      </c>
      <c r="R375" s="216">
        <f ca="1">'A1'!H28+$C375*('A1'!H26-'A1'!H28)</f>
        <v>0.42863306631884018</v>
      </c>
      <c r="S375" s="216">
        <f ca="1">'A1'!I28+$C375*('A1'!I26-'A1'!I28)</f>
        <v>0.42560248851207683</v>
      </c>
      <c r="T375" s="216">
        <f ca="1">'A1'!J28+$C375*('A1'!J26-'A1'!J28)</f>
        <v>0.42257191070531352</v>
      </c>
      <c r="U375" s="217">
        <f t="shared" ca="1" si="74"/>
        <v>1327.5049312002941</v>
      </c>
      <c r="V375" s="217">
        <f t="shared" ca="1" si="75"/>
        <v>1632.2357115730822</v>
      </c>
      <c r="W375" s="217">
        <f t="shared" ca="1" si="76"/>
        <v>2009.1646977370365</v>
      </c>
      <c r="X375" s="217">
        <f t="shared" ca="1" si="77"/>
        <v>2292.5979824505439</v>
      </c>
      <c r="Y375" s="217">
        <f t="shared" ca="1" si="78"/>
        <v>2584.6545916955288</v>
      </c>
      <c r="Z375" s="217">
        <f ca="1">F375*('A1'!F35+$C375*('A1'!F33-'A1'!F35))</f>
        <v>362.73904163472724</v>
      </c>
      <c r="AA375" s="217">
        <f ca="1">G375*('A1'!G35+$C375*('A1'!G33-'A1'!G35))</f>
        <v>409.93038262656933</v>
      </c>
      <c r="AB375" s="217">
        <f ca="1">H375*('A1'!H35+$C375*('A1'!H33-'A1'!H35))</f>
        <v>441.16952928735111</v>
      </c>
      <c r="AC375" s="217">
        <f ca="1">I375*('A1'!I35+$C375*('A1'!I33-'A1'!I35))</f>
        <v>463.48225240996385</v>
      </c>
      <c r="AD375" s="217">
        <f ca="1">J375*('A1'!J35+$C375*('A1'!J33-'A1'!J35))</f>
        <v>486.35829396172409</v>
      </c>
      <c r="AE375" s="217">
        <f ca="1">F375*('A1'!F43+$C375*('A1'!F41-'A1'!F43))</f>
        <v>623.21255256009556</v>
      </c>
      <c r="AF375" s="217">
        <f ca="1">G375*('A1'!G43+$C375*('A1'!G41-'A1'!G43))</f>
        <v>687.28113682680112</v>
      </c>
      <c r="AG375" s="217">
        <f ca="1">H375*('A1'!H43+$C375*('A1'!H41-'A1'!H43))</f>
        <v>693.07930229911597</v>
      </c>
      <c r="AH375" s="217">
        <f ca="1">I375*('A1'!I43+$C375*('A1'!I41-'A1'!I43))</f>
        <v>674.17236402606386</v>
      </c>
      <c r="AI375" s="217">
        <f ca="1">J375*('A1'!J43+$C375*('A1'!J41-'A1'!J43))</f>
        <v>686.57798383704903</v>
      </c>
      <c r="AJ375" s="217">
        <f ca="1">(U375-Z375)*DCF!$H$40</f>
        <v>233.47334527486717</v>
      </c>
      <c r="AK375" s="217">
        <f ca="1">(V375-AA375)*DCF!$H$40</f>
        <v>295.79788960505613</v>
      </c>
      <c r="AL375" s="217">
        <f ca="1">(W375-AB375)*DCF!$H$40</f>
        <v>379.4548307648239</v>
      </c>
      <c r="AM375" s="217">
        <f ca="1">(X375-AC375)*DCF!$H$40</f>
        <v>442.64600666982034</v>
      </c>
      <c r="AN375" s="217">
        <f ca="1">(Y375-AD375)*DCF!$H$40</f>
        <v>507.78770405158076</v>
      </c>
      <c r="AO375" s="217">
        <f ca="1">(F375-DCF!$H$7)*DCF!$H$41</f>
        <v>332.37449672296094</v>
      </c>
      <c r="AP375" s="217">
        <f ca="1">(G375-F375)*DCF!$H$41</f>
        <v>318.87240489740617</v>
      </c>
      <c r="AQ375" s="217">
        <f ca="1">(H375-G375)*DCF!$H$41</f>
        <v>313.19947396609786</v>
      </c>
      <c r="AR375" s="217">
        <f ca="1">(I375-H375)*DCF!$H$41</f>
        <v>286.98733398627286</v>
      </c>
      <c r="AS375" s="217">
        <f ca="1">(J375-I375)*DCF!$H$41</f>
        <v>280.2376882057452</v>
      </c>
      <c r="AT375" s="217">
        <f ca="1">(U375-Z375)*(1-DCF!$H$40)+Z375-AE375-AO375</f>
        <v>138.44453664237045</v>
      </c>
      <c r="AU375" s="217">
        <f ca="1">(V375-AA375)*(1-DCF!$H$40)+AA375-AF375-AP375</f>
        <v>330.28428024381884</v>
      </c>
      <c r="AV375" s="217">
        <f ca="1">(W375-AB375)*(1-DCF!$H$40)+AB375-AG375-AQ375</f>
        <v>623.43109070699893</v>
      </c>
      <c r="AW375" s="217">
        <f ca="1">(X375-AC375)*(1-DCF!$H$40)+AC375-AH375-AR375</f>
        <v>888.79227776838684</v>
      </c>
      <c r="AX375" s="217">
        <f ca="1">(Y375-AD375)*(1-DCF!$H$40)+AD375-AI375-AS375</f>
        <v>1110.0512156011541</v>
      </c>
      <c r="AY375" s="218">
        <f t="shared" ca="1" si="79"/>
        <v>0.10710707399530996</v>
      </c>
      <c r="AZ375" s="219">
        <f t="shared" ca="1" si="80"/>
        <v>12.92141479906199</v>
      </c>
      <c r="BA375" s="217">
        <f ca="1">SUMPRODUCT(AT375:AX375,(1+$AY375)^(-{1,2,3,4,5}))</f>
        <v>2112.981744166495</v>
      </c>
      <c r="BB375" s="217">
        <f t="shared" ca="1" si="81"/>
        <v>33397.394091598129</v>
      </c>
      <c r="BC375" s="217">
        <f t="shared" ca="1" si="82"/>
        <v>20080.034402672256</v>
      </c>
      <c r="BD375" s="217">
        <f t="shared" ca="1" si="83"/>
        <v>22193.016146838752</v>
      </c>
      <c r="BE375" s="217">
        <f ca="1">BD375-(DCF!$J$48-DCF!$J$51)</f>
        <v>21630.876146838753</v>
      </c>
      <c r="BF375" s="220">
        <f ca="1">BE375/DCF!$J$55</f>
        <v>872.92755937184359</v>
      </c>
    </row>
    <row r="376" spans="1:58" ht="15" customHeight="1">
      <c r="A376">
        <v>350</v>
      </c>
      <c r="B376" s="215">
        <f t="shared" ca="1" si="70"/>
        <v>0.17199766769725167</v>
      </c>
      <c r="C376" s="216">
        <f t="shared" ca="1" si="71"/>
        <v>0.29325557769397298</v>
      </c>
      <c r="D376" s="215">
        <f t="shared" ca="1" si="72"/>
        <v>2.8841906973355647E-2</v>
      </c>
      <c r="E376" s="216">
        <f t="shared" ca="1" si="73"/>
        <v>0.12008727445769524</v>
      </c>
      <c r="F376" s="217">
        <f ca="1">DCF!$H$7*(1+('A1'!F14+$C376*('A1'!F12-'A1'!F14)))</f>
        <v>6182.6022243687685</v>
      </c>
      <c r="G376" s="217">
        <f ca="1">F376*(1+('A1'!G14+$C376*('A1'!G12-'A1'!G14)))</f>
        <v>6825.52074587479</v>
      </c>
      <c r="H376" s="217">
        <f ca="1">G376*(1+('A1'!H14+$C376*('A1'!H12-'A1'!H14)))</f>
        <v>7427.0076469897112</v>
      </c>
      <c r="I376" s="217">
        <f ca="1">H376*(1+('A1'!I14+$C376*('A1'!I12-'A1'!I14)))</f>
        <v>7994.3790569641951</v>
      </c>
      <c r="J376" s="217">
        <f ca="1">I376*(1+('A1'!J14+$C376*('A1'!J12-'A1'!J14)))</f>
        <v>8558.2057472182296</v>
      </c>
      <c r="K376" s="216">
        <f ca="1">'A1'!F21+$C376*('A1'!F19-'A1'!F21)</f>
        <v>0.3638709432268315</v>
      </c>
      <c r="L376" s="216">
        <f ca="1">'A1'!G21+$C376*('A1'!G19-'A1'!G21)</f>
        <v>0.36300583167295203</v>
      </c>
      <c r="M376" s="216">
        <f ca="1">'A1'!H21+$C376*('A1'!H19-'A1'!H21)</f>
        <v>0.35507327589601229</v>
      </c>
      <c r="N376" s="216">
        <f ca="1">'A1'!I21+$C376*('A1'!I19-'A1'!I21)</f>
        <v>0.35007327589601228</v>
      </c>
      <c r="O376" s="216">
        <f ca="1">'A1'!J21+$C376*('A1'!J19-'A1'!J21)</f>
        <v>0.34507327589601228</v>
      </c>
      <c r="P376" s="216">
        <f ca="1">'A1'!F28+$C376*('A1'!F26-'A1'!F28)</f>
        <v>0.45266861055765067</v>
      </c>
      <c r="Q376" s="216">
        <f ca="1">'A1'!G28+$C376*('A1'!G26-'A1'!G28)</f>
        <v>0.4518034990037712</v>
      </c>
      <c r="R376" s="216">
        <f ca="1">'A1'!H28+$C376*('A1'!H26-'A1'!H28)</f>
        <v>0.44740466533836165</v>
      </c>
      <c r="S376" s="216">
        <f ca="1">'A1'!I28+$C376*('A1'!I26-'A1'!I28)</f>
        <v>0.44593838744989178</v>
      </c>
      <c r="T376" s="216">
        <f ca="1">'A1'!J28+$C376*('A1'!J26-'A1'!J28)</f>
        <v>0.44447210956142191</v>
      </c>
      <c r="U376" s="217">
        <f t="shared" ca="1" si="74"/>
        <v>1134.2629628557477</v>
      </c>
      <c r="V376" s="217">
        <f t="shared" ca="1" si="75"/>
        <v>1264.0227554084634</v>
      </c>
      <c r="W376" s="217">
        <f t="shared" ca="1" si="76"/>
        <v>1466.9978409014564</v>
      </c>
      <c r="X376" s="217">
        <f t="shared" ca="1" si="77"/>
        <v>1630.7600864124659</v>
      </c>
      <c r="Y376" s="217">
        <f t="shared" ca="1" si="78"/>
        <v>1801.1138917067844</v>
      </c>
      <c r="Z376" s="217">
        <f ca="1">F376*('A1'!F35+$C376*('A1'!F33-'A1'!F35))</f>
        <v>361.89072052732956</v>
      </c>
      <c r="AA376" s="217">
        <f ca="1">G376*('A1'!G35+$C376*('A1'!G33-'A1'!G35))</f>
        <v>403.16606595029987</v>
      </c>
      <c r="AB376" s="217">
        <f ca="1">H376*('A1'!H35+$C376*('A1'!H33-'A1'!H35))</f>
        <v>421.66233322077193</v>
      </c>
      <c r="AC376" s="217">
        <f ca="1">I376*('A1'!I35+$C376*('A1'!I33-'A1'!I35))</f>
        <v>435.54123032006777</v>
      </c>
      <c r="AD376" s="217">
        <f ca="1">J376*('A1'!J35+$C376*('A1'!J33-'A1'!J35))</f>
        <v>449.14262299912855</v>
      </c>
      <c r="AE376" s="217">
        <f ca="1">F376*('A1'!F43+$C376*('A1'!F41-'A1'!F43))</f>
        <v>643.82459294137846</v>
      </c>
      <c r="AF376" s="217">
        <f ca="1">G376*('A1'!G43+$C376*('A1'!G41-'A1'!G43))</f>
        <v>714.8781147468211</v>
      </c>
      <c r="AG376" s="217">
        <f ca="1">H376*('A1'!H43+$C376*('A1'!H41-'A1'!H43))</f>
        <v>703.60540330197637</v>
      </c>
      <c r="AH376" s="217">
        <f ca="1">I376*('A1'!I43+$C376*('A1'!I41-'A1'!I43))</f>
        <v>677.41214170868636</v>
      </c>
      <c r="AI376" s="217">
        <f ca="1">J376*('A1'!J43+$C376*('A1'!J41-'A1'!J43))</f>
        <v>682.39756228478802</v>
      </c>
      <c r="AJ376" s="217">
        <f ca="1">(U376-Z376)*DCF!$H$40</f>
        <v>186.91408264347717</v>
      </c>
      <c r="AK376" s="217">
        <f ca="1">(V376-AA376)*DCF!$H$40</f>
        <v>208.32731884887556</v>
      </c>
      <c r="AL376" s="217">
        <f ca="1">(W376-AB376)*DCF!$H$40</f>
        <v>252.97119285872563</v>
      </c>
      <c r="AM376" s="217">
        <f ca="1">(X376-AC376)*DCF!$H$40</f>
        <v>289.24296317436034</v>
      </c>
      <c r="AN376" s="217">
        <f ca="1">(Y376-AD376)*DCF!$H$40</f>
        <v>327.17704702725268</v>
      </c>
      <c r="AO376" s="217">
        <f ca="1">(F376-DCF!$H$7)*DCF!$H$41</f>
        <v>271.09861633152411</v>
      </c>
      <c r="AP376" s="217">
        <f ca="1">(G376-F376)*DCF!$H$41</f>
        <v>213.34440736089289</v>
      </c>
      <c r="AQ376" s="217">
        <f ca="1">(H376-G376)*DCF!$H$41</f>
        <v>199.59584638051368</v>
      </c>
      <c r="AR376" s="217">
        <f ca="1">(I376-H376)*DCF!$H$41</f>
        <v>188.27505067201076</v>
      </c>
      <c r="AS376" s="217">
        <f ca="1">(J376-I376)*DCF!$H$41</f>
        <v>187.09878011404294</v>
      </c>
      <c r="AT376" s="217">
        <f ca="1">(U376-Z376)*(1-DCF!$H$40)+Z376-AE376-AO376</f>
        <v>32.425670939367933</v>
      </c>
      <c r="AU376" s="217">
        <f ca="1">(V376-AA376)*(1-DCF!$H$40)+AA376-AF376-AP376</f>
        <v>127.47291445187398</v>
      </c>
      <c r="AV376" s="217">
        <f ca="1">(W376-AB376)*(1-DCF!$H$40)+AB376-AG376-AQ376</f>
        <v>310.8253983602408</v>
      </c>
      <c r="AW376" s="217">
        <f ca="1">(X376-AC376)*(1-DCF!$H$40)+AC376-AH376-AR376</f>
        <v>475.82993085740844</v>
      </c>
      <c r="AX376" s="217">
        <f ca="1">(Y376-AD376)*(1-DCF!$H$40)+AD376-AI376-AS376</f>
        <v>604.44050228070057</v>
      </c>
      <c r="AY376" s="218">
        <f t="shared" ca="1" si="79"/>
        <v>9.4901745489153908E-2</v>
      </c>
      <c r="AZ376" s="219">
        <f t="shared" ca="1" si="80"/>
        <v>10.48034909783078</v>
      </c>
      <c r="BA376" s="217">
        <f ca="1">SUMPRODUCT(AT376:AX376,(1+$AY376)^(-{1,2,3,4,5}))</f>
        <v>1087.976660893263</v>
      </c>
      <c r="BB376" s="217">
        <f t="shared" ca="1" si="81"/>
        <v>18876.302350039685</v>
      </c>
      <c r="BC376" s="217">
        <f t="shared" ca="1" si="82"/>
        <v>11996.130577982976</v>
      </c>
      <c r="BD376" s="217">
        <f t="shared" ca="1" si="83"/>
        <v>13084.107238876239</v>
      </c>
      <c r="BE376" s="217">
        <f ca="1">BD376-(DCF!$J$48-DCF!$J$51)</f>
        <v>12521.967238876239</v>
      </c>
      <c r="BF376" s="220">
        <f ca="1">BE376/DCF!$J$55</f>
        <v>505.33183335543703</v>
      </c>
    </row>
    <row r="377" spans="1:58" ht="15" customHeight="1">
      <c r="A377">
        <v>351</v>
      </c>
      <c r="B377" s="215">
        <f t="shared" ca="1" si="70"/>
        <v>0.84615551336595718</v>
      </c>
      <c r="C377" s="216">
        <f t="shared" ca="1" si="71"/>
        <v>0.72265140469614519</v>
      </c>
      <c r="D377" s="215">
        <f t="shared" ca="1" si="72"/>
        <v>0.67589968857224614</v>
      </c>
      <c r="E377" s="216">
        <f t="shared" ca="1" si="73"/>
        <v>0.59744546243536523</v>
      </c>
      <c r="F377" s="217">
        <f ca="1">DCF!$H$7*(1+('A1'!F14+$C377*('A1'!F12-'A1'!F14)))</f>
        <v>6436.0404011403207</v>
      </c>
      <c r="G377" s="217">
        <f ca="1">F377*(1+('A1'!G14+$C377*('A1'!G12-'A1'!G14)))</f>
        <v>7519.854870693518</v>
      </c>
      <c r="H377" s="217">
        <f ca="1">G377*(1+('A1'!H14+$C377*('A1'!H12-'A1'!H14)))</f>
        <v>8602.2979933325096</v>
      </c>
      <c r="I377" s="217">
        <f ca="1">H377*(1+('A1'!I14+$C377*('A1'!I12-'A1'!I14)))</f>
        <v>9591.8945385638253</v>
      </c>
      <c r="J377" s="217">
        <f ca="1">I377*(1+('A1'!J14+$C377*('A1'!J12-'A1'!J14)))</f>
        <v>10556.700989831348</v>
      </c>
      <c r="K377" s="216">
        <f ca="1">'A1'!F21+$C377*('A1'!F19-'A1'!F21)</f>
        <v>0.34025417274171205</v>
      </c>
      <c r="L377" s="216">
        <f ca="1">'A1'!G21+$C377*('A1'!G19-'A1'!G21)</f>
        <v>0.33080114464778909</v>
      </c>
      <c r="M377" s="216">
        <f ca="1">'A1'!H21+$C377*('A1'!H19-'A1'!H21)</f>
        <v>0.31857463060082764</v>
      </c>
      <c r="N377" s="216">
        <f ca="1">'A1'!I21+$C377*('A1'!I19-'A1'!I21)</f>
        <v>0.31357463060082763</v>
      </c>
      <c r="O377" s="216">
        <f ca="1">'A1'!J21+$C377*('A1'!J19-'A1'!J21)</f>
        <v>0.30857463060082763</v>
      </c>
      <c r="P377" s="216">
        <f ca="1">'A1'!F28+$C377*('A1'!F26-'A1'!F28)</f>
        <v>0.44193371488259636</v>
      </c>
      <c r="Q377" s="216">
        <f ca="1">'A1'!G28+$C377*('A1'!G26-'A1'!G28)</f>
        <v>0.43248068678867346</v>
      </c>
      <c r="R377" s="216">
        <f ca="1">'A1'!H28+$C377*('A1'!H26-'A1'!H28)</f>
        <v>0.42164091571823131</v>
      </c>
      <c r="S377" s="216">
        <f ca="1">'A1'!I28+$C377*('A1'!I26-'A1'!I28)</f>
        <v>0.41802765869475056</v>
      </c>
      <c r="T377" s="216">
        <f ca="1">'A1'!J28+$C377*('A1'!J26-'A1'!J28)</f>
        <v>0.41441440167126986</v>
      </c>
      <c r="U377" s="217">
        <f t="shared" ca="1" si="74"/>
        <v>1401.8475551076663</v>
      </c>
      <c r="V377" s="217">
        <f t="shared" ca="1" si="75"/>
        <v>1780.0862728541663</v>
      </c>
      <c r="W377" s="217">
        <f t="shared" ca="1" si="76"/>
        <v>2234.7432845985409</v>
      </c>
      <c r="X377" s="217">
        <f t="shared" ca="1" si="77"/>
        <v>2574.4425354687778</v>
      </c>
      <c r="Y377" s="217">
        <f t="shared" ca="1" si="78"/>
        <v>2924.3219572072876</v>
      </c>
      <c r="Z377" s="217">
        <f ca="1">F377*('A1'!F35+$C377*('A1'!F33-'A1'!F35))</f>
        <v>362.90735588559323</v>
      </c>
      <c r="AA377" s="217">
        <f ca="1">G377*('A1'!G35+$C377*('A1'!G33-'A1'!G35))</f>
        <v>411.88866512881992</v>
      </c>
      <c r="AB377" s="217">
        <f ca="1">H377*('A1'!H35+$C377*('A1'!H33-'A1'!H35))</f>
        <v>447.75678958648831</v>
      </c>
      <c r="AC377" s="217">
        <f ca="1">I377*('A1'!I35+$C377*('A1'!I33-'A1'!I35))</f>
        <v>473.15073049281671</v>
      </c>
      <c r="AD377" s="217">
        <f ca="1">J377*('A1'!J35+$C377*('A1'!J33-'A1'!J35))</f>
        <v>499.62947783944975</v>
      </c>
      <c r="AE377" s="217">
        <f ca="1">F377*('A1'!F43+$C377*('A1'!F41-'A1'!F43))</f>
        <v>614.94417139413144</v>
      </c>
      <c r="AF377" s="217">
        <f ca="1">G377*('A1'!G43+$C377*('A1'!G41-'A1'!G43))</f>
        <v>674.5851311401309</v>
      </c>
      <c r="AG377" s="217">
        <f ca="1">H377*('A1'!H43+$C377*('A1'!H41-'A1'!H43))</f>
        <v>685.66509380253365</v>
      </c>
      <c r="AH377" s="217">
        <f ca="1">I377*('A1'!I43+$C377*('A1'!I41-'A1'!I43))</f>
        <v>668.62411899389826</v>
      </c>
      <c r="AI377" s="217">
        <f ca="1">J377*('A1'!J43+$C377*('A1'!J41-'A1'!J43))</f>
        <v>683.0945711107629</v>
      </c>
      <c r="AJ377" s="217">
        <f ca="1">(U377-Z377)*DCF!$H$40</f>
        <v>251.42352821174165</v>
      </c>
      <c r="AK377" s="217">
        <f ca="1">(V377-AA377)*DCF!$H$40</f>
        <v>331.10382106953381</v>
      </c>
      <c r="AL377" s="217">
        <f ca="1">(W377-AB377)*DCF!$H$40</f>
        <v>432.45073179291671</v>
      </c>
      <c r="AM377" s="217">
        <f ca="1">(X377-AC377)*DCF!$H$40</f>
        <v>508.51261680418253</v>
      </c>
      <c r="AN377" s="217">
        <f ca="1">(Y377-AD377)*DCF!$H$40</f>
        <v>586.77558000701674</v>
      </c>
      <c r="AO377" s="217">
        <f ca="1">(F377-DCF!$H$7)*DCF!$H$41</f>
        <v>355.1988806998537</v>
      </c>
      <c r="AP377" s="217">
        <f ca="1">(G377-F377)*DCF!$H$41</f>
        <v>359.65017021806506</v>
      </c>
      <c r="AQ377" s="217">
        <f ca="1">(H377-G377)*DCF!$H$41</f>
        <v>359.19510603044131</v>
      </c>
      <c r="AR377" s="217">
        <f ca="1">(I377-H377)*DCF!$H$41</f>
        <v>328.38513965067767</v>
      </c>
      <c r="AS377" s="217">
        <f ca="1">(J377-I377)*DCF!$H$41</f>
        <v>320.15885944842546</v>
      </c>
      <c r="AT377" s="217">
        <f ca="1">(U377-Z377)*(1-DCF!$H$40)+Z377-AE377-AO377</f>
        <v>180.28097480193958</v>
      </c>
      <c r="AU377" s="217">
        <f ca="1">(V377-AA377)*(1-DCF!$H$40)+AA377-AF377-AP377</f>
        <v>414.74715042643658</v>
      </c>
      <c r="AV377" s="217">
        <f ca="1">(W377-AB377)*(1-DCF!$H$40)+AB377-AG377-AQ377</f>
        <v>757.43235297264914</v>
      </c>
      <c r="AW377" s="217">
        <f ca="1">(X377-AC377)*(1-DCF!$H$40)+AC377-AH377-AR377</f>
        <v>1068.9206600200193</v>
      </c>
      <c r="AX377" s="217">
        <f ca="1">(Y377-AD377)*(1-DCF!$H$40)+AD377-AI377-AS377</f>
        <v>1334.2929466410824</v>
      </c>
      <c r="AY377" s="218">
        <f t="shared" ca="1" si="79"/>
        <v>0.10444890924870731</v>
      </c>
      <c r="AZ377" s="219">
        <f t="shared" ca="1" si="80"/>
        <v>12.38978184974146</v>
      </c>
      <c r="BA377" s="217">
        <f ca="1">SUMPRODUCT(AT377:AX377,(1+$AY377)^(-{1,2,3,4,5}))</f>
        <v>2595.7955709175162</v>
      </c>
      <c r="BB377" s="217">
        <f t="shared" ca="1" si="81"/>
        <v>36231.711108207273</v>
      </c>
      <c r="BC377" s="217">
        <f t="shared" ca="1" si="82"/>
        <v>22047.568050528193</v>
      </c>
      <c r="BD377" s="217">
        <f t="shared" ca="1" si="83"/>
        <v>24643.363621445707</v>
      </c>
      <c r="BE377" s="217">
        <f ca="1">BD377-(DCF!$J$48-DCF!$J$51)</f>
        <v>24081.223621445708</v>
      </c>
      <c r="BF377" s="220">
        <f ca="1">BE377/DCF!$J$55</f>
        <v>971.81286693411778</v>
      </c>
    </row>
    <row r="378" spans="1:58" ht="15" customHeight="1">
      <c r="A378">
        <v>352</v>
      </c>
      <c r="B378" s="215">
        <f t="shared" ca="1" si="70"/>
        <v>0.24270060846561414</v>
      </c>
      <c r="C378" s="216">
        <f t="shared" ca="1" si="71"/>
        <v>0.3483537056395512</v>
      </c>
      <c r="D378" s="215">
        <f t="shared" ca="1" si="72"/>
        <v>0.32071987929199586</v>
      </c>
      <c r="E378" s="216">
        <f t="shared" ca="1" si="73"/>
        <v>0.40044967180158597</v>
      </c>
      <c r="F378" s="217">
        <f ca="1">DCF!$H$7*(1+('A1'!F14+$C378*('A1'!F12-'A1'!F14)))</f>
        <v>6215.1222634840587</v>
      </c>
      <c r="G378" s="217">
        <f ca="1">F378*(1+('A1'!G14+$C378*('A1'!G12-'A1'!G14)))</f>
        <v>6912.7887300162347</v>
      </c>
      <c r="H378" s="217">
        <f ca="1">G378*(1+('A1'!H14+$C378*('A1'!H12-'A1'!H14)))</f>
        <v>7571.4805906696292</v>
      </c>
      <c r="I378" s="217">
        <f ca="1">H378*(1+('A1'!I14+$C378*('A1'!I12-'A1'!I14)))</f>
        <v>8187.4344190875036</v>
      </c>
      <c r="J378" s="217">
        <f ca="1">I378*(1+('A1'!J14+$C378*('A1'!J12-'A1'!J14)))</f>
        <v>8796.4547584117754</v>
      </c>
      <c r="K378" s="216">
        <f ca="1">'A1'!F21+$C378*('A1'!F19-'A1'!F21)</f>
        <v>0.3608405461898247</v>
      </c>
      <c r="L378" s="216">
        <f ca="1">'A1'!G21+$C378*('A1'!G19-'A1'!G21)</f>
        <v>0.35887347207703368</v>
      </c>
      <c r="M378" s="216">
        <f ca="1">'A1'!H21+$C378*('A1'!H19-'A1'!H21)</f>
        <v>0.35038993502063814</v>
      </c>
      <c r="N378" s="216">
        <f ca="1">'A1'!I21+$C378*('A1'!I19-'A1'!I21)</f>
        <v>0.34538993502063814</v>
      </c>
      <c r="O378" s="216">
        <f ca="1">'A1'!J21+$C378*('A1'!J19-'A1'!J21)</f>
        <v>0.34038993502063813</v>
      </c>
      <c r="P378" s="216">
        <f ca="1">'A1'!F28+$C378*('A1'!F26-'A1'!F28)</f>
        <v>0.45129115735901121</v>
      </c>
      <c r="Q378" s="216">
        <f ca="1">'A1'!G28+$C378*('A1'!G26-'A1'!G28)</f>
        <v>0.4493240832462202</v>
      </c>
      <c r="R378" s="216">
        <f ca="1">'A1'!H28+$C378*('A1'!H26-'A1'!H28)</f>
        <v>0.44409877766162698</v>
      </c>
      <c r="S378" s="216">
        <f ca="1">'A1'!I28+$C378*('A1'!I26-'A1'!I28)</f>
        <v>0.44235700913342918</v>
      </c>
      <c r="T378" s="216">
        <f ca="1">'A1'!J28+$C378*('A1'!J26-'A1'!J28)</f>
        <v>0.44061524060523144</v>
      </c>
      <c r="U378" s="217">
        <f t="shared" ca="1" si="74"/>
        <v>1167.6244318764527</v>
      </c>
      <c r="V378" s="217">
        <f t="shared" ca="1" si="75"/>
        <v>1325.889777950973</v>
      </c>
      <c r="W378" s="217">
        <f t="shared" ca="1" si="76"/>
        <v>1556.0247230897596</v>
      </c>
      <c r="X378" s="217">
        <f t="shared" ca="1" si="77"/>
        <v>1737.8079749894907</v>
      </c>
      <c r="Y378" s="217">
        <f t="shared" ca="1" si="78"/>
        <v>1926.3780649333712</v>
      </c>
      <c r="Z378" s="217">
        <f ca="1">F378*('A1'!F35+$C378*('A1'!F33-'A1'!F35))</f>
        <v>362.08203145160581</v>
      </c>
      <c r="AA378" s="217">
        <f ca="1">G378*('A1'!G35+$C378*('A1'!G33-'A1'!G35))</f>
        <v>404.51194555696168</v>
      </c>
      <c r="AB378" s="217">
        <f ca="1">H378*('A1'!H35+$C378*('A1'!H33-'A1'!H35))</f>
        <v>425.27574890986301</v>
      </c>
      <c r="AC378" s="217">
        <f ca="1">I378*('A1'!I35+$C378*('A1'!I33-'A1'!I35))</f>
        <v>440.64571887223599</v>
      </c>
      <c r="AD378" s="217">
        <f ca="1">J378*('A1'!J35+$C378*('A1'!J33-'A1'!J35))</f>
        <v>455.83013513205856</v>
      </c>
      <c r="AE378" s="217">
        <f ca="1">F378*('A1'!F43+$C378*('A1'!F41-'A1'!F43))</f>
        <v>640.36223155349546</v>
      </c>
      <c r="AF378" s="217">
        <f ca="1">G378*('A1'!G43+$C378*('A1'!G41-'A1'!G43))</f>
        <v>710.68735898771013</v>
      </c>
      <c r="AG378" s="217">
        <f ca="1">H378*('A1'!H43+$C378*('A1'!H41-'A1'!H43))</f>
        <v>702.69109578749146</v>
      </c>
      <c r="AH378" s="217">
        <f ca="1">I378*('A1'!I43+$C378*('A1'!I41-'A1'!I43))</f>
        <v>677.98196062836496</v>
      </c>
      <c r="AI378" s="217">
        <f ca="1">J378*('A1'!J43+$C378*('A1'!J41-'A1'!J43))</f>
        <v>684.43121185164057</v>
      </c>
      <c r="AJ378" s="217">
        <f ca="1">(U378-Z378)*DCF!$H$40</f>
        <v>194.94126090281293</v>
      </c>
      <c r="AK378" s="217">
        <f ca="1">(V378-AA378)*DCF!$H$40</f>
        <v>222.97343543935074</v>
      </c>
      <c r="AL378" s="217">
        <f ca="1">(W378-AB378)*DCF!$H$40</f>
        <v>273.64125175153498</v>
      </c>
      <c r="AM378" s="217">
        <f ca="1">(X378-AC378)*DCF!$H$40</f>
        <v>313.91326598037568</v>
      </c>
      <c r="AN378" s="217">
        <f ca="1">(Y378-AD378)*DCF!$H$40</f>
        <v>355.87259901191766</v>
      </c>
      <c r="AO378" s="217">
        <f ca="1">(F378-DCF!$H$7)*DCF!$H$41</f>
        <v>281.88998139618678</v>
      </c>
      <c r="AP378" s="217">
        <f ca="1">(G378-F378)*DCF!$H$41</f>
        <v>231.51182281887523</v>
      </c>
      <c r="AQ378" s="217">
        <f ca="1">(H378-G378)*DCF!$H$41</f>
        <v>218.57859113369176</v>
      </c>
      <c r="AR378" s="217">
        <f ca="1">(I378-H378)*DCF!$H$41</f>
        <v>204.39651385008935</v>
      </c>
      <c r="AS378" s="217">
        <f ca="1">(J378-I378)*DCF!$H$41</f>
        <v>202.09572289114669</v>
      </c>
      <c r="AT378" s="217">
        <f ca="1">(U378-Z378)*(1-DCF!$H$40)+Z378-AE378-AO378</f>
        <v>50.430958023957544</v>
      </c>
      <c r="AU378" s="217">
        <f ca="1">(V378-AA378)*(1-DCF!$H$40)+AA378-AF378-AP378</f>
        <v>160.71716070503678</v>
      </c>
      <c r="AV378" s="217">
        <f ca="1">(W378-AB378)*(1-DCF!$H$40)+AB378-AG378-AQ378</f>
        <v>361.11378441704136</v>
      </c>
      <c r="AW378" s="217">
        <f ca="1">(X378-AC378)*(1-DCF!$H$40)+AC378-AH378-AR378</f>
        <v>541.51623453066077</v>
      </c>
      <c r="AX378" s="217">
        <f ca="1">(Y378-AD378)*(1-DCF!$H$40)+AD378-AI378-AS378</f>
        <v>683.97853117866634</v>
      </c>
      <c r="AY378" s="218">
        <f t="shared" ca="1" si="79"/>
        <v>0.10050899343603172</v>
      </c>
      <c r="AZ378" s="219">
        <f t="shared" ca="1" si="80"/>
        <v>11.601798687206344</v>
      </c>
      <c r="BA378" s="217">
        <f ca="1">SUMPRODUCT(AT378:AX378,(1+$AY378)^(-{1,2,3,4,5}))</f>
        <v>1242.3549690988473</v>
      </c>
      <c r="BB378" s="217">
        <f t="shared" ca="1" si="81"/>
        <v>22349.450504807082</v>
      </c>
      <c r="BC378" s="217">
        <f t="shared" ca="1" si="82"/>
        <v>13845.188401039592</v>
      </c>
      <c r="BD378" s="217">
        <f t="shared" ca="1" si="83"/>
        <v>15087.543370138439</v>
      </c>
      <c r="BE378" s="217">
        <f ca="1">BD378-(DCF!$J$48-DCF!$J$51)</f>
        <v>14525.40337013844</v>
      </c>
      <c r="BF378" s="220">
        <f ca="1">BE378/DCF!$J$55</f>
        <v>586.18175365215461</v>
      </c>
    </row>
    <row r="379" spans="1:58" ht="15" customHeight="1">
      <c r="A379">
        <v>353</v>
      </c>
      <c r="B379" s="215">
        <f t="shared" ca="1" si="70"/>
        <v>0.61489247997711627</v>
      </c>
      <c r="C379" s="216">
        <f t="shared" ca="1" si="71"/>
        <v>0.56119051968827993</v>
      </c>
      <c r="D379" s="215">
        <f t="shared" ca="1" si="72"/>
        <v>0.15888843727681345</v>
      </c>
      <c r="E379" s="216">
        <f t="shared" ca="1" si="73"/>
        <v>0.28185850818878383</v>
      </c>
      <c r="F379" s="217">
        <f ca="1">DCF!$H$7*(1+('A1'!F14+$C379*('A1'!F12-'A1'!F14)))</f>
        <v>6340.7428930066253</v>
      </c>
      <c r="G379" s="217">
        <f ca="1">F379*(1+('A1'!G14+$C379*('A1'!G12-'A1'!G14)))</f>
        <v>7254.9421864874466</v>
      </c>
      <c r="H379" s="217">
        <f ca="1">G379*(1+('A1'!H14+$C379*('A1'!H12-'A1'!H14)))</f>
        <v>8146.9719166844507</v>
      </c>
      <c r="I379" s="217">
        <f ca="1">H379*(1+('A1'!I14+$C379*('A1'!I12-'A1'!I14)))</f>
        <v>8965.8008188615695</v>
      </c>
      <c r="J379" s="217">
        <f ca="1">I379*(1+('A1'!J14+$C379*('A1'!J12-'A1'!J14)))</f>
        <v>9766.2974292717445</v>
      </c>
      <c r="K379" s="216">
        <f ca="1">'A1'!F21+$C379*('A1'!F19-'A1'!F21)</f>
        <v>0.34913452141714463</v>
      </c>
      <c r="L379" s="216">
        <f ca="1">'A1'!G21+$C379*('A1'!G19-'A1'!G21)</f>
        <v>0.342910711023379</v>
      </c>
      <c r="M379" s="216">
        <f ca="1">'A1'!H21+$C379*('A1'!H19-'A1'!H21)</f>
        <v>0.33229880582649618</v>
      </c>
      <c r="N379" s="216">
        <f ca="1">'A1'!I21+$C379*('A1'!I19-'A1'!I21)</f>
        <v>0.32729880582649618</v>
      </c>
      <c r="O379" s="216">
        <f ca="1">'A1'!J21+$C379*('A1'!J19-'A1'!J21)</f>
        <v>0.32229880582649617</v>
      </c>
      <c r="P379" s="216">
        <f ca="1">'A1'!F28+$C379*('A1'!F26-'A1'!F28)</f>
        <v>0.44597023700779304</v>
      </c>
      <c r="Q379" s="216">
        <f ca="1">'A1'!G28+$C379*('A1'!G26-'A1'!G28)</f>
        <v>0.43974642661402741</v>
      </c>
      <c r="R379" s="216">
        <f ca="1">'A1'!H28+$C379*('A1'!H26-'A1'!H28)</f>
        <v>0.43132856881870324</v>
      </c>
      <c r="S379" s="216">
        <f ca="1">'A1'!I28+$C379*('A1'!I26-'A1'!I28)</f>
        <v>0.42852261622026183</v>
      </c>
      <c r="T379" s="216">
        <f ca="1">'A1'!J28+$C379*('A1'!J26-'A1'!J28)</f>
        <v>0.42571666362182042</v>
      </c>
      <c r="U379" s="217">
        <f t="shared" ca="1" si="74"/>
        <v>1299.1880468279521</v>
      </c>
      <c r="V379" s="217">
        <f t="shared" ca="1" si="75"/>
        <v>1576.809901086315</v>
      </c>
      <c r="W379" s="217">
        <f t="shared" ca="1" si="76"/>
        <v>1925.7211406385352</v>
      </c>
      <c r="X379" s="217">
        <f t="shared" ca="1" si="77"/>
        <v>2189.2564941616306</v>
      </c>
      <c r="Y379" s="217">
        <f t="shared" ca="1" si="78"/>
        <v>2460.9558729431528</v>
      </c>
      <c r="Z379" s="217">
        <f ca="1">F379*('A1'!F35+$C379*('A1'!F33-'A1'!F35))</f>
        <v>362.65274958371674</v>
      </c>
      <c r="AA379" s="217">
        <f ca="1">G379*('A1'!G35+$C379*('A1'!G33-'A1'!G35))</f>
        <v>409.09236780278849</v>
      </c>
      <c r="AB379" s="217">
        <f ca="1">H379*('A1'!H35+$C379*('A1'!H33-'A1'!H35))</f>
        <v>438.52627755915739</v>
      </c>
      <c r="AC379" s="217">
        <f ca="1">I379*('A1'!I35+$C379*('A1'!I33-'A1'!I35))</f>
        <v>459.6381784424687</v>
      </c>
      <c r="AD379" s="217">
        <f ca="1">J379*('A1'!J35+$C379*('A1'!J33-'A1'!J35))</f>
        <v>481.14361368205783</v>
      </c>
      <c r="AE379" s="217">
        <f ca="1">F379*('A1'!F43+$C379*('A1'!F41-'A1'!F43))</f>
        <v>626.31442224400564</v>
      </c>
      <c r="AF379" s="217">
        <f ca="1">G379*('A1'!G43+$C379*('A1'!G41-'A1'!G43))</f>
        <v>691.81918428804033</v>
      </c>
      <c r="AG379" s="217">
        <f ca="1">H379*('A1'!H43+$C379*('A1'!H41-'A1'!H43))</f>
        <v>695.41193211851851</v>
      </c>
      <c r="AH379" s="217">
        <f ca="1">I379*('A1'!I43+$C379*('A1'!I41-'A1'!I43))</f>
        <v>675.64779305830052</v>
      </c>
      <c r="AI379" s="217">
        <f ca="1">J379*('A1'!J43+$C379*('A1'!J41-'A1'!J43))</f>
        <v>687.14039509274062</v>
      </c>
      <c r="AJ379" s="217">
        <f ca="1">(U379-Z379)*DCF!$H$40</f>
        <v>226.64154193310495</v>
      </c>
      <c r="AK379" s="217">
        <f ca="1">(V379-AA379)*DCF!$H$40</f>
        <v>282.58764305461341</v>
      </c>
      <c r="AL379" s="217">
        <f ca="1">(W379-AB379)*DCF!$H$40</f>
        <v>359.90115686520937</v>
      </c>
      <c r="AM379" s="217">
        <f ca="1">(X379-AC379)*DCF!$H$40</f>
        <v>418.56763240403717</v>
      </c>
      <c r="AN379" s="217">
        <f ca="1">(Y379-AD379)*DCF!$H$40</f>
        <v>479.114566741185</v>
      </c>
      <c r="AO379" s="217">
        <f ca="1">(F379-DCF!$H$7)*DCF!$H$41</f>
        <v>323.57560385269153</v>
      </c>
      <c r="AP379" s="217">
        <f ca="1">(G379-F379)*DCF!$H$41</f>
        <v>303.3655120411492</v>
      </c>
      <c r="AQ379" s="217">
        <f ca="1">(H379-G379)*DCF!$H$41</f>
        <v>296.00882191320505</v>
      </c>
      <c r="AR379" s="217">
        <f ca="1">(I379-H379)*DCF!$H$41</f>
        <v>271.71804983271397</v>
      </c>
      <c r="AS379" s="217">
        <f ca="1">(J379-I379)*DCF!$H$41</f>
        <v>265.63470988875969</v>
      </c>
      <c r="AT379" s="217">
        <f ca="1">(U379-Z379)*(1-DCF!$H$40)+Z379-AE379-AO379</f>
        <v>122.65647879815003</v>
      </c>
      <c r="AU379" s="217">
        <f ca="1">(V379-AA379)*(1-DCF!$H$40)+AA379-AF379-AP379</f>
        <v>299.03756170251205</v>
      </c>
      <c r="AV379" s="217">
        <f ca="1">(W379-AB379)*(1-DCF!$H$40)+AB379-AG379-AQ379</f>
        <v>574.39922974160186</v>
      </c>
      <c r="AW379" s="217">
        <f ca="1">(X379-AC379)*(1-DCF!$H$40)+AC379-AH379-AR379</f>
        <v>823.32301886657899</v>
      </c>
      <c r="AX379" s="217">
        <f ca="1">(Y379-AD379)*(1-DCF!$H$40)+AD379-AI379-AS379</f>
        <v>1029.0662012204675</v>
      </c>
      <c r="AY379" s="218">
        <f t="shared" ca="1" si="79"/>
        <v>9.8137170163775683E-2</v>
      </c>
      <c r="AZ379" s="219">
        <f t="shared" ca="1" si="80"/>
        <v>11.127434032755135</v>
      </c>
      <c r="BA379" s="217">
        <f ca="1">SUMPRODUCT(AT379:AX379,(1+$AY379)^(-{1,2,3,4,5}))</f>
        <v>2004.0005764683597</v>
      </c>
      <c r="BB379" s="217">
        <f t="shared" ca="1" si="81"/>
        <v>27384.124133696259</v>
      </c>
      <c r="BC379" s="217">
        <f t="shared" ca="1" si="82"/>
        <v>17148.095560683392</v>
      </c>
      <c r="BD379" s="217">
        <f t="shared" ca="1" si="83"/>
        <v>19152.096137151751</v>
      </c>
      <c r="BE379" s="217">
        <f ca="1">BD379-(DCF!$J$48-DCF!$J$51)</f>
        <v>18589.956137151752</v>
      </c>
      <c r="BF379" s="220">
        <f ca="1">BE379/DCF!$J$55</f>
        <v>750.20932714300159</v>
      </c>
    </row>
    <row r="380" spans="1:58" ht="15" customHeight="1">
      <c r="A380">
        <v>354</v>
      </c>
      <c r="B380" s="215">
        <f t="shared" ca="1" si="70"/>
        <v>0.57216156174877175</v>
      </c>
      <c r="C380" s="216">
        <f t="shared" ca="1" si="71"/>
        <v>0.53748597953617216</v>
      </c>
      <c r="D380" s="215">
        <f t="shared" ca="1" si="72"/>
        <v>2.7983970403829495E-2</v>
      </c>
      <c r="E380" s="216">
        <f t="shared" ca="1" si="73"/>
        <v>0.11828772210975554</v>
      </c>
      <c r="F380" s="217">
        <f ca="1">DCF!$H$7*(1+('A1'!F14+$C380*('A1'!F12-'A1'!F14)))</f>
        <v>6326.7519898362316</v>
      </c>
      <c r="G380" s="217">
        <f ca="1">F380*(1+('A1'!G14+$C380*('A1'!G12-'A1'!G14)))</f>
        <v>7216.4381828073383</v>
      </c>
      <c r="H380" s="217">
        <f ca="1">G380*(1+('A1'!H14+$C380*('A1'!H12-'A1'!H14)))</f>
        <v>8081.4955568560017</v>
      </c>
      <c r="I380" s="217">
        <f ca="1">H380*(1+('A1'!I14+$C380*('A1'!I12-'A1'!I14)))</f>
        <v>8876.5024846932592</v>
      </c>
      <c r="J380" s="217">
        <f ca="1">I380*(1+('A1'!J14+$C380*('A1'!J12-'A1'!J14)))</f>
        <v>9654.2973032267655</v>
      </c>
      <c r="K380" s="216">
        <f ca="1">'A1'!F21+$C380*('A1'!F19-'A1'!F21)</f>
        <v>0.35043827112551051</v>
      </c>
      <c r="L380" s="216">
        <f ca="1">'A1'!G21+$C380*('A1'!G19-'A1'!G21)</f>
        <v>0.34468855153478711</v>
      </c>
      <c r="M380" s="216">
        <f ca="1">'A1'!H21+$C380*('A1'!H19-'A1'!H21)</f>
        <v>0.33431369173942538</v>
      </c>
      <c r="N380" s="216">
        <f ca="1">'A1'!I21+$C380*('A1'!I19-'A1'!I21)</f>
        <v>0.32931369173942537</v>
      </c>
      <c r="O380" s="216">
        <f ca="1">'A1'!J21+$C380*('A1'!J19-'A1'!J21)</f>
        <v>0.32431369173942537</v>
      </c>
      <c r="P380" s="216">
        <f ca="1">'A1'!F28+$C380*('A1'!F26-'A1'!F28)</f>
        <v>0.44656285051159572</v>
      </c>
      <c r="Q380" s="216">
        <f ca="1">'A1'!G28+$C380*('A1'!G26-'A1'!G28)</f>
        <v>0.44081313092087226</v>
      </c>
      <c r="R380" s="216">
        <f ca="1">'A1'!H28+$C380*('A1'!H26-'A1'!H28)</f>
        <v>0.4327508412278297</v>
      </c>
      <c r="S380" s="216">
        <f ca="1">'A1'!I28+$C380*('A1'!I26-'A1'!I28)</f>
        <v>0.4300634113301488</v>
      </c>
      <c r="T380" s="216">
        <f ca="1">'A1'!J28+$C380*('A1'!J26-'A1'!J28)</f>
        <v>0.42737598143246797</v>
      </c>
      <c r="U380" s="217">
        <f t="shared" ca="1" si="74"/>
        <v>1284.3235576169614</v>
      </c>
      <c r="V380" s="217">
        <f t="shared" ca="1" si="75"/>
        <v>1547.9138488749134</v>
      </c>
      <c r="W380" s="217">
        <f t="shared" ca="1" si="76"/>
        <v>1882.4669418593057</v>
      </c>
      <c r="X380" s="217">
        <f t="shared" ca="1" si="77"/>
        <v>2135.8897424770148</v>
      </c>
      <c r="Y380" s="217">
        <f t="shared" ca="1" si="78"/>
        <v>2397.2617186599468</v>
      </c>
      <c r="Z380" s="217">
        <f ca="1">F380*('A1'!F35+$C380*('A1'!F33-'A1'!F35))</f>
        <v>362.60241693747611</v>
      </c>
      <c r="AA380" s="217">
        <f ca="1">G380*('A1'!G35+$C380*('A1'!G33-'A1'!G35))</f>
        <v>408.63182387957062</v>
      </c>
      <c r="AB380" s="217">
        <f ca="1">H380*('A1'!H35+$C380*('A1'!H33-'A1'!H35))</f>
        <v>437.10913730092636</v>
      </c>
      <c r="AC380" s="217">
        <f ca="1">I380*('A1'!I35+$C380*('A1'!I33-'A1'!I35))</f>
        <v>457.58519651812156</v>
      </c>
      <c r="AD380" s="217">
        <f ca="1">J380*('A1'!J35+$C380*('A1'!J33-'A1'!J35))</f>
        <v>478.37205566759968</v>
      </c>
      <c r="AE380" s="217">
        <f ca="1">F380*('A1'!F43+$C380*('A1'!F41-'A1'!F43))</f>
        <v>627.93190907119435</v>
      </c>
      <c r="AF380" s="217">
        <f ca="1">G380*('A1'!G43+$C380*('A1'!G41-'A1'!G43))</f>
        <v>694.13468893214861</v>
      </c>
      <c r="AG380" s="217">
        <f ca="1">H380*('A1'!H43+$C380*('A1'!H41-'A1'!H43))</f>
        <v>696.52786402759125</v>
      </c>
      <c r="AH380" s="217">
        <f ca="1">I380*('A1'!I43+$C380*('A1'!I41-'A1'!I43))</f>
        <v>676.28288889643784</v>
      </c>
      <c r="AI380" s="217">
        <f ca="1">J380*('A1'!J43+$C380*('A1'!J41-'A1'!J43))</f>
        <v>687.27002679386965</v>
      </c>
      <c r="AJ380" s="217">
        <f ca="1">(U380-Z380)*DCF!$H$40</f>
        <v>223.0565160444354</v>
      </c>
      <c r="AK380" s="217">
        <f ca="1">(V380-AA380)*DCF!$H$40</f>
        <v>275.7062500488729</v>
      </c>
      <c r="AL380" s="217">
        <f ca="1">(W380-AB380)*DCF!$H$40</f>
        <v>349.7765887031278</v>
      </c>
      <c r="AM380" s="217">
        <f ca="1">(X380-AC380)*DCF!$H$40</f>
        <v>406.14970012205214</v>
      </c>
      <c r="AN380" s="217">
        <f ca="1">(Y380-AD380)*DCF!$H$40</f>
        <v>464.37129844414801</v>
      </c>
      <c r="AO380" s="217">
        <f ca="1">(F380-DCF!$H$7)*DCF!$H$41</f>
        <v>318.93289899121191</v>
      </c>
      <c r="AP380" s="217">
        <f ca="1">(G380-F380)*DCF!$H$41</f>
        <v>295.23114862512483</v>
      </c>
      <c r="AQ380" s="217">
        <f ca="1">(H380-G380)*DCF!$H$41</f>
        <v>287.05838551246933</v>
      </c>
      <c r="AR380" s="217">
        <f ca="1">(I380-H380)*DCF!$H$41</f>
        <v>263.81302792449617</v>
      </c>
      <c r="AS380" s="217">
        <f ca="1">(J380-I380)*DCF!$H$41</f>
        <v>258.10140641102987</v>
      </c>
      <c r="AT380" s="217">
        <f ca="1">(U380-Z380)*(1-DCF!$H$40)+Z380-AE380-AO380</f>
        <v>114.40223351011957</v>
      </c>
      <c r="AU380" s="217">
        <f ca="1">(V380-AA380)*(1-DCF!$H$40)+AA380-AF380-AP380</f>
        <v>282.8417612687669</v>
      </c>
      <c r="AV380" s="217">
        <f ca="1">(W380-AB380)*(1-DCF!$H$40)+AB380-AG380-AQ380</f>
        <v>549.1041036161173</v>
      </c>
      <c r="AW380" s="217">
        <f ca="1">(X380-AC380)*(1-DCF!$H$40)+AC380-AH380-AR380</f>
        <v>789.6441255340286</v>
      </c>
      <c r="AX380" s="217">
        <f ca="1">(Y380-AD380)*(1-DCF!$H$40)+AD380-AI380-AS380</f>
        <v>987.5189870108992</v>
      </c>
      <c r="AY380" s="218">
        <f t="shared" ca="1" si="79"/>
        <v>9.486575444219511E-2</v>
      </c>
      <c r="AZ380" s="219">
        <f t="shared" ca="1" si="80"/>
        <v>10.473150888439022</v>
      </c>
      <c r="BA380" s="217">
        <f ca="1">SUMPRODUCT(AT380:AX380,(1+$AY380)^(-{1,2,3,4,5}))</f>
        <v>1936.0314751867381</v>
      </c>
      <c r="BB380" s="217">
        <f t="shared" ca="1" si="81"/>
        <v>25106.883698604281</v>
      </c>
      <c r="BC380" s="217">
        <f t="shared" ca="1" si="82"/>
        <v>15958.367089983818</v>
      </c>
      <c r="BD380" s="217">
        <f t="shared" ca="1" si="83"/>
        <v>17894.398565170555</v>
      </c>
      <c r="BE380" s="217">
        <f ca="1">BD380-(DCF!$J$48-DCF!$J$51)</f>
        <v>17332.258565170556</v>
      </c>
      <c r="BF380" s="220">
        <f ca="1">BE380/DCF!$J$55</f>
        <v>699.45415363617678</v>
      </c>
    </row>
    <row r="381" spans="1:58" ht="15" customHeight="1">
      <c r="A381">
        <v>355</v>
      </c>
      <c r="B381" s="215">
        <f t="shared" ca="1" si="70"/>
        <v>7.2653799750596493E-2</v>
      </c>
      <c r="C381" s="216">
        <f t="shared" ca="1" si="71"/>
        <v>0.19059616962388895</v>
      </c>
      <c r="D381" s="215">
        <f t="shared" ca="1" si="72"/>
        <v>0.94780607681716256</v>
      </c>
      <c r="E381" s="216">
        <f t="shared" ca="1" si="73"/>
        <v>0.83845445969814358</v>
      </c>
      <c r="F381" s="217">
        <f ca="1">DCF!$H$7*(1+('A1'!F14+$C381*('A1'!F12-'A1'!F14)))</f>
        <v>6122.0105474738793</v>
      </c>
      <c r="G381" s="217">
        <f ca="1">F381*(1+('A1'!G14+$C381*('A1'!G12-'A1'!G14)))</f>
        <v>6664.3559444341472</v>
      </c>
      <c r="H381" s="217">
        <f ca="1">G381*(1+('A1'!H14+$C381*('A1'!H12-'A1'!H14)))</f>
        <v>7162.6998347383696</v>
      </c>
      <c r="I381" s="217">
        <f ca="1">H381*(1+('A1'!I14+$C381*('A1'!I12-'A1'!I14)))</f>
        <v>7643.7013102152996</v>
      </c>
      <c r="J381" s="217">
        <f ca="1">I381*(1+('A1'!J14+$C381*('A1'!J12-'A1'!J14)))</f>
        <v>8127.866589129394</v>
      </c>
      <c r="K381" s="216">
        <f ca="1">'A1'!F21+$C381*('A1'!F19-'A1'!F21)</f>
        <v>0.3695172106706861</v>
      </c>
      <c r="L381" s="216">
        <f ca="1">'A1'!G21+$C381*('A1'!G19-'A1'!G21)</f>
        <v>0.37070528727820834</v>
      </c>
      <c r="M381" s="216">
        <f ca="1">'A1'!H21+$C381*('A1'!H19-'A1'!H21)</f>
        <v>0.36379932558196942</v>
      </c>
      <c r="N381" s="216">
        <f ca="1">'A1'!I21+$C381*('A1'!I19-'A1'!I21)</f>
        <v>0.35879932558196942</v>
      </c>
      <c r="O381" s="216">
        <f ca="1">'A1'!J21+$C381*('A1'!J19-'A1'!J21)</f>
        <v>0.35379932558196941</v>
      </c>
      <c r="P381" s="216">
        <f ca="1">'A1'!F28+$C381*('A1'!F26-'A1'!F28)</f>
        <v>0.4552350957594028</v>
      </c>
      <c r="Q381" s="216">
        <f ca="1">'A1'!G28+$C381*('A1'!G26-'A1'!G28)</f>
        <v>0.45642317236692503</v>
      </c>
      <c r="R381" s="216">
        <f ca="1">'A1'!H28+$C381*('A1'!H26-'A1'!H28)</f>
        <v>0.45356422982256667</v>
      </c>
      <c r="S381" s="216">
        <f ca="1">'A1'!I28+$C381*('A1'!I26-'A1'!I28)</f>
        <v>0.45261124897444727</v>
      </c>
      <c r="T381" s="216">
        <f ca="1">'A1'!J28+$C381*('A1'!J26-'A1'!J28)</f>
        <v>0.45165826812632781</v>
      </c>
      <c r="U381" s="217">
        <f t="shared" ca="1" si="74"/>
        <v>1072.8682284554661</v>
      </c>
      <c r="V381" s="217">
        <f t="shared" ca="1" si="75"/>
        <v>1152.0774775874427</v>
      </c>
      <c r="W381" s="217">
        <f t="shared" ca="1" si="76"/>
        <v>1308.1700315211331</v>
      </c>
      <c r="X381" s="217">
        <f t="shared" ca="1" si="77"/>
        <v>1441.5212383558678</v>
      </c>
      <c r="Y381" s="217">
        <f t="shared" ca="1" si="78"/>
        <v>1581.2147242671674</v>
      </c>
      <c r="Z381" s="217">
        <f ca="1">F381*('A1'!F35+$C381*('A1'!F33-'A1'!F35))</f>
        <v>361.48647404470495</v>
      </c>
      <c r="AA381" s="217">
        <f ca="1">G381*('A1'!G35+$C381*('A1'!G33-'A1'!G35))</f>
        <v>400.48806139472367</v>
      </c>
      <c r="AB381" s="217">
        <f ca="1">H381*('A1'!H35+$C381*('A1'!H33-'A1'!H35))</f>
        <v>414.74497540496742</v>
      </c>
      <c r="AC381" s="217">
        <f ca="1">I381*('A1'!I35+$C381*('A1'!I33-'A1'!I35))</f>
        <v>425.85235369477374</v>
      </c>
      <c r="AD381" s="217">
        <f ca="1">J381*('A1'!J35+$C381*('A1'!J33-'A1'!J35))</f>
        <v>436.57084612202152</v>
      </c>
      <c r="AE381" s="217">
        <f ca="1">F381*('A1'!F43+$C381*('A1'!F41-'A1'!F43))</f>
        <v>650.08452500721535</v>
      </c>
      <c r="AF381" s="217">
        <f ca="1">G381*('A1'!G43+$C381*('A1'!G41-'A1'!G43))</f>
        <v>721.94390854924984</v>
      </c>
      <c r="AG381" s="217">
        <f ca="1">H381*('A1'!H43+$C381*('A1'!H41-'A1'!H43))</f>
        <v>704.30207230419103</v>
      </c>
      <c r="AH381" s="217">
        <f ca="1">I381*('A1'!I43+$C381*('A1'!I41-'A1'!I43))</f>
        <v>675.16151776878871</v>
      </c>
      <c r="AI381" s="217">
        <f ca="1">J381*('A1'!J43+$C381*('A1'!J41-'A1'!J43))</f>
        <v>677.28808465307384</v>
      </c>
      <c r="AJ381" s="217">
        <f ca="1">(U381-Z381)*DCF!$H$40</f>
        <v>172.15438456740421</v>
      </c>
      <c r="AK381" s="217">
        <f ca="1">(V381-AA381)*DCF!$H$40</f>
        <v>181.884638718638</v>
      </c>
      <c r="AL381" s="217">
        <f ca="1">(W381-AB381)*DCF!$H$40</f>
        <v>216.20886358011211</v>
      </c>
      <c r="AM381" s="217">
        <f ca="1">(X381-AC381)*DCF!$H$40</f>
        <v>245.79187008798476</v>
      </c>
      <c r="AN381" s="217">
        <f ca="1">(Y381-AD381)*DCF!$H$40</f>
        <v>277.0038185111253</v>
      </c>
      <c r="AO381" s="217">
        <f ca="1">(F381-DCF!$H$7)*DCF!$H$41</f>
        <v>250.99203211325971</v>
      </c>
      <c r="AP381" s="217">
        <f ca="1">(G381-F381)*DCF!$H$41</f>
        <v>179.97048370664004</v>
      </c>
      <c r="AQ381" s="217">
        <f ca="1">(H381-G381)*DCF!$H$41</f>
        <v>165.36913836270679</v>
      </c>
      <c r="AR381" s="217">
        <f ca="1">(I381-H381)*DCF!$H$41</f>
        <v>159.61427660375711</v>
      </c>
      <c r="AS381" s="217">
        <f ca="1">(J381-I381)*DCF!$H$41</f>
        <v>160.66414489457424</v>
      </c>
      <c r="AT381" s="217">
        <f ca="1">(U381-Z381)*(1-DCF!$H$40)+Z381-AE381-AO381</f>
        <v>-0.36271323241305709</v>
      </c>
      <c r="AU381" s="217">
        <f ca="1">(V381-AA381)*(1-DCF!$H$40)+AA381-AF381-AP381</f>
        <v>68.278446612914763</v>
      </c>
      <c r="AV381" s="217">
        <f ca="1">(W381-AB381)*(1-DCF!$H$40)+AB381-AG381-AQ381</f>
        <v>222.28995727412331</v>
      </c>
      <c r="AW381" s="217">
        <f ca="1">(X381-AC381)*(1-DCF!$H$40)+AC381-AH381-AR381</f>
        <v>360.95357389533723</v>
      </c>
      <c r="AX381" s="217">
        <f ca="1">(Y381-AD381)*(1-DCF!$H$40)+AD381-AI381-AS381</f>
        <v>466.25867620839409</v>
      </c>
      <c r="AY381" s="218">
        <f t="shared" ca="1" si="79"/>
        <v>0.10926908919396287</v>
      </c>
      <c r="AZ381" s="219">
        <f t="shared" ca="1" si="80"/>
        <v>13.353817838792574</v>
      </c>
      <c r="BA381" s="217">
        <f ca="1">SUMPRODUCT(AT381:AX381,(1+$AY381)^(-{1,2,3,4,5}))</f>
        <v>734.03363665673123</v>
      </c>
      <c r="BB381" s="217">
        <f t="shared" ca="1" si="81"/>
        <v>21115.253391880382</v>
      </c>
      <c r="BC381" s="217">
        <f t="shared" ca="1" si="82"/>
        <v>12572.213333540367</v>
      </c>
      <c r="BD381" s="217">
        <f t="shared" ca="1" si="83"/>
        <v>13306.246970197099</v>
      </c>
      <c r="BE381" s="217">
        <f ca="1">BD381-(DCF!$J$48-DCF!$J$51)</f>
        <v>12744.106970197099</v>
      </c>
      <c r="BF381" s="220">
        <f ca="1">BE381/DCF!$J$55</f>
        <v>514.29642139084933</v>
      </c>
    </row>
    <row r="382" spans="1:58" ht="15" customHeight="1">
      <c r="A382">
        <v>356</v>
      </c>
      <c r="B382" s="215">
        <f t="shared" ca="1" si="70"/>
        <v>0.1212822568182832</v>
      </c>
      <c r="C382" s="216">
        <f t="shared" ca="1" si="71"/>
        <v>0.24625419470364682</v>
      </c>
      <c r="D382" s="215">
        <f t="shared" ca="1" si="72"/>
        <v>0.21382551842548081</v>
      </c>
      <c r="E382" s="216">
        <f t="shared" ca="1" si="73"/>
        <v>0.32697516604895305</v>
      </c>
      <c r="F382" s="217">
        <f ca="1">DCF!$H$7*(1+('A1'!F14+$C382*('A1'!F12-'A1'!F14)))</f>
        <v>6154.861049299665</v>
      </c>
      <c r="G382" s="217">
        <f ca="1">F382*(1+('A1'!G14+$C382*('A1'!G12-'A1'!G14)))</f>
        <v>6751.5017649388656</v>
      </c>
      <c r="H382" s="217">
        <f ca="1">G382*(1+('A1'!H14+$C382*('A1'!H12-'A1'!H14)))</f>
        <v>7305.2129851072932</v>
      </c>
      <c r="I382" s="217">
        <f ca="1">H382*(1+('A1'!I14+$C382*('A1'!I12-'A1'!I14)))</f>
        <v>7832.3781750334183</v>
      </c>
      <c r="J382" s="217">
        <f ca="1">I382*(1+('A1'!J14+$C382*('A1'!J12-'A1'!J14)))</f>
        <v>8359.010002392597</v>
      </c>
      <c r="K382" s="216">
        <f ca="1">'A1'!F21+$C382*('A1'!F19-'A1'!F21)</f>
        <v>0.36645601929129945</v>
      </c>
      <c r="L382" s="216">
        <f ca="1">'A1'!G21+$C382*('A1'!G19-'A1'!G21)</f>
        <v>0.36653093539722648</v>
      </c>
      <c r="M382" s="216">
        <f ca="1">'A1'!H21+$C382*('A1'!H19-'A1'!H21)</f>
        <v>0.35906839345019004</v>
      </c>
      <c r="N382" s="216">
        <f ca="1">'A1'!I21+$C382*('A1'!I19-'A1'!I21)</f>
        <v>0.35406839345019003</v>
      </c>
      <c r="O382" s="216">
        <f ca="1">'A1'!J21+$C382*('A1'!J19-'A1'!J21)</f>
        <v>0.34906839345019003</v>
      </c>
      <c r="P382" s="216">
        <f ca="1">'A1'!F28+$C382*('A1'!F26-'A1'!F28)</f>
        <v>0.45384364513240882</v>
      </c>
      <c r="Q382" s="216">
        <f ca="1">'A1'!G28+$C382*('A1'!G26-'A1'!G28)</f>
        <v>0.4539185612383359</v>
      </c>
      <c r="R382" s="216">
        <f ca="1">'A1'!H28+$C382*('A1'!H26-'A1'!H28)</f>
        <v>0.4502247483177812</v>
      </c>
      <c r="S382" s="216">
        <f ca="1">'A1'!I28+$C382*('A1'!I26-'A1'!I28)</f>
        <v>0.44899347734426298</v>
      </c>
      <c r="T382" s="216">
        <f ca="1">'A1'!J28+$C382*('A1'!J26-'A1'!J28)</f>
        <v>0.44776220637074476</v>
      </c>
      <c r="U382" s="217">
        <f t="shared" ca="1" si="74"/>
        <v>1106.0305959845969</v>
      </c>
      <c r="V382" s="217">
        <f t="shared" ca="1" si="75"/>
        <v>1212.2355403606623</v>
      </c>
      <c r="W382" s="217">
        <f t="shared" ca="1" si="76"/>
        <v>1393.1542171056321</v>
      </c>
      <c r="X382" s="217">
        <f t="shared" ca="1" si="77"/>
        <v>1542.4939050214377</v>
      </c>
      <c r="Y382" s="217">
        <f t="shared" ca="1" si="78"/>
        <v>1698.2950482769104</v>
      </c>
      <c r="Z382" s="217">
        <f ca="1">F382*('A1'!F35+$C382*('A1'!F33-'A1'!F35))</f>
        <v>361.71336120193922</v>
      </c>
      <c r="AA382" s="217">
        <f ca="1">G382*('A1'!G35+$C382*('A1'!G33-'A1'!G35))</f>
        <v>401.96725312455698</v>
      </c>
      <c r="AB382" s="217">
        <f ca="1">H382*('A1'!H35+$C382*('A1'!H33-'A1'!H35))</f>
        <v>418.52444635778915</v>
      </c>
      <c r="AC382" s="217">
        <f ca="1">I382*('A1'!I35+$C382*('A1'!I33-'A1'!I35))</f>
        <v>431.13286239065098</v>
      </c>
      <c r="AD382" s="217">
        <f ca="1">J382*('A1'!J35+$C382*('A1'!J33-'A1'!J35))</f>
        <v>443.4032648140784</v>
      </c>
      <c r="AE382" s="217">
        <f ca="1">F382*('A1'!F43+$C382*('A1'!F41-'A1'!F43))</f>
        <v>646.72150839880055</v>
      </c>
      <c r="AF382" s="217">
        <f ca="1">G382*('A1'!G43+$C382*('A1'!G41-'A1'!G43))</f>
        <v>718.23220591218512</v>
      </c>
      <c r="AG382" s="217">
        <f ca="1">H382*('A1'!H43+$C382*('A1'!H41-'A1'!H43))</f>
        <v>704.08448650874811</v>
      </c>
      <c r="AH382" s="217">
        <f ca="1">I382*('A1'!I43+$C382*('A1'!I41-'A1'!I43))</f>
        <v>676.56946732442009</v>
      </c>
      <c r="AI382" s="217">
        <f ca="1">J382*('A1'!J43+$C382*('A1'!J41-'A1'!J43))</f>
        <v>680.26545553227163</v>
      </c>
      <c r="AJ382" s="217">
        <f ca="1">(U382-Z382)*DCF!$H$40</f>
        <v>180.12477081740312</v>
      </c>
      <c r="AK382" s="217">
        <f ca="1">(V382-AA382)*DCF!$H$40</f>
        <v>196.0849255111375</v>
      </c>
      <c r="AL382" s="217">
        <f ca="1">(W382-AB382)*DCF!$H$40</f>
        <v>235.86040452097799</v>
      </c>
      <c r="AM382" s="217">
        <f ca="1">(X382-AC382)*DCF!$H$40</f>
        <v>268.9493723166504</v>
      </c>
      <c r="AN382" s="217">
        <f ca="1">(Y382-AD382)*DCF!$H$40</f>
        <v>303.68381159800532</v>
      </c>
      <c r="AO382" s="217">
        <f ca="1">(F382-DCF!$H$7)*DCF!$H$41</f>
        <v>261.89305706291117</v>
      </c>
      <c r="AP382" s="217">
        <f ca="1">(G382-F382)*DCF!$H$41</f>
        <v>197.98770081666109</v>
      </c>
      <c r="AQ382" s="217">
        <f ca="1">(H382-G382)*DCF!$H$41</f>
        <v>183.74208887183798</v>
      </c>
      <c r="AR382" s="217">
        <f ca="1">(I382-H382)*DCF!$H$41</f>
        <v>174.93312334917439</v>
      </c>
      <c r="AS382" s="217">
        <f ca="1">(J382-I382)*DCF!$H$41</f>
        <v>174.75613370437912</v>
      </c>
      <c r="AT382" s="217">
        <f ca="1">(U382-Z382)*(1-DCF!$H$40)+Z382-AE382-AO382</f>
        <v>17.291259705481878</v>
      </c>
      <c r="AU382" s="217">
        <f ca="1">(V382-AA382)*(1-DCF!$H$40)+AA382-AF382-AP382</f>
        <v>99.930708120678588</v>
      </c>
      <c r="AV382" s="217">
        <f ca="1">(W382-AB382)*(1-DCF!$H$40)+AB382-AG382-AQ382</f>
        <v>269.46723720406794</v>
      </c>
      <c r="AW382" s="217">
        <f ca="1">(X382-AC382)*(1-DCF!$H$40)+AC382-AH382-AR382</f>
        <v>422.04194203119289</v>
      </c>
      <c r="AX382" s="217">
        <f ca="1">(Y382-AD382)*(1-DCF!$H$40)+AD382-AI382-AS382</f>
        <v>539.58964744225432</v>
      </c>
      <c r="AY382" s="218">
        <f t="shared" ca="1" si="79"/>
        <v>9.9039503320979064E-2</v>
      </c>
      <c r="AZ382" s="219">
        <f t="shared" ca="1" si="80"/>
        <v>11.307900664195813</v>
      </c>
      <c r="BA382" s="217">
        <f ca="1">SUMPRODUCT(AT382:AX382,(1+$AY382)^(-{1,2,3,4,5}))</f>
        <v>927.22948813214896</v>
      </c>
      <c r="BB382" s="217">
        <f t="shared" ca="1" si="81"/>
        <v>19204.151704410935</v>
      </c>
      <c r="BC382" s="217">
        <f t="shared" ca="1" si="82"/>
        <v>11976.464023098302</v>
      </c>
      <c r="BD382" s="217">
        <f t="shared" ca="1" si="83"/>
        <v>12903.693511230451</v>
      </c>
      <c r="BE382" s="217">
        <f ca="1">BD382-(DCF!$J$48-DCF!$J$51)</f>
        <v>12341.553511230451</v>
      </c>
      <c r="BF382" s="220">
        <f ca="1">BE382/DCF!$J$55</f>
        <v>498.05112434106684</v>
      </c>
    </row>
    <row r="383" spans="1:58" ht="15" customHeight="1">
      <c r="A383">
        <v>357</v>
      </c>
      <c r="B383" s="215">
        <f t="shared" ca="1" si="70"/>
        <v>0.84665055780080467</v>
      </c>
      <c r="C383" s="216">
        <f t="shared" ca="1" si="71"/>
        <v>0.72309799368802385</v>
      </c>
      <c r="D383" s="215">
        <f t="shared" ca="1" si="72"/>
        <v>0.86845301069965219</v>
      </c>
      <c r="E383" s="216">
        <f t="shared" ca="1" si="73"/>
        <v>0.74353656274202762</v>
      </c>
      <c r="F383" s="217">
        <f ca="1">DCF!$H$7*(1+('A1'!F14+$C383*('A1'!F12-'A1'!F14)))</f>
        <v>6436.3039870737439</v>
      </c>
      <c r="G383" s="217">
        <f ca="1">F383*(1+('A1'!G14+$C383*('A1'!G12-'A1'!G14)))</f>
        <v>7520.5940012710562</v>
      </c>
      <c r="H383" s="217">
        <f ca="1">G383*(1+('A1'!H14+$C383*('A1'!H12-'A1'!H14)))</f>
        <v>8603.5801377105763</v>
      </c>
      <c r="I383" s="217">
        <f ca="1">H383*(1+('A1'!I14+$C383*('A1'!I12-'A1'!I14)))</f>
        <v>9593.6699828462424</v>
      </c>
      <c r="J383" s="217">
        <f ca="1">I383*(1+('A1'!J14+$C383*('A1'!J12-'A1'!J14)))</f>
        <v>10558.954928157633</v>
      </c>
      <c r="K383" s="216">
        <f ca="1">'A1'!F21+$C383*('A1'!F19-'A1'!F21)</f>
        <v>0.34022961034715871</v>
      </c>
      <c r="L383" s="216">
        <f ca="1">'A1'!G21+$C383*('A1'!G19-'A1'!G21)</f>
        <v>0.33076765047339823</v>
      </c>
      <c r="M383" s="216">
        <f ca="1">'A1'!H21+$C383*('A1'!H19-'A1'!H21)</f>
        <v>0.31853667053651796</v>
      </c>
      <c r="N383" s="216">
        <f ca="1">'A1'!I21+$C383*('A1'!I19-'A1'!I21)</f>
        <v>0.31353667053651796</v>
      </c>
      <c r="O383" s="216">
        <f ca="1">'A1'!J21+$C383*('A1'!J19-'A1'!J21)</f>
        <v>0.30853667053651795</v>
      </c>
      <c r="P383" s="216">
        <f ca="1">'A1'!F28+$C383*('A1'!F26-'A1'!F28)</f>
        <v>0.44192255015779941</v>
      </c>
      <c r="Q383" s="216">
        <f ca="1">'A1'!G28+$C383*('A1'!G26-'A1'!G28)</f>
        <v>0.43246059028403894</v>
      </c>
      <c r="R383" s="216">
        <f ca="1">'A1'!H28+$C383*('A1'!H26-'A1'!H28)</f>
        <v>0.42161412037871859</v>
      </c>
      <c r="S383" s="216">
        <f ca="1">'A1'!I28+$C383*('A1'!I26-'A1'!I28)</f>
        <v>0.41799863041027846</v>
      </c>
      <c r="T383" s="216">
        <f ca="1">'A1'!J28+$C383*('A1'!J26-'A1'!J28)</f>
        <v>0.41438314044183833</v>
      </c>
      <c r="U383" s="217">
        <f t="shared" ca="1" si="74"/>
        <v>1402.1349179173392</v>
      </c>
      <c r="V383" s="217">
        <f t="shared" ca="1" si="75"/>
        <v>1780.6642722300123</v>
      </c>
      <c r="W383" s="217">
        <f t="shared" ca="1" si="76"/>
        <v>2235.6334940814731</v>
      </c>
      <c r="X383" s="217">
        <f t="shared" ca="1" si="77"/>
        <v>2575.5617247605696</v>
      </c>
      <c r="Y383" s="217">
        <f t="shared" ca="1" si="78"/>
        <v>2925.6772273649326</v>
      </c>
      <c r="Z383" s="217">
        <f ca="1">F383*('A1'!F35+$C383*('A1'!F33-'A1'!F35))</f>
        <v>362.90784672532834</v>
      </c>
      <c r="AA383" s="217">
        <f ca="1">G383*('A1'!G35+$C383*('A1'!G33-'A1'!G35))</f>
        <v>411.89556374219262</v>
      </c>
      <c r="AB383" s="217">
        <f ca="1">H383*('A1'!H35+$C383*('A1'!H33-'A1'!H35))</f>
        <v>447.78126136539544</v>
      </c>
      <c r="AC383" s="217">
        <f ca="1">I383*('A1'!I35+$C383*('A1'!I33-'A1'!I35))</f>
        <v>473.18689680466849</v>
      </c>
      <c r="AD383" s="217">
        <f ca="1">J383*('A1'!J35+$C383*('A1'!J33-'A1'!J35))</f>
        <v>499.67956648891078</v>
      </c>
      <c r="AE383" s="217">
        <f ca="1">F383*('A1'!F43+$C383*('A1'!F41-'A1'!F43))</f>
        <v>614.91186858172682</v>
      </c>
      <c r="AF383" s="217">
        <f ca="1">G383*('A1'!G43+$C383*('A1'!G41-'A1'!G43))</f>
        <v>674.53388496802643</v>
      </c>
      <c r="AG383" s="217">
        <f ca="1">H383*('A1'!H43+$C383*('A1'!H41-'A1'!H43))</f>
        <v>685.63281069566779</v>
      </c>
      <c r="AH383" s="217">
        <f ca="1">I383*('A1'!I43+$C383*('A1'!I41-'A1'!I43))</f>
        <v>668.59792528585331</v>
      </c>
      <c r="AI383" s="217">
        <f ca="1">J383*('A1'!J43+$C383*('A1'!J41-'A1'!J43))</f>
        <v>683.07537419442997</v>
      </c>
      <c r="AJ383" s="217">
        <f ca="1">(U383-Z383)*DCF!$H$40</f>
        <v>251.49295122846664</v>
      </c>
      <c r="AK383" s="217">
        <f ca="1">(V383-AA383)*DCF!$H$40</f>
        <v>331.24202745405239</v>
      </c>
      <c r="AL383" s="217">
        <f ca="1">(W383-AB383)*DCF!$H$40</f>
        <v>432.6602403172908</v>
      </c>
      <c r="AM383" s="217">
        <f ca="1">(X383-AC383)*DCF!$H$40</f>
        <v>508.77470836532808</v>
      </c>
      <c r="AN383" s="217">
        <f ca="1">(Y383-AD383)*DCF!$H$40</f>
        <v>587.09143393199724</v>
      </c>
      <c r="AO383" s="217">
        <f ca="1">(F383-DCF!$H$7)*DCF!$H$41</f>
        <v>355.28634836935419</v>
      </c>
      <c r="AP383" s="217">
        <f ca="1">(G383-F383)*DCF!$H$41</f>
        <v>359.80797371396483</v>
      </c>
      <c r="AQ383" s="217">
        <f ca="1">(H383-G383)*DCF!$H$41</f>
        <v>359.37529831544686</v>
      </c>
      <c r="AR383" s="217">
        <f ca="1">(I383-H383)*DCF!$H$41</f>
        <v>328.54883500588113</v>
      </c>
      <c r="AS383" s="217">
        <f ca="1">(J383-I383)*DCF!$H$41</f>
        <v>320.31764166545588</v>
      </c>
      <c r="AT383" s="217">
        <f ca="1">(U383-Z383)*(1-DCF!$H$40)+Z383-AE383-AO383</f>
        <v>180.44374973779179</v>
      </c>
      <c r="AU383" s="217">
        <f ca="1">(V383-AA383)*(1-DCF!$H$40)+AA383-AF383-AP383</f>
        <v>415.08038609396903</v>
      </c>
      <c r="AV383" s="217">
        <f ca="1">(W383-AB383)*(1-DCF!$H$40)+AB383-AG383-AQ383</f>
        <v>757.96514475306776</v>
      </c>
      <c r="AW383" s="217">
        <f ca="1">(X383-AC383)*(1-DCF!$H$40)+AC383-AH383-AR383</f>
        <v>1069.6402561035072</v>
      </c>
      <c r="AX383" s="217">
        <f ca="1">(Y383-AD383)*(1-DCF!$H$40)+AD383-AI383-AS383</f>
        <v>1335.1927775730492</v>
      </c>
      <c r="AY383" s="218">
        <f t="shared" ca="1" si="79"/>
        <v>0.10737073125484055</v>
      </c>
      <c r="AZ383" s="219">
        <f t="shared" ca="1" si="80"/>
        <v>12.974146250968111</v>
      </c>
      <c r="BA383" s="217">
        <f ca="1">SUMPRODUCT(AT383:AX383,(1+$AY383)^(-{1,2,3,4,5}))</f>
        <v>2572.7571899444065</v>
      </c>
      <c r="BB383" s="217">
        <f t="shared" ca="1" si="81"/>
        <v>37958.164230959519</v>
      </c>
      <c r="BC383" s="217">
        <f t="shared" ca="1" si="82"/>
        <v>22795.021056636728</v>
      </c>
      <c r="BD383" s="217">
        <f t="shared" ca="1" si="83"/>
        <v>25367.778246581132</v>
      </c>
      <c r="BE383" s="217">
        <f ca="1">BD383-(DCF!$J$48-DCF!$J$51)</f>
        <v>24805.638246581133</v>
      </c>
      <c r="BF383" s="220">
        <f ca="1">BE383/DCF!$J$55</f>
        <v>1001.0470730014089</v>
      </c>
    </row>
    <row r="384" spans="1:58" ht="15" customHeight="1">
      <c r="A384">
        <v>358</v>
      </c>
      <c r="B384" s="215">
        <f t="shared" ca="1" si="70"/>
        <v>0.2544900414043102</v>
      </c>
      <c r="C384" s="216">
        <f t="shared" ca="1" si="71"/>
        <v>0.35671420030909212</v>
      </c>
      <c r="D384" s="215">
        <f t="shared" ca="1" si="72"/>
        <v>0.58383386355510736</v>
      </c>
      <c r="E384" s="216">
        <f t="shared" ca="1" si="73"/>
        <v>0.54383876948775411</v>
      </c>
      <c r="F384" s="217">
        <f ca="1">DCF!$H$7*(1+('A1'!F14+$C384*('A1'!F12-'A1'!F14)))</f>
        <v>6220.0567979921134</v>
      </c>
      <c r="G384" s="217">
        <f ca="1">F384*(1+('A1'!G14+$C384*('A1'!G12-'A1'!G14)))</f>
        <v>6926.0775938575725</v>
      </c>
      <c r="H384" s="217">
        <f ca="1">G384*(1+('A1'!H14+$C384*('A1'!H12-'A1'!H14)))</f>
        <v>7593.5634034727627</v>
      </c>
      <c r="I384" s="217">
        <f ca="1">H384*(1+('A1'!I14+$C384*('A1'!I12-'A1'!I14)))</f>
        <v>8217.027444373356</v>
      </c>
      <c r="J384" s="217">
        <f ca="1">I384*(1+('A1'!J14+$C384*('A1'!J12-'A1'!J14)))</f>
        <v>8833.0579427536486</v>
      </c>
      <c r="K384" s="216">
        <f ca="1">'A1'!F21+$C384*('A1'!F19-'A1'!F21)</f>
        <v>0.36038071898299995</v>
      </c>
      <c r="L384" s="216">
        <f ca="1">'A1'!G21+$C384*('A1'!G19-'A1'!G21)</f>
        <v>0.35824643497681807</v>
      </c>
      <c r="M384" s="216">
        <f ca="1">'A1'!H21+$C384*('A1'!H19-'A1'!H21)</f>
        <v>0.34967929297372718</v>
      </c>
      <c r="N384" s="216">
        <f ca="1">'A1'!I21+$C384*('A1'!I19-'A1'!I21)</f>
        <v>0.34467929297372718</v>
      </c>
      <c r="O384" s="216">
        <f ca="1">'A1'!J21+$C384*('A1'!J19-'A1'!J21)</f>
        <v>0.33967929297372718</v>
      </c>
      <c r="P384" s="216">
        <f ca="1">'A1'!F28+$C384*('A1'!F26-'A1'!F28)</f>
        <v>0.45108214499227273</v>
      </c>
      <c r="Q384" s="216">
        <f ca="1">'A1'!G28+$C384*('A1'!G26-'A1'!G28)</f>
        <v>0.44894786098609085</v>
      </c>
      <c r="R384" s="216">
        <f ca="1">'A1'!H28+$C384*('A1'!H26-'A1'!H28)</f>
        <v>0.4435971479814545</v>
      </c>
      <c r="S384" s="216">
        <f ca="1">'A1'!I28+$C384*('A1'!I26-'A1'!I28)</f>
        <v>0.44181357697990903</v>
      </c>
      <c r="T384" s="216">
        <f ca="1">'A1'!J28+$C384*('A1'!J26-'A1'!J28)</f>
        <v>0.44003000597836356</v>
      </c>
      <c r="U384" s="217">
        <f t="shared" ca="1" si="74"/>
        <v>1172.7116946045689</v>
      </c>
      <c r="V384" s="217">
        <f t="shared" ca="1" si="75"/>
        <v>1335.3872666992311</v>
      </c>
      <c r="W384" s="217">
        <f t="shared" ca="1" si="76"/>
        <v>1569.7684525983736</v>
      </c>
      <c r="X384" s="217">
        <f t="shared" ca="1" si="77"/>
        <v>1754.3939471603619</v>
      </c>
      <c r="Y384" s="217">
        <f t="shared" ca="1" si="78"/>
        <v>1945.8405266060049</v>
      </c>
      <c r="Z384" s="217">
        <f ca="1">F384*('A1'!F35+$C384*('A1'!F33-'A1'!F35))</f>
        <v>362.10949494666232</v>
      </c>
      <c r="AA384" s="217">
        <f ca="1">G384*('A1'!G35+$C384*('A1'!G33-'A1'!G35))</f>
        <v>404.71050851745326</v>
      </c>
      <c r="AB384" s="217">
        <f ca="1">H384*('A1'!H35+$C384*('A1'!H33-'A1'!H35))</f>
        <v>425.81775334173784</v>
      </c>
      <c r="AC384" s="217">
        <f ca="1">I384*('A1'!I35+$C384*('A1'!I33-'A1'!I35))</f>
        <v>441.41402728880462</v>
      </c>
      <c r="AD384" s="217">
        <f ca="1">J384*('A1'!J35+$C384*('A1'!J33-'A1'!J35))</f>
        <v>456.84071839020544</v>
      </c>
      <c r="AE384" s="217">
        <f ca="1">F384*('A1'!F43+$C384*('A1'!F41-'A1'!F43))</f>
        <v>639.8305960476747</v>
      </c>
      <c r="AF384" s="217">
        <f ca="1">G384*('A1'!G43+$C384*('A1'!G41-'A1'!G43))</f>
        <v>710.02686523761406</v>
      </c>
      <c r="AG384" s="217">
        <f ca="1">H384*('A1'!H43+$C384*('A1'!H41-'A1'!H43))</f>
        <v>702.51854097082401</v>
      </c>
      <c r="AH384" s="217">
        <f ca="1">I384*('A1'!I43+$C384*('A1'!I41-'A1'!I43))</f>
        <v>678.02804413465606</v>
      </c>
      <c r="AI384" s="217">
        <f ca="1">J384*('A1'!J43+$C384*('A1'!J41-'A1'!J43))</f>
        <v>684.6945128361649</v>
      </c>
      <c r="AJ384" s="217">
        <f ca="1">(U384-Z384)*DCF!$H$40</f>
        <v>196.16573231721338</v>
      </c>
      <c r="AK384" s="217">
        <f ca="1">(V384-AA384)*DCF!$H$40</f>
        <v>225.22377547999022</v>
      </c>
      <c r="AL384" s="217">
        <f ca="1">(W384-AB384)*DCF!$H$40</f>
        <v>276.83606922010586</v>
      </c>
      <c r="AM384" s="217">
        <f ca="1">(X384-AC384)*DCF!$H$40</f>
        <v>317.74114060891685</v>
      </c>
      <c r="AN384" s="217">
        <f ca="1">(Y384-AD384)*DCF!$H$40</f>
        <v>360.33795358822346</v>
      </c>
      <c r="AO384" s="217">
        <f ca="1">(F384-DCF!$H$7)*DCF!$H$41</f>
        <v>283.52744447277809</v>
      </c>
      <c r="AP384" s="217">
        <f ca="1">(G384-F384)*DCF!$H$41</f>
        <v>234.28410170163619</v>
      </c>
      <c r="AQ384" s="217">
        <f ca="1">(H384-G384)*DCF!$H$41</f>
        <v>221.49675224876032</v>
      </c>
      <c r="AR384" s="217">
        <f ca="1">(I384-H384)*DCF!$H$41</f>
        <v>206.88868319610043</v>
      </c>
      <c r="AS384" s="217">
        <f ca="1">(J384-I384)*DCF!$H$41</f>
        <v>204.42195581069143</v>
      </c>
      <c r="AT384" s="217">
        <f ca="1">(U384-Z384)*(1-DCF!$H$40)+Z384-AE384-AO384</f>
        <v>53.187921766902662</v>
      </c>
      <c r="AU384" s="217">
        <f ca="1">(V384-AA384)*(1-DCF!$H$40)+AA384-AF384-AP384</f>
        <v>165.85252427999052</v>
      </c>
      <c r="AV384" s="217">
        <f ca="1">(W384-AB384)*(1-DCF!$H$40)+AB384-AG384-AQ384</f>
        <v>368.91709015868344</v>
      </c>
      <c r="AW384" s="217">
        <f ca="1">(X384-AC384)*(1-DCF!$H$40)+AC384-AH384-AR384</f>
        <v>551.73607922068845</v>
      </c>
      <c r="AX384" s="217">
        <f ca="1">(Y384-AD384)*(1-DCF!$H$40)+AD384-AI384-AS384</f>
        <v>696.38610437092518</v>
      </c>
      <c r="AY384" s="218">
        <f t="shared" ca="1" si="79"/>
        <v>0.10337677538975508</v>
      </c>
      <c r="AZ384" s="219">
        <f t="shared" ca="1" si="80"/>
        <v>12.175355077951016</v>
      </c>
      <c r="BA384" s="217">
        <f ca="1">SUMPRODUCT(AT384:AX384,(1+$AY384)^(-{1,2,3,4,5}))</f>
        <v>1257.1469554320015</v>
      </c>
      <c r="BB384" s="217">
        <f t="shared" ca="1" si="81"/>
        <v>23691.2993364953</v>
      </c>
      <c r="BC384" s="217">
        <f t="shared" ca="1" si="82"/>
        <v>14486.707387579607</v>
      </c>
      <c r="BD384" s="217">
        <f t="shared" ca="1" si="83"/>
        <v>15743.854343011608</v>
      </c>
      <c r="BE384" s="217">
        <f ca="1">BD384-(DCF!$J$48-DCF!$J$51)</f>
        <v>15181.714343011608</v>
      </c>
      <c r="BF384" s="220">
        <f ca="1">BE384/DCF!$J$55</f>
        <v>612.66759416319019</v>
      </c>
    </row>
    <row r="385" spans="1:58" ht="15" customHeight="1">
      <c r="A385">
        <v>359</v>
      </c>
      <c r="B385" s="215">
        <f t="shared" ca="1" si="70"/>
        <v>0.89285758881394195</v>
      </c>
      <c r="C385" s="216">
        <f t="shared" ca="1" si="71"/>
        <v>0.76854545674575969</v>
      </c>
      <c r="D385" s="215">
        <f t="shared" ca="1" si="72"/>
        <v>0.74630393231035641</v>
      </c>
      <c r="E385" s="216">
        <f t="shared" ca="1" si="73"/>
        <v>0.64384268385329801</v>
      </c>
      <c r="F385" s="217">
        <f ca="1">DCF!$H$7*(1+('A1'!F14+$C385*('A1'!F12-'A1'!F14)))</f>
        <v>6463.1280068986662</v>
      </c>
      <c r="G385" s="217">
        <f ca="1">F385*(1+('A1'!G14+$C385*('A1'!G12-'A1'!G14)))</f>
        <v>7595.9968372228223</v>
      </c>
      <c r="H385" s="217">
        <f ca="1">G385*(1+('A1'!H14+$C385*('A1'!H12-'A1'!H14)))</f>
        <v>8734.7196307153226</v>
      </c>
      <c r="I385" s="217">
        <f ca="1">H385*(1+('A1'!I14+$C385*('A1'!I12-'A1'!I14)))</f>
        <v>9775.6282301831725</v>
      </c>
      <c r="J385" s="217">
        <f ca="1">I385*(1+('A1'!J14+$C385*('A1'!J12-'A1'!J14)))</f>
        <v>10790.320668112332</v>
      </c>
      <c r="K385" s="216">
        <f ca="1">'A1'!F21+$C385*('A1'!F19-'A1'!F21)</f>
        <v>0.33772999987898322</v>
      </c>
      <c r="L385" s="216">
        <f ca="1">'A1'!G21+$C385*('A1'!G19-'A1'!G21)</f>
        <v>0.32735909074406799</v>
      </c>
      <c r="M385" s="216">
        <f ca="1">'A1'!H21+$C385*('A1'!H19-'A1'!H21)</f>
        <v>0.31467363617661043</v>
      </c>
      <c r="N385" s="216">
        <f ca="1">'A1'!I21+$C385*('A1'!I19-'A1'!I21)</f>
        <v>0.30967363617661042</v>
      </c>
      <c r="O385" s="216">
        <f ca="1">'A1'!J21+$C385*('A1'!J19-'A1'!J21)</f>
        <v>0.30467363617661042</v>
      </c>
      <c r="P385" s="216">
        <f ca="1">'A1'!F28+$C385*('A1'!F26-'A1'!F28)</f>
        <v>0.44078636358135603</v>
      </c>
      <c r="Q385" s="216">
        <f ca="1">'A1'!G28+$C385*('A1'!G26-'A1'!G28)</f>
        <v>0.4304154544464408</v>
      </c>
      <c r="R385" s="216">
        <f ca="1">'A1'!H28+$C385*('A1'!H26-'A1'!H28)</f>
        <v>0.41888727259525443</v>
      </c>
      <c r="S385" s="216">
        <f ca="1">'A1'!I28+$C385*('A1'!I26-'A1'!I28)</f>
        <v>0.41504454531152563</v>
      </c>
      <c r="T385" s="216">
        <f ca="1">'A1'!J28+$C385*('A1'!J26-'A1'!J28)</f>
        <v>0.41120181802779682</v>
      </c>
      <c r="U385" s="217">
        <f t="shared" ca="1" si="74"/>
        <v>1431.4770943892461</v>
      </c>
      <c r="V385" s="217">
        <f t="shared" ca="1" si="75"/>
        <v>1839.9437886277549</v>
      </c>
      <c r="W385" s="217">
        <f t="shared" ca="1" si="76"/>
        <v>2327.2707605403421</v>
      </c>
      <c r="X385" s="217">
        <f t="shared" ca="1" si="77"/>
        <v>2691.0527163007382</v>
      </c>
      <c r="Y385" s="217">
        <f t="shared" ca="1" si="78"/>
        <v>3065.7949588162128</v>
      </c>
      <c r="Z385" s="217">
        <f ca="1">F385*('A1'!F35+$C385*('A1'!F33-'A1'!F35))</f>
        <v>362.95164208357875</v>
      </c>
      <c r="AA385" s="217">
        <f ca="1">G385*('A1'!G35+$C385*('A1'!G33-'A1'!G35))</f>
        <v>412.57311532078739</v>
      </c>
      <c r="AB385" s="217">
        <f ca="1">H385*('A1'!H35+$C385*('A1'!H33-'A1'!H35))</f>
        <v>450.23985787344253</v>
      </c>
      <c r="AC385" s="217">
        <f ca="1">I385*('A1'!I35+$C385*('A1'!I33-'A1'!I35))</f>
        <v>476.83026139290956</v>
      </c>
      <c r="AD385" s="217">
        <f ca="1">J385*('A1'!J35+$C385*('A1'!J33-'A1'!J35))</f>
        <v>504.74373429859935</v>
      </c>
      <c r="AE385" s="217">
        <f ca="1">F385*('A1'!F43+$C385*('A1'!F41-'A1'!F43))</f>
        <v>611.5999274374883</v>
      </c>
      <c r="AF385" s="217">
        <f ca="1">G385*('A1'!G43+$C385*('A1'!G41-'A1'!G43))</f>
        <v>669.21422622602802</v>
      </c>
      <c r="AG385" s="217">
        <f ca="1">H385*('A1'!H43+$C385*('A1'!H41-'A1'!H43))</f>
        <v>682.18954314040968</v>
      </c>
      <c r="AH385" s="217">
        <f ca="1">I385*('A1'!I43+$C385*('A1'!I41-'A1'!I43))</f>
        <v>665.72916865740103</v>
      </c>
      <c r="AI385" s="217">
        <f ca="1">J385*('A1'!J43+$C385*('A1'!J41-'A1'!J43))</f>
        <v>680.87904270934371</v>
      </c>
      <c r="AJ385" s="217">
        <f ca="1">(U385-Z385)*DCF!$H$40</f>
        <v>258.58315945797148</v>
      </c>
      <c r="AK385" s="217">
        <f ca="1">(V385-AA385)*DCF!$H$40</f>
        <v>345.42370294028615</v>
      </c>
      <c r="AL385" s="217">
        <f ca="1">(W385-AB385)*DCF!$H$40</f>
        <v>454.24147844538965</v>
      </c>
      <c r="AM385" s="217">
        <f ca="1">(X385-AC385)*DCF!$H$40</f>
        <v>535.84183408769456</v>
      </c>
      <c r="AN385" s="217">
        <f ca="1">(Y385-AD385)*DCF!$H$40</f>
        <v>619.77439633326242</v>
      </c>
      <c r="AO385" s="217">
        <f ca="1">(F385-DCF!$H$7)*DCF!$H$41</f>
        <v>364.18756123094585</v>
      </c>
      <c r="AP385" s="217">
        <f ca="1">(G385-F385)*DCF!$H$41</f>
        <v>375.92824150870467</v>
      </c>
      <c r="AQ385" s="217">
        <f ca="1">(H385-G385)*DCF!$H$41</f>
        <v>377.87080539679636</v>
      </c>
      <c r="AR385" s="217">
        <f ca="1">(I385-H385)*DCF!$H$41</f>
        <v>345.41239805959697</v>
      </c>
      <c r="AS385" s="217">
        <f ca="1">(J385-I385)*DCF!$H$41</f>
        <v>336.71289530822548</v>
      </c>
      <c r="AT385" s="217">
        <f ca="1">(U385-Z385)*(1-DCF!$H$40)+Z385-AE385-AO385</f>
        <v>197.10644626284039</v>
      </c>
      <c r="AU385" s="217">
        <f ca="1">(V385-AA385)*(1-DCF!$H$40)+AA385-AF385-AP385</f>
        <v>449.37761795273605</v>
      </c>
      <c r="AV385" s="217">
        <f ca="1">(W385-AB385)*(1-DCF!$H$40)+AB385-AG385-AQ385</f>
        <v>812.96893355774614</v>
      </c>
      <c r="AW385" s="217">
        <f ca="1">(X385-AC385)*(1-DCF!$H$40)+AC385-AH385-AR385</f>
        <v>1144.0693154960459</v>
      </c>
      <c r="AX385" s="217">
        <f ca="1">(Y385-AD385)*(1-DCF!$H$40)+AD385-AI385-AS385</f>
        <v>1428.4286244653813</v>
      </c>
      <c r="AY385" s="218">
        <f t="shared" ca="1" si="79"/>
        <v>0.10537685367706597</v>
      </c>
      <c r="AZ385" s="219">
        <f t="shared" ca="1" si="80"/>
        <v>12.575370735413191</v>
      </c>
      <c r="BA385" s="217">
        <f ca="1">SUMPRODUCT(AT385:AX385,(1+$AY385)^(-{1,2,3,4,5}))</f>
        <v>2779.9241704303522</v>
      </c>
      <c r="BB385" s="217">
        <f t="shared" ca="1" si="81"/>
        <v>38553.508205874692</v>
      </c>
      <c r="BC385" s="217">
        <f t="shared" ca="1" si="82"/>
        <v>23362.110380650065</v>
      </c>
      <c r="BD385" s="217">
        <f t="shared" ca="1" si="83"/>
        <v>26142.034551080418</v>
      </c>
      <c r="BE385" s="217">
        <f ca="1">BD385-(DCF!$J$48-DCF!$J$51)</f>
        <v>25579.894551080419</v>
      </c>
      <c r="BF385" s="220">
        <f ca="1">BE385/DCF!$J$55</f>
        <v>1032.292671266905</v>
      </c>
    </row>
    <row r="386" spans="1:58" ht="15" customHeight="1">
      <c r="A386">
        <v>360</v>
      </c>
      <c r="B386" s="215">
        <f t="shared" ca="1" si="70"/>
        <v>0.33361936413674242</v>
      </c>
      <c r="C386" s="216">
        <f t="shared" ca="1" si="71"/>
        <v>0.40842341028443901</v>
      </c>
      <c r="D386" s="215">
        <f t="shared" ca="1" si="72"/>
        <v>5.7039643499650738E-2</v>
      </c>
      <c r="E386" s="216">
        <f t="shared" ca="1" si="73"/>
        <v>0.16887812691353896</v>
      </c>
      <c r="F386" s="217">
        <f ca="1">DCF!$H$7*(1+('A1'!F14+$C386*('A1'!F12-'A1'!F14)))</f>
        <v>6250.5766285874461</v>
      </c>
      <c r="G386" s="217">
        <f ca="1">F386*(1+('A1'!G14+$C386*('A1'!G12-'A1'!G14)))</f>
        <v>7008.5434997364773</v>
      </c>
      <c r="H386" s="217">
        <f ca="1">G386*(1+('A1'!H14+$C386*('A1'!H12-'A1'!H14)))</f>
        <v>7731.0895955708984</v>
      </c>
      <c r="I386" s="217">
        <f ca="1">H386*(1+('A1'!I14+$C386*('A1'!I12-'A1'!I14)))</f>
        <v>8401.8242933548281</v>
      </c>
      <c r="J386" s="217">
        <f ca="1">I386*(1+('A1'!J14+$C386*('A1'!J12-'A1'!J14)))</f>
        <v>9062.1206291577528</v>
      </c>
      <c r="K386" s="216">
        <f ca="1">'A1'!F21+$C386*('A1'!F19-'A1'!F21)</f>
        <v>0.35753671243435586</v>
      </c>
      <c r="L386" s="216">
        <f ca="1">'A1'!G21+$C386*('A1'!G19-'A1'!G21)</f>
        <v>0.35436824422866708</v>
      </c>
      <c r="M386" s="216">
        <f ca="1">'A1'!H21+$C386*('A1'!H19-'A1'!H21)</f>
        <v>0.34528401012582266</v>
      </c>
      <c r="N386" s="216">
        <f ca="1">'A1'!I21+$C386*('A1'!I19-'A1'!I21)</f>
        <v>0.34028401012582266</v>
      </c>
      <c r="O386" s="216">
        <f ca="1">'A1'!J21+$C386*('A1'!J19-'A1'!J21)</f>
        <v>0.33528401012582265</v>
      </c>
      <c r="P386" s="216">
        <f ca="1">'A1'!F28+$C386*('A1'!F26-'A1'!F28)</f>
        <v>0.44978941474288903</v>
      </c>
      <c r="Q386" s="216">
        <f ca="1">'A1'!G28+$C386*('A1'!G26-'A1'!G28)</f>
        <v>0.44662094653720025</v>
      </c>
      <c r="R386" s="216">
        <f ca="1">'A1'!H28+$C386*('A1'!H26-'A1'!H28)</f>
        <v>0.44049459538293367</v>
      </c>
      <c r="S386" s="216">
        <f ca="1">'A1'!I28+$C386*('A1'!I26-'A1'!I28)</f>
        <v>0.43845247833151146</v>
      </c>
      <c r="T386" s="216">
        <f ca="1">'A1'!J28+$C386*('A1'!J26-'A1'!J28)</f>
        <v>0.43641036128008931</v>
      </c>
      <c r="U386" s="217">
        <f t="shared" ca="1" si="74"/>
        <v>1204.3228064053433</v>
      </c>
      <c r="V386" s="217">
        <f t="shared" ca="1" si="75"/>
        <v>1394.7759134351766</v>
      </c>
      <c r="W386" s="217">
        <f t="shared" ca="1" si="76"/>
        <v>1656.1647940999428</v>
      </c>
      <c r="X386" s="217">
        <f t="shared" ca="1" si="77"/>
        <v>1859.0171465121666</v>
      </c>
      <c r="Y386" s="217">
        <f t="shared" ca="1" si="78"/>
        <v>2068.9331466353133</v>
      </c>
      <c r="Z386" s="217">
        <f ca="1">F386*('A1'!F35+$C386*('A1'!F33-'A1'!F35))</f>
        <v>362.27018860078726</v>
      </c>
      <c r="AA386" s="217">
        <f ca="1">G386*('A1'!G35+$C386*('A1'!G33-'A1'!G35))</f>
        <v>405.90516461076948</v>
      </c>
      <c r="AB386" s="217">
        <f ca="1">H386*('A1'!H35+$C386*('A1'!H33-'A1'!H35))</f>
        <v>429.13223797804017</v>
      </c>
      <c r="AC386" s="217">
        <f ca="1">I386*('A1'!I35+$C386*('A1'!I33-'A1'!I35))</f>
        <v>446.12778824854854</v>
      </c>
      <c r="AD386" s="217">
        <f ca="1">J386*('A1'!J35+$C386*('A1'!J33-'A1'!J35))</f>
        <v>463.06456869159922</v>
      </c>
      <c r="AE386" s="217">
        <f ca="1">F386*('A1'!F43+$C386*('A1'!F41-'A1'!F43))</f>
        <v>636.50579268678109</v>
      </c>
      <c r="AF386" s="217">
        <f ca="1">G386*('A1'!G43+$C386*('A1'!G41-'A1'!G43))</f>
        <v>705.79663916457253</v>
      </c>
      <c r="AG386" s="217">
        <f ca="1">H386*('A1'!H43+$C386*('A1'!H41-'A1'!H43))</f>
        <v>701.24987831062799</v>
      </c>
      <c r="AH386" s="217">
        <f ca="1">I386*('A1'!I43+$C386*('A1'!I41-'A1'!I43))</f>
        <v>678.07074730111674</v>
      </c>
      <c r="AI386" s="217">
        <f ca="1">J386*('A1'!J43+$C386*('A1'!J41-'A1'!J43))</f>
        <v>686.04947921226267</v>
      </c>
      <c r="AJ386" s="217">
        <f ca="1">(U386-Z386)*DCF!$H$40</f>
        <v>203.77673350870253</v>
      </c>
      <c r="AK386" s="217">
        <f ca="1">(V386-AA386)*DCF!$H$40</f>
        <v>239.30672121550651</v>
      </c>
      <c r="AL386" s="217">
        <f ca="1">(W386-AB386)*DCF!$H$40</f>
        <v>296.94187858150042</v>
      </c>
      <c r="AM386" s="217">
        <f ca="1">(X386-AC386)*DCF!$H$40</f>
        <v>341.91922469979556</v>
      </c>
      <c r="AN386" s="217">
        <f ca="1">(Y386-AD386)*DCF!$H$40</f>
        <v>388.62019586237881</v>
      </c>
      <c r="AO386" s="217">
        <f ca="1">(F386-DCF!$H$7)*DCF!$H$41</f>
        <v>293.65506555276141</v>
      </c>
      <c r="AP386" s="217">
        <f ca="1">(G386-F386)*DCF!$H$41</f>
        <v>251.52175200316699</v>
      </c>
      <c r="AQ386" s="217">
        <f ca="1">(H386-G386)*DCF!$H$41</f>
        <v>239.76781419459809</v>
      </c>
      <c r="AR386" s="217">
        <f ca="1">(I386-H386)*DCF!$H$41</f>
        <v>222.57485483525591</v>
      </c>
      <c r="AS386" s="217">
        <f ca="1">(J386-I386)*DCF!$H$41</f>
        <v>219.11101598762184</v>
      </c>
      <c r="AT386" s="217">
        <f ca="1">(U386-Z386)*(1-DCF!$H$40)+Z386-AE386-AO386</f>
        <v>70.385214657098174</v>
      </c>
      <c r="AU386" s="217">
        <f ca="1">(V386-AA386)*(1-DCF!$H$40)+AA386-AF386-AP386</f>
        <v>198.15080105193053</v>
      </c>
      <c r="AV386" s="217">
        <f ca="1">(W386-AB386)*(1-DCF!$H$40)+AB386-AG386-AQ386</f>
        <v>418.2052230132162</v>
      </c>
      <c r="AW386" s="217">
        <f ca="1">(X386-AC386)*(1-DCF!$H$40)+AC386-AH386-AR386</f>
        <v>616.4523196759983</v>
      </c>
      <c r="AX386" s="217">
        <f ca="1">(Y386-AD386)*(1-DCF!$H$40)+AD386-AI386-AS386</f>
        <v>775.15245557305002</v>
      </c>
      <c r="AY386" s="218">
        <f t="shared" ca="1" si="79"/>
        <v>9.5877562538270775E-2</v>
      </c>
      <c r="AZ386" s="219">
        <f t="shared" ca="1" si="80"/>
        <v>10.675512507654156</v>
      </c>
      <c r="BA386" s="217">
        <f ca="1">SUMPRODUCT(AT386:AX386,(1+$AY386)^(-{1,2,3,4,5}))</f>
        <v>1464.8321272784424</v>
      </c>
      <c r="BB386" s="217">
        <f t="shared" ca="1" si="81"/>
        <v>22086.921684405559</v>
      </c>
      <c r="BC386" s="217">
        <f t="shared" ca="1" si="82"/>
        <v>13974.137614845256</v>
      </c>
      <c r="BD386" s="217">
        <f t="shared" ca="1" si="83"/>
        <v>15438.9697421237</v>
      </c>
      <c r="BE386" s="217">
        <f ca="1">BD386-(DCF!$J$48-DCF!$J$51)</f>
        <v>14876.8297421237</v>
      </c>
      <c r="BF386" s="220">
        <f ca="1">BE386/DCF!$J$55</f>
        <v>600.36378507397603</v>
      </c>
    </row>
    <row r="387" spans="1:58" ht="15" customHeight="1">
      <c r="A387">
        <v>361</v>
      </c>
      <c r="B387" s="215">
        <f t="shared" ca="1" si="70"/>
        <v>2.4893102997166072E-2</v>
      </c>
      <c r="C387" s="216">
        <f t="shared" ca="1" si="71"/>
        <v>0.11156411384752284</v>
      </c>
      <c r="D387" s="215">
        <f t="shared" ca="1" si="72"/>
        <v>0.38442776839860948</v>
      </c>
      <c r="E387" s="216">
        <f t="shared" ca="1" si="73"/>
        <v>0.43842203890692438</v>
      </c>
      <c r="F387" s="217">
        <f ca="1">DCF!$H$7*(1+('A1'!F14+$C387*('A1'!F12-'A1'!F14)))</f>
        <v>6075.3642159007304</v>
      </c>
      <c r="G387" s="217">
        <f ca="1">F387*(1+('A1'!G14+$C387*('A1'!G12-'A1'!G14)))</f>
        <v>6541.5549626119609</v>
      </c>
      <c r="H387" s="217">
        <f ca="1">G387*(1+('A1'!H14+$C387*('A1'!H12-'A1'!H14)))</f>
        <v>6963.5070724790858</v>
      </c>
      <c r="I387" s="217">
        <f ca="1">H387*(1+('A1'!I14+$C387*('A1'!I12-'A1'!I14)))</f>
        <v>7381.6014007261283</v>
      </c>
      <c r="J387" s="217">
        <f ca="1">I387*(1+('A1'!J14+$C387*('A1'!J12-'A1'!J14)))</f>
        <v>7808.3279980957686</v>
      </c>
      <c r="K387" s="216">
        <f ca="1">'A1'!F21+$C387*('A1'!F19-'A1'!F21)</f>
        <v>0.37386397373838626</v>
      </c>
      <c r="L387" s="216">
        <f ca="1">'A1'!G21+$C387*('A1'!G19-'A1'!G21)</f>
        <v>0.3766326914614358</v>
      </c>
      <c r="M387" s="216">
        <f ca="1">'A1'!H21+$C387*('A1'!H19-'A1'!H21)</f>
        <v>0.37051705032296056</v>
      </c>
      <c r="N387" s="216">
        <f ca="1">'A1'!I21+$C387*('A1'!I19-'A1'!I21)</f>
        <v>0.36551705032296056</v>
      </c>
      <c r="O387" s="216">
        <f ca="1">'A1'!J21+$C387*('A1'!J19-'A1'!J21)</f>
        <v>0.36051705032296055</v>
      </c>
      <c r="P387" s="216">
        <f ca="1">'A1'!F28+$C387*('A1'!F26-'A1'!F28)</f>
        <v>0.45721089715381197</v>
      </c>
      <c r="Q387" s="216">
        <f ca="1">'A1'!G28+$C387*('A1'!G26-'A1'!G28)</f>
        <v>0.45997961487686151</v>
      </c>
      <c r="R387" s="216">
        <f ca="1">'A1'!H28+$C387*('A1'!H26-'A1'!H28)</f>
        <v>0.45830615316914863</v>
      </c>
      <c r="S387" s="216">
        <f ca="1">'A1'!I28+$C387*('A1'!I26-'A1'!I28)</f>
        <v>0.45774833259991105</v>
      </c>
      <c r="T387" s="216">
        <f ca="1">'A1'!J28+$C387*('A1'!J26-'A1'!J28)</f>
        <v>0.4571905120306734</v>
      </c>
      <c r="U387" s="217">
        <f t="shared" ca="1" si="74"/>
        <v>1026.2816845479501</v>
      </c>
      <c r="V387" s="217">
        <f t="shared" ca="1" si="75"/>
        <v>1068.8095783024344</v>
      </c>
      <c r="W387" s="217">
        <f t="shared" ca="1" si="76"/>
        <v>1191.990833127011</v>
      </c>
      <c r="X387" s="217">
        <f t="shared" ca="1" si="77"/>
        <v>1304.5844969733268</v>
      </c>
      <c r="Y387" s="217">
        <f t="shared" ca="1" si="78"/>
        <v>1423.3991447152471</v>
      </c>
      <c r="Z387" s="217">
        <f ca="1">F387*('A1'!F35+$C387*('A1'!F33-'A1'!F35))</f>
        <v>361.1328898288042</v>
      </c>
      <c r="AA387" s="217">
        <f ca="1">G387*('A1'!G35+$C387*('A1'!G33-'A1'!G35))</f>
        <v>398.27837985605487</v>
      </c>
      <c r="AB387" s="217">
        <f ca="1">H387*('A1'!H35+$C387*('A1'!H33-'A1'!H35))</f>
        <v>409.26477189481221</v>
      </c>
      <c r="AC387" s="217">
        <f ca="1">I387*('A1'!I35+$C387*('A1'!I33-'A1'!I35))</f>
        <v>418.25061941354375</v>
      </c>
      <c r="AD387" s="217">
        <f ca="1">J387*('A1'!J35+$C387*('A1'!J33-'A1'!J35))</f>
        <v>426.81281756850279</v>
      </c>
      <c r="AE387" s="217">
        <f ca="1">F387*('A1'!F43+$C387*('A1'!F41-'A1'!F43))</f>
        <v>654.73421124812205</v>
      </c>
      <c r="AF387" s="217">
        <f ca="1">G387*('A1'!G43+$C387*('A1'!G41-'A1'!G43))</f>
        <v>726.7357233097722</v>
      </c>
      <c r="AG387" s="217">
        <f ca="1">H387*('A1'!H43+$C387*('A1'!H41-'A1'!H43))</f>
        <v>703.97753025688098</v>
      </c>
      <c r="AH387" s="217">
        <f ca="1">I387*('A1'!I43+$C387*('A1'!I41-'A1'!I43))</f>
        <v>672.42886940231472</v>
      </c>
      <c r="AI387" s="217">
        <f ca="1">J387*('A1'!J43+$C387*('A1'!J41-'A1'!J43))</f>
        <v>672.25999804777666</v>
      </c>
      <c r="AJ387" s="217">
        <f ca="1">(U387-Z387)*DCF!$H$40</f>
        <v>160.9660083220333</v>
      </c>
      <c r="AK387" s="217">
        <f ca="1">(V387-AA387)*DCF!$H$40</f>
        <v>162.26855002402382</v>
      </c>
      <c r="AL387" s="217">
        <f ca="1">(W387-AB387)*DCF!$H$40</f>
        <v>189.41970681819211</v>
      </c>
      <c r="AM387" s="217">
        <f ca="1">(X387-AC387)*DCF!$H$40</f>
        <v>214.49279836946749</v>
      </c>
      <c r="AN387" s="217">
        <f ca="1">(Y387-AD387)*DCF!$H$40</f>
        <v>241.1738911695121</v>
      </c>
      <c r="AO387" s="217">
        <f ca="1">(F387-DCF!$H$7)*DCF!$H$41</f>
        <v>235.5130349586569</v>
      </c>
      <c r="AP387" s="217">
        <f ca="1">(G387-F387)*DCF!$H$41</f>
        <v>154.69952295239338</v>
      </c>
      <c r="AQ387" s="217">
        <f ca="1">(H387-G387)*DCF!$H$41</f>
        <v>140.01948894458312</v>
      </c>
      <c r="AR387" s="217">
        <f ca="1">(I387-H387)*DCF!$H$41</f>
        <v>138.73933274137366</v>
      </c>
      <c r="AS387" s="217">
        <f ca="1">(J387-I387)*DCF!$H$41</f>
        <v>141.603842439782</v>
      </c>
      <c r="AT387" s="217">
        <f ca="1">(U387-Z387)*(1-DCF!$H$40)+Z387-AE387-AO387</f>
        <v>-24.931569980862122</v>
      </c>
      <c r="AU387" s="217">
        <f ca="1">(V387-AA387)*(1-DCF!$H$40)+AA387-AF387-AP387</f>
        <v>25.105782016244945</v>
      </c>
      <c r="AV387" s="217">
        <f ca="1">(W387-AB387)*(1-DCF!$H$40)+AB387-AG387-AQ387</f>
        <v>158.57410710735488</v>
      </c>
      <c r="AW387" s="217">
        <f ca="1">(X387-AC387)*(1-DCF!$H$40)+AC387-AH387-AR387</f>
        <v>278.92349646017078</v>
      </c>
      <c r="AX387" s="217">
        <f ca="1">(Y387-AD387)*(1-DCF!$H$40)+AD387-AI387-AS387</f>
        <v>368.3614130581762</v>
      </c>
      <c r="AY387" s="218">
        <f t="shared" ca="1" si="79"/>
        <v>0.10126844077813849</v>
      </c>
      <c r="AZ387" s="219">
        <f t="shared" ca="1" si="80"/>
        <v>11.753688155627698</v>
      </c>
      <c r="BA387" s="217">
        <f ca="1">SUMPRODUCT(AT387:AX387,(1+$AY387)^(-{1,2,3,4,5}))</f>
        <v>533.8313022702705</v>
      </c>
      <c r="BB387" s="217">
        <f t="shared" ca="1" si="81"/>
        <v>16730.189667970193</v>
      </c>
      <c r="BC387" s="217">
        <f t="shared" ca="1" si="82"/>
        <v>10328.443919089772</v>
      </c>
      <c r="BD387" s="217">
        <f t="shared" ca="1" si="83"/>
        <v>10862.275221360043</v>
      </c>
      <c r="BE387" s="217">
        <f ca="1">BD387-(DCF!$J$48-DCF!$J$51)</f>
        <v>10300.135221360044</v>
      </c>
      <c r="BF387" s="220">
        <f ca="1">BE387/DCF!$J$55</f>
        <v>415.66841023662454</v>
      </c>
    </row>
    <row r="388" spans="1:58" ht="15" customHeight="1">
      <c r="A388">
        <v>362</v>
      </c>
      <c r="B388" s="215">
        <f t="shared" ca="1" si="70"/>
        <v>0.6989833438267663</v>
      </c>
      <c r="C388" s="216">
        <f t="shared" ca="1" si="71"/>
        <v>0.61204597168399344</v>
      </c>
      <c r="D388" s="215">
        <f t="shared" ca="1" si="72"/>
        <v>0.9547599918099916</v>
      </c>
      <c r="E388" s="216">
        <f t="shared" ca="1" si="73"/>
        <v>0.84960051830207595</v>
      </c>
      <c r="F388" s="217">
        <f ca="1">DCF!$H$7*(1+('A1'!F14+$C388*('A1'!F12-'A1'!F14)))</f>
        <v>6370.7588182257159</v>
      </c>
      <c r="G388" s="217">
        <f ca="1">F388*(1+('A1'!G14+$C388*('A1'!G12-'A1'!G14)))</f>
        <v>7337.8839380090585</v>
      </c>
      <c r="H388" s="217">
        <f ca="1">G388*(1+('A1'!H14+$C388*('A1'!H12-'A1'!H14)))</f>
        <v>8288.6240345521182</v>
      </c>
      <c r="I388" s="217">
        <f ca="1">H388*(1+('A1'!I14+$C388*('A1'!I12-'A1'!I14)))</f>
        <v>9159.6269418832926</v>
      </c>
      <c r="J388" s="217">
        <f ca="1">I388*(1+('A1'!J14+$C388*('A1'!J12-'A1'!J14)))</f>
        <v>10010.036183011007</v>
      </c>
      <c r="K388" s="216">
        <f ca="1">'A1'!F21+$C388*('A1'!F19-'A1'!F21)</f>
        <v>0.34633747155738037</v>
      </c>
      <c r="L388" s="216">
        <f ca="1">'A1'!G21+$C388*('A1'!G19-'A1'!G21)</f>
        <v>0.33909655212370049</v>
      </c>
      <c r="M388" s="216">
        <f ca="1">'A1'!H21+$C388*('A1'!H19-'A1'!H21)</f>
        <v>0.32797609240686054</v>
      </c>
      <c r="N388" s="216">
        <f ca="1">'A1'!I21+$C388*('A1'!I19-'A1'!I21)</f>
        <v>0.32297609240686054</v>
      </c>
      <c r="O388" s="216">
        <f ca="1">'A1'!J21+$C388*('A1'!J19-'A1'!J21)</f>
        <v>0.31797609240686053</v>
      </c>
      <c r="P388" s="216">
        <f ca="1">'A1'!F28+$C388*('A1'!F26-'A1'!F28)</f>
        <v>0.44469885070790016</v>
      </c>
      <c r="Q388" s="216">
        <f ca="1">'A1'!G28+$C388*('A1'!G26-'A1'!G28)</f>
        <v>0.43745793127422028</v>
      </c>
      <c r="R388" s="216">
        <f ca="1">'A1'!H28+$C388*('A1'!H26-'A1'!H28)</f>
        <v>0.42827724169896042</v>
      </c>
      <c r="S388" s="216">
        <f ca="1">'A1'!I28+$C388*('A1'!I26-'A1'!I28)</f>
        <v>0.42521701184054045</v>
      </c>
      <c r="T388" s="216">
        <f ca="1">'A1'!J28+$C388*('A1'!J26-'A1'!J28)</f>
        <v>0.42215678198212048</v>
      </c>
      <c r="U388" s="217">
        <f t="shared" ca="1" si="74"/>
        <v>1331.2571926173407</v>
      </c>
      <c r="V388" s="217">
        <f t="shared" ca="1" si="75"/>
        <v>1639.6172672945336</v>
      </c>
      <c r="W388" s="217">
        <f t="shared" ca="1" si="76"/>
        <v>2020.3244732724374</v>
      </c>
      <c r="X388" s="217">
        <f t="shared" ca="1" si="77"/>
        <v>2306.4572264875037</v>
      </c>
      <c r="Y388" s="217">
        <f t="shared" ca="1" si="78"/>
        <v>2601.2793301413662</v>
      </c>
      <c r="Z388" s="217">
        <f ca="1">F388*('A1'!F35+$C388*('A1'!F33-'A1'!F35))</f>
        <v>362.7495427372163</v>
      </c>
      <c r="AA388" s="217">
        <f ca="1">G388*('A1'!G35+$C388*('A1'!G33-'A1'!G35))</f>
        <v>410.03758110713039</v>
      </c>
      <c r="AB388" s="217">
        <f ca="1">H388*('A1'!H35+$C388*('A1'!H33-'A1'!H35))</f>
        <v>441.51423361046881</v>
      </c>
      <c r="AC388" s="217">
        <f ca="1">I388*('A1'!I35+$C388*('A1'!I33-'A1'!I35))</f>
        <v>463.98500936633684</v>
      </c>
      <c r="AD388" s="217">
        <f ca="1">J388*('A1'!J35+$C388*('A1'!J33-'A1'!J35))</f>
        <v>487.04279838194157</v>
      </c>
      <c r="AE388" s="217">
        <f ca="1">F388*('A1'!F43+$C388*('A1'!F41-'A1'!F43))</f>
        <v>622.7995245795222</v>
      </c>
      <c r="AF388" s="217">
        <f ca="1">G388*('A1'!G43+$C388*('A1'!G41-'A1'!G43))</f>
        <v>686.66737219803247</v>
      </c>
      <c r="AG388" s="217">
        <f ca="1">H388*('A1'!H43+$C388*('A1'!H41-'A1'!H43))</f>
        <v>692.74986033769608</v>
      </c>
      <c r="AH388" s="217">
        <f ca="1">I388*('A1'!I43+$C388*('A1'!I41-'A1'!I43))</f>
        <v>673.95061246213822</v>
      </c>
      <c r="AI388" s="217">
        <f ca="1">J388*('A1'!J43+$C388*('A1'!J41-'A1'!J43))</f>
        <v>686.47217519318895</v>
      </c>
      <c r="AJ388" s="217">
        <f ca="1">(U388-Z388)*DCF!$H$40</f>
        <v>234.37885127099011</v>
      </c>
      <c r="AK388" s="217">
        <f ca="1">(V388-AA388)*DCF!$H$40</f>
        <v>297.55828405735156</v>
      </c>
      <c r="AL388" s="217">
        <f ca="1">(W388-AB388)*DCF!$H$40</f>
        <v>382.07207799819639</v>
      </c>
      <c r="AM388" s="217">
        <f ca="1">(X388-AC388)*DCF!$H$40</f>
        <v>445.87827654332239</v>
      </c>
      <c r="AN388" s="217">
        <f ca="1">(Y388-AD388)*DCF!$H$40</f>
        <v>511.64524068578083</v>
      </c>
      <c r="AO388" s="217">
        <f ca="1">(F388-DCF!$H$7)*DCF!$H$41</f>
        <v>333.5360102853063</v>
      </c>
      <c r="AP388" s="217">
        <f ca="1">(G388-F388)*DCF!$H$41</f>
        <v>320.928280368537</v>
      </c>
      <c r="AQ388" s="217">
        <f ca="1">(H388-G388)*DCF!$H$41</f>
        <v>315.49111693979626</v>
      </c>
      <c r="AR388" s="217">
        <f ca="1">(I388-H388)*DCF!$H$41</f>
        <v>289.0313357887041</v>
      </c>
      <c r="AS388" s="217">
        <f ca="1">(J388-I388)*DCF!$H$41</f>
        <v>282.19758724266211</v>
      </c>
      <c r="AT388" s="217">
        <f ca="1">(U388-Z388)*(1-DCF!$H$40)+Z388-AE388-AO388</f>
        <v>140.54280648152218</v>
      </c>
      <c r="AU388" s="217">
        <f ca="1">(V388-AA388)*(1-DCF!$H$40)+AA388-AF388-AP388</f>
        <v>334.46333067061255</v>
      </c>
      <c r="AV388" s="217">
        <f ca="1">(W388-AB388)*(1-DCF!$H$40)+AB388-AG388-AQ388</f>
        <v>630.01141799674872</v>
      </c>
      <c r="AW388" s="217">
        <f ca="1">(X388-AC388)*(1-DCF!$H$40)+AC388-AH388-AR388</f>
        <v>897.59700169333883</v>
      </c>
      <c r="AX388" s="217">
        <f ca="1">(Y388-AD388)*(1-DCF!$H$40)+AD388-AI388-AS388</f>
        <v>1120.9643270197346</v>
      </c>
      <c r="AY388" s="218">
        <f t="shared" ca="1" si="79"/>
        <v>0.10949201036604152</v>
      </c>
      <c r="AZ388" s="219">
        <f t="shared" ca="1" si="80"/>
        <v>13.398402073208304</v>
      </c>
      <c r="BA388" s="217">
        <f ca="1">SUMPRODUCT(AT388:AX388,(1+$AY388)^(-{1,2,3,4,5}))</f>
        <v>2118.7923040638598</v>
      </c>
      <c r="BB388" s="217">
        <f t="shared" ca="1" si="81"/>
        <v>34852.986369959988</v>
      </c>
      <c r="BC388" s="217">
        <f t="shared" ca="1" si="82"/>
        <v>20730.945059399543</v>
      </c>
      <c r="BD388" s="217">
        <f t="shared" ca="1" si="83"/>
        <v>22849.737363463402</v>
      </c>
      <c r="BE388" s="217">
        <f ca="1">BD388-(DCF!$J$48-DCF!$J$51)</f>
        <v>22287.597363463403</v>
      </c>
      <c r="BF388" s="220">
        <f ca="1">BE388/DCF!$J$55</f>
        <v>899.42995552650166</v>
      </c>
    </row>
    <row r="389" spans="1:58" ht="15" customHeight="1">
      <c r="A389">
        <v>363</v>
      </c>
      <c r="B389" s="215">
        <f t="shared" ca="1" si="70"/>
        <v>0.65738018475404747</v>
      </c>
      <c r="C389" s="216">
        <f t="shared" ca="1" si="71"/>
        <v>0.58610398936088282</v>
      </c>
      <c r="D389" s="215">
        <f t="shared" ca="1" si="72"/>
        <v>0.13485849771363234</v>
      </c>
      <c r="E389" s="216">
        <f t="shared" ca="1" si="73"/>
        <v>0.25967142479837124</v>
      </c>
      <c r="F389" s="217">
        <f ca="1">DCF!$H$7*(1+('A1'!F14+$C389*('A1'!F12-'A1'!F14)))</f>
        <v>6355.4473310421763</v>
      </c>
      <c r="G389" s="217">
        <f ca="1">F389*(1+('A1'!G14+$C389*('A1'!G12-'A1'!G14)))</f>
        <v>7295.5171261392261</v>
      </c>
      <c r="H389" s="217">
        <f ca="1">G389*(1+('A1'!H14+$C389*('A1'!H12-'A1'!H14)))</f>
        <v>8216.1641024166966</v>
      </c>
      <c r="I389" s="217">
        <f ca="1">H389*(1+('A1'!I14+$C389*('A1'!I12-'A1'!I14)))</f>
        <v>9060.3696977278414</v>
      </c>
      <c r="J389" s="217">
        <f ca="1">I389*(1+('A1'!J14+$C389*('A1'!J12-'A1'!J14)))</f>
        <v>9885.1105003588254</v>
      </c>
      <c r="K389" s="216">
        <f ca="1">'A1'!F21+$C389*('A1'!F19-'A1'!F21)</f>
        <v>0.34776428058515146</v>
      </c>
      <c r="L389" s="216">
        <f ca="1">'A1'!G21+$C389*('A1'!G19-'A1'!G21)</f>
        <v>0.34104220079793379</v>
      </c>
      <c r="M389" s="216">
        <f ca="1">'A1'!H21+$C389*('A1'!H19-'A1'!H21)</f>
        <v>0.33018116090432498</v>
      </c>
      <c r="N389" s="216">
        <f ca="1">'A1'!I21+$C389*('A1'!I19-'A1'!I21)</f>
        <v>0.32518116090432497</v>
      </c>
      <c r="O389" s="216">
        <f ca="1">'A1'!J21+$C389*('A1'!J19-'A1'!J21)</f>
        <v>0.32018116090432497</v>
      </c>
      <c r="P389" s="216">
        <f ca="1">'A1'!F28+$C389*('A1'!F26-'A1'!F28)</f>
        <v>0.44534740026597791</v>
      </c>
      <c r="Q389" s="216">
        <f ca="1">'A1'!G28+$C389*('A1'!G26-'A1'!G28)</f>
        <v>0.43862532047876029</v>
      </c>
      <c r="R389" s="216">
        <f ca="1">'A1'!H28+$C389*('A1'!H26-'A1'!H28)</f>
        <v>0.42983376063834705</v>
      </c>
      <c r="S389" s="216">
        <f ca="1">'A1'!I28+$C389*('A1'!I26-'A1'!I28)</f>
        <v>0.42690324069154262</v>
      </c>
      <c r="T389" s="216">
        <f ca="1">'A1'!J28+$C389*('A1'!J26-'A1'!J28)</f>
        <v>0.42397272074473824</v>
      </c>
      <c r="U389" s="217">
        <f t="shared" ca="1" si="74"/>
        <v>1314.8678157584914</v>
      </c>
      <c r="V389" s="217">
        <f t="shared" ca="1" si="75"/>
        <v>1607.4393719705849</v>
      </c>
      <c r="W389" s="217">
        <f t="shared" ca="1" si="76"/>
        <v>1971.756786736752</v>
      </c>
      <c r="X389" s="217">
        <f t="shared" ca="1" si="77"/>
        <v>2246.2069753748665</v>
      </c>
      <c r="Y389" s="217">
        <f t="shared" ca="1" si="78"/>
        <v>2529.0671509868916</v>
      </c>
      <c r="Z389" s="217">
        <f ca="1">F389*('A1'!F35+$C389*('A1'!F33-'A1'!F35))</f>
        <v>362.70207468804659</v>
      </c>
      <c r="AA389" s="217">
        <f ca="1">G389*('A1'!G35+$C389*('A1'!G33-'A1'!G35))</f>
        <v>409.56274489982354</v>
      </c>
      <c r="AB389" s="217">
        <f ca="1">H389*('A1'!H35+$C389*('A1'!H33-'A1'!H35))</f>
        <v>439.99905401063069</v>
      </c>
      <c r="AC389" s="217">
        <f ca="1">I389*('A1'!I35+$C389*('A1'!I33-'A1'!I35))</f>
        <v>461.77761656914186</v>
      </c>
      <c r="AD389" s="217">
        <f ca="1">J389*('A1'!J35+$C389*('A1'!J33-'A1'!J35))</f>
        <v>484.0417556256927</v>
      </c>
      <c r="AE389" s="217">
        <f ca="1">F389*('A1'!F43+$C389*('A1'!F41-'A1'!F43))</f>
        <v>624.60014571670342</v>
      </c>
      <c r="AF389" s="217">
        <f ca="1">G389*('A1'!G43+$C389*('A1'!G41-'A1'!G43))</f>
        <v>689.32686028318142</v>
      </c>
      <c r="AG389" s="217">
        <f ca="1">H389*('A1'!H43+$C389*('A1'!H41-'A1'!H43))</f>
        <v>694.15380123529951</v>
      </c>
      <c r="AH389" s="217">
        <f ca="1">I389*('A1'!I43+$C389*('A1'!I41-'A1'!I43))</f>
        <v>674.87396241184899</v>
      </c>
      <c r="AI389" s="217">
        <f ca="1">J389*('A1'!J43+$C389*('A1'!J41-'A1'!J43))</f>
        <v>686.88035054862326</v>
      </c>
      <c r="AJ389" s="217">
        <f ca="1">(U389-Z389)*DCF!$H$40</f>
        <v>230.42410933904762</v>
      </c>
      <c r="AK389" s="217">
        <f ca="1">(V389-AA389)*DCF!$H$40</f>
        <v>289.88614375112428</v>
      </c>
      <c r="AL389" s="217">
        <f ca="1">(W389-AB389)*DCF!$H$40</f>
        <v>370.68537131972136</v>
      </c>
      <c r="AM389" s="217">
        <f ca="1">(X389-AC389)*DCF!$H$40</f>
        <v>431.83190483098537</v>
      </c>
      <c r="AN389" s="217">
        <f ca="1">(Y389-AD389)*DCF!$H$40</f>
        <v>494.89614567741012</v>
      </c>
      <c r="AO389" s="217">
        <f ca="1">(F389-DCF!$H$7)*DCF!$H$41</f>
        <v>328.45508626505227</v>
      </c>
      <c r="AP389" s="217">
        <f ca="1">(G389-F389)*DCF!$H$41</f>
        <v>311.950311904302</v>
      </c>
      <c r="AQ389" s="217">
        <f ca="1">(H389-G389)*DCF!$H$41</f>
        <v>305.505094304046</v>
      </c>
      <c r="AR389" s="217">
        <f ca="1">(I389-H389)*DCF!$H$41</f>
        <v>280.13898557551374</v>
      </c>
      <c r="AS389" s="217">
        <f ca="1">(J389-I389)*DCF!$H$41</f>
        <v>273.67983947870516</v>
      </c>
      <c r="AT389" s="217">
        <f ca="1">(U389-Z389)*(1-DCF!$H$40)+Z389-AE389-AO389</f>
        <v>131.38847443768805</v>
      </c>
      <c r="AU389" s="217">
        <f ca="1">(V389-AA389)*(1-DCF!$H$40)+AA389-AF389-AP389</f>
        <v>316.27605603197742</v>
      </c>
      <c r="AV389" s="217">
        <f ca="1">(W389-AB389)*(1-DCF!$H$40)+AB389-AG389-AQ389</f>
        <v>601.41251987768521</v>
      </c>
      <c r="AW389" s="217">
        <f ca="1">(X389-AC389)*(1-DCF!$H$40)+AC389-AH389-AR389</f>
        <v>859.36212255651844</v>
      </c>
      <c r="AX389" s="217">
        <f ca="1">(Y389-AD389)*(1-DCF!$H$40)+AD389-AI389-AS389</f>
        <v>1073.6108152821532</v>
      </c>
      <c r="AY389" s="218">
        <f t="shared" ca="1" si="79"/>
        <v>9.7693428495967419E-2</v>
      </c>
      <c r="AZ389" s="219">
        <f t="shared" ca="1" si="80"/>
        <v>11.038685699193485</v>
      </c>
      <c r="BA389" s="217">
        <f ca="1">SUMPRODUCT(AT389:AX389,(1+$AY389)^(-{1,2,3,4,5}))</f>
        <v>2102.4505463473952</v>
      </c>
      <c r="BB389" s="217">
        <f t="shared" ca="1" si="81"/>
        <v>27917.577391899009</v>
      </c>
      <c r="BC389" s="217">
        <f t="shared" ca="1" si="82"/>
        <v>17517.511348364063</v>
      </c>
      <c r="BD389" s="217">
        <f t="shared" ca="1" si="83"/>
        <v>19619.961894711458</v>
      </c>
      <c r="BE389" s="217">
        <f ca="1">BD389-(DCF!$J$48-DCF!$J$51)</f>
        <v>19057.821894711458</v>
      </c>
      <c r="BF389" s="220">
        <f ca="1">BE389/DCF!$J$55</f>
        <v>769.09034292284286</v>
      </c>
    </row>
    <row r="390" spans="1:58" ht="15" customHeight="1">
      <c r="A390">
        <v>364</v>
      </c>
      <c r="B390" s="215">
        <f t="shared" ca="1" si="70"/>
        <v>0.11253692419953776</v>
      </c>
      <c r="C390" s="216">
        <f t="shared" ca="1" si="71"/>
        <v>0.23720974284326704</v>
      </c>
      <c r="D390" s="215">
        <f t="shared" ca="1" si="72"/>
        <v>0.64602008937778888</v>
      </c>
      <c r="E390" s="216">
        <f t="shared" ca="1" si="73"/>
        <v>0.57929825848814742</v>
      </c>
      <c r="F390" s="217">
        <f ca="1">DCF!$H$7*(1+('A1'!F14+$C390*('A1'!F12-'A1'!F14)))</f>
        <v>6149.5228293048503</v>
      </c>
      <c r="G390" s="217">
        <f ca="1">F390*(1+('A1'!G14+$C390*('A1'!G12-'A1'!G14)))</f>
        <v>6737.3032084053721</v>
      </c>
      <c r="H390" s="217">
        <f ca="1">G390*(1+('A1'!H14+$C390*('A1'!H12-'A1'!H14)))</f>
        <v>7281.9283838236242</v>
      </c>
      <c r="I390" s="217">
        <f ca="1">H390*(1+('A1'!I14+$C390*('A1'!I12-'A1'!I14)))</f>
        <v>7801.4857953544961</v>
      </c>
      <c r="J390" s="217">
        <f ca="1">I390*(1+('A1'!J14+$C390*('A1'!J12-'A1'!J14)))</f>
        <v>8321.1012758740217</v>
      </c>
      <c r="K390" s="216">
        <f ca="1">'A1'!F21+$C390*('A1'!F19-'A1'!F21)</f>
        <v>0.36695346414362034</v>
      </c>
      <c r="L390" s="216">
        <f ca="1">'A1'!G21+$C390*('A1'!G19-'A1'!G21)</f>
        <v>0.36720926928675496</v>
      </c>
      <c r="M390" s="216">
        <f ca="1">'A1'!H21+$C390*('A1'!H19-'A1'!H21)</f>
        <v>0.35983717185832231</v>
      </c>
      <c r="N390" s="216">
        <f ca="1">'A1'!I21+$C390*('A1'!I19-'A1'!I21)</f>
        <v>0.35483717185832231</v>
      </c>
      <c r="O390" s="216">
        <f ca="1">'A1'!J21+$C390*('A1'!J19-'A1'!J21)</f>
        <v>0.3498371718583223</v>
      </c>
      <c r="P390" s="216">
        <f ca="1">'A1'!F28+$C390*('A1'!F26-'A1'!F28)</f>
        <v>0.45406975642891834</v>
      </c>
      <c r="Q390" s="216">
        <f ca="1">'A1'!G28+$C390*('A1'!G26-'A1'!G28)</f>
        <v>0.454325561572053</v>
      </c>
      <c r="R390" s="216">
        <f ca="1">'A1'!H28+$C390*('A1'!H26-'A1'!H28)</f>
        <v>0.45076741542940402</v>
      </c>
      <c r="S390" s="216">
        <f ca="1">'A1'!I28+$C390*('A1'!I26-'A1'!I28)</f>
        <v>0.44958136671518767</v>
      </c>
      <c r="T390" s="216">
        <f ca="1">'A1'!J28+$C390*('A1'!J26-'A1'!J28)</f>
        <v>0.44839531800097132</v>
      </c>
      <c r="U390" s="217">
        <f t="shared" ca="1" si="74"/>
        <v>1100.6217910046323</v>
      </c>
      <c r="V390" s="217">
        <f t="shared" ca="1" si="75"/>
        <v>1202.3739566435602</v>
      </c>
      <c r="W390" s="217">
        <f t="shared" ca="1" si="76"/>
        <v>1379.1638315954954</v>
      </c>
      <c r="X390" s="217">
        <f t="shared" ca="1" si="77"/>
        <v>1525.8259931534351</v>
      </c>
      <c r="Y390" s="217">
        <f t="shared" ca="1" si="78"/>
        <v>1678.9278860617565</v>
      </c>
      <c r="Z390" s="217">
        <f ca="1">F390*('A1'!F35+$C390*('A1'!F33-'A1'!F35))</f>
        <v>361.67773611355</v>
      </c>
      <c r="AA390" s="217">
        <f ca="1">G390*('A1'!G35+$C390*('A1'!G33-'A1'!G35))</f>
        <v>401.73125930590351</v>
      </c>
      <c r="AB390" s="217">
        <f ca="1">H390*('A1'!H35+$C390*('A1'!H33-'A1'!H35))</f>
        <v>417.91491507678865</v>
      </c>
      <c r="AC390" s="217">
        <f ca="1">I390*('A1'!I35+$C390*('A1'!I33-'A1'!I35))</f>
        <v>430.2791148588235</v>
      </c>
      <c r="AD390" s="217">
        <f ca="1">J390*('A1'!J35+$C390*('A1'!J33-'A1'!J35))</f>
        <v>442.29551592307092</v>
      </c>
      <c r="AE390" s="217">
        <f ca="1">F390*('A1'!F43+$C390*('A1'!F41-'A1'!F43))</f>
        <v>647.27297664456955</v>
      </c>
      <c r="AF390" s="217">
        <f ca="1">G390*('A1'!G43+$C390*('A1'!G41-'A1'!G43))</f>
        <v>718.8544803133143</v>
      </c>
      <c r="AG390" s="217">
        <f ca="1">H390*('A1'!H43+$C390*('A1'!H41-'A1'!H43))</f>
        <v>704.14542772493451</v>
      </c>
      <c r="AH390" s="217">
        <f ca="1">I390*('A1'!I43+$C390*('A1'!I41-'A1'!I43))</f>
        <v>676.37055518277668</v>
      </c>
      <c r="AI390" s="217">
        <f ca="1">J390*('A1'!J43+$C390*('A1'!J41-'A1'!J43))</f>
        <v>679.81449454486187</v>
      </c>
      <c r="AJ390" s="217">
        <f ca="1">(U390-Z390)*DCF!$H$40</f>
        <v>178.82446128364191</v>
      </c>
      <c r="AK390" s="217">
        <f ca="1">(V390-AA390)*DCF!$H$40</f>
        <v>193.75553275571292</v>
      </c>
      <c r="AL390" s="217">
        <f ca="1">(W390-AB390)*DCF!$H$40</f>
        <v>232.62223779752699</v>
      </c>
      <c r="AM390" s="217">
        <f ca="1">(X390-AC390)*DCF!$H$40</f>
        <v>265.122344547296</v>
      </c>
      <c r="AN390" s="217">
        <f ca="1">(Y390-AD390)*DCF!$H$40</f>
        <v>299.26503357356188</v>
      </c>
      <c r="AO390" s="217">
        <f ca="1">(F390-DCF!$H$7)*DCF!$H$41</f>
        <v>260.12163604600221</v>
      </c>
      <c r="AP390" s="217">
        <f ca="1">(G390-F390)*DCF!$H$41</f>
        <v>195.04750982102055</v>
      </c>
      <c r="AQ390" s="217">
        <f ca="1">(H390-G390)*DCF!$H$41</f>
        <v>180.72699945126885</v>
      </c>
      <c r="AR390" s="217">
        <f ca="1">(I390-H390)*DCF!$H$41</f>
        <v>172.40857798490913</v>
      </c>
      <c r="AS390" s="217">
        <f ca="1">(J390-I390)*DCF!$H$41</f>
        <v>172.42784744683311</v>
      </c>
      <c r="AT390" s="217">
        <f ca="1">(U390-Z390)*(1-DCF!$H$40)+Z390-AE390-AO390</f>
        <v>14.402717030418557</v>
      </c>
      <c r="AU390" s="217">
        <f ca="1">(V390-AA390)*(1-DCF!$H$40)+AA390-AF390-AP390</f>
        <v>94.716433753512405</v>
      </c>
      <c r="AV390" s="217">
        <f ca="1">(W390-AB390)*(1-DCF!$H$40)+AB390-AG390-AQ390</f>
        <v>261.66916662176493</v>
      </c>
      <c r="AW390" s="217">
        <f ca="1">(X390-AC390)*(1-DCF!$H$40)+AC390-AH390-AR390</f>
        <v>411.92451543845323</v>
      </c>
      <c r="AX390" s="217">
        <f ca="1">(Y390-AD390)*(1-DCF!$H$40)+AD390-AI390-AS390</f>
        <v>527.42051049649967</v>
      </c>
      <c r="AY390" s="218">
        <f t="shared" ca="1" si="79"/>
        <v>0.10408596516976296</v>
      </c>
      <c r="AZ390" s="219">
        <f t="shared" ca="1" si="80"/>
        <v>12.31719303395259</v>
      </c>
      <c r="BA390" s="217">
        <f ca="1">SUMPRODUCT(AT390:AX390,(1+$AY390)^(-{1,2,3,4,5}))</f>
        <v>883.84575455506047</v>
      </c>
      <c r="BB390" s="217">
        <f t="shared" ca="1" si="81"/>
        <v>20679.678862708613</v>
      </c>
      <c r="BC390" s="217">
        <f t="shared" ca="1" si="82"/>
        <v>12604.608001588183</v>
      </c>
      <c r="BD390" s="217">
        <f t="shared" ca="1" si="83"/>
        <v>13488.453756143244</v>
      </c>
      <c r="BE390" s="217">
        <f ca="1">BD390-(DCF!$J$48-DCF!$J$51)</f>
        <v>12926.313756143245</v>
      </c>
      <c r="BF390" s="220">
        <f ca="1">BE390/DCF!$J$55</f>
        <v>521.64949039634132</v>
      </c>
    </row>
    <row r="391" spans="1:58" ht="15" customHeight="1">
      <c r="A391">
        <v>365</v>
      </c>
      <c r="B391" s="215">
        <f t="shared" ca="1" si="70"/>
        <v>0.33857995191328905</v>
      </c>
      <c r="C391" s="216">
        <f t="shared" ca="1" si="71"/>
        <v>0.41144863100591855</v>
      </c>
      <c r="D391" s="215">
        <f t="shared" ca="1" si="72"/>
        <v>0.11655812468295168</v>
      </c>
      <c r="E391" s="216">
        <f t="shared" ca="1" si="73"/>
        <v>0.24141056799874325</v>
      </c>
      <c r="F391" s="217">
        <f ca="1">DCF!$H$7*(1+('A1'!F14+$C391*('A1'!F12-'A1'!F14)))</f>
        <v>6252.3621755717668</v>
      </c>
      <c r="G391" s="217">
        <f ca="1">F391*(1+('A1'!G14+$C391*('A1'!G12-'A1'!G14)))</f>
        <v>7013.3827847599014</v>
      </c>
      <c r="H391" s="217">
        <f ca="1">G391*(1+('A1'!H14+$C391*('A1'!H12-'A1'!H14)))</f>
        <v>7739.1860009141883</v>
      </c>
      <c r="I391" s="217">
        <f ca="1">H391*(1+('A1'!I14+$C391*('A1'!I12-'A1'!I14)))</f>
        <v>8412.7302746257665</v>
      </c>
      <c r="J391" s="217">
        <f ca="1">I391*(1+('A1'!J14+$C391*('A1'!J12-'A1'!J14)))</f>
        <v>9075.665233173233</v>
      </c>
      <c r="K391" s="216">
        <f ca="1">'A1'!F21+$C391*('A1'!F19-'A1'!F21)</f>
        <v>0.3573703252946745</v>
      </c>
      <c r="L391" s="216">
        <f ca="1">'A1'!G21+$C391*('A1'!G19-'A1'!G21)</f>
        <v>0.3541413526745561</v>
      </c>
      <c r="M391" s="216">
        <f ca="1">'A1'!H21+$C391*('A1'!H19-'A1'!H21)</f>
        <v>0.34502686636449692</v>
      </c>
      <c r="N391" s="216">
        <f ca="1">'A1'!I21+$C391*('A1'!I19-'A1'!I21)</f>
        <v>0.34002686636449692</v>
      </c>
      <c r="O391" s="216">
        <f ca="1">'A1'!J21+$C391*('A1'!J19-'A1'!J21)</f>
        <v>0.33502686636449691</v>
      </c>
      <c r="P391" s="216">
        <f ca="1">'A1'!F28+$C391*('A1'!F26-'A1'!F28)</f>
        <v>0.44971378422485203</v>
      </c>
      <c r="Q391" s="216">
        <f ca="1">'A1'!G28+$C391*('A1'!G26-'A1'!G28)</f>
        <v>0.44648481160473369</v>
      </c>
      <c r="R391" s="216">
        <f ca="1">'A1'!H28+$C391*('A1'!H26-'A1'!H28)</f>
        <v>0.44031308213964493</v>
      </c>
      <c r="S391" s="216">
        <f ca="1">'A1'!I28+$C391*('A1'!I26-'A1'!I28)</f>
        <v>0.43825583898461534</v>
      </c>
      <c r="T391" s="216">
        <f ca="1">'A1'!J28+$C391*('A1'!J26-'A1'!J28)</f>
        <v>0.4361985958295857</v>
      </c>
      <c r="U391" s="217">
        <f t="shared" ca="1" si="74"/>
        <v>1206.1800167068577</v>
      </c>
      <c r="V391" s="217">
        <f t="shared" ca="1" si="75"/>
        <v>1398.2850271751781</v>
      </c>
      <c r="W391" s="217">
        <f t="shared" ca="1" si="76"/>
        <v>1661.2940654922645</v>
      </c>
      <c r="X391" s="217">
        <f t="shared" ca="1" si="77"/>
        <v>1865.2477971176443</v>
      </c>
      <c r="Y391" s="217">
        <f t="shared" ca="1" si="78"/>
        <v>2076.2811190004404</v>
      </c>
      <c r="Z391" s="217">
        <f ca="1">F391*('A1'!F35+$C391*('A1'!F33-'A1'!F35))</f>
        <v>362.27910124584503</v>
      </c>
      <c r="AA391" s="217">
        <f ca="1">G391*('A1'!G35+$C391*('A1'!G33-'A1'!G35))</f>
        <v>405.97326520001451</v>
      </c>
      <c r="AB391" s="217">
        <f ca="1">H391*('A1'!H35+$C391*('A1'!H33-'A1'!H35))</f>
        <v>429.32410771791183</v>
      </c>
      <c r="AC391" s="217">
        <f ca="1">I391*('A1'!I35+$C391*('A1'!I33-'A1'!I35))</f>
        <v>446.40147967409263</v>
      </c>
      <c r="AD391" s="217">
        <f ca="1">J391*('A1'!J35+$C391*('A1'!J33-'A1'!J35))</f>
        <v>463.42721262981536</v>
      </c>
      <c r="AE391" s="217">
        <f ca="1">F391*('A1'!F43+$C391*('A1'!F41-'A1'!F43))</f>
        <v>636.30932215905057</v>
      </c>
      <c r="AF391" s="217">
        <f ca="1">G391*('A1'!G43+$C391*('A1'!G41-'A1'!G43))</f>
        <v>705.54138415454088</v>
      </c>
      <c r="AG391" s="217">
        <f ca="1">H391*('A1'!H43+$C391*('A1'!H41-'A1'!H43))</f>
        <v>701.16481811481879</v>
      </c>
      <c r="AH391" s="217">
        <f ca="1">I391*('A1'!I43+$C391*('A1'!I41-'A1'!I43))</f>
        <v>678.06015368135922</v>
      </c>
      <c r="AI391" s="217">
        <f ca="1">J391*('A1'!J43+$C391*('A1'!J41-'A1'!J43))</f>
        <v>686.11391973759112</v>
      </c>
      <c r="AJ391" s="217">
        <f ca="1">(U391-Z391)*DCF!$H$40</f>
        <v>204.22402154156507</v>
      </c>
      <c r="AK391" s="217">
        <f ca="1">(V391-AA391)*DCF!$H$40</f>
        <v>240.13944639798959</v>
      </c>
      <c r="AL391" s="217">
        <f ca="1">(W391-AB391)*DCF!$H$40</f>
        <v>298.13672978139334</v>
      </c>
      <c r="AM391" s="217">
        <f ca="1">(X391-AC391)*DCF!$H$40</f>
        <v>343.3608088213395</v>
      </c>
      <c r="AN391" s="217">
        <f ca="1">(Y391-AD391)*DCF!$H$40</f>
        <v>390.31064534169127</v>
      </c>
      <c r="AO391" s="217">
        <f ca="1">(F391-DCF!$H$7)*DCF!$H$41</f>
        <v>294.2475768126526</v>
      </c>
      <c r="AP391" s="217">
        <f ca="1">(G391-F391)*DCF!$H$41</f>
        <v>252.5350964790141</v>
      </c>
      <c r="AQ391" s="217">
        <f ca="1">(H391-G391)*DCF!$H$41</f>
        <v>240.84864851667851</v>
      </c>
      <c r="AR391" s="217">
        <f ca="1">(I391-H391)*DCF!$H$41</f>
        <v>223.50717719208501</v>
      </c>
      <c r="AS391" s="217">
        <f ca="1">(J391-I391)*DCF!$H$41</f>
        <v>219.98660968550536</v>
      </c>
      <c r="AT391" s="217">
        <f ca="1">(U391-Z391)*(1-DCF!$H$40)+Z391-AE391-AO391</f>
        <v>71.399096193589457</v>
      </c>
      <c r="AU391" s="217">
        <f ca="1">(V391-AA391)*(1-DCF!$H$40)+AA391-AF391-AP391</f>
        <v>200.06910014363359</v>
      </c>
      <c r="AV391" s="217">
        <f ca="1">(W391-AB391)*(1-DCF!$H$40)+AB391-AG391-AQ391</f>
        <v>421.14386907937387</v>
      </c>
      <c r="AW391" s="217">
        <f ca="1">(X391-AC391)*(1-DCF!$H$40)+AC391-AH391-AR391</f>
        <v>620.31965742286047</v>
      </c>
      <c r="AX391" s="217">
        <f ca="1">(Y391-AD391)*(1-DCF!$H$40)+AD391-AI391-AS391</f>
        <v>779.86994423565261</v>
      </c>
      <c r="AY391" s="218">
        <f t="shared" ca="1" si="79"/>
        <v>9.7328211359974867E-2</v>
      </c>
      <c r="AZ391" s="219">
        <f t="shared" ca="1" si="80"/>
        <v>10.965642271994973</v>
      </c>
      <c r="BA391" s="217">
        <f ca="1">SUMPRODUCT(AT391:AX391,(1+$AY391)^(-{1,2,3,4,5}))</f>
        <v>1467.9372463882805</v>
      </c>
      <c r="BB391" s="217">
        <f t="shared" ca="1" si="81"/>
        <v>22767.756007056254</v>
      </c>
      <c r="BC391" s="217">
        <f t="shared" ca="1" si="82"/>
        <v>14309.92986445423</v>
      </c>
      <c r="BD391" s="217">
        <f t="shared" ca="1" si="83"/>
        <v>15777.867110842511</v>
      </c>
      <c r="BE391" s="217">
        <f ca="1">BD391-(DCF!$J$48-DCF!$J$51)</f>
        <v>15215.727110842512</v>
      </c>
      <c r="BF391" s="220">
        <f ca="1">BE391/DCF!$J$55</f>
        <v>614.04020071914101</v>
      </c>
    </row>
    <row r="392" spans="1:58" ht="15" customHeight="1">
      <c r="A392">
        <v>366</v>
      </c>
      <c r="B392" s="215">
        <f t="shared" ca="1" si="70"/>
        <v>0.22410103134447268</v>
      </c>
      <c r="C392" s="216">
        <f t="shared" ca="1" si="71"/>
        <v>0.33473947432628309</v>
      </c>
      <c r="D392" s="215">
        <f t="shared" ca="1" si="72"/>
        <v>0.3235581671334703</v>
      </c>
      <c r="E392" s="216">
        <f t="shared" ca="1" si="73"/>
        <v>0.40221770667977208</v>
      </c>
      <c r="F392" s="217">
        <f ca="1">DCF!$H$7*(1+('A1'!F14+$C392*('A1'!F12-'A1'!F14)))</f>
        <v>6207.0868664326481</v>
      </c>
      <c r="G392" s="217">
        <f ca="1">F392*(1+('A1'!G14+$C392*('A1'!G12-'A1'!G14)))</f>
        <v>6891.1756276336928</v>
      </c>
      <c r="H392" s="217">
        <f ca="1">G392*(1+('A1'!H14+$C392*('A1'!H12-'A1'!H14)))</f>
        <v>7535.6117149363236</v>
      </c>
      <c r="I392" s="217">
        <f ca="1">H392*(1+('A1'!I14+$C392*('A1'!I12-'A1'!I14)))</f>
        <v>8139.4143040597692</v>
      </c>
      <c r="J392" s="217">
        <f ca="1">I392*(1+('A1'!J14+$C392*('A1'!J12-'A1'!J14)))</f>
        <v>8737.1058478452942</v>
      </c>
      <c r="K392" s="216">
        <f ca="1">'A1'!F21+$C392*('A1'!F19-'A1'!F21)</f>
        <v>0.36158932891205442</v>
      </c>
      <c r="L392" s="216">
        <f ca="1">'A1'!G21+$C392*('A1'!G19-'A1'!G21)</f>
        <v>0.35989453942552879</v>
      </c>
      <c r="M392" s="216">
        <f ca="1">'A1'!H21+$C392*('A1'!H19-'A1'!H21)</f>
        <v>0.35154714468226594</v>
      </c>
      <c r="N392" s="216">
        <f ca="1">'A1'!I21+$C392*('A1'!I19-'A1'!I21)</f>
        <v>0.34654714468226594</v>
      </c>
      <c r="O392" s="216">
        <f ca="1">'A1'!J21+$C392*('A1'!J19-'A1'!J21)</f>
        <v>0.34154714468226594</v>
      </c>
      <c r="P392" s="216">
        <f ca="1">'A1'!F28+$C392*('A1'!F26-'A1'!F28)</f>
        <v>0.45163151314184291</v>
      </c>
      <c r="Q392" s="216">
        <f ca="1">'A1'!G28+$C392*('A1'!G26-'A1'!G28)</f>
        <v>0.44993672365531728</v>
      </c>
      <c r="R392" s="216">
        <f ca="1">'A1'!H28+$C392*('A1'!H26-'A1'!H28)</f>
        <v>0.44491563154042302</v>
      </c>
      <c r="S392" s="216">
        <f ca="1">'A1'!I28+$C392*('A1'!I26-'A1'!I28)</f>
        <v>0.44324193416879165</v>
      </c>
      <c r="T392" s="216">
        <f ca="1">'A1'!J28+$C392*('A1'!J26-'A1'!J28)</f>
        <v>0.44156823679716023</v>
      </c>
      <c r="U392" s="217">
        <f t="shared" ca="1" si="74"/>
        <v>1159.3544582106031</v>
      </c>
      <c r="V392" s="217">
        <f t="shared" ca="1" si="75"/>
        <v>1310.4861649951567</v>
      </c>
      <c r="W392" s="217">
        <f t="shared" ca="1" si="76"/>
        <v>1533.7774879219207</v>
      </c>
      <c r="X392" s="217">
        <f t="shared" ca="1" si="77"/>
        <v>1710.9937784692825</v>
      </c>
      <c r="Y392" s="217">
        <f t="shared" ca="1" si="78"/>
        <v>1894.943868783801</v>
      </c>
      <c r="Z392" s="217">
        <f ca="1">F392*('A1'!F35+$C392*('A1'!F33-'A1'!F35))</f>
        <v>362.03642701212266</v>
      </c>
      <c r="AA392" s="217">
        <f ca="1">G392*('A1'!G35+$C392*('A1'!G33-'A1'!G35))</f>
        <v>404.18540384244699</v>
      </c>
      <c r="AB392" s="217">
        <f ca="1">H392*('A1'!H35+$C392*('A1'!H33-'A1'!H35))</f>
        <v>424.389569150147</v>
      </c>
      <c r="AC392" s="217">
        <f ca="1">I392*('A1'!I35+$C392*('A1'!I33-'A1'!I35))</f>
        <v>439.39103044988906</v>
      </c>
      <c r="AD392" s="217">
        <f ca="1">J392*('A1'!J35+$C392*('A1'!J33-'A1'!J35))</f>
        <v>454.18207685564653</v>
      </c>
      <c r="AE392" s="217">
        <f ca="1">F392*('A1'!F43+$C392*('A1'!F41-'A1'!F43))</f>
        <v>641.22441541224646</v>
      </c>
      <c r="AF392" s="217">
        <f ca="1">G392*('A1'!G43+$C392*('A1'!G41-'A1'!G43))</f>
        <v>711.74899942992784</v>
      </c>
      <c r="AG392" s="217">
        <f ca="1">H392*('A1'!H43+$C392*('A1'!H41-'A1'!H43))</f>
        <v>702.95289542184707</v>
      </c>
      <c r="AH392" s="217">
        <f ca="1">I392*('A1'!I43+$C392*('A1'!I41-'A1'!I43))</f>
        <v>677.8839445944102</v>
      </c>
      <c r="AI392" s="217">
        <f ca="1">J392*('A1'!J43+$C392*('A1'!J41-'A1'!J43))</f>
        <v>683.97662865364748</v>
      </c>
      <c r="AJ392" s="217">
        <f ca="1">(U392-Z392)*DCF!$H$40</f>
        <v>192.95096355003224</v>
      </c>
      <c r="AK392" s="217">
        <f ca="1">(V392-AA392)*DCF!$H$40</f>
        <v>219.32478419895577</v>
      </c>
      <c r="AL392" s="217">
        <f ca="1">(W392-AB392)*DCF!$H$40</f>
        <v>268.47187634276924</v>
      </c>
      <c r="AM392" s="217">
        <f ca="1">(X392-AC392)*DCF!$H$40</f>
        <v>307.72786502069317</v>
      </c>
      <c r="AN392" s="217">
        <f ca="1">(Y392-AD392)*DCF!$H$40</f>
        <v>348.66435364661339</v>
      </c>
      <c r="AO392" s="217">
        <f ca="1">(F392-DCF!$H$7)*DCF!$H$41</f>
        <v>279.22353617101743</v>
      </c>
      <c r="AP392" s="217">
        <f ca="1">(G392-F392)*DCF!$H$41</f>
        <v>227.00623245198781</v>
      </c>
      <c r="AQ392" s="217">
        <f ca="1">(H392-G392)*DCF!$H$41</f>
        <v>213.8479924415503</v>
      </c>
      <c r="AR392" s="217">
        <f ca="1">(I392-H392)*DCF!$H$41</f>
        <v>200.36427825684862</v>
      </c>
      <c r="AS392" s="217">
        <f ca="1">(J392-I392)*DCF!$H$41</f>
        <v>198.33640489130894</v>
      </c>
      <c r="AT392" s="217">
        <f ca="1">(U392-Z392)*(1-DCF!$H$40)+Z392-AE392-AO392</f>
        <v>45.955543077306913</v>
      </c>
      <c r="AU392" s="217">
        <f ca="1">(V392-AA392)*(1-DCF!$H$40)+AA392-AF392-AP392</f>
        <v>152.40614891428535</v>
      </c>
      <c r="AV392" s="217">
        <f ca="1">(W392-AB392)*(1-DCF!$H$40)+AB392-AG392-AQ392</f>
        <v>348.50472371575404</v>
      </c>
      <c r="AW392" s="217">
        <f ca="1">(X392-AC392)*(1-DCF!$H$40)+AC392-AH392-AR392</f>
        <v>525.01769059733056</v>
      </c>
      <c r="AX392" s="217">
        <f ca="1">(Y392-AD392)*(1-DCF!$H$40)+AD392-AI392-AS392</f>
        <v>663.96648159223128</v>
      </c>
      <c r="AY392" s="218">
        <f t="shared" ca="1" si="79"/>
        <v>0.10054435413359544</v>
      </c>
      <c r="AZ392" s="219">
        <f t="shared" ca="1" si="80"/>
        <v>11.608870826719087</v>
      </c>
      <c r="BA392" s="217">
        <f ca="1">SUMPRODUCT(AT392:AX392,(1+$AY392)^(-{1,2,3,4,5}))</f>
        <v>1198.1740049727791</v>
      </c>
      <c r="BB392" s="217">
        <f t="shared" ca="1" si="81"/>
        <v>21998.158596594469</v>
      </c>
      <c r="BC392" s="217">
        <f t="shared" ca="1" si="82"/>
        <v>13625.378578487889</v>
      </c>
      <c r="BD392" s="217">
        <f t="shared" ca="1" si="83"/>
        <v>14823.552583460669</v>
      </c>
      <c r="BE392" s="217">
        <f ca="1">BD392-(DCF!$J$48-DCF!$J$51)</f>
        <v>14261.412583460669</v>
      </c>
      <c r="BF392" s="220">
        <f ca="1">BE392/DCF!$J$55</f>
        <v>575.52824005673062</v>
      </c>
    </row>
    <row r="393" spans="1:58" ht="15" customHeight="1">
      <c r="A393">
        <v>367</v>
      </c>
      <c r="B393" s="215">
        <f t="shared" ca="1" si="70"/>
        <v>0.67075228858601255</v>
      </c>
      <c r="C393" s="216">
        <f t="shared" ca="1" si="71"/>
        <v>0.59426134555973875</v>
      </c>
      <c r="D393" s="215">
        <f t="shared" ca="1" si="72"/>
        <v>0.8311149511540552</v>
      </c>
      <c r="E393" s="216">
        <f t="shared" ca="1" si="73"/>
        <v>0.70941004073958025</v>
      </c>
      <c r="F393" s="217">
        <f ca="1">DCF!$H$7*(1+('A1'!F14+$C393*('A1'!F12-'A1'!F14)))</f>
        <v>6360.2619690808078</v>
      </c>
      <c r="G393" s="217">
        <f ca="1">F393*(1+('A1'!G14+$C393*('A1'!G12-'A1'!G14)))</f>
        <v>7308.8263626044154</v>
      </c>
      <c r="H393" s="217">
        <f ca="1">G393*(1+('A1'!H14+$C393*('A1'!H12-'A1'!H14)))</f>
        <v>8238.9035692661291</v>
      </c>
      <c r="I393" s="217">
        <f ca="1">H393*(1+('A1'!I14+$C393*('A1'!I12-'A1'!I14)))</f>
        <v>9091.4943206202479</v>
      </c>
      <c r="J393" s="217">
        <f ca="1">I393*(1+('A1'!J14+$C393*('A1'!J12-'A1'!J14)))</f>
        <v>9924.2596920196956</v>
      </c>
      <c r="K393" s="216">
        <f ca="1">'A1'!F21+$C393*('A1'!F19-'A1'!F21)</f>
        <v>0.34731562599421439</v>
      </c>
      <c r="L393" s="216">
        <f ca="1">'A1'!G21+$C393*('A1'!G19-'A1'!G21)</f>
        <v>0.34043039908301959</v>
      </c>
      <c r="M393" s="216">
        <f ca="1">'A1'!H21+$C393*('A1'!H19-'A1'!H21)</f>
        <v>0.3294877856274222</v>
      </c>
      <c r="N393" s="216">
        <f ca="1">'A1'!I21+$C393*('A1'!I19-'A1'!I21)</f>
        <v>0.3244877856274222</v>
      </c>
      <c r="O393" s="216">
        <f ca="1">'A1'!J21+$C393*('A1'!J19-'A1'!J21)</f>
        <v>0.31948778562742219</v>
      </c>
      <c r="P393" s="216">
        <f ca="1">'A1'!F28+$C393*('A1'!F26-'A1'!F28)</f>
        <v>0.44514346636100655</v>
      </c>
      <c r="Q393" s="216">
        <f ca="1">'A1'!G28+$C393*('A1'!G26-'A1'!G28)</f>
        <v>0.43825823944981174</v>
      </c>
      <c r="R393" s="216">
        <f ca="1">'A1'!H28+$C393*('A1'!H26-'A1'!H28)</f>
        <v>0.4293443192664157</v>
      </c>
      <c r="S393" s="216">
        <f ca="1">'A1'!I28+$C393*('A1'!I26-'A1'!I28)</f>
        <v>0.42637301253861698</v>
      </c>
      <c r="T393" s="216">
        <f ca="1">'A1'!J28+$C393*('A1'!J26-'A1'!J28)</f>
        <v>0.42340170581081832</v>
      </c>
      <c r="U393" s="217">
        <f t="shared" ca="1" si="74"/>
        <v>1320.0145419216005</v>
      </c>
      <c r="V393" s="217">
        <f t="shared" ca="1" si="75"/>
        <v>1617.5263130351179</v>
      </c>
      <c r="W393" s="217">
        <f t="shared" ca="1" si="76"/>
        <v>1986.9590317825584</v>
      </c>
      <c r="X393" s="217">
        <f t="shared" ca="1" si="77"/>
        <v>2265.0476385173165</v>
      </c>
      <c r="Y393" s="217">
        <f t="shared" ca="1" si="78"/>
        <v>2551.6314565141547</v>
      </c>
      <c r="Z393" s="217">
        <f ca="1">F393*('A1'!F35+$C393*('A1'!F33-'A1'!F35))</f>
        <v>362.71742896555651</v>
      </c>
      <c r="AA393" s="217">
        <f ca="1">G393*('A1'!G35+$C393*('A1'!G33-'A1'!G35))</f>
        <v>409.7137045944358</v>
      </c>
      <c r="AB393" s="217">
        <f ca="1">H393*('A1'!H35+$C393*('A1'!H33-'A1'!H35))</f>
        <v>440.47753302486848</v>
      </c>
      <c r="AC393" s="217">
        <f ca="1">I393*('A1'!I35+$C393*('A1'!I33-'A1'!I35))</f>
        <v>462.47398681852826</v>
      </c>
      <c r="AD393" s="217">
        <f ca="1">J393*('A1'!J35+$C393*('A1'!J33-'A1'!J35))</f>
        <v>484.98729573393615</v>
      </c>
      <c r="AE393" s="217">
        <f ca="1">F393*('A1'!F43+$C393*('A1'!F41-'A1'!F43))</f>
        <v>624.03565988172102</v>
      </c>
      <c r="AF393" s="217">
        <f ca="1">G393*('A1'!G43+$C393*('A1'!G41-'A1'!G43))</f>
        <v>688.49767709487503</v>
      </c>
      <c r="AG393" s="217">
        <f ca="1">H393*('A1'!H43+$C393*('A1'!H41-'A1'!H43))</f>
        <v>693.72270753762768</v>
      </c>
      <c r="AH393" s="217">
        <f ca="1">I393*('A1'!I43+$C393*('A1'!I41-'A1'!I43))</f>
        <v>674.59663277470565</v>
      </c>
      <c r="AI393" s="217">
        <f ca="1">J393*('A1'!J43+$C393*('A1'!J41-'A1'!J43))</f>
        <v>686.76723514253604</v>
      </c>
      <c r="AJ393" s="217">
        <f ca="1">(U393-Z393)*DCF!$H$40</f>
        <v>231.66590133536263</v>
      </c>
      <c r="AK393" s="217">
        <f ca="1">(V393-AA393)*DCF!$H$40</f>
        <v>292.29065124264508</v>
      </c>
      <c r="AL393" s="217">
        <f ca="1">(W393-AB393)*DCF!$H$40</f>
        <v>374.24852269936093</v>
      </c>
      <c r="AM393" s="217">
        <f ca="1">(X393-AC393)*DCF!$H$40</f>
        <v>436.22282371110674</v>
      </c>
      <c r="AN393" s="217">
        <f ca="1">(Y393-AD393)*DCF!$H$40</f>
        <v>500.12788690881285</v>
      </c>
      <c r="AO393" s="217">
        <f ca="1">(F393-DCF!$H$7)*DCF!$H$41</f>
        <v>330.0527632095629</v>
      </c>
      <c r="AP393" s="217">
        <f ca="1">(G393-F393)*DCF!$H$41</f>
        <v>314.76913731757134</v>
      </c>
      <c r="AQ393" s="217">
        <f ca="1">(H393-G393)*DCF!$H$41</f>
        <v>308.63439738881368</v>
      </c>
      <c r="AR393" s="217">
        <f ca="1">(I393-H393)*DCF!$H$41</f>
        <v>282.92149391331424</v>
      </c>
      <c r="AS393" s="217">
        <f ca="1">(J393-I393)*DCF!$H$41</f>
        <v>276.34269147466927</v>
      </c>
      <c r="AT393" s="217">
        <f ca="1">(U393-Z393)*(1-DCF!$H$40)+Z393-AE393-AO393</f>
        <v>134.26021749495402</v>
      </c>
      <c r="AU393" s="217">
        <f ca="1">(V393-AA393)*(1-DCF!$H$40)+AA393-AF393-AP393</f>
        <v>321.96884738002655</v>
      </c>
      <c r="AV393" s="217">
        <f ca="1">(W393-AB393)*(1-DCF!$H$40)+AB393-AG393-AQ393</f>
        <v>610.35340415675603</v>
      </c>
      <c r="AW393" s="217">
        <f ca="1">(X393-AC393)*(1-DCF!$H$40)+AC393-AH393-AR393</f>
        <v>871.3066881181901</v>
      </c>
      <c r="AX393" s="217">
        <f ca="1">(Y393-AD393)*(1-DCF!$H$40)+AD393-AI393-AS393</f>
        <v>1088.3936429881367</v>
      </c>
      <c r="AY393" s="218">
        <f t="shared" ca="1" si="79"/>
        <v>0.10668820081479161</v>
      </c>
      <c r="AZ393" s="219">
        <f t="shared" ca="1" si="80"/>
        <v>12.837640162958321</v>
      </c>
      <c r="BA393" s="217">
        <f ca="1">SUMPRODUCT(AT393:AX393,(1+$AY393)^(-{1,2,3,4,5}))</f>
        <v>2070.99342623756</v>
      </c>
      <c r="BB393" s="217">
        <f t="shared" ca="1" si="81"/>
        <v>32756.926467213951</v>
      </c>
      <c r="BC393" s="217">
        <f t="shared" ca="1" si="82"/>
        <v>19732.256287532968</v>
      </c>
      <c r="BD393" s="217">
        <f t="shared" ca="1" si="83"/>
        <v>21803.249713770529</v>
      </c>
      <c r="BE393" s="217">
        <f ca="1">BD393-(DCF!$J$48-DCF!$J$51)</f>
        <v>21241.109713770529</v>
      </c>
      <c r="BF393" s="220">
        <f ca="1">BE393/DCF!$J$55</f>
        <v>857.19829076369069</v>
      </c>
    </row>
    <row r="394" spans="1:58" ht="15" customHeight="1">
      <c r="A394">
        <v>368</v>
      </c>
      <c r="B394" s="215">
        <f t="shared" ca="1" si="70"/>
        <v>0.34797533192146191</v>
      </c>
      <c r="C394" s="216">
        <f t="shared" ca="1" si="71"/>
        <v>0.41711828773230614</v>
      </c>
      <c r="D394" s="215">
        <f t="shared" ca="1" si="72"/>
        <v>1.8247559491189502E-2</v>
      </c>
      <c r="E394" s="216">
        <f t="shared" ca="1" si="73"/>
        <v>9.5518478555694925E-2</v>
      </c>
      <c r="F394" s="217">
        <f ca="1">DCF!$H$7*(1+('A1'!F14+$C394*('A1'!F12-'A1'!F14)))</f>
        <v>6255.7085226326772</v>
      </c>
      <c r="G394" s="217">
        <f ca="1">F394*(1+('A1'!G14+$C394*('A1'!G12-'A1'!G14)))</f>
        <v>7022.4565981175783</v>
      </c>
      <c r="H394" s="217">
        <f ca="1">G394*(1+('A1'!H14+$C394*('A1'!H12-'A1'!H14)))</f>
        <v>7754.3747873680186</v>
      </c>
      <c r="I394" s="217">
        <f ca="1">H394*(1+('A1'!I14+$C394*('A1'!I12-'A1'!I14)))</f>
        <v>8433.1977647731565</v>
      </c>
      <c r="J394" s="217">
        <f ca="1">I394*(1+('A1'!J14+$C394*('A1'!J12-'A1'!J14)))</f>
        <v>9101.0925238343207</v>
      </c>
      <c r="K394" s="216">
        <f ca="1">'A1'!F21+$C394*('A1'!F19-'A1'!F21)</f>
        <v>0.35705849417472318</v>
      </c>
      <c r="L394" s="216">
        <f ca="1">'A1'!G21+$C394*('A1'!G19-'A1'!G21)</f>
        <v>0.35371612842007705</v>
      </c>
      <c r="M394" s="216">
        <f ca="1">'A1'!H21+$C394*('A1'!H19-'A1'!H21)</f>
        <v>0.34454494554275394</v>
      </c>
      <c r="N394" s="216">
        <f ca="1">'A1'!I21+$C394*('A1'!I19-'A1'!I21)</f>
        <v>0.33954494554275394</v>
      </c>
      <c r="O394" s="216">
        <f ca="1">'A1'!J21+$C394*('A1'!J19-'A1'!J21)</f>
        <v>0.33454494554275394</v>
      </c>
      <c r="P394" s="216">
        <f ca="1">'A1'!F28+$C394*('A1'!F26-'A1'!F28)</f>
        <v>0.44957204280669238</v>
      </c>
      <c r="Q394" s="216">
        <f ca="1">'A1'!G28+$C394*('A1'!G26-'A1'!G28)</f>
        <v>0.44622967705204625</v>
      </c>
      <c r="R394" s="216">
        <f ca="1">'A1'!H28+$C394*('A1'!H26-'A1'!H28)</f>
        <v>0.43997290273606166</v>
      </c>
      <c r="S394" s="216">
        <f ca="1">'A1'!I28+$C394*('A1'!I26-'A1'!I28)</f>
        <v>0.43788731129740011</v>
      </c>
      <c r="T394" s="216">
        <f ca="1">'A1'!J28+$C394*('A1'!J26-'A1'!J28)</f>
        <v>0.43580171985873861</v>
      </c>
      <c r="U394" s="217">
        <f t="shared" ca="1" si="74"/>
        <v>1209.6629978222625</v>
      </c>
      <c r="V394" s="217">
        <f t="shared" ca="1" si="75"/>
        <v>1404.8718983433853</v>
      </c>
      <c r="W394" s="217">
        <f t="shared" ca="1" si="76"/>
        <v>1670.9293644345623</v>
      </c>
      <c r="X394" s="217">
        <f t="shared" ca="1" si="77"/>
        <v>1876.9577941262189</v>
      </c>
      <c r="Y394" s="217">
        <f t="shared" ca="1" si="78"/>
        <v>2090.096246588098</v>
      </c>
      <c r="Z394" s="217">
        <f ca="1">F394*('A1'!F35+$C394*('A1'!F33-'A1'!F35))</f>
        <v>362.29565922039592</v>
      </c>
      <c r="AA394" s="217">
        <f ca="1">G394*('A1'!G35+$C394*('A1'!G33-'A1'!G35))</f>
        <v>406.10035836447742</v>
      </c>
      <c r="AB394" s="217">
        <f ca="1">H394*('A1'!H35+$C394*('A1'!H33-'A1'!H35))</f>
        <v>429.68308037092447</v>
      </c>
      <c r="AC394" s="217">
        <f ca="1">I394*('A1'!I35+$C394*('A1'!I33-'A1'!I35))</f>
        <v>446.913778215842</v>
      </c>
      <c r="AD394" s="217">
        <f ca="1">J394*('A1'!J35+$C394*('A1'!J33-'A1'!J35))</f>
        <v>464.10639577430123</v>
      </c>
      <c r="AE394" s="217">
        <f ca="1">F394*('A1'!F43+$C394*('A1'!F41-'A1'!F43))</f>
        <v>635.94052893933576</v>
      </c>
      <c r="AF394" s="217">
        <f ca="1">G394*('A1'!G43+$C394*('A1'!G41-'A1'!G43))</f>
        <v>705.06068126767809</v>
      </c>
      <c r="AG394" s="217">
        <f ca="1">H394*('A1'!H43+$C394*('A1'!H41-'A1'!H43))</f>
        <v>701.00214899268906</v>
      </c>
      <c r="AH394" s="217">
        <f ca="1">I394*('A1'!I43+$C394*('A1'!I41-'A1'!I43))</f>
        <v>678.0363522421967</v>
      </c>
      <c r="AI394" s="217">
        <f ca="1">J394*('A1'!J43+$C394*('A1'!J41-'A1'!J43))</f>
        <v>686.23020259386169</v>
      </c>
      <c r="AJ394" s="217">
        <f ca="1">(U394-Z394)*DCF!$H$40</f>
        <v>205.0628959416517</v>
      </c>
      <c r="AK394" s="217">
        <f ca="1">(V394-AA394)*DCF!$H$40</f>
        <v>241.70271267489571</v>
      </c>
      <c r="AL394" s="217">
        <f ca="1">(W394-AB394)*DCF!$H$40</f>
        <v>300.38160074340033</v>
      </c>
      <c r="AM394" s="217">
        <f ca="1">(X394-AC394)*DCF!$H$40</f>
        <v>346.07065185031121</v>
      </c>
      <c r="AN394" s="217">
        <f ca="1">(Y394-AD394)*DCF!$H$40</f>
        <v>393.48954389693881</v>
      </c>
      <c r="AO394" s="217">
        <f ca="1">(F394-DCF!$H$7)*DCF!$H$41</f>
        <v>295.35801990404377</v>
      </c>
      <c r="AP394" s="217">
        <f ca="1">(G394-F394)*DCF!$H$41</f>
        <v>254.43568397476835</v>
      </c>
      <c r="AQ394" s="217">
        <f ca="1">(H394-G394)*DCF!$H$41</f>
        <v>242.87782525927824</v>
      </c>
      <c r="AR394" s="217">
        <f ca="1">(I394-H394)*DCF!$H$41</f>
        <v>225.25884847462669</v>
      </c>
      <c r="AS394" s="217">
        <f ca="1">(J394-I394)*DCF!$H$41</f>
        <v>221.63245696759083</v>
      </c>
      <c r="AT394" s="217">
        <f ca="1">(U394-Z394)*(1-DCF!$H$40)+Z394-AE394-AO394</f>
        <v>73.301553037231201</v>
      </c>
      <c r="AU394" s="217">
        <f ca="1">(V394-AA394)*(1-DCF!$H$40)+AA394-AF394-AP394</f>
        <v>203.67282042604327</v>
      </c>
      <c r="AV394" s="217">
        <f ca="1">(W394-AB394)*(1-DCF!$H$40)+AB394-AG394-AQ394</f>
        <v>426.66778943919462</v>
      </c>
      <c r="AW394" s="217">
        <f ca="1">(X394-AC394)*(1-DCF!$H$40)+AC394-AH394-AR394</f>
        <v>627.59194155908438</v>
      </c>
      <c r="AX394" s="217">
        <f ca="1">(Y394-AD394)*(1-DCF!$H$40)+AD394-AI394-AS394</f>
        <v>788.7440431297066</v>
      </c>
      <c r="AY394" s="218">
        <f t="shared" ca="1" si="79"/>
        <v>9.44103695711139E-2</v>
      </c>
      <c r="AZ394" s="219">
        <f t="shared" ca="1" si="80"/>
        <v>10.382073914222779</v>
      </c>
      <c r="BA394" s="217">
        <f ca="1">SUMPRODUCT(AT394:AX394,(1+$AY394)^(-{1,2,3,4,5}))</f>
        <v>1502.3868064258925</v>
      </c>
      <c r="BB394" s="217">
        <f t="shared" ca="1" si="81"/>
        <v>21699.533719917235</v>
      </c>
      <c r="BC394" s="217">
        <f t="shared" ca="1" si="82"/>
        <v>13821.316274080087</v>
      </c>
      <c r="BD394" s="217">
        <f t="shared" ca="1" si="83"/>
        <v>15323.70308050598</v>
      </c>
      <c r="BE394" s="217">
        <f ca="1">BD394-(DCF!$J$48-DCF!$J$51)</f>
        <v>14761.563080505981</v>
      </c>
      <c r="BF394" s="220">
        <f ca="1">BE394/DCF!$J$55</f>
        <v>595.71212672598062</v>
      </c>
    </row>
    <row r="395" spans="1:58" ht="15" customHeight="1">
      <c r="A395">
        <v>369</v>
      </c>
      <c r="B395" s="215">
        <f t="shared" ca="1" si="70"/>
        <v>0.47510754761564211</v>
      </c>
      <c r="C395" s="216">
        <f t="shared" ca="1" si="71"/>
        <v>0.48739488488064897</v>
      </c>
      <c r="D395" s="215">
        <f t="shared" ca="1" si="72"/>
        <v>0.83009638824470122</v>
      </c>
      <c r="E395" s="216">
        <f t="shared" ca="1" si="73"/>
        <v>0.70853506921475207</v>
      </c>
      <c r="F395" s="217">
        <f ca="1">DCF!$H$7*(1+('A1'!F14+$C395*('A1'!F12-'A1'!F14)))</f>
        <v>6297.1872039122109</v>
      </c>
      <c r="G395" s="217">
        <f ca="1">F395*(1+('A1'!G14+$C395*('A1'!G12-'A1'!G14)))</f>
        <v>7135.4009609953464</v>
      </c>
      <c r="H395" s="217">
        <f ca="1">G395*(1+('A1'!H14+$C395*('A1'!H12-'A1'!H14)))</f>
        <v>7944.279539940122</v>
      </c>
      <c r="I395" s="217">
        <f ca="1">H395*(1+('A1'!I14+$C395*('A1'!I12-'A1'!I14)))</f>
        <v>8689.9736260017216</v>
      </c>
      <c r="J395" s="217">
        <f ca="1">I395*(1+('A1'!J14+$C395*('A1'!J12-'A1'!J14)))</f>
        <v>9420.9537159560768</v>
      </c>
      <c r="K395" s="216">
        <f ca="1">'A1'!F21+$C395*('A1'!F19-'A1'!F21)</f>
        <v>0.3531932813315643</v>
      </c>
      <c r="L395" s="216">
        <f ca="1">'A1'!G21+$C395*('A1'!G19-'A1'!G21)</f>
        <v>0.34844538363395133</v>
      </c>
      <c r="M395" s="216">
        <f ca="1">'A1'!H21+$C395*('A1'!H19-'A1'!H21)</f>
        <v>0.33857143478514484</v>
      </c>
      <c r="N395" s="216">
        <f ca="1">'A1'!I21+$C395*('A1'!I19-'A1'!I21)</f>
        <v>0.33357143478514484</v>
      </c>
      <c r="O395" s="216">
        <f ca="1">'A1'!J21+$C395*('A1'!J19-'A1'!J21)</f>
        <v>0.32857143478514483</v>
      </c>
      <c r="P395" s="216">
        <f ca="1">'A1'!F28+$C395*('A1'!F26-'A1'!F28)</f>
        <v>0.44781512787798378</v>
      </c>
      <c r="Q395" s="216">
        <f ca="1">'A1'!G28+$C395*('A1'!G26-'A1'!G28)</f>
        <v>0.44306723018037081</v>
      </c>
      <c r="R395" s="216">
        <f ca="1">'A1'!H28+$C395*('A1'!H26-'A1'!H28)</f>
        <v>0.43575630690716111</v>
      </c>
      <c r="S395" s="216">
        <f ca="1">'A1'!I28+$C395*('A1'!I26-'A1'!I28)</f>
        <v>0.43331933248275784</v>
      </c>
      <c r="T395" s="216">
        <f ca="1">'A1'!J28+$C395*('A1'!J26-'A1'!J28)</f>
        <v>0.43088235805835462</v>
      </c>
      <c r="U395" s="217">
        <f t="shared" ca="1" si="74"/>
        <v>1253.0872992117684</v>
      </c>
      <c r="V395" s="217">
        <f t="shared" ca="1" si="75"/>
        <v>1487.6410957446933</v>
      </c>
      <c r="W395" s="217">
        <f t="shared" ca="1" si="76"/>
        <v>1792.8035044058961</v>
      </c>
      <c r="X395" s="217">
        <f t="shared" ca="1" si="77"/>
        <v>2025.713084419423</v>
      </c>
      <c r="Y395" s="217">
        <f t="shared" ca="1" si="78"/>
        <v>2266.1746841701743</v>
      </c>
      <c r="Z395" s="217">
        <f ca="1">F395*('A1'!F35+$C395*('A1'!F33-'A1'!F35))</f>
        <v>362.48514807311921</v>
      </c>
      <c r="AA395" s="217">
        <f ca="1">G395*('A1'!G35+$C395*('A1'!G33-'A1'!G35))</f>
        <v>407.61728028209546</v>
      </c>
      <c r="AB395" s="217">
        <f ca="1">H395*('A1'!H35+$C395*('A1'!H33-'A1'!H35))</f>
        <v>434.06475906629038</v>
      </c>
      <c r="AC395" s="217">
        <f ca="1">I395*('A1'!I35+$C395*('A1'!I33-'A1'!I35))</f>
        <v>453.19308596736806</v>
      </c>
      <c r="AD395" s="217">
        <f ca="1">J395*('A1'!J35+$C395*('A1'!J33-'A1'!J35))</f>
        <v>472.47271227128829</v>
      </c>
      <c r="AE395" s="217">
        <f ca="1">F395*('A1'!F43+$C395*('A1'!F41-'A1'!F43))</f>
        <v>631.30625578388936</v>
      </c>
      <c r="AF395" s="217">
        <f ca="1">G395*('A1'!G43+$C395*('A1'!G41-'A1'!G43))</f>
        <v>698.84958296580885</v>
      </c>
      <c r="AG395" s="217">
        <f ca="1">H395*('A1'!H43+$C395*('A1'!H41-'A1'!H43))</f>
        <v>698.62930927970444</v>
      </c>
      <c r="AH395" s="217">
        <f ca="1">I395*('A1'!I43+$C395*('A1'!I41-'A1'!I43))</f>
        <v>677.30679014302905</v>
      </c>
      <c r="AI395" s="217">
        <f ca="1">J395*('A1'!J43+$C395*('A1'!J41-'A1'!J43))</f>
        <v>687.17547162114522</v>
      </c>
      <c r="AJ395" s="217">
        <f ca="1">(U395-Z395)*DCF!$H$40</f>
        <v>215.52572057555307</v>
      </c>
      <c r="AK395" s="217">
        <f ca="1">(V395-AA395)*DCF!$H$40</f>
        <v>261.36576334194871</v>
      </c>
      <c r="AL395" s="217">
        <f ca="1">(W395-AB395)*DCF!$H$40</f>
        <v>328.81477637218455</v>
      </c>
      <c r="AM395" s="217">
        <f ca="1">(X395-AC395)*DCF!$H$40</f>
        <v>380.54983962539728</v>
      </c>
      <c r="AN395" s="217">
        <f ca="1">(Y395-AD395)*DCF!$H$40</f>
        <v>434.07587719953034</v>
      </c>
      <c r="AO395" s="217">
        <f ca="1">(F395-DCF!$H$7)*DCF!$H$41</f>
        <v>309.12219744704618</v>
      </c>
      <c r="AP395" s="217">
        <f ca="1">(G395-F395)*DCF!$H$41</f>
        <v>278.15066958679006</v>
      </c>
      <c r="AQ395" s="217">
        <f ca="1">(H395-G395)*DCF!$H$41</f>
        <v>268.41616049208517</v>
      </c>
      <c r="AR395" s="217">
        <f ca="1">(I395-H395)*DCF!$H$41</f>
        <v>247.44918297060539</v>
      </c>
      <c r="AS395" s="217">
        <f ca="1">(J395-I395)*DCF!$H$41</f>
        <v>242.56652883263291</v>
      </c>
      <c r="AT395" s="217">
        <f ca="1">(U395-Z395)*(1-DCF!$H$40)+Z395-AE395-AO395</f>
        <v>97.133125405279714</v>
      </c>
      <c r="AU395" s="217">
        <f ca="1">(V395-AA395)*(1-DCF!$H$40)+AA395-AF395-AP395</f>
        <v>249.27507985014574</v>
      </c>
      <c r="AV395" s="217">
        <f ca="1">(W395-AB395)*(1-DCF!$H$40)+AB395-AG395-AQ395</f>
        <v>496.94325826192198</v>
      </c>
      <c r="AW395" s="217">
        <f ca="1">(X395-AC395)*(1-DCF!$H$40)+AC395-AH395-AR395</f>
        <v>720.40727168039132</v>
      </c>
      <c r="AX395" s="217">
        <f ca="1">(Y395-AD395)*(1-DCF!$H$40)+AD395-AI395-AS395</f>
        <v>902.35680651686539</v>
      </c>
      <c r="AY395" s="218">
        <f t="shared" ca="1" si="79"/>
        <v>0.10667070138429505</v>
      </c>
      <c r="AZ395" s="219">
        <f t="shared" ca="1" si="80"/>
        <v>12.834140276859008</v>
      </c>
      <c r="BA395" s="217">
        <f ca="1">SUMPRODUCT(AT395:AX395,(1+$AY395)^(-{1,2,3,4,5}))</f>
        <v>1681.8563355740368</v>
      </c>
      <c r="BB395" s="217">
        <f t="shared" ca="1" si="81"/>
        <v>29084.403788506675</v>
      </c>
      <c r="BC395" s="217">
        <f t="shared" ca="1" si="82"/>
        <v>17521.371734729051</v>
      </c>
      <c r="BD395" s="217">
        <f t="shared" ca="1" si="83"/>
        <v>19203.228070303088</v>
      </c>
      <c r="BE395" s="217">
        <f ca="1">BD395-(DCF!$J$48-DCF!$J$51)</f>
        <v>18641.088070303089</v>
      </c>
      <c r="BF395" s="220">
        <f ca="1">BE395/DCF!$J$55</f>
        <v>752.27278834118727</v>
      </c>
    </row>
    <row r="396" spans="1:58" ht="15" customHeight="1">
      <c r="A396">
        <v>370</v>
      </c>
      <c r="B396" s="215">
        <f t="shared" ca="1" si="70"/>
        <v>3.4970725807446423E-2</v>
      </c>
      <c r="C396" s="216">
        <f t="shared" ca="1" si="71"/>
        <v>0.13223223095646239</v>
      </c>
      <c r="D396" s="215">
        <f t="shared" ca="1" si="72"/>
        <v>4.5097355908715553E-2</v>
      </c>
      <c r="E396" s="216">
        <f t="shared" ca="1" si="73"/>
        <v>0.15016217218180408</v>
      </c>
      <c r="F396" s="217">
        <f ca="1">DCF!$H$7*(1+('A1'!F14+$C396*('A1'!F12-'A1'!F14)))</f>
        <v>6087.5629602480167</v>
      </c>
      <c r="G396" s="217">
        <f ca="1">F396*(1+('A1'!G14+$C396*('A1'!G12-'A1'!G14)))</f>
        <v>6573.5625425611261</v>
      </c>
      <c r="H396" s="217">
        <f ca="1">G396*(1+('A1'!H14+$C396*('A1'!H12-'A1'!H14)))</f>
        <v>7015.2414589326927</v>
      </c>
      <c r="I396" s="217">
        <f ca="1">H396*(1+('A1'!I14+$C396*('A1'!I12-'A1'!I14)))</f>
        <v>7449.491224472491</v>
      </c>
      <c r="J396" s="217">
        <f ca="1">I396*(1+('A1'!J14+$C396*('A1'!J12-'A1'!J14)))</f>
        <v>7890.9201847832965</v>
      </c>
      <c r="K396" s="216">
        <f ca="1">'A1'!F21+$C396*('A1'!F19-'A1'!F21)</f>
        <v>0.37272722729739455</v>
      </c>
      <c r="L396" s="216">
        <f ca="1">'A1'!G21+$C396*('A1'!G19-'A1'!G21)</f>
        <v>0.37508258267826533</v>
      </c>
      <c r="M396" s="216">
        <f ca="1">'A1'!H21+$C396*('A1'!H19-'A1'!H21)</f>
        <v>0.36876026036870069</v>
      </c>
      <c r="N396" s="216">
        <f ca="1">'A1'!I21+$C396*('A1'!I19-'A1'!I21)</f>
        <v>0.36376026036870068</v>
      </c>
      <c r="O396" s="216">
        <f ca="1">'A1'!J21+$C396*('A1'!J19-'A1'!J21)</f>
        <v>0.35876026036870068</v>
      </c>
      <c r="P396" s="216">
        <f ca="1">'A1'!F28+$C396*('A1'!F26-'A1'!F28)</f>
        <v>0.45669419422608848</v>
      </c>
      <c r="Q396" s="216">
        <f ca="1">'A1'!G28+$C396*('A1'!G26-'A1'!G28)</f>
        <v>0.45904954960695921</v>
      </c>
      <c r="R396" s="216">
        <f ca="1">'A1'!H28+$C396*('A1'!H26-'A1'!H28)</f>
        <v>0.4570660661426123</v>
      </c>
      <c r="S396" s="216">
        <f ca="1">'A1'!I28+$C396*('A1'!I26-'A1'!I28)</f>
        <v>0.45640490498782998</v>
      </c>
      <c r="T396" s="216">
        <f ca="1">'A1'!J28+$C396*('A1'!J26-'A1'!J28)</f>
        <v>0.45574374383304767</v>
      </c>
      <c r="U396" s="217">
        <f t="shared" ca="1" si="74"/>
        <v>1038.4078361454046</v>
      </c>
      <c r="V396" s="217">
        <f t="shared" ca="1" si="75"/>
        <v>1090.342802224332</v>
      </c>
      <c r="W396" s="217">
        <f t="shared" ca="1" si="76"/>
        <v>1221.870375312443</v>
      </c>
      <c r="X396" s="217">
        <f t="shared" ca="1" si="77"/>
        <v>1339.6780225309863</v>
      </c>
      <c r="Y396" s="217">
        <f t="shared" ca="1" si="78"/>
        <v>1463.7340974409015</v>
      </c>
      <c r="Z396" s="217">
        <f ca="1">F396*('A1'!F35+$C396*('A1'!F33-'A1'!F35))</f>
        <v>361.22891745827337</v>
      </c>
      <c r="AA396" s="217">
        <f ca="1">G396*('A1'!G35+$C396*('A1'!G33-'A1'!G35))</f>
        <v>398.8685092354429</v>
      </c>
      <c r="AB396" s="217">
        <f ca="1">H396*('A1'!H35+$C396*('A1'!H33-'A1'!H35))</f>
        <v>410.71043621901924</v>
      </c>
      <c r="AC396" s="217">
        <f ca="1">I396*('A1'!I35+$C396*('A1'!I33-'A1'!I35))</f>
        <v>420.24973689017349</v>
      </c>
      <c r="AD396" s="217">
        <f ca="1">J396*('A1'!J35+$C396*('A1'!J33-'A1'!J35))</f>
        <v>429.37032258386529</v>
      </c>
      <c r="AE396" s="217">
        <f ca="1">F396*('A1'!F43+$C396*('A1'!F41-'A1'!F43))</f>
        <v>653.53248500085135</v>
      </c>
      <c r="AF396" s="217">
        <f ca="1">G396*('A1'!G43+$C396*('A1'!G41-'A1'!G43))</f>
        <v>725.53640298281528</v>
      </c>
      <c r="AG396" s="217">
        <f ca="1">H396*('A1'!H43+$C396*('A1'!H41-'A1'!H43))</f>
        <v>704.13291717947993</v>
      </c>
      <c r="AH396" s="217">
        <f ca="1">I396*('A1'!I43+$C396*('A1'!I41-'A1'!I43))</f>
        <v>673.2244667812962</v>
      </c>
      <c r="AI396" s="217">
        <f ca="1">J396*('A1'!J43+$C396*('A1'!J41-'A1'!J43))</f>
        <v>673.66262731883205</v>
      </c>
      <c r="AJ396" s="217">
        <f ca="1">(U396-Z396)*DCF!$H$40</f>
        <v>163.87729832228575</v>
      </c>
      <c r="AK396" s="217">
        <f ca="1">(V396-AA396)*DCF!$H$40</f>
        <v>167.33677890331117</v>
      </c>
      <c r="AL396" s="217">
        <f ca="1">(W396-AB396)*DCF!$H$40</f>
        <v>196.30070526060854</v>
      </c>
      <c r="AM396" s="217">
        <f ca="1">(X396-AC396)*DCF!$H$40</f>
        <v>222.50164512507669</v>
      </c>
      <c r="AN396" s="217">
        <f ca="1">(Y396-AD396)*DCF!$H$40</f>
        <v>250.31603351540272</v>
      </c>
      <c r="AO396" s="217">
        <f ca="1">(F396-DCF!$H$7)*DCF!$H$41</f>
        <v>239.56103450488627</v>
      </c>
      <c r="AP396" s="217">
        <f ca="1">(G396-F396)*DCF!$H$41</f>
        <v>161.27283535610616</v>
      </c>
      <c r="AQ396" s="217">
        <f ca="1">(H396-G396)*DCF!$H$41</f>
        <v>146.56558102628983</v>
      </c>
      <c r="AR396" s="217">
        <f ca="1">(I396-H396)*DCF!$H$41</f>
        <v>144.10031096736301</v>
      </c>
      <c r="AS396" s="217">
        <f ca="1">(J396-I396)*DCF!$H$41</f>
        <v>146.48263625822739</v>
      </c>
      <c r="AT396" s="217">
        <f ca="1">(U396-Z396)*(1-DCF!$H$40)+Z396-AE396-AO396</f>
        <v>-18.562981682618783</v>
      </c>
      <c r="AU396" s="217">
        <f ca="1">(V396-AA396)*(1-DCF!$H$40)+AA396-AF396-AP396</f>
        <v>36.196784982099416</v>
      </c>
      <c r="AV396" s="217">
        <f ca="1">(W396-AB396)*(1-DCF!$H$40)+AB396-AG396-AQ396</f>
        <v>174.8711718460647</v>
      </c>
      <c r="AW396" s="217">
        <f ca="1">(X396-AC396)*(1-DCF!$H$40)+AC396-AH396-AR396</f>
        <v>299.85159965725029</v>
      </c>
      <c r="AX396" s="217">
        <f ca="1">(Y396-AD396)*(1-DCF!$H$40)+AD396-AI396-AS396</f>
        <v>393.27280034843926</v>
      </c>
      <c r="AY396" s="218">
        <f t="shared" ca="1" si="79"/>
        <v>9.5503243443636088E-2</v>
      </c>
      <c r="AZ396" s="219">
        <f t="shared" ca="1" si="80"/>
        <v>10.600648688727217</v>
      </c>
      <c r="BA396" s="217">
        <f ca="1">SUMPRODUCT(AT396:AX396,(1+$AY396)^(-{1,2,3,4,5}))</f>
        <v>603.65449097074872</v>
      </c>
      <c r="BB396" s="217">
        <f t="shared" ca="1" si="81"/>
        <v>15516.530940682209</v>
      </c>
      <c r="BC396" s="217">
        <f t="shared" ca="1" si="82"/>
        <v>9833.9114470675904</v>
      </c>
      <c r="BD396" s="217">
        <f t="shared" ca="1" si="83"/>
        <v>10437.565938038339</v>
      </c>
      <c r="BE396" s="217">
        <f ca="1">BD396-(DCF!$J$48-DCF!$J$51)</f>
        <v>9875.4259380383392</v>
      </c>
      <c r="BF396" s="220">
        <f ca="1">BE396/DCF!$J$55</f>
        <v>398.52900101363002</v>
      </c>
    </row>
    <row r="397" spans="1:58" ht="15" customHeight="1">
      <c r="A397">
        <v>371</v>
      </c>
      <c r="B397" s="215">
        <f t="shared" ca="1" si="70"/>
        <v>0.71769993789576292</v>
      </c>
      <c r="C397" s="216">
        <f t="shared" ca="1" si="71"/>
        <v>0.62430061079086308</v>
      </c>
      <c r="D397" s="215">
        <f t="shared" ca="1" si="72"/>
        <v>0.85323367665146754</v>
      </c>
      <c r="E397" s="216">
        <f t="shared" ca="1" si="73"/>
        <v>0.72910673379674751</v>
      </c>
      <c r="F397" s="217">
        <f ca="1">DCF!$H$7*(1+('A1'!F14+$C397*('A1'!F12-'A1'!F14)))</f>
        <v>6377.9917562212277</v>
      </c>
      <c r="G397" s="217">
        <f ca="1">F397*(1+('A1'!G14+$C397*('A1'!G12-'A1'!G14)))</f>
        <v>7357.938883948701</v>
      </c>
      <c r="H397" s="217">
        <f ca="1">G397*(1+('A1'!H14+$C397*('A1'!H12-'A1'!H14)))</f>
        <v>8322.9993742695679</v>
      </c>
      <c r="I397" s="217">
        <f ca="1">H397*(1+('A1'!I14+$C397*('A1'!I12-'A1'!I14)))</f>
        <v>9206.7941663502079</v>
      </c>
      <c r="J397" s="217">
        <f ca="1">I397*(1+('A1'!J14+$C397*('A1'!J12-'A1'!J14)))</f>
        <v>10069.480380171191</v>
      </c>
      <c r="K397" s="216">
        <f ca="1">'A1'!F21+$C397*('A1'!F19-'A1'!F21)</f>
        <v>0.34566346640650253</v>
      </c>
      <c r="L397" s="216">
        <f ca="1">'A1'!G21+$C397*('A1'!G19-'A1'!G21)</f>
        <v>0.33817745419068529</v>
      </c>
      <c r="M397" s="216">
        <f ca="1">'A1'!H21+$C397*('A1'!H19-'A1'!H21)</f>
        <v>0.32693444808277661</v>
      </c>
      <c r="N397" s="216">
        <f ca="1">'A1'!I21+$C397*('A1'!I19-'A1'!I21)</f>
        <v>0.3219344480827766</v>
      </c>
      <c r="O397" s="216">
        <f ca="1">'A1'!J21+$C397*('A1'!J19-'A1'!J21)</f>
        <v>0.3169344480827766</v>
      </c>
      <c r="P397" s="216">
        <f ca="1">'A1'!F28+$C397*('A1'!F26-'A1'!F28)</f>
        <v>0.44439248473022841</v>
      </c>
      <c r="Q397" s="216">
        <f ca="1">'A1'!G28+$C397*('A1'!G26-'A1'!G28)</f>
        <v>0.43690647251441117</v>
      </c>
      <c r="R397" s="216">
        <f ca="1">'A1'!H28+$C397*('A1'!H26-'A1'!H28)</f>
        <v>0.42754196335254824</v>
      </c>
      <c r="S397" s="216">
        <f ca="1">'A1'!I28+$C397*('A1'!I26-'A1'!I28)</f>
        <v>0.42442046029859393</v>
      </c>
      <c r="T397" s="216">
        <f ca="1">'A1'!J28+$C397*('A1'!J26-'A1'!J28)</f>
        <v>0.42129895724463962</v>
      </c>
      <c r="U397" s="217">
        <f t="shared" ca="1" si="74"/>
        <v>1339.0214129176363</v>
      </c>
      <c r="V397" s="217">
        <f t="shared" ca="1" si="75"/>
        <v>1654.9187213216271</v>
      </c>
      <c r="W397" s="217">
        <f t="shared" ca="1" si="76"/>
        <v>2043.49267399221</v>
      </c>
      <c r="X397" s="217">
        <f t="shared" ca="1" si="77"/>
        <v>2335.2581498377617</v>
      </c>
      <c r="Y397" s="217">
        <f t="shared" ca="1" si="78"/>
        <v>2635.8535892398072</v>
      </c>
      <c r="Z397" s="217">
        <f ca="1">F397*('A1'!F35+$C397*('A1'!F33-'A1'!F35))</f>
        <v>362.77058462813369</v>
      </c>
      <c r="AA397" s="217">
        <f ca="1">G397*('A1'!G35+$C397*('A1'!G33-'A1'!G35))</f>
        <v>410.25655341070927</v>
      </c>
      <c r="AB397" s="217">
        <f ca="1">H397*('A1'!H35+$C397*('A1'!H33-'A1'!H35))</f>
        <v>442.22337293352098</v>
      </c>
      <c r="AC397" s="217">
        <f ca="1">I397*('A1'!I35+$C397*('A1'!I33-'A1'!I35))</f>
        <v>465.02037499057383</v>
      </c>
      <c r="AD397" s="217">
        <f ca="1">J397*('A1'!J35+$C397*('A1'!J33-'A1'!J35))</f>
        <v>488.45430826933688</v>
      </c>
      <c r="AE397" s="217">
        <f ca="1">F397*('A1'!F43+$C397*('A1'!F41-'A1'!F43))</f>
        <v>621.94341020377499</v>
      </c>
      <c r="AF397" s="217">
        <f ca="1">G397*('A1'!G43+$C397*('A1'!G41-'A1'!G43))</f>
        <v>685.38817077471504</v>
      </c>
      <c r="AG397" s="217">
        <f ca="1">H397*('A1'!H43+$C397*('A1'!H41-'A1'!H43))</f>
        <v>692.05305854440849</v>
      </c>
      <c r="AH397" s="217">
        <f ca="1">I397*('A1'!I43+$C397*('A1'!I41-'A1'!I43))</f>
        <v>673.47219305153317</v>
      </c>
      <c r="AI397" s="217">
        <f ca="1">J397*('A1'!J43+$C397*('A1'!J41-'A1'!J43))</f>
        <v>686.22983790634521</v>
      </c>
      <c r="AJ397" s="217">
        <f ca="1">(U397-Z397)*DCF!$H$40</f>
        <v>236.25270044605961</v>
      </c>
      <c r="AK397" s="217">
        <f ca="1">(V397-AA397)*DCF!$H$40</f>
        <v>301.20824463444211</v>
      </c>
      <c r="AL397" s="217">
        <f ca="1">(W397-AB397)*DCF!$H$40</f>
        <v>387.50717085620272</v>
      </c>
      <c r="AM397" s="217">
        <f ca="1">(X397-AC397)*DCF!$H$40</f>
        <v>452.59754151301945</v>
      </c>
      <c r="AN397" s="217">
        <f ca="1">(Y397-AD397)*DCF!$H$40</f>
        <v>519.67062599485382</v>
      </c>
      <c r="AO397" s="217">
        <f ca="1">(F397-DCF!$H$7)*DCF!$H$41</f>
        <v>335.93616958778813</v>
      </c>
      <c r="AP397" s="217">
        <f ca="1">(G397-F397)*DCF!$H$41</f>
        <v>325.18310208312909</v>
      </c>
      <c r="AQ397" s="217">
        <f ca="1">(H397-G397)*DCF!$H$41</f>
        <v>320.24315910611028</v>
      </c>
      <c r="AR397" s="217">
        <f ca="1">(I397-H397)*DCF!$H$41</f>
        <v>293.27616150085004</v>
      </c>
      <c r="AS397" s="217">
        <f ca="1">(J397-I397)*DCF!$H$41</f>
        <v>286.27154587943608</v>
      </c>
      <c r="AT397" s="217">
        <f ca="1">(U397-Z397)*(1-DCF!$H$40)+Z397-AE397-AO397</f>
        <v>144.88913268001357</v>
      </c>
      <c r="AU397" s="217">
        <f ca="1">(V397-AA397)*(1-DCF!$H$40)+AA397-AF397-AP397</f>
        <v>343.13920382934094</v>
      </c>
      <c r="AV397" s="217">
        <f ca="1">(W397-AB397)*(1-DCF!$H$40)+AB397-AG397-AQ397</f>
        <v>643.68928548548854</v>
      </c>
      <c r="AW397" s="217">
        <f ca="1">(X397-AC397)*(1-DCF!$H$40)+AC397-AH397-AR397</f>
        <v>915.91225377235901</v>
      </c>
      <c r="AX397" s="217">
        <f ca="1">(Y397-AD397)*(1-DCF!$H$40)+AD397-AI397-AS397</f>
        <v>1143.6815794591721</v>
      </c>
      <c r="AY397" s="218">
        <f t="shared" ca="1" si="79"/>
        <v>0.10708213467593496</v>
      </c>
      <c r="AZ397" s="219">
        <f t="shared" ca="1" si="80"/>
        <v>12.91642693518699</v>
      </c>
      <c r="BA397" s="217">
        <f ca="1">SUMPRODUCT(AT397:AX397,(1+$AY397)^(-{1,2,3,4,5}))</f>
        <v>2182.6721860200523</v>
      </c>
      <c r="BB397" s="217">
        <f t="shared" ca="1" si="81"/>
        <v>34045.810297266355</v>
      </c>
      <c r="BC397" s="217">
        <f t="shared" ca="1" si="82"/>
        <v>20472.197494997956</v>
      </c>
      <c r="BD397" s="217">
        <f t="shared" ca="1" si="83"/>
        <v>22654.869681018008</v>
      </c>
      <c r="BE397" s="217">
        <f ca="1">BD397-(DCF!$J$48-DCF!$J$51)</f>
        <v>22092.729681018009</v>
      </c>
      <c r="BF397" s="220">
        <f ca="1">BE397/DCF!$J$55</f>
        <v>891.565948110308</v>
      </c>
    </row>
    <row r="398" spans="1:58" ht="15" customHeight="1">
      <c r="A398">
        <v>372</v>
      </c>
      <c r="B398" s="215">
        <f t="shared" ca="1" si="70"/>
        <v>0.58177976261790598</v>
      </c>
      <c r="C398" s="216">
        <f t="shared" ca="1" si="71"/>
        <v>0.54271440139553162</v>
      </c>
      <c r="D398" s="215">
        <f t="shared" ca="1" si="72"/>
        <v>0.58352007569600794</v>
      </c>
      <c r="E398" s="216">
        <f t="shared" ca="1" si="73"/>
        <v>0.54366682987975112</v>
      </c>
      <c r="F398" s="217">
        <f ca="1">DCF!$H$7*(1+('A1'!F14+$C398*('A1'!F12-'A1'!F14)))</f>
        <v>6329.8379110774313</v>
      </c>
      <c r="G398" s="217">
        <f ca="1">F398*(1+('A1'!G14+$C398*('A1'!G12-'A1'!G14)))</f>
        <v>7224.9223146682471</v>
      </c>
      <c r="H398" s="217">
        <f ca="1">G398*(1+('A1'!H14+$C398*('A1'!H12-'A1'!H14)))</f>
        <v>8095.9074509891307</v>
      </c>
      <c r="I398" s="217">
        <f ca="1">H398*(1+('A1'!I14+$C398*('A1'!I12-'A1'!I14)))</f>
        <v>8896.141724480136</v>
      </c>
      <c r="J398" s="217">
        <f ca="1">I398*(1+('A1'!J14+$C398*('A1'!J12-'A1'!J14)))</f>
        <v>9678.9133068553165</v>
      </c>
      <c r="K398" s="216">
        <f ca="1">'A1'!F21+$C398*('A1'!F19-'A1'!F21)</f>
        <v>0.35015070792324576</v>
      </c>
      <c r="L398" s="216">
        <f ca="1">'A1'!G21+$C398*('A1'!G19-'A1'!G21)</f>
        <v>0.3442964198953351</v>
      </c>
      <c r="M398" s="216">
        <f ca="1">'A1'!H21+$C398*('A1'!H19-'A1'!H21)</f>
        <v>0.33386927588137982</v>
      </c>
      <c r="N398" s="216">
        <f ca="1">'A1'!I21+$C398*('A1'!I19-'A1'!I21)</f>
        <v>0.32886927588137982</v>
      </c>
      <c r="O398" s="216">
        <f ca="1">'A1'!J21+$C398*('A1'!J19-'A1'!J21)</f>
        <v>0.32386927588137981</v>
      </c>
      <c r="P398" s="216">
        <f ca="1">'A1'!F28+$C398*('A1'!F26-'A1'!F28)</f>
        <v>0.44643213996511172</v>
      </c>
      <c r="Q398" s="216">
        <f ca="1">'A1'!G28+$C398*('A1'!G26-'A1'!G28)</f>
        <v>0.44057785193720106</v>
      </c>
      <c r="R398" s="216">
        <f ca="1">'A1'!H28+$C398*('A1'!H26-'A1'!H28)</f>
        <v>0.43243713591626814</v>
      </c>
      <c r="S398" s="216">
        <f ca="1">'A1'!I28+$C398*('A1'!I26-'A1'!I28)</f>
        <v>0.42972356390929045</v>
      </c>
      <c r="T398" s="216">
        <f ca="1">'A1'!J28+$C398*('A1'!J26-'A1'!J28)</f>
        <v>0.42700999190231281</v>
      </c>
      <c r="U398" s="217">
        <f t="shared" ca="1" si="74"/>
        <v>1287.5976011996793</v>
      </c>
      <c r="V398" s="217">
        <f t="shared" ca="1" si="75"/>
        <v>1554.2666738963649</v>
      </c>
      <c r="W398" s="217">
        <f t="shared" ca="1" si="76"/>
        <v>1891.9616619758074</v>
      </c>
      <c r="X398" s="217">
        <f t="shared" ca="1" si="77"/>
        <v>2147.5923105264792</v>
      </c>
      <c r="Y398" s="217">
        <f t="shared" ca="1" si="78"/>
        <v>2411.2179700619572</v>
      </c>
      <c r="Z398" s="217">
        <f ca="1">F398*('A1'!F35+$C398*('A1'!F33-'A1'!F35))</f>
        <v>362.6138037004402</v>
      </c>
      <c r="AA398" s="217">
        <f ca="1">G398*('A1'!G35+$C398*('A1'!G33-'A1'!G35))</f>
        <v>408.73448961808731</v>
      </c>
      <c r="AB398" s="217">
        <f ca="1">H398*('A1'!H35+$C398*('A1'!H33-'A1'!H35))</f>
        <v>437.42302583315876</v>
      </c>
      <c r="AC398" s="217">
        <f ca="1">I398*('A1'!I35+$C398*('A1'!I33-'A1'!I35))</f>
        <v>458.03944925107533</v>
      </c>
      <c r="AD398" s="217">
        <f ca="1">J398*('A1'!J35+$C398*('A1'!J33-'A1'!J35))</f>
        <v>478.98451748602696</v>
      </c>
      <c r="AE398" s="217">
        <f ca="1">F398*('A1'!F43+$C398*('A1'!F41-'A1'!F43))</f>
        <v>627.57628636169477</v>
      </c>
      <c r="AF398" s="217">
        <f ca="1">G398*('A1'!G43+$C398*('A1'!G41-'A1'!G43))</f>
        <v>693.62863756714455</v>
      </c>
      <c r="AG398" s="217">
        <f ca="1">H398*('A1'!H43+$C398*('A1'!H41-'A1'!H43))</f>
        <v>696.28848754325702</v>
      </c>
      <c r="AH398" s="217">
        <f ca="1">I398*('A1'!I43+$C398*('A1'!I41-'A1'!I43))</f>
        <v>676.15121575002615</v>
      </c>
      <c r="AI398" s="217">
        <f ca="1">J398*('A1'!J43+$C398*('A1'!J41-'A1'!J43))</f>
        <v>687.2512001648555</v>
      </c>
      <c r="AJ398" s="217">
        <f ca="1">(U398-Z398)*DCF!$H$40</f>
        <v>223.84607899481583</v>
      </c>
      <c r="AK398" s="217">
        <f ca="1">(V398-AA398)*DCF!$H$40</f>
        <v>277.21878859534314</v>
      </c>
      <c r="AL398" s="217">
        <f ca="1">(W398-AB398)*DCF!$H$40</f>
        <v>351.99834994652093</v>
      </c>
      <c r="AM398" s="217">
        <f ca="1">(X398-AC398)*DCF!$H$40</f>
        <v>408.87179242864772</v>
      </c>
      <c r="AN398" s="217">
        <f ca="1">(Y398-AD398)*DCF!$H$40</f>
        <v>467.60049552337512</v>
      </c>
      <c r="AO398" s="217">
        <f ca="1">(F398-DCF!$H$7)*DCF!$H$41</f>
        <v>319.95692305700476</v>
      </c>
      <c r="AP398" s="217">
        <f ca="1">(G398-F398)*DCF!$H$41</f>
        <v>297.02247677472195</v>
      </c>
      <c r="AQ398" s="217">
        <f ca="1">(H398-G398)*DCF!$H$41</f>
        <v>289.02543870294306</v>
      </c>
      <c r="AR398" s="217">
        <f ca="1">(I398-H398)*DCF!$H$41</f>
        <v>265.54765668889536</v>
      </c>
      <c r="AS398" s="217">
        <f ca="1">(J398-I398)*DCF!$H$41</f>
        <v>259.75288275968126</v>
      </c>
      <c r="AT398" s="217">
        <f ca="1">(U398-Z398)*(1-DCF!$H$40)+Z398-AE398-AO398</f>
        <v>116.21831278616395</v>
      </c>
      <c r="AU398" s="217">
        <f ca="1">(V398-AA398)*(1-DCF!$H$40)+AA398-AF398-AP398</f>
        <v>286.39677095915528</v>
      </c>
      <c r="AV398" s="217">
        <f ca="1">(W398-AB398)*(1-DCF!$H$40)+AB398-AG398-AQ398</f>
        <v>554.64938578308647</v>
      </c>
      <c r="AW398" s="217">
        <f ca="1">(X398-AC398)*(1-DCF!$H$40)+AC398-AH398-AR398</f>
        <v>797.02164565890985</v>
      </c>
      <c r="AX398" s="217">
        <f ca="1">(Y398-AD398)*(1-DCF!$H$40)+AD398-AI398-AS398</f>
        <v>996.61339161404555</v>
      </c>
      <c r="AY398" s="218">
        <f t="shared" ca="1" si="79"/>
        <v>0.10337333659759503</v>
      </c>
      <c r="AZ398" s="219">
        <f t="shared" ca="1" si="80"/>
        <v>12.174667319519004</v>
      </c>
      <c r="BA398" s="217">
        <f ca="1">SUMPRODUCT(AT398:AX398,(1+$AY398)^(-{1,2,3,4,5}))</f>
        <v>1900.6487002768431</v>
      </c>
      <c r="BB398" s="217">
        <f t="shared" ca="1" si="81"/>
        <v>29355.776620350265</v>
      </c>
      <c r="BC398" s="217">
        <f t="shared" ca="1" si="82"/>
        <v>17950.690125989688</v>
      </c>
      <c r="BD398" s="217">
        <f t="shared" ca="1" si="83"/>
        <v>19851.338826266532</v>
      </c>
      <c r="BE398" s="217">
        <f ca="1">BD398-(DCF!$J$48-DCF!$J$51)</f>
        <v>19289.198826266533</v>
      </c>
      <c r="BF398" s="220">
        <f ca="1">BE398/DCF!$J$55</f>
        <v>778.42770396112121</v>
      </c>
    </row>
    <row r="399" spans="1:58" ht="15" customHeight="1">
      <c r="A399">
        <v>373</v>
      </c>
      <c r="B399" s="215">
        <f t="shared" ca="1" si="70"/>
        <v>0.76481085658389436</v>
      </c>
      <c r="C399" s="216">
        <f t="shared" ca="1" si="71"/>
        <v>0.65707935071207391</v>
      </c>
      <c r="D399" s="215">
        <f t="shared" ca="1" si="72"/>
        <v>0.98225995184107395</v>
      </c>
      <c r="E399" s="216">
        <f t="shared" ca="1" si="73"/>
        <v>0.90581919473978245</v>
      </c>
      <c r="F399" s="217">
        <f ca="1">DCF!$H$7*(1+('A1'!F14+$C399*('A1'!F12-'A1'!F14)))</f>
        <v>6397.3384372090204</v>
      </c>
      <c r="G399" s="217">
        <f ca="1">F399*(1+('A1'!G14+$C399*('A1'!G12-'A1'!G14)))</f>
        <v>7411.7125914325661</v>
      </c>
      <c r="H399" s="217">
        <f ca="1">G399*(1+('A1'!H14+$C399*('A1'!H12-'A1'!H14)))</f>
        <v>8415.4090496457866</v>
      </c>
      <c r="I399" s="217">
        <f ca="1">H399*(1+('A1'!I14+$C399*('A1'!I12-'A1'!I14)))</f>
        <v>9333.8427384166753</v>
      </c>
      <c r="J399" s="217">
        <f ca="1">I399*(1+('A1'!J14+$C399*('A1'!J12-'A1'!J14)))</f>
        <v>10229.85014817203</v>
      </c>
      <c r="K399" s="216">
        <f ca="1">'A1'!F21+$C399*('A1'!F19-'A1'!F21)</f>
        <v>0.34386063571083592</v>
      </c>
      <c r="L399" s="216">
        <f ca="1">'A1'!G21+$C399*('A1'!G19-'A1'!G21)</f>
        <v>0.33571904869659447</v>
      </c>
      <c r="M399" s="216">
        <f ca="1">'A1'!H21+$C399*('A1'!H19-'A1'!H21)</f>
        <v>0.32414825518947371</v>
      </c>
      <c r="N399" s="216">
        <f ca="1">'A1'!I21+$C399*('A1'!I19-'A1'!I21)</f>
        <v>0.31914825518947371</v>
      </c>
      <c r="O399" s="216">
        <f ca="1">'A1'!J21+$C399*('A1'!J19-'A1'!J21)</f>
        <v>0.3141482551894737</v>
      </c>
      <c r="P399" s="216">
        <f ca="1">'A1'!F28+$C399*('A1'!F26-'A1'!F28)</f>
        <v>0.44357301623219814</v>
      </c>
      <c r="Q399" s="216">
        <f ca="1">'A1'!G28+$C399*('A1'!G26-'A1'!G28)</f>
        <v>0.43543142921795669</v>
      </c>
      <c r="R399" s="216">
        <f ca="1">'A1'!H28+$C399*('A1'!H26-'A1'!H28)</f>
        <v>0.42557523895727561</v>
      </c>
      <c r="S399" s="216">
        <f ca="1">'A1'!I28+$C399*('A1'!I26-'A1'!I28)</f>
        <v>0.42228984220371524</v>
      </c>
      <c r="T399" s="216">
        <f ca="1">'A1'!J28+$C399*('A1'!J26-'A1'!J28)</f>
        <v>0.41900444545015486</v>
      </c>
      <c r="U399" s="217">
        <f t="shared" ca="1" si="74"/>
        <v>1359.8588688819793</v>
      </c>
      <c r="V399" s="217">
        <f t="shared" ca="1" si="75"/>
        <v>1696.1668843840466</v>
      </c>
      <c r="W399" s="217">
        <f t="shared" ca="1" si="76"/>
        <v>2106.1791722711728</v>
      </c>
      <c r="X399" s="217">
        <f t="shared" ca="1" si="77"/>
        <v>2413.3761370777825</v>
      </c>
      <c r="Y399" s="217">
        <f t="shared" ca="1" si="78"/>
        <v>2729.8078849010026</v>
      </c>
      <c r="Z399" s="217">
        <f ca="1">F399*('A1'!F35+$C399*('A1'!F33-'A1'!F35))</f>
        <v>362.82251129950771</v>
      </c>
      <c r="AA399" s="217">
        <f ca="1">G399*('A1'!G35+$C399*('A1'!G33-'A1'!G35))</f>
        <v>410.82534769638897</v>
      </c>
      <c r="AB399" s="217">
        <f ca="1">H399*('A1'!H35+$C399*('A1'!H33-'A1'!H35))</f>
        <v>444.09903632125179</v>
      </c>
      <c r="AC399" s="217">
        <f ca="1">I399*('A1'!I35+$C399*('A1'!I33-'A1'!I35))</f>
        <v>467.76597491367795</v>
      </c>
      <c r="AD399" s="217">
        <f ca="1">J399*('A1'!J35+$C399*('A1'!J33-'A1'!J35))</f>
        <v>492.2097287787214</v>
      </c>
      <c r="AE399" s="217">
        <f ca="1">F399*('A1'!F43+$C399*('A1'!F41-'A1'!F43))</f>
        <v>619.63604836085835</v>
      </c>
      <c r="AF399" s="217">
        <f ca="1">G399*('A1'!G43+$C399*('A1'!G41-'A1'!G43))</f>
        <v>681.8940326112396</v>
      </c>
      <c r="AG399" s="217">
        <f ca="1">H399*('A1'!H43+$C399*('A1'!H41-'A1'!H43))</f>
        <v>690.08224721168585</v>
      </c>
      <c r="AH399" s="217">
        <f ca="1">I399*('A1'!I43+$C399*('A1'!I41-'A1'!I43))</f>
        <v>672.05742373232397</v>
      </c>
      <c r="AI399" s="217">
        <f ca="1">J399*('A1'!J43+$C399*('A1'!J41-'A1'!J43))</f>
        <v>685.42269807198863</v>
      </c>
      <c r="AJ399" s="217">
        <f ca="1">(U399-Z399)*DCF!$H$40</f>
        <v>241.28279853495812</v>
      </c>
      <c r="AK399" s="217">
        <f ca="1">(V399-AA399)*DCF!$H$40</f>
        <v>311.05265187841314</v>
      </c>
      <c r="AL399" s="217">
        <f ca="1">(W399-AB399)*DCF!$H$40</f>
        <v>402.22339289988088</v>
      </c>
      <c r="AM399" s="217">
        <f ca="1">(X399-AC399)*DCF!$H$40</f>
        <v>470.83765924371329</v>
      </c>
      <c r="AN399" s="217">
        <f ca="1">(Y399-AD399)*DCF!$H$40</f>
        <v>541.49875378159197</v>
      </c>
      <c r="AO399" s="217">
        <f ca="1">(F399-DCF!$H$7)*DCF!$H$41</f>
        <v>342.35612180828463</v>
      </c>
      <c r="AP399" s="217">
        <f ca="1">(G399-F399)*DCF!$H$41</f>
        <v>336.60727687249005</v>
      </c>
      <c r="AQ399" s="217">
        <f ca="1">(H399-G399)*DCF!$H$41</f>
        <v>333.06401804403635</v>
      </c>
      <c r="AR399" s="217">
        <f ca="1">(I399-H399)*DCF!$H$41</f>
        <v>304.77064274352034</v>
      </c>
      <c r="AS399" s="217">
        <f ca="1">(J399-I399)*DCF!$H$41</f>
        <v>297.32876473591313</v>
      </c>
      <c r="AT399" s="217">
        <f ca="1">(U399-Z399)*(1-DCF!$H$40)+Z399-AE399-AO399</f>
        <v>156.58390017787821</v>
      </c>
      <c r="AU399" s="217">
        <f ca="1">(V399-AA399)*(1-DCF!$H$40)+AA399-AF399-AP399</f>
        <v>366.61292302190384</v>
      </c>
      <c r="AV399" s="217">
        <f ca="1">(W399-AB399)*(1-DCF!$H$40)+AB399-AG399-AQ399</f>
        <v>680.80951411556975</v>
      </c>
      <c r="AW399" s="217">
        <f ca="1">(X399-AC399)*(1-DCF!$H$40)+AC399-AH399-AR399</f>
        <v>965.7104113582252</v>
      </c>
      <c r="AX399" s="217">
        <f ca="1">(Y399-AD399)*(1-DCF!$H$40)+AD399-AI399-AS399</f>
        <v>1205.5576683115085</v>
      </c>
      <c r="AY399" s="218">
        <f t="shared" ca="1" si="79"/>
        <v>0.11061638389479565</v>
      </c>
      <c r="AZ399" s="219">
        <f t="shared" ca="1" si="80"/>
        <v>13.623276778959131</v>
      </c>
      <c r="BA399" s="217">
        <f ca="1">SUMPRODUCT(AT399:AX399,(1+$AY399)^(-{1,2,3,4,5}))</f>
        <v>2283.3720506390487</v>
      </c>
      <c r="BB399" s="217">
        <f t="shared" ca="1" si="81"/>
        <v>37188.928369391368</v>
      </c>
      <c r="BC399" s="217">
        <f t="shared" ca="1" si="82"/>
        <v>22008.643937960474</v>
      </c>
      <c r="BD399" s="217">
        <f t="shared" ca="1" si="83"/>
        <v>24292.015988599524</v>
      </c>
      <c r="BE399" s="217">
        <f ca="1">BD399-(DCF!$J$48-DCF!$J$51)</f>
        <v>23729.875988599524</v>
      </c>
      <c r="BF399" s="220">
        <f ca="1">BE399/DCF!$J$55</f>
        <v>957.63401307958645</v>
      </c>
    </row>
    <row r="400" spans="1:58" ht="15" customHeight="1">
      <c r="A400">
        <v>374</v>
      </c>
      <c r="B400" s="215">
        <f t="shared" ca="1" si="70"/>
        <v>0.76413056959725545</v>
      </c>
      <c r="C400" s="216">
        <f t="shared" ca="1" si="71"/>
        <v>0.65658375809904934</v>
      </c>
      <c r="D400" s="215">
        <f t="shared" ca="1" si="72"/>
        <v>0.24300686970333274</v>
      </c>
      <c r="E400" s="216">
        <f t="shared" ca="1" si="73"/>
        <v>0.3485734282065493</v>
      </c>
      <c r="F400" s="217">
        <f ca="1">DCF!$H$7*(1+('A1'!F14+$C400*('A1'!F12-'A1'!F14)))</f>
        <v>6397.0459283387245</v>
      </c>
      <c r="G400" s="217">
        <f ca="1">F400*(1+('A1'!G14+$C400*('A1'!G12-'A1'!G14)))</f>
        <v>7410.8981524931778</v>
      </c>
      <c r="H400" s="217">
        <f ca="1">G400*(1+('A1'!H14+$C400*('A1'!H12-'A1'!H14)))</f>
        <v>8414.0068568987626</v>
      </c>
      <c r="I400" s="217">
        <f ca="1">H400*(1+('A1'!I14+$C400*('A1'!I12-'A1'!I14)))</f>
        <v>9331.9122215933403</v>
      </c>
      <c r="J400" s="217">
        <f ca="1">I400*(1+('A1'!J14+$C400*('A1'!J12-'A1'!J14)))</f>
        <v>10227.410572442303</v>
      </c>
      <c r="K400" s="216">
        <f ca="1">'A1'!F21+$C400*('A1'!F19-'A1'!F21)</f>
        <v>0.34388789330455227</v>
      </c>
      <c r="L400" s="216">
        <f ca="1">'A1'!G21+$C400*('A1'!G19-'A1'!G21)</f>
        <v>0.33575621814257128</v>
      </c>
      <c r="M400" s="216">
        <f ca="1">'A1'!H21+$C400*('A1'!H19-'A1'!H21)</f>
        <v>0.32419038056158078</v>
      </c>
      <c r="N400" s="216">
        <f ca="1">'A1'!I21+$C400*('A1'!I19-'A1'!I21)</f>
        <v>0.31919038056158078</v>
      </c>
      <c r="O400" s="216">
        <f ca="1">'A1'!J21+$C400*('A1'!J19-'A1'!J21)</f>
        <v>0.31419038056158077</v>
      </c>
      <c r="P400" s="216">
        <f ca="1">'A1'!F28+$C400*('A1'!F26-'A1'!F28)</f>
        <v>0.44358540604752378</v>
      </c>
      <c r="Q400" s="216">
        <f ca="1">'A1'!G28+$C400*('A1'!G26-'A1'!G28)</f>
        <v>0.43545373088554279</v>
      </c>
      <c r="R400" s="216">
        <f ca="1">'A1'!H28+$C400*('A1'!H26-'A1'!H28)</f>
        <v>0.42560497451405704</v>
      </c>
      <c r="S400" s="216">
        <f ca="1">'A1'!I28+$C400*('A1'!I26-'A1'!I28)</f>
        <v>0.4223220557235618</v>
      </c>
      <c r="T400" s="216">
        <f ca="1">'A1'!J28+$C400*('A1'!J26-'A1'!J28)</f>
        <v>0.41903913693306655</v>
      </c>
      <c r="U400" s="217">
        <f t="shared" ca="1" si="74"/>
        <v>1359.5430650430649</v>
      </c>
      <c r="V400" s="217">
        <f t="shared" ca="1" si="75"/>
        <v>1695.5397660563694</v>
      </c>
      <c r="W400" s="217">
        <f t="shared" ca="1" si="76"/>
        <v>2105.2235980215037</v>
      </c>
      <c r="X400" s="217">
        <f t="shared" ca="1" si="77"/>
        <v>2412.1832549605651</v>
      </c>
      <c r="Y400" s="217">
        <f t="shared" ca="1" si="78"/>
        <v>2728.3712531907781</v>
      </c>
      <c r="Z400" s="217">
        <f ca="1">F400*('A1'!F35+$C400*('A1'!F33-'A1'!F35))</f>
        <v>362.82177341851911</v>
      </c>
      <c r="AA400" s="217">
        <f ca="1">G400*('A1'!G35+$C400*('A1'!G33-'A1'!G35))</f>
        <v>410.81693185604428</v>
      </c>
      <c r="AB400" s="217">
        <f ca="1">H400*('A1'!H35+$C400*('A1'!H33-'A1'!H35))</f>
        <v>444.07090874341441</v>
      </c>
      <c r="AC400" s="217">
        <f ca="1">I400*('A1'!I35+$C400*('A1'!I33-'A1'!I35))</f>
        <v>467.72472489196332</v>
      </c>
      <c r="AD400" s="217">
        <f ca="1">J400*('A1'!J35+$C400*('A1'!J33-'A1'!J35))</f>
        <v>492.15317202545555</v>
      </c>
      <c r="AE400" s="217">
        <f ca="1">F400*('A1'!F43+$C400*('A1'!F41-'A1'!F43))</f>
        <v>619.67112299004248</v>
      </c>
      <c r="AF400" s="217">
        <f ca="1">G400*('A1'!G43+$C400*('A1'!G41-'A1'!G43))</f>
        <v>681.94764994185095</v>
      </c>
      <c r="AG400" s="217">
        <f ca="1">H400*('A1'!H43+$C400*('A1'!H41-'A1'!H43))</f>
        <v>690.11321147728847</v>
      </c>
      <c r="AH400" s="217">
        <f ca="1">I400*('A1'!I43+$C400*('A1'!I41-'A1'!I43))</f>
        <v>672.08029116672026</v>
      </c>
      <c r="AI400" s="217">
        <f ca="1">J400*('A1'!J43+$C400*('A1'!J41-'A1'!J43))</f>
        <v>685.43664309514315</v>
      </c>
      <c r="AJ400" s="217">
        <f ca="1">(U400-Z400)*DCF!$H$40</f>
        <v>241.20655257314007</v>
      </c>
      <c r="AK400" s="217">
        <f ca="1">(V400-AA400)*DCF!$H$40</f>
        <v>310.90292587647872</v>
      </c>
      <c r="AL400" s="217">
        <f ca="1">(W400-AB400)*DCF!$H$40</f>
        <v>401.99895080529762</v>
      </c>
      <c r="AM400" s="217">
        <f ca="1">(X400-AC400)*DCF!$H$40</f>
        <v>470.55896427660161</v>
      </c>
      <c r="AN400" s="217">
        <f ca="1">(Y400-AD400)*DCF!$H$40</f>
        <v>541.16477564200807</v>
      </c>
      <c r="AO400" s="217">
        <f ca="1">(F400-DCF!$H$7)*DCF!$H$41</f>
        <v>342.25905642675707</v>
      </c>
      <c r="AP400" s="217">
        <f ca="1">(G400-F400)*DCF!$H$41</f>
        <v>336.43408095800072</v>
      </c>
      <c r="AQ400" s="217">
        <f ca="1">(H400-G400)*DCF!$H$41</f>
        <v>332.86897935162102</v>
      </c>
      <c r="AR400" s="217">
        <f ca="1">(I400-H400)*DCF!$H$41</f>
        <v>304.59532505833215</v>
      </c>
      <c r="AS400" s="217">
        <f ca="1">(J400-I400)*DCF!$H$41</f>
        <v>297.15983995452433</v>
      </c>
      <c r="AT400" s="217">
        <f ca="1">(U400-Z400)*(1-DCF!$H$40)+Z400-AE400-AO400</f>
        <v>156.40633305312531</v>
      </c>
      <c r="AU400" s="217">
        <f ca="1">(V400-AA400)*(1-DCF!$H$40)+AA400-AF400-AP400</f>
        <v>366.25510928003922</v>
      </c>
      <c r="AV400" s="217">
        <f ca="1">(W400-AB400)*(1-DCF!$H$40)+AB400-AG400-AQ400</f>
        <v>680.24245638729644</v>
      </c>
      <c r="AW400" s="217">
        <f ca="1">(X400-AC400)*(1-DCF!$H$40)+AC400-AH400-AR400</f>
        <v>964.94867445891111</v>
      </c>
      <c r="AX400" s="217">
        <f ca="1">(Y400-AD400)*(1-DCF!$H$40)+AD400-AI400-AS400</f>
        <v>1204.6099944991026</v>
      </c>
      <c r="AY400" s="218">
        <f t="shared" ca="1" si="79"/>
        <v>9.9471468564130985E-2</v>
      </c>
      <c r="AZ400" s="219">
        <f t="shared" ca="1" si="80"/>
        <v>11.394293712826197</v>
      </c>
      <c r="BA400" s="217">
        <f ca="1">SUMPRODUCT(AT400:AX400,(1+$AY400)^(-{1,2,3,4,5}))</f>
        <v>2367.1595093602159</v>
      </c>
      <c r="BB400" s="217">
        <f t="shared" ca="1" si="81"/>
        <v>31087.863416487417</v>
      </c>
      <c r="BC400" s="217">
        <f t="shared" ca="1" si="82"/>
        <v>19349.558315025184</v>
      </c>
      <c r="BD400" s="217">
        <f t="shared" ca="1" si="83"/>
        <v>21716.7178243854</v>
      </c>
      <c r="BE400" s="217">
        <f ca="1">BD400-(DCF!$J$48-DCF!$J$51)</f>
        <v>21154.5778243854</v>
      </c>
      <c r="BF400" s="220">
        <f ca="1">BE400/DCF!$J$55</f>
        <v>853.70624215243583</v>
      </c>
    </row>
    <row r="401" spans="1:58" ht="15" customHeight="1">
      <c r="A401">
        <v>375</v>
      </c>
      <c r="B401" s="215">
        <f t="shared" ca="1" si="70"/>
        <v>0.28454134101493245</v>
      </c>
      <c r="C401" s="216">
        <f t="shared" ca="1" si="71"/>
        <v>0.37718784512158687</v>
      </c>
      <c r="D401" s="215">
        <f t="shared" ca="1" si="72"/>
        <v>0.12003608832863544</v>
      </c>
      <c r="E401" s="216">
        <f t="shared" ca="1" si="73"/>
        <v>0.24498580400569686</v>
      </c>
      <c r="F401" s="217">
        <f ca="1">DCF!$H$7*(1+('A1'!F14+$C401*('A1'!F12-'A1'!F14)))</f>
        <v>6232.140760822801</v>
      </c>
      <c r="G401" s="217">
        <f ca="1">F401*(1+('A1'!G14+$C401*('A1'!G12-'A1'!G14)))</f>
        <v>6958.6723680825435</v>
      </c>
      <c r="H401" s="217">
        <f ca="1">G401*(1+('A1'!H14+$C401*('A1'!H12-'A1'!H14)))</f>
        <v>7647.8204490918142</v>
      </c>
      <c r="I401" s="217">
        <f ca="1">H401*(1+('A1'!I14+$C401*('A1'!I12-'A1'!I14)))</f>
        <v>8289.8313139026814</v>
      </c>
      <c r="J401" s="217">
        <f ca="1">I401*(1+('A1'!J14+$C401*('A1'!J12-'A1'!J14)))</f>
        <v>8923.200532277684</v>
      </c>
      <c r="K401" s="216">
        <f ca="1">'A1'!F21+$C401*('A1'!F19-'A1'!F21)</f>
        <v>0.35925466851831273</v>
      </c>
      <c r="L401" s="216">
        <f ca="1">'A1'!G21+$C401*('A1'!G19-'A1'!G21)</f>
        <v>0.35671091161588098</v>
      </c>
      <c r="M401" s="216">
        <f ca="1">'A1'!H21+$C401*('A1'!H19-'A1'!H21)</f>
        <v>0.34793903316466512</v>
      </c>
      <c r="N401" s="216">
        <f ca="1">'A1'!I21+$C401*('A1'!I19-'A1'!I21)</f>
        <v>0.34293903316466512</v>
      </c>
      <c r="O401" s="216">
        <f ca="1">'A1'!J21+$C401*('A1'!J19-'A1'!J21)</f>
        <v>0.33793903316466511</v>
      </c>
      <c r="P401" s="216">
        <f ca="1">'A1'!F28+$C401*('A1'!F26-'A1'!F28)</f>
        <v>0.45057030387196034</v>
      </c>
      <c r="Q401" s="216">
        <f ca="1">'A1'!G28+$C401*('A1'!G26-'A1'!G28)</f>
        <v>0.44802654696952859</v>
      </c>
      <c r="R401" s="216">
        <f ca="1">'A1'!H28+$C401*('A1'!H26-'A1'!H28)</f>
        <v>0.44236872929270482</v>
      </c>
      <c r="S401" s="216">
        <f ca="1">'A1'!I28+$C401*('A1'!I26-'A1'!I28)</f>
        <v>0.4404827900670969</v>
      </c>
      <c r="T401" s="216">
        <f ca="1">'A1'!J28+$C401*('A1'!J26-'A1'!J28)</f>
        <v>0.43859685084148892</v>
      </c>
      <c r="U401" s="217">
        <f t="shared" ca="1" si="74"/>
        <v>1185.1975412571812</v>
      </c>
      <c r="V401" s="217">
        <f t="shared" ca="1" si="75"/>
        <v>1358.7680514632837</v>
      </c>
      <c r="W401" s="217">
        <f t="shared" ca="1" si="76"/>
        <v>1603.6885822943443</v>
      </c>
      <c r="X401" s="217">
        <f t="shared" ca="1" si="77"/>
        <v>1795.3965516812896</v>
      </c>
      <c r="Y401" s="217">
        <f t="shared" ca="1" si="78"/>
        <v>1994.0151187812485</v>
      </c>
      <c r="Z401" s="217">
        <f ca="1">F401*('A1'!F35+$C401*('A1'!F33-'A1'!F35))</f>
        <v>362.17500692902229</v>
      </c>
      <c r="AA401" s="217">
        <f ca="1">G401*('A1'!G35+$C401*('A1'!G33-'A1'!G35))</f>
        <v>405.19042046687582</v>
      </c>
      <c r="AB401" s="217">
        <f ca="1">H401*('A1'!H35+$C401*('A1'!H33-'A1'!H35))</f>
        <v>427.13791287974163</v>
      </c>
      <c r="AC401" s="217">
        <f ca="1">I401*('A1'!I35+$C401*('A1'!I33-'A1'!I35))</f>
        <v>443.28833288980667</v>
      </c>
      <c r="AD401" s="217">
        <f ca="1">J401*('A1'!J35+$C401*('A1'!J33-'A1'!J35))</f>
        <v>459.31055644325886</v>
      </c>
      <c r="AE401" s="217">
        <f ca="1">F401*('A1'!F43+$C401*('A1'!F41-'A1'!F43))</f>
        <v>638.52172880912497</v>
      </c>
      <c r="AF401" s="217">
        <f ca="1">G401*('A1'!G43+$C401*('A1'!G41-'A1'!G43))</f>
        <v>708.38189008964605</v>
      </c>
      <c r="AG401" s="217">
        <f ca="1">H401*('A1'!H43+$C401*('A1'!H41-'A1'!H43))</f>
        <v>702.05787512719928</v>
      </c>
      <c r="AH401" s="217">
        <f ca="1">I401*('A1'!I43+$C401*('A1'!I41-'A1'!I43))</f>
        <v>678.09514848082051</v>
      </c>
      <c r="AI401" s="217">
        <f ca="1">J401*('A1'!J43+$C401*('A1'!J41-'A1'!J43))</f>
        <v>685.28775059247494</v>
      </c>
      <c r="AJ401" s="217">
        <f ca="1">(U401-Z401)*DCF!$H$40</f>
        <v>199.17145330741445</v>
      </c>
      <c r="AK401" s="217">
        <f ca="1">(V401-AA401)*DCF!$H$40</f>
        <v>230.76578670113068</v>
      </c>
      <c r="AL401" s="217">
        <f ca="1">(W401-AB401)*DCF!$H$40</f>
        <v>284.72526199833385</v>
      </c>
      <c r="AM401" s="217">
        <f ca="1">(X401-AC401)*DCF!$H$40</f>
        <v>327.21018894753882</v>
      </c>
      <c r="AN401" s="217">
        <f ca="1">(Y401-AD401)*DCF!$H$40</f>
        <v>371.39850408579343</v>
      </c>
      <c r="AO401" s="217">
        <f ca="1">(F401-DCF!$H$7)*DCF!$H$41</f>
        <v>287.53735521954752</v>
      </c>
      <c r="AP401" s="217">
        <f ca="1">(G401-F401)*DCF!$H$41</f>
        <v>241.09035592363941</v>
      </c>
      <c r="AQ401" s="217">
        <f ca="1">(H401-G401)*DCF!$H$41</f>
        <v>228.68510395751983</v>
      </c>
      <c r="AR401" s="217">
        <f ca="1">(I401-H401)*DCF!$H$41</f>
        <v>213.04321292763677</v>
      </c>
      <c r="AS401" s="217">
        <f ca="1">(J401-I401)*DCF!$H$41</f>
        <v>210.17559148602211</v>
      </c>
      <c r="AT401" s="217">
        <f ca="1">(U401-Z401)*(1-DCF!$H$40)+Z401-AE401-AO401</f>
        <v>59.96700392109426</v>
      </c>
      <c r="AU401" s="217">
        <f ca="1">(V401-AA401)*(1-DCF!$H$40)+AA401-AF401-AP401</f>
        <v>178.53001874886766</v>
      </c>
      <c r="AV401" s="217">
        <f ca="1">(W401-AB401)*(1-DCF!$H$40)+AB401-AG401-AQ401</f>
        <v>388.22034121129127</v>
      </c>
      <c r="AW401" s="217">
        <f ca="1">(X401-AC401)*(1-DCF!$H$40)+AC401-AH401-AR401</f>
        <v>577.0480013252934</v>
      </c>
      <c r="AX401" s="217">
        <f ca="1">(Y401-AD401)*(1-DCF!$H$40)+AD401-AI401-AS401</f>
        <v>727.15327261695768</v>
      </c>
      <c r="AY401" s="218">
        <f t="shared" ca="1" si="79"/>
        <v>9.7399716080113941E-2</v>
      </c>
      <c r="AZ401" s="219">
        <f t="shared" ca="1" si="80"/>
        <v>10.979943216022788</v>
      </c>
      <c r="BA401" s="217">
        <f ca="1">SUMPRODUCT(AT401:AX401,(1+$AY401)^(-{1,2,3,4,5}))</f>
        <v>1351.4041223549111</v>
      </c>
      <c r="BB401" s="217">
        <f t="shared" ca="1" si="81"/>
        <v>21894.172776109041</v>
      </c>
      <c r="BC401" s="217">
        <f t="shared" ca="1" si="82"/>
        <v>13756.385048929116</v>
      </c>
      <c r="BD401" s="217">
        <f t="shared" ca="1" si="83"/>
        <v>15107.789171284028</v>
      </c>
      <c r="BE401" s="217">
        <f ca="1">BD401-(DCF!$J$48-DCF!$J$51)</f>
        <v>14545.649171284029</v>
      </c>
      <c r="BF401" s="220">
        <f ca="1">BE401/DCF!$J$55</f>
        <v>586.99878564205528</v>
      </c>
    </row>
    <row r="402" spans="1:58" ht="15" customHeight="1">
      <c r="A402">
        <v>376</v>
      </c>
      <c r="B402" s="215">
        <f t="shared" ca="1" si="70"/>
        <v>0.25028423305833158</v>
      </c>
      <c r="C402" s="216">
        <f t="shared" ca="1" si="71"/>
        <v>0.35375431662266088</v>
      </c>
      <c r="D402" s="215">
        <f t="shared" ca="1" si="72"/>
        <v>0.16521263844374579</v>
      </c>
      <c r="E402" s="216">
        <f t="shared" ca="1" si="73"/>
        <v>0.28741315074622609</v>
      </c>
      <c r="F402" s="217">
        <f ca="1">DCF!$H$7*(1+('A1'!F14+$C402*('A1'!F12-'A1'!F14)))</f>
        <v>6218.3098142587542</v>
      </c>
      <c r="G402" s="217">
        <f ca="1">F402*(1+('A1'!G14+$C402*('A1'!G12-'A1'!G14)))</f>
        <v>6921.3714939479432</v>
      </c>
      <c r="H402" s="217">
        <f ca="1">G402*(1+('A1'!H14+$C402*('A1'!H12-'A1'!H14)))</f>
        <v>7585.740524226645</v>
      </c>
      <c r="I402" s="217">
        <f ca="1">H402*(1+('A1'!I14+$C402*('A1'!I12-'A1'!I14)))</f>
        <v>8206.5415114081934</v>
      </c>
      <c r="J402" s="217">
        <f ca="1">I402*(1+('A1'!J14+$C402*('A1'!J12-'A1'!J14)))</f>
        <v>8820.0855508728619</v>
      </c>
      <c r="K402" s="216">
        <f ca="1">'A1'!F21+$C402*('A1'!F19-'A1'!F21)</f>
        <v>0.36054351258575368</v>
      </c>
      <c r="L402" s="216">
        <f ca="1">'A1'!G21+$C402*('A1'!G19-'A1'!G21)</f>
        <v>0.35846842625330044</v>
      </c>
      <c r="M402" s="216">
        <f ca="1">'A1'!H21+$C402*('A1'!H19-'A1'!H21)</f>
        <v>0.34993088308707382</v>
      </c>
      <c r="N402" s="216">
        <f ca="1">'A1'!I21+$C402*('A1'!I19-'A1'!I21)</f>
        <v>0.34493088308707381</v>
      </c>
      <c r="O402" s="216">
        <f ca="1">'A1'!J21+$C402*('A1'!J19-'A1'!J21)</f>
        <v>0.33993088308707381</v>
      </c>
      <c r="P402" s="216">
        <f ca="1">'A1'!F28+$C402*('A1'!F26-'A1'!F28)</f>
        <v>0.4511561420844335</v>
      </c>
      <c r="Q402" s="216">
        <f ca="1">'A1'!G28+$C402*('A1'!G26-'A1'!G28)</f>
        <v>0.44908105575198026</v>
      </c>
      <c r="R402" s="216">
        <f ca="1">'A1'!H28+$C402*('A1'!H26-'A1'!H28)</f>
        <v>0.44377474100264036</v>
      </c>
      <c r="S402" s="216">
        <f ca="1">'A1'!I28+$C402*('A1'!I26-'A1'!I28)</f>
        <v>0.44200596941952708</v>
      </c>
      <c r="T402" s="216">
        <f ca="1">'A1'!J28+$C402*('A1'!J26-'A1'!J28)</f>
        <v>0.44023719783641374</v>
      </c>
      <c r="U402" s="217">
        <f t="shared" ca="1" si="74"/>
        <v>1170.9098853926876</v>
      </c>
      <c r="V402" s="217">
        <f t="shared" ca="1" si="75"/>
        <v>1332.0215292441658</v>
      </c>
      <c r="W402" s="217">
        <f t="shared" ca="1" si="76"/>
        <v>1564.8956072627007</v>
      </c>
      <c r="X402" s="217">
        <f t="shared" ca="1" si="77"/>
        <v>1748.5115644558659</v>
      </c>
      <c r="Y402" s="217">
        <f t="shared" ca="1" si="78"/>
        <v>1938.9363330674003</v>
      </c>
      <c r="Z402" s="217">
        <f ca="1">F402*('A1'!F35+$C402*('A1'!F33-'A1'!F35))</f>
        <v>362.09981916106977</v>
      </c>
      <c r="AA402" s="217">
        <f ca="1">G402*('A1'!G35+$C402*('A1'!G33-'A1'!G35))</f>
        <v>404.6403821954413</v>
      </c>
      <c r="AB402" s="217">
        <f ca="1">H402*('A1'!H35+$C402*('A1'!H33-'A1'!H35))</f>
        <v>425.62605844612784</v>
      </c>
      <c r="AC402" s="217">
        <f ca="1">I402*('A1'!I35+$C402*('A1'!I33-'A1'!I35))</f>
        <v>441.14221385123079</v>
      </c>
      <c r="AD402" s="217">
        <f ca="1">J402*('A1'!J35+$C402*('A1'!J33-'A1'!J35))</f>
        <v>456.48307080965105</v>
      </c>
      <c r="AE402" s="217">
        <f ca="1">F402*('A1'!F43+$C402*('A1'!F41-'A1'!F43))</f>
        <v>640.01900079064114</v>
      </c>
      <c r="AF402" s="217">
        <f ca="1">G402*('A1'!G43+$C402*('A1'!G41-'A1'!G43))</f>
        <v>710.26144530135434</v>
      </c>
      <c r="AG402" s="217">
        <f ca="1">H402*('A1'!H43+$C402*('A1'!H41-'A1'!H43))</f>
        <v>702.58065911093593</v>
      </c>
      <c r="AH402" s="217">
        <f ca="1">I402*('A1'!I43+$C402*('A1'!I41-'A1'!I43))</f>
        <v>678.01296163664881</v>
      </c>
      <c r="AI402" s="217">
        <f ca="1">J402*('A1'!J43+$C402*('A1'!J41-'A1'!J43))</f>
        <v>684.60268279747231</v>
      </c>
      <c r="AJ402" s="217">
        <f ca="1">(U402-Z402)*DCF!$H$40</f>
        <v>195.73203602805151</v>
      </c>
      <c r="AK402" s="217">
        <f ca="1">(V402-AA402)*DCF!$H$40</f>
        <v>224.42623758579131</v>
      </c>
      <c r="AL402" s="217">
        <f ca="1">(W402-AB402)*DCF!$H$40</f>
        <v>275.70323081361062</v>
      </c>
      <c r="AM402" s="217">
        <f ca="1">(X402-AC402)*DCF!$H$40</f>
        <v>316.38338284632169</v>
      </c>
      <c r="AN402" s="217">
        <f ca="1">(Y402-AD402)*DCF!$H$40</f>
        <v>358.75368946637531</v>
      </c>
      <c r="AO402" s="217">
        <f ca="1">(F402-DCF!$H$7)*DCF!$H$41</f>
        <v>282.94772994162787</v>
      </c>
      <c r="AP402" s="217">
        <f ca="1">(G402-F402)*DCF!$H$41</f>
        <v>233.3021562982598</v>
      </c>
      <c r="AQ402" s="217">
        <f ca="1">(H402-G402)*DCF!$H$41</f>
        <v>220.46248831301278</v>
      </c>
      <c r="AR402" s="217">
        <f ca="1">(I402-H402)*DCF!$H$41</f>
        <v>206.00498238728099</v>
      </c>
      <c r="AS402" s="217">
        <f ca="1">(J402-I402)*DCF!$H$41</f>
        <v>203.59685576140618</v>
      </c>
      <c r="AT402" s="217">
        <f ca="1">(U402-Z402)*(1-DCF!$H$40)+Z402-AE402-AO402</f>
        <v>52.211118632367118</v>
      </c>
      <c r="AU402" s="217">
        <f ca="1">(V402-AA402)*(1-DCF!$H$40)+AA402-AF402-AP402</f>
        <v>164.03169005876029</v>
      </c>
      <c r="AV402" s="217">
        <f ca="1">(W402-AB402)*(1-DCF!$H$40)+AB402-AG402-AQ402</f>
        <v>366.14922902514132</v>
      </c>
      <c r="AW402" s="217">
        <f ca="1">(X402-AC402)*(1-DCF!$H$40)+AC402-AH402-AR402</f>
        <v>548.11023758561453</v>
      </c>
      <c r="AX402" s="217">
        <f ca="1">(Y402-AD402)*(1-DCF!$H$40)+AD402-AI402-AS402</f>
        <v>691.98310504214646</v>
      </c>
      <c r="AY402" s="218">
        <f t="shared" ca="1" si="79"/>
        <v>9.8248263014924522E-2</v>
      </c>
      <c r="AZ402" s="219">
        <f t="shared" ca="1" si="80"/>
        <v>11.149652602984904</v>
      </c>
      <c r="BA402" s="217">
        <f ca="1">SUMPRODUCT(AT402:AX402,(1+$AY402)^(-{1,2,3,4,5}))</f>
        <v>1269.8138803060515</v>
      </c>
      <c r="BB402" s="217">
        <f t="shared" ca="1" si="81"/>
        <v>21618.466533006944</v>
      </c>
      <c r="BC402" s="217">
        <f t="shared" ca="1" si="82"/>
        <v>13530.762138626264</v>
      </c>
      <c r="BD402" s="217">
        <f t="shared" ca="1" si="83"/>
        <v>14800.576018932315</v>
      </c>
      <c r="BE402" s="217">
        <f ca="1">BD402-(DCF!$J$48-DCF!$J$51)</f>
        <v>14238.436018932316</v>
      </c>
      <c r="BF402" s="220">
        <f ca="1">BE402/DCF!$J$55</f>
        <v>574.60100639960399</v>
      </c>
    </row>
    <row r="403" spans="1:58" ht="15" customHeight="1">
      <c r="A403">
        <v>377</v>
      </c>
      <c r="B403" s="215">
        <f t="shared" ca="1" si="70"/>
        <v>0.42311308515589174</v>
      </c>
      <c r="C403" s="216">
        <f t="shared" ca="1" si="71"/>
        <v>0.45995276124613699</v>
      </c>
      <c r="D403" s="215">
        <f t="shared" ca="1" si="72"/>
        <v>0.86173807150255988</v>
      </c>
      <c r="E403" s="216">
        <f t="shared" ca="1" si="73"/>
        <v>0.73707232125787892</v>
      </c>
      <c r="F403" s="217">
        <f ca="1">DCF!$H$7*(1+('A1'!F14+$C403*('A1'!F12-'A1'!F14)))</f>
        <v>6280.9903027237997</v>
      </c>
      <c r="G403" s="217">
        <f ca="1">F403*(1+('A1'!G14+$C403*('A1'!G12-'A1'!G14)))</f>
        <v>7091.193545851931</v>
      </c>
      <c r="H403" s="217">
        <f ca="1">G403*(1+('A1'!H14+$C403*('A1'!H12-'A1'!H14)))</f>
        <v>7869.7630498974268</v>
      </c>
      <c r="I403" s="217">
        <f ca="1">H403*(1+('A1'!I14+$C403*('A1'!I12-'A1'!I14)))</f>
        <v>8589.0259344560818</v>
      </c>
      <c r="J403" s="217">
        <f ca="1">I403*(1+('A1'!J14+$C403*('A1'!J12-'A1'!J14)))</f>
        <v>9295.0154648266289</v>
      </c>
      <c r="K403" s="216">
        <f ca="1">'A1'!F21+$C403*('A1'!F19-'A1'!F21)</f>
        <v>0.35470259813146249</v>
      </c>
      <c r="L403" s="216">
        <f ca="1">'A1'!G21+$C403*('A1'!G19-'A1'!G21)</f>
        <v>0.35050354290653973</v>
      </c>
      <c r="M403" s="216">
        <f ca="1">'A1'!H21+$C403*('A1'!H19-'A1'!H21)</f>
        <v>0.34090401529407832</v>
      </c>
      <c r="N403" s="216">
        <f ca="1">'A1'!I21+$C403*('A1'!I19-'A1'!I21)</f>
        <v>0.33590401529407832</v>
      </c>
      <c r="O403" s="216">
        <f ca="1">'A1'!J21+$C403*('A1'!J19-'A1'!J21)</f>
        <v>0.33090401529407831</v>
      </c>
      <c r="P403" s="216">
        <f ca="1">'A1'!F28+$C403*('A1'!F26-'A1'!F28)</f>
        <v>0.44850118096884661</v>
      </c>
      <c r="Q403" s="216">
        <f ca="1">'A1'!G28+$C403*('A1'!G26-'A1'!G28)</f>
        <v>0.44430212574392386</v>
      </c>
      <c r="R403" s="216">
        <f ca="1">'A1'!H28+$C403*('A1'!H26-'A1'!H28)</f>
        <v>0.4374028343252318</v>
      </c>
      <c r="S403" s="216">
        <f ca="1">'A1'!I28+$C403*('A1'!I26-'A1'!I28)</f>
        <v>0.4351030705190011</v>
      </c>
      <c r="T403" s="216">
        <f ca="1">'A1'!J28+$C403*('A1'!J26-'A1'!J28)</f>
        <v>0.43280330671277045</v>
      </c>
      <c r="U403" s="217">
        <f t="shared" ca="1" si="74"/>
        <v>1236.0751550836496</v>
      </c>
      <c r="V403" s="217">
        <f t="shared" ca="1" si="75"/>
        <v>1455.0727181112352</v>
      </c>
      <c r="W403" s="217">
        <f t="shared" ca="1" si="76"/>
        <v>1744.6725632813068</v>
      </c>
      <c r="X403" s="217">
        <f t="shared" ca="1" si="77"/>
        <v>1966.8260787581369</v>
      </c>
      <c r="Y403" s="217">
        <f t="shared" ca="1" si="78"/>
        <v>2196.3440961716396</v>
      </c>
      <c r="Z403" s="217">
        <f ca="1">F403*('A1'!F35+$C403*('A1'!F33-'A1'!F35))</f>
        <v>362.41462399793789</v>
      </c>
      <c r="AA403" s="217">
        <f ca="1">G403*('A1'!G35+$C403*('A1'!G33-'A1'!G35))</f>
        <v>407.03785932336592</v>
      </c>
      <c r="AB403" s="217">
        <f ca="1">H403*('A1'!H35+$C403*('A1'!H33-'A1'!H35))</f>
        <v>432.36887129716104</v>
      </c>
      <c r="AC403" s="217">
        <f ca="1">I403*('A1'!I35+$C403*('A1'!I33-'A1'!I35))</f>
        <v>450.75694985883968</v>
      </c>
      <c r="AD403" s="217">
        <f ca="1">J403*('A1'!J35+$C403*('A1'!J33-'A1'!J35))</f>
        <v>469.21764968382058</v>
      </c>
      <c r="AE403" s="217">
        <f ca="1">F403*('A1'!F43+$C403*('A1'!F41-'A1'!F43))</f>
        <v>633.12975663765747</v>
      </c>
      <c r="AF403" s="217">
        <f ca="1">G403*('A1'!G43+$C403*('A1'!G41-'A1'!G43))</f>
        <v>701.33076595488376</v>
      </c>
      <c r="AG403" s="217">
        <f ca="1">H403*('A1'!H43+$C403*('A1'!H41-'A1'!H43))</f>
        <v>699.63494665886992</v>
      </c>
      <c r="AH403" s="217">
        <f ca="1">I403*('A1'!I43+$C403*('A1'!I41-'A1'!I43))</f>
        <v>677.68834694945622</v>
      </c>
      <c r="AI403" s="217">
        <f ca="1">J403*('A1'!J43+$C403*('A1'!J41-'A1'!J43))</f>
        <v>686.91701082385725</v>
      </c>
      <c r="AJ403" s="217">
        <f ca="1">(U403-Z403)*DCF!$H$40</f>
        <v>211.42584852274223</v>
      </c>
      <c r="AK403" s="217">
        <f ca="1">(V403-AA403)*DCF!$H$40</f>
        <v>253.62443582666438</v>
      </c>
      <c r="AL403" s="217">
        <f ca="1">(W403-AB403)*DCF!$H$40</f>
        <v>317.57749346016323</v>
      </c>
      <c r="AM403" s="217">
        <f ca="1">(X403-AC403)*DCF!$H$40</f>
        <v>366.8887291936299</v>
      </c>
      <c r="AN403" s="217">
        <f ca="1">(Y403-AD403)*DCF!$H$40</f>
        <v>417.96460005005218</v>
      </c>
      <c r="AO403" s="217">
        <f ca="1">(F403-DCF!$H$7)*DCF!$H$41</f>
        <v>303.74745994993685</v>
      </c>
      <c r="AP403" s="217">
        <f ca="1">(G403-F403)*DCF!$H$41</f>
        <v>268.85573360391311</v>
      </c>
      <c r="AQ403" s="217">
        <f ca="1">(H403-G403)*DCF!$H$41</f>
        <v>258.35847603325715</v>
      </c>
      <c r="AR403" s="217">
        <f ca="1">(I403-H403)*DCF!$H$41</f>
        <v>238.67832191767923</v>
      </c>
      <c r="AS403" s="217">
        <f ca="1">(J403-I403)*DCF!$H$41</f>
        <v>234.27372664125181</v>
      </c>
      <c r="AT403" s="217">
        <f ca="1">(U403-Z403)*(1-DCF!$H$40)+Z403-AE403-AO403</f>
        <v>87.772089973313143</v>
      </c>
      <c r="AU403" s="217">
        <f ca="1">(V403-AA403)*(1-DCF!$H$40)+AA403-AF403-AP403</f>
        <v>231.26178272577408</v>
      </c>
      <c r="AV403" s="217">
        <f ca="1">(W403-AB403)*(1-DCF!$H$40)+AB403-AG403-AQ403</f>
        <v>469.10164712901633</v>
      </c>
      <c r="AW403" s="217">
        <f ca="1">(X403-AC403)*(1-DCF!$H$40)+AC403-AH403-AR403</f>
        <v>683.57068069737136</v>
      </c>
      <c r="AX403" s="217">
        <f ca="1">(Y403-AD403)*(1-DCF!$H$40)+AD403-AI403-AS403</f>
        <v>857.18875865647829</v>
      </c>
      <c r="AY403" s="218">
        <f t="shared" ca="1" si="79"/>
        <v>0.10724144642515758</v>
      </c>
      <c r="AZ403" s="219">
        <f t="shared" ca="1" si="80"/>
        <v>12.948289285031516</v>
      </c>
      <c r="BA403" s="217">
        <f ca="1">SUMPRODUCT(AT403:AX403,(1+$AY403)^(-{1,2,3,4,5}))</f>
        <v>1583.3393484875751</v>
      </c>
      <c r="BB403" s="217">
        <f t="shared" ca="1" si="81"/>
        <v>28438.898726701471</v>
      </c>
      <c r="BC403" s="217">
        <f t="shared" ca="1" si="82"/>
        <v>17088.388330421771</v>
      </c>
      <c r="BD403" s="217">
        <f t="shared" ca="1" si="83"/>
        <v>18671.727678909345</v>
      </c>
      <c r="BE403" s="217">
        <f ca="1">BD403-(DCF!$J$48-DCF!$J$51)</f>
        <v>18109.587678909345</v>
      </c>
      <c r="BF403" s="220">
        <f ca="1">BE403/DCF!$J$55</f>
        <v>730.82375704375067</v>
      </c>
    </row>
    <row r="404" spans="1:58" ht="15" customHeight="1">
      <c r="A404">
        <v>378</v>
      </c>
      <c r="B404" s="215">
        <f t="shared" ca="1" si="70"/>
        <v>0.26234537297114258</v>
      </c>
      <c r="C404" s="216">
        <f t="shared" ca="1" si="71"/>
        <v>0.36217770014948641</v>
      </c>
      <c r="D404" s="215">
        <f t="shared" ca="1" si="72"/>
        <v>0.10064303916838635</v>
      </c>
      <c r="E404" s="216">
        <f t="shared" ca="1" si="73"/>
        <v>0.22432458533159752</v>
      </c>
      <c r="F404" s="217">
        <f ca="1">DCF!$H$7*(1+('A1'!F14+$C404*('A1'!F12-'A1'!F14)))</f>
        <v>6223.2814670533107</v>
      </c>
      <c r="G404" s="217">
        <f ca="1">F404*(1+('A1'!G14+$C404*('A1'!G12-'A1'!G14)))</f>
        <v>6934.7684204445522</v>
      </c>
      <c r="H404" s="217">
        <f ca="1">G404*(1+('A1'!H14+$C404*('A1'!H12-'A1'!H14)))</f>
        <v>7608.0172435529466</v>
      </c>
      <c r="I404" s="217">
        <f ca="1">H404*(1+('A1'!I14+$C404*('A1'!I12-'A1'!I14)))</f>
        <v>8236.4089826476829</v>
      </c>
      <c r="J404" s="217">
        <f ca="1">I404*(1+('A1'!J14+$C404*('A1'!J12-'A1'!J14)))</f>
        <v>8857.0424881778818</v>
      </c>
      <c r="K404" s="216">
        <f ca="1">'A1'!F21+$C404*('A1'!F19-'A1'!F21)</f>
        <v>0.36008022649177823</v>
      </c>
      <c r="L404" s="216">
        <f ca="1">'A1'!G21+$C404*('A1'!G19-'A1'!G21)</f>
        <v>0.35783667248878853</v>
      </c>
      <c r="M404" s="216">
        <f ca="1">'A1'!H21+$C404*('A1'!H19-'A1'!H21)</f>
        <v>0.34921489548729368</v>
      </c>
      <c r="N404" s="216">
        <f ca="1">'A1'!I21+$C404*('A1'!I19-'A1'!I21)</f>
        <v>0.34421489548729367</v>
      </c>
      <c r="O404" s="216">
        <f ca="1">'A1'!J21+$C404*('A1'!J19-'A1'!J21)</f>
        <v>0.33921489548729367</v>
      </c>
      <c r="P404" s="216">
        <f ca="1">'A1'!F28+$C404*('A1'!F26-'A1'!F28)</f>
        <v>0.45094555749626286</v>
      </c>
      <c r="Q404" s="216">
        <f ca="1">'A1'!G28+$C404*('A1'!G26-'A1'!G28)</f>
        <v>0.4487020034932731</v>
      </c>
      <c r="R404" s="216">
        <f ca="1">'A1'!H28+$C404*('A1'!H26-'A1'!H28)</f>
        <v>0.44326933799103085</v>
      </c>
      <c r="S404" s="216">
        <f ca="1">'A1'!I28+$C404*('A1'!I26-'A1'!I28)</f>
        <v>0.4414584494902834</v>
      </c>
      <c r="T404" s="216">
        <f ca="1">'A1'!J28+$C404*('A1'!J26-'A1'!J28)</f>
        <v>0.43964756098953595</v>
      </c>
      <c r="U404" s="217">
        <f t="shared" ca="1" si="74"/>
        <v>1176.0397362581532</v>
      </c>
      <c r="V404" s="217">
        <f t="shared" ca="1" si="75"/>
        <v>1341.6094803769906</v>
      </c>
      <c r="W404" s="217">
        <f t="shared" ca="1" si="76"/>
        <v>1578.7835300060142</v>
      </c>
      <c r="X404" s="217">
        <f t="shared" ca="1" si="77"/>
        <v>1765.2819866475154</v>
      </c>
      <c r="Y404" s="217">
        <f t="shared" ca="1" si="78"/>
        <v>1958.6246187160057</v>
      </c>
      <c r="Z404" s="217">
        <f ca="1">F404*('A1'!F35+$C404*('A1'!F33-'A1'!F35))</f>
        <v>362.12721917759717</v>
      </c>
      <c r="AA404" s="217">
        <f ca="1">G404*('A1'!G35+$C404*('A1'!G33-'A1'!G35))</f>
        <v>404.8394572917033</v>
      </c>
      <c r="AB404" s="217">
        <f ca="1">H404*('A1'!H35+$C404*('A1'!H33-'A1'!H35))</f>
        <v>426.17103854553272</v>
      </c>
      <c r="AC404" s="217">
        <f ca="1">I404*('A1'!I35+$C404*('A1'!I33-'A1'!I35))</f>
        <v>441.91519703965474</v>
      </c>
      <c r="AD404" s="217">
        <f ca="1">J404*('A1'!J35+$C404*('A1'!J33-'A1'!J35))</f>
        <v>457.5004999960268</v>
      </c>
      <c r="AE404" s="217">
        <f ca="1">F404*('A1'!F43+$C404*('A1'!F41-'A1'!F43))</f>
        <v>639.48228599345839</v>
      </c>
      <c r="AF404" s="217">
        <f ca="1">G404*('A1'!G43+$C404*('A1'!G41-'A1'!G43))</f>
        <v>709.5917216356172</v>
      </c>
      <c r="AG404" s="217">
        <f ca="1">H404*('A1'!H43+$C404*('A1'!H41-'A1'!H43))</f>
        <v>702.40091399419191</v>
      </c>
      <c r="AH404" s="217">
        <f ca="1">I404*('A1'!I43+$C404*('A1'!I41-'A1'!I43))</f>
        <v>678.0523251526231</v>
      </c>
      <c r="AI404" s="217">
        <f ca="1">J404*('A1'!J43+$C404*('A1'!J41-'A1'!J43))</f>
        <v>684.86000918870002</v>
      </c>
      <c r="AJ404" s="217">
        <f ca="1">(U404-Z404)*DCF!$H$40</f>
        <v>196.96682913349454</v>
      </c>
      <c r="AK404" s="217">
        <f ca="1">(V404-AA404)*DCF!$H$40</f>
        <v>226.69834558663953</v>
      </c>
      <c r="AL404" s="217">
        <f ca="1">(W404-AB404)*DCF!$H$40</f>
        <v>278.93222293343655</v>
      </c>
      <c r="AM404" s="217">
        <f ca="1">(X404-AC404)*DCF!$H$40</f>
        <v>320.2547630851023</v>
      </c>
      <c r="AN404" s="217">
        <f ca="1">(Y404-AD404)*DCF!$H$40</f>
        <v>363.2720367302349</v>
      </c>
      <c r="AO404" s="217">
        <f ca="1">(F404-DCF!$H$7)*DCF!$H$41</f>
        <v>284.5975102537181</v>
      </c>
      <c r="AP404" s="217">
        <f ca="1">(G404-F404)*DCF!$H$41</f>
        <v>236.09797717554164</v>
      </c>
      <c r="AQ404" s="217">
        <f ca="1">(H404-G404)*DCF!$H$41</f>
        <v>223.40913563357927</v>
      </c>
      <c r="AR404" s="217">
        <f ca="1">(I404-H404)*DCF!$H$41</f>
        <v>208.52387772809203</v>
      </c>
      <c r="AS404" s="217">
        <f ca="1">(J404-I404)*DCF!$H$41</f>
        <v>205.94940571239022</v>
      </c>
      <c r="AT404" s="217">
        <f ca="1">(U404-Z404)*(1-DCF!$H$40)+Z404-AE404-AO404</f>
        <v>54.993110877482025</v>
      </c>
      <c r="AU404" s="217">
        <f ca="1">(V404-AA404)*(1-DCF!$H$40)+AA404-AF404-AP404</f>
        <v>169.22143597919222</v>
      </c>
      <c r="AV404" s="217">
        <f ca="1">(W404-AB404)*(1-DCF!$H$40)+AB404-AG404-AQ404</f>
        <v>374.04125744480666</v>
      </c>
      <c r="AW404" s="217">
        <f ca="1">(X404-AC404)*(1-DCF!$H$40)+AC404-AH404-AR404</f>
        <v>558.45102068169808</v>
      </c>
      <c r="AX404" s="217">
        <f ca="1">(Y404-AD404)*(1-DCF!$H$40)+AD404-AI404-AS404</f>
        <v>704.54316708468048</v>
      </c>
      <c r="AY404" s="218">
        <f t="shared" ca="1" si="79"/>
        <v>9.6986491706631955E-2</v>
      </c>
      <c r="AZ404" s="219">
        <f t="shared" ca="1" si="80"/>
        <v>10.89729834132639</v>
      </c>
      <c r="BA404" s="217">
        <f ca="1">SUMPRODUCT(AT404:AX404,(1+$AY404)^(-{1,2,3,4,5}))</f>
        <v>1303.2438797730449</v>
      </c>
      <c r="BB404" s="217">
        <f t="shared" ca="1" si="81"/>
        <v>21343.716808814963</v>
      </c>
      <c r="BC404" s="217">
        <f t="shared" ca="1" si="82"/>
        <v>13435.803743199736</v>
      </c>
      <c r="BD404" s="217">
        <f t="shared" ca="1" si="83"/>
        <v>14739.047622972781</v>
      </c>
      <c r="BE404" s="217">
        <f ca="1">BD404-(DCF!$J$48-DCF!$J$51)</f>
        <v>14176.907622972782</v>
      </c>
      <c r="BF404" s="220">
        <f ca="1">BE404/DCF!$J$55</f>
        <v>572.11798943106248</v>
      </c>
    </row>
    <row r="405" spans="1:58" ht="15" customHeight="1">
      <c r="A405">
        <v>379</v>
      </c>
      <c r="B405" s="215">
        <f t="shared" ca="1" si="70"/>
        <v>0.18921595783880163</v>
      </c>
      <c r="C405" s="216">
        <f t="shared" ca="1" si="71"/>
        <v>0.30758410056340824</v>
      </c>
      <c r="D405" s="215">
        <f t="shared" ca="1" si="72"/>
        <v>0.81984443223744807</v>
      </c>
      <c r="E405" s="216">
        <f t="shared" ca="1" si="73"/>
        <v>0.69987038819657266</v>
      </c>
      <c r="F405" s="217">
        <f ca="1">DCF!$H$7*(1+('A1'!F14+$C405*('A1'!F12-'A1'!F14)))</f>
        <v>6191.0592108681758</v>
      </c>
      <c r="G405" s="217">
        <f ca="1">F405*(1+('A1'!G14+$C405*('A1'!G12-'A1'!G14)))</f>
        <v>6848.1634703567206</v>
      </c>
      <c r="H405" s="217">
        <f ca="1">G405*(1+('A1'!H14+$C405*('A1'!H12-'A1'!H14)))</f>
        <v>7464.4018500748689</v>
      </c>
      <c r="I405" s="217">
        <f ca="1">H405*(1+('A1'!I14+$C405*('A1'!I12-'A1'!I14)))</f>
        <v>8044.2557622155337</v>
      </c>
      <c r="J405" s="217">
        <f ca="1">I405*(1+('A1'!J14+$C405*('A1'!J12-'A1'!J14)))</f>
        <v>8619.6685124589258</v>
      </c>
      <c r="K405" s="216">
        <f ca="1">'A1'!F21+$C405*('A1'!F19-'A1'!F21)</f>
        <v>0.36308287446901255</v>
      </c>
      <c r="L405" s="216">
        <f ca="1">'A1'!G21+$C405*('A1'!G19-'A1'!G21)</f>
        <v>0.36193119245774441</v>
      </c>
      <c r="M405" s="216">
        <f ca="1">'A1'!H21+$C405*('A1'!H19-'A1'!H21)</f>
        <v>0.35385535145211028</v>
      </c>
      <c r="N405" s="216">
        <f ca="1">'A1'!I21+$C405*('A1'!I19-'A1'!I21)</f>
        <v>0.34885535145211027</v>
      </c>
      <c r="O405" s="216">
        <f ca="1">'A1'!J21+$C405*('A1'!J19-'A1'!J21)</f>
        <v>0.34385535145211027</v>
      </c>
      <c r="P405" s="216">
        <f ca="1">'A1'!F28+$C405*('A1'!F26-'A1'!F28)</f>
        <v>0.45231039748591478</v>
      </c>
      <c r="Q405" s="216">
        <f ca="1">'A1'!G28+$C405*('A1'!G26-'A1'!G28)</f>
        <v>0.45115871547464664</v>
      </c>
      <c r="R405" s="216">
        <f ca="1">'A1'!H28+$C405*('A1'!H26-'A1'!H28)</f>
        <v>0.44654495396619553</v>
      </c>
      <c r="S405" s="216">
        <f ca="1">'A1'!I28+$C405*('A1'!I26-'A1'!I28)</f>
        <v>0.4450070334633785</v>
      </c>
      <c r="T405" s="216">
        <f ca="1">'A1'!J28+$C405*('A1'!J26-'A1'!J28)</f>
        <v>0.44346911296056146</v>
      </c>
      <c r="U405" s="217">
        <f t="shared" ca="1" si="74"/>
        <v>1142.9111840516834</v>
      </c>
      <c r="V405" s="217">
        <f t="shared" ca="1" si="75"/>
        <v>1279.9908647384111</v>
      </c>
      <c r="W405" s="217">
        <f t="shared" ca="1" si="76"/>
        <v>1489.8923295099764</v>
      </c>
      <c r="X405" s="217">
        <f t="shared" ca="1" si="77"/>
        <v>1658.2236979529475</v>
      </c>
      <c r="Y405" s="217">
        <f t="shared" ca="1" si="78"/>
        <v>1833.1926174724308</v>
      </c>
      <c r="Z405" s="217">
        <f ca="1">F405*('A1'!F35+$C405*('A1'!F33-'A1'!F35))</f>
        <v>361.94219575754204</v>
      </c>
      <c r="AA405" s="217">
        <f ca="1">G405*('A1'!G35+$C405*('A1'!G33-'A1'!G35))</f>
        <v>403.52227314670807</v>
      </c>
      <c r="AB405" s="217">
        <f ca="1">H405*('A1'!H35+$C405*('A1'!H33-'A1'!H35))</f>
        <v>422.60886638220182</v>
      </c>
      <c r="AC405" s="217">
        <f ca="1">I405*('A1'!I35+$C405*('A1'!I33-'A1'!I35))</f>
        <v>436.87541212862402</v>
      </c>
      <c r="AD405" s="217">
        <f ca="1">J405*('A1'!J35+$C405*('A1'!J33-'A1'!J35))</f>
        <v>450.8861608589869</v>
      </c>
      <c r="AE405" s="217">
        <f ca="1">F405*('A1'!F43+$C405*('A1'!F41-'A1'!F43))</f>
        <v>642.9310856173056</v>
      </c>
      <c r="AF405" s="217">
        <f ca="1">G405*('A1'!G43+$C405*('A1'!G41-'A1'!G43))</f>
        <v>713.81528203709274</v>
      </c>
      <c r="AG405" s="217">
        <f ca="1">H405*('A1'!H43+$C405*('A1'!H41-'A1'!H43))</f>
        <v>703.40459773239206</v>
      </c>
      <c r="AH405" s="217">
        <f ca="1">I405*('A1'!I43+$C405*('A1'!I41-'A1'!I43))</f>
        <v>677.60431634416784</v>
      </c>
      <c r="AI405" s="217">
        <f ca="1">J405*('A1'!J43+$C405*('A1'!J41-'A1'!J43))</f>
        <v>682.97561159172403</v>
      </c>
      <c r="AJ405" s="217">
        <f ca="1">(U405-Z405)*DCF!$H$40</f>
        <v>188.99449516718221</v>
      </c>
      <c r="AK405" s="217">
        <f ca="1">(V405-AA405)*DCF!$H$40</f>
        <v>212.10539916519213</v>
      </c>
      <c r="AL405" s="217">
        <f ca="1">(W405-AB405)*DCF!$H$40</f>
        <v>258.28259807692149</v>
      </c>
      <c r="AM405" s="217">
        <f ca="1">(X405-AC405)*DCF!$H$40</f>
        <v>295.56628516948626</v>
      </c>
      <c r="AN405" s="217">
        <f ca="1">(Y405-AD405)*DCF!$H$40</f>
        <v>334.51816250045346</v>
      </c>
      <c r="AO405" s="217">
        <f ca="1">(F405-DCF!$H$7)*DCF!$H$41</f>
        <v>273.90496070086766</v>
      </c>
      <c r="AP405" s="217">
        <f ca="1">(G405-F405)*DCF!$H$41</f>
        <v>218.05176569888096</v>
      </c>
      <c r="AQ405" s="217">
        <f ca="1">(H405-G405)*DCF!$H$41</f>
        <v>204.4909386123104</v>
      </c>
      <c r="AR405" s="217">
        <f ca="1">(I405-H405)*DCF!$H$41</f>
        <v>192.41721167366731</v>
      </c>
      <c r="AS405" s="217">
        <f ca="1">(J405-I405)*DCF!$H$41</f>
        <v>190.94346807899234</v>
      </c>
      <c r="AT405" s="217">
        <f ca="1">(U405-Z405)*(1-DCF!$H$40)+Z405-AE405-AO405</f>
        <v>37.080642566327867</v>
      </c>
      <c r="AU405" s="217">
        <f ca="1">(V405-AA405)*(1-DCF!$H$40)+AA405-AF405-AP405</f>
        <v>136.01841783724518</v>
      </c>
      <c r="AV405" s="217">
        <f ca="1">(W405-AB405)*(1-DCF!$H$40)+AB405-AG405-AQ405</f>
        <v>323.71419508835254</v>
      </c>
      <c r="AW405" s="217">
        <f ca="1">(X405-AC405)*(1-DCF!$H$40)+AC405-AH405-AR405</f>
        <v>492.63588476562609</v>
      </c>
      <c r="AX405" s="217">
        <f ca="1">(Y405-AD405)*(1-DCF!$H$40)+AD405-AI405-AS405</f>
        <v>624.75537530126098</v>
      </c>
      <c r="AY405" s="218">
        <f t="shared" ca="1" si="79"/>
        <v>0.10649740776393146</v>
      </c>
      <c r="AZ405" s="219">
        <f t="shared" ca="1" si="80"/>
        <v>12.79948155278629</v>
      </c>
      <c r="BA405" s="217">
        <f ca="1">SUMPRODUCT(AT405:AX405,(1+$AY405)^(-{1,2,3,4,5}))</f>
        <v>1088.8696832429462</v>
      </c>
      <c r="BB405" s="217">
        <f t="shared" ca="1" si="81"/>
        <v>23463.915090042392</v>
      </c>
      <c r="BC405" s="217">
        <f t="shared" ca="1" si="82"/>
        <v>14146.482747057287</v>
      </c>
      <c r="BD405" s="217">
        <f t="shared" ca="1" si="83"/>
        <v>15235.352430300234</v>
      </c>
      <c r="BE405" s="217">
        <f ca="1">BD405-(DCF!$J$48-DCF!$J$51)</f>
        <v>14673.212430300235</v>
      </c>
      <c r="BF405" s="220">
        <f ca="1">BE405/DCF!$J$55</f>
        <v>592.14668088229541</v>
      </c>
    </row>
    <row r="406" spans="1:58" ht="15" customHeight="1">
      <c r="A406">
        <v>380</v>
      </c>
      <c r="B406" s="215">
        <f t="shared" ca="1" si="70"/>
        <v>0.63574724395429205</v>
      </c>
      <c r="C406" s="216">
        <f t="shared" ca="1" si="71"/>
        <v>0.57323732822228468</v>
      </c>
      <c r="D406" s="215">
        <f t="shared" ca="1" si="72"/>
        <v>0.320800874502987</v>
      </c>
      <c r="E406" s="216">
        <f t="shared" ca="1" si="73"/>
        <v>0.40050023377208344</v>
      </c>
      <c r="F406" s="217">
        <f ca="1">DCF!$H$7*(1+('A1'!F14+$C406*('A1'!F12-'A1'!F14)))</f>
        <v>6347.8531651582889</v>
      </c>
      <c r="G406" s="217">
        <f ca="1">F406*(1+('A1'!G14+$C406*('A1'!G12-'A1'!G14)))</f>
        <v>7274.5483133191929</v>
      </c>
      <c r="H406" s="217">
        <f ca="1">G406*(1+('A1'!H14+$C406*('A1'!H12-'A1'!H14)))</f>
        <v>8180.3812720747856</v>
      </c>
      <c r="I406" s="217">
        <f ca="1">H406*(1+('A1'!I14+$C406*('A1'!I12-'A1'!I14)))</f>
        <v>9011.4373270604628</v>
      </c>
      <c r="J406" s="217">
        <f ca="1">I406*(1+('A1'!J14+$C406*('A1'!J12-'A1'!J14)))</f>
        <v>9823.607651389957</v>
      </c>
      <c r="K406" s="216">
        <f ca="1">'A1'!F21+$C406*('A1'!F19-'A1'!F21)</f>
        <v>0.34847194694777434</v>
      </c>
      <c r="L406" s="216">
        <f ca="1">'A1'!G21+$C406*('A1'!G19-'A1'!G21)</f>
        <v>0.34200720038332866</v>
      </c>
      <c r="M406" s="216">
        <f ca="1">'A1'!H21+$C406*('A1'!H19-'A1'!H21)</f>
        <v>0.33127482710110578</v>
      </c>
      <c r="N406" s="216">
        <f ca="1">'A1'!I21+$C406*('A1'!I19-'A1'!I21)</f>
        <v>0.32627482710110578</v>
      </c>
      <c r="O406" s="216">
        <f ca="1">'A1'!J21+$C406*('A1'!J19-'A1'!J21)</f>
        <v>0.32127482710110578</v>
      </c>
      <c r="P406" s="216">
        <f ca="1">'A1'!F28+$C406*('A1'!F26-'A1'!F28)</f>
        <v>0.4456690667944429</v>
      </c>
      <c r="Q406" s="216">
        <f ca="1">'A1'!G28+$C406*('A1'!G26-'A1'!G28)</f>
        <v>0.43920432022999717</v>
      </c>
      <c r="R406" s="216">
        <f ca="1">'A1'!H28+$C406*('A1'!H26-'A1'!H28)</f>
        <v>0.43060576030666292</v>
      </c>
      <c r="S406" s="216">
        <f ca="1">'A1'!I28+$C406*('A1'!I26-'A1'!I28)</f>
        <v>0.42773957366555154</v>
      </c>
      <c r="T406" s="216">
        <f ca="1">'A1'!J28+$C406*('A1'!J26-'A1'!J28)</f>
        <v>0.42487338702444011</v>
      </c>
      <c r="U406" s="217">
        <f t="shared" ca="1" si="74"/>
        <v>1306.7626174927427</v>
      </c>
      <c r="V406" s="217">
        <f t="shared" ca="1" si="75"/>
        <v>1591.5873636960016</v>
      </c>
      <c r="W406" s="217">
        <f t="shared" ca="1" si="76"/>
        <v>1947.9075832869378</v>
      </c>
      <c r="X406" s="217">
        <f t="shared" ca="1" si="77"/>
        <v>2216.6838108506799</v>
      </c>
      <c r="Y406" s="217">
        <f t="shared" ca="1" si="78"/>
        <v>2493.7403460352925</v>
      </c>
      <c r="Z406" s="217">
        <f ca="1">F406*('A1'!F35+$C406*('A1'!F33-'A1'!F35))</f>
        <v>362.67705796778381</v>
      </c>
      <c r="AA406" s="217">
        <f ca="1">G406*('A1'!G35+$C406*('A1'!G33-'A1'!G35))</f>
        <v>409.32156903427972</v>
      </c>
      <c r="AB406" s="217">
        <f ca="1">H406*('A1'!H35+$C406*('A1'!H33-'A1'!H35))</f>
        <v>439.24057737780572</v>
      </c>
      <c r="AC406" s="217">
        <f ca="1">I406*('A1'!I35+$C406*('A1'!I33-'A1'!I35))</f>
        <v>460.67505788782637</v>
      </c>
      <c r="AD406" s="217">
        <f ca="1">J406*('A1'!J35+$C406*('A1'!J33-'A1'!J35))</f>
        <v>482.54692523479628</v>
      </c>
      <c r="AE406" s="217">
        <f ca="1">F406*('A1'!F43+$C406*('A1'!F41-'A1'!F43))</f>
        <v>625.48732040055756</v>
      </c>
      <c r="AF406" s="217">
        <f ca="1">G406*('A1'!G43+$C406*('A1'!G41-'A1'!G43))</f>
        <v>690.62156366142142</v>
      </c>
      <c r="AG406" s="217">
        <f ca="1">H406*('A1'!H43+$C406*('A1'!H41-'A1'!H43))</f>
        <v>694.81453691932074</v>
      </c>
      <c r="AH406" s="217">
        <f ca="1">I406*('A1'!I43+$C406*('A1'!I41-'A1'!I43))</f>
        <v>675.28731708250928</v>
      </c>
      <c r="AI406" s="217">
        <f ca="1">J406*('A1'!J43+$C406*('A1'!J41-'A1'!J43))</f>
        <v>687.03063749955913</v>
      </c>
      <c r="AJ406" s="217">
        <f ca="1">(U406-Z406)*DCF!$H$40</f>
        <v>228.46870540504003</v>
      </c>
      <c r="AK406" s="217">
        <f ca="1">(V406-AA406)*DCF!$H$40</f>
        <v>286.10832230813668</v>
      </c>
      <c r="AL406" s="217">
        <f ca="1">(W406-AB406)*DCF!$H$40</f>
        <v>365.09741543000996</v>
      </c>
      <c r="AM406" s="217">
        <f ca="1">(X406-AC406)*DCF!$H$40</f>
        <v>424.95411821701055</v>
      </c>
      <c r="AN406" s="217">
        <f ca="1">(Y406-AD406)*DCF!$H$40</f>
        <v>486.70880783372013</v>
      </c>
      <c r="AO406" s="217">
        <f ca="1">(F406-DCF!$H$7)*DCF!$H$41</f>
        <v>325.93505804109776</v>
      </c>
      <c r="AP406" s="217">
        <f ca="1">(G406-F406)*DCF!$H$41</f>
        <v>307.51210390623532</v>
      </c>
      <c r="AQ406" s="217">
        <f ca="1">(H406-G406)*DCF!$H$41</f>
        <v>300.5892493203994</v>
      </c>
      <c r="AR406" s="217">
        <f ca="1">(I406-H406)*DCF!$H$41</f>
        <v>275.77547636872731</v>
      </c>
      <c r="AS406" s="217">
        <f ca="1">(J406-I406)*DCF!$H$41</f>
        <v>269.50848470548726</v>
      </c>
      <c r="AT406" s="217">
        <f ca="1">(U406-Z406)*(1-DCF!$H$40)+Z406-AE406-AO406</f>
        <v>126.87153364604734</v>
      </c>
      <c r="AU406" s="217">
        <f ca="1">(V406-AA406)*(1-DCF!$H$40)+AA406-AF406-AP406</f>
        <v>307.34537382020824</v>
      </c>
      <c r="AV406" s="217">
        <f ca="1">(W406-AB406)*(1-DCF!$H$40)+AB406-AG406-AQ406</f>
        <v>587.40638161720767</v>
      </c>
      <c r="AW406" s="217">
        <f ca="1">(X406-AC406)*(1-DCF!$H$40)+AC406-AH406-AR406</f>
        <v>840.66689918243287</v>
      </c>
      <c r="AX406" s="217">
        <f ca="1">(Y406-AD406)*(1-DCF!$H$40)+AD406-AI406-AS406</f>
        <v>1050.492415996526</v>
      </c>
      <c r="AY406" s="218">
        <f t="shared" ca="1" si="79"/>
        <v>0.10051000467544167</v>
      </c>
      <c r="AZ406" s="219">
        <f t="shared" ca="1" si="80"/>
        <v>11.602000935088334</v>
      </c>
      <c r="BA406" s="217">
        <f ca="1">SUMPRODUCT(AT406:AX406,(1+$AY406)^(-{1,2,3,4,5}))</f>
        <v>2033.6535162359796</v>
      </c>
      <c r="BB406" s="217">
        <f t="shared" ca="1" si="81"/>
        <v>28932.377826568969</v>
      </c>
      <c r="BC406" s="217">
        <f t="shared" ca="1" si="82"/>
        <v>17923.142289913263</v>
      </c>
      <c r="BD406" s="217">
        <f t="shared" ca="1" si="83"/>
        <v>19956.795806149243</v>
      </c>
      <c r="BE406" s="217">
        <f ca="1">BD406-(DCF!$J$48-DCF!$J$51)</f>
        <v>19394.655806149243</v>
      </c>
      <c r="BF406" s="220">
        <f ca="1">BE406/DCF!$J$55</f>
        <v>782.68348645660717</v>
      </c>
    </row>
    <row r="407" spans="1:58" ht="15" customHeight="1">
      <c r="A407">
        <v>381</v>
      </c>
      <c r="B407" s="215">
        <f t="shared" ca="1" si="70"/>
        <v>0.65307669682362479</v>
      </c>
      <c r="C407" s="216">
        <f t="shared" ca="1" si="71"/>
        <v>0.58351272337778726</v>
      </c>
      <c r="D407" s="215">
        <f t="shared" ca="1" si="72"/>
        <v>0.84976423568552306</v>
      </c>
      <c r="E407" s="216">
        <f t="shared" ca="1" si="73"/>
        <v>0.72592358336179585</v>
      </c>
      <c r="F407" s="217">
        <f ca="1">DCF!$H$7*(1+('A1'!F14+$C407*('A1'!F12-'A1'!F14)))</f>
        <v>6353.917912997128</v>
      </c>
      <c r="G407" s="217">
        <f ca="1">F407*(1+('A1'!G14+$C407*('A1'!G12-'A1'!G14)))</f>
        <v>7291.291779606735</v>
      </c>
      <c r="H407" s="217">
        <f ca="1">G407*(1+('A1'!H14+$C407*('A1'!H12-'A1'!H14)))</f>
        <v>8208.9493666109247</v>
      </c>
      <c r="I407" s="217">
        <f ca="1">H407*(1+('A1'!I14+$C407*('A1'!I12-'A1'!I14)))</f>
        <v>9050.4992110298062</v>
      </c>
      <c r="J407" s="217">
        <f ca="1">I407*(1+('A1'!J14+$C407*('A1'!J12-'A1'!J14)))</f>
        <v>9872.6998725602534</v>
      </c>
      <c r="K407" s="216">
        <f ca="1">'A1'!F21+$C407*('A1'!F19-'A1'!F21)</f>
        <v>0.34790680021422171</v>
      </c>
      <c r="L407" s="216">
        <f ca="1">'A1'!G21+$C407*('A1'!G19-'A1'!G21)</f>
        <v>0.34123654574666595</v>
      </c>
      <c r="M407" s="216">
        <f ca="1">'A1'!H21+$C407*('A1'!H19-'A1'!H21)</f>
        <v>0.33040141851288807</v>
      </c>
      <c r="N407" s="216">
        <f ca="1">'A1'!I21+$C407*('A1'!I19-'A1'!I21)</f>
        <v>0.32540141851288806</v>
      </c>
      <c r="O407" s="216">
        <f ca="1">'A1'!J21+$C407*('A1'!J19-'A1'!J21)</f>
        <v>0.32040141851288806</v>
      </c>
      <c r="P407" s="216">
        <f ca="1">'A1'!F28+$C407*('A1'!F26-'A1'!F28)</f>
        <v>0.44541218191555532</v>
      </c>
      <c r="Q407" s="216">
        <f ca="1">'A1'!G28+$C407*('A1'!G26-'A1'!G28)</f>
        <v>0.43874192744799956</v>
      </c>
      <c r="R407" s="216">
        <f ca="1">'A1'!H28+$C407*('A1'!H26-'A1'!H28)</f>
        <v>0.42998923659733279</v>
      </c>
      <c r="S407" s="216">
        <f ca="1">'A1'!I28+$C407*('A1'!I26-'A1'!I28)</f>
        <v>0.42707167298044385</v>
      </c>
      <c r="T407" s="216">
        <f ca="1">'A1'!J28+$C407*('A1'!J26-'A1'!J28)</f>
        <v>0.42415410936355491</v>
      </c>
      <c r="U407" s="217">
        <f t="shared" ca="1" si="74"/>
        <v>1313.2342217220892</v>
      </c>
      <c r="V407" s="217">
        <f t="shared" ca="1" si="75"/>
        <v>1604.2411497322582</v>
      </c>
      <c r="W407" s="217">
        <f t="shared" ca="1" si="76"/>
        <v>1966.9409799670111</v>
      </c>
      <c r="X407" s="217">
        <f t="shared" ca="1" si="77"/>
        <v>2240.2420901482465</v>
      </c>
      <c r="Y407" s="217">
        <f t="shared" ca="1" si="78"/>
        <v>2521.9266073804629</v>
      </c>
      <c r="Z407" s="217">
        <f ca="1">F407*('A1'!F35+$C407*('A1'!F33-'A1'!F35))</f>
        <v>362.69711505216839</v>
      </c>
      <c r="AA407" s="217">
        <f ca="1">G407*('A1'!G35+$C407*('A1'!G33-'A1'!G35))</f>
        <v>409.51447510301358</v>
      </c>
      <c r="AB407" s="217">
        <f ca="1">H407*('A1'!H35+$C407*('A1'!H33-'A1'!H35))</f>
        <v>439.84667158585899</v>
      </c>
      <c r="AC407" s="217">
        <f ca="1">I407*('A1'!I35+$C407*('A1'!I33-'A1'!I35))</f>
        <v>461.55597692905059</v>
      </c>
      <c r="AD407" s="217">
        <f ca="1">J407*('A1'!J35+$C407*('A1'!J33-'A1'!J35))</f>
        <v>483.74104098662423</v>
      </c>
      <c r="AE407" s="217">
        <f ca="1">F407*('A1'!F43+$C407*('A1'!F41-'A1'!F43))</f>
        <v>624.77913151904681</v>
      </c>
      <c r="AF407" s="217">
        <f ca="1">G407*('A1'!G43+$C407*('A1'!G41-'A1'!G43))</f>
        <v>689.58890134066053</v>
      </c>
      <c r="AG407" s="217">
        <f ca="1">H407*('A1'!H43+$C407*('A1'!H41-'A1'!H43))</f>
        <v>694.28875945979462</v>
      </c>
      <c r="AH407" s="217">
        <f ca="1">I407*('A1'!I43+$C407*('A1'!I41-'A1'!I43))</f>
        <v>674.95957455835344</v>
      </c>
      <c r="AI407" s="217">
        <f ca="1">J407*('A1'!J43+$C407*('A1'!J41-'A1'!J43))</f>
        <v>686.91337888990188</v>
      </c>
      <c r="AJ407" s="217">
        <f ca="1">(U407-Z407)*DCF!$H$40</f>
        <v>230.02997981412082</v>
      </c>
      <c r="AK407" s="217">
        <f ca="1">(V407-AA407)*DCF!$H$40</f>
        <v>289.1238552602772</v>
      </c>
      <c r="AL407" s="217">
        <f ca="1">(W407-AB407)*DCF!$H$40</f>
        <v>369.55682262823882</v>
      </c>
      <c r="AM407" s="217">
        <f ca="1">(X407-AC407)*DCF!$H$40</f>
        <v>430.44203939904543</v>
      </c>
      <c r="AN407" s="217">
        <f ca="1">(Y407-AD407)*DCF!$H$40</f>
        <v>493.24090706730891</v>
      </c>
      <c r="AO407" s="217">
        <f ca="1">(F407-DCF!$H$7)*DCF!$H$41</f>
        <v>327.9475681651482</v>
      </c>
      <c r="AP407" s="217">
        <f ca="1">(G407-F407)*DCF!$H$41</f>
        <v>311.05570201797684</v>
      </c>
      <c r="AQ407" s="217">
        <f ca="1">(H407-G407)*DCF!$H$41</f>
        <v>304.51310315501968</v>
      </c>
      <c r="AR407" s="217">
        <f ca="1">(I407-H407)*DCF!$H$41</f>
        <v>279.25770811770951</v>
      </c>
      <c r="AS407" s="217">
        <f ca="1">(J407-I407)*DCF!$H$41</f>
        <v>272.8369256730216</v>
      </c>
      <c r="AT407" s="217">
        <f ca="1">(U407-Z407)*(1-DCF!$H$40)+Z407-AE407-AO407</f>
        <v>130.47754222377347</v>
      </c>
      <c r="AU407" s="217">
        <f ca="1">(V407-AA407)*(1-DCF!$H$40)+AA407-AF407-AP407</f>
        <v>314.47269111334367</v>
      </c>
      <c r="AV407" s="217">
        <f ca="1">(W407-AB407)*(1-DCF!$H$40)+AB407-AG407-AQ407</f>
        <v>598.58229472395806</v>
      </c>
      <c r="AW407" s="217">
        <f ca="1">(X407-AC407)*(1-DCF!$H$40)+AC407-AH407-AR407</f>
        <v>855.58276807313825</v>
      </c>
      <c r="AX407" s="217">
        <f ca="1">(Y407-AD407)*(1-DCF!$H$40)+AD407-AI407-AS407</f>
        <v>1068.9353957502306</v>
      </c>
      <c r="AY407" s="218">
        <f t="shared" ca="1" si="79"/>
        <v>0.10701847166723592</v>
      </c>
      <c r="AZ407" s="219">
        <f t="shared" ca="1" si="80"/>
        <v>12.903694333447184</v>
      </c>
      <c r="BA407" s="217">
        <f ca="1">SUMPRODUCT(AT407:AX407,(1+$AY407)^(-{1,2,3,4,5}))</f>
        <v>2028.3429217400637</v>
      </c>
      <c r="BB407" s="217">
        <f t="shared" ca="1" si="81"/>
        <v>32542.170073024961</v>
      </c>
      <c r="BC407" s="217">
        <f t="shared" ca="1" si="82"/>
        <v>19573.665969166213</v>
      </c>
      <c r="BD407" s="217">
        <f t="shared" ca="1" si="83"/>
        <v>21602.008890906276</v>
      </c>
      <c r="BE407" s="217">
        <f ca="1">BD407-(DCF!$J$48-DCF!$J$51)</f>
        <v>21039.868890906277</v>
      </c>
      <c r="BF407" s="220">
        <f ca="1">BE407/DCF!$J$55</f>
        <v>849.07709127290889</v>
      </c>
    </row>
    <row r="408" spans="1:58" ht="15" customHeight="1">
      <c r="A408">
        <v>382</v>
      </c>
      <c r="B408" s="215">
        <f t="shared" ca="1" si="70"/>
        <v>0.44824032710947259</v>
      </c>
      <c r="C408" s="216">
        <f t="shared" ca="1" si="71"/>
        <v>0.47341331155211119</v>
      </c>
      <c r="D408" s="215">
        <f t="shared" ca="1" si="72"/>
        <v>0.21493871709665147</v>
      </c>
      <c r="E408" s="216">
        <f t="shared" ca="1" si="73"/>
        <v>0.32782519510910951</v>
      </c>
      <c r="F408" s="217">
        <f ca="1">DCF!$H$7*(1+('A1'!F14+$C408*('A1'!F12-'A1'!F14)))</f>
        <v>6288.9349941096125</v>
      </c>
      <c r="G408" s="217">
        <f ca="1">F408*(1+('A1'!G14+$C408*('A1'!G12-'A1'!G14)))</f>
        <v>7112.8609250107975</v>
      </c>
      <c r="H408" s="217">
        <f ca="1">G408*(1+('A1'!H14+$C408*('A1'!H12-'A1'!H14)))</f>
        <v>7906.2559671268036</v>
      </c>
      <c r="I408" s="217">
        <f ca="1">H408*(1+('A1'!I14+$C408*('A1'!I12-'A1'!I14)))</f>
        <v>8638.4321792269966</v>
      </c>
      <c r="J408" s="217">
        <f ca="1">I408*(1+('A1'!J14+$C408*('A1'!J12-'A1'!J14)))</f>
        <v>9356.6222031093785</v>
      </c>
      <c r="K408" s="216">
        <f ca="1">'A1'!F21+$C408*('A1'!F19-'A1'!F21)</f>
        <v>0.35396226786463392</v>
      </c>
      <c r="L408" s="216">
        <f ca="1">'A1'!G21+$C408*('A1'!G19-'A1'!G21)</f>
        <v>0.34949400163359168</v>
      </c>
      <c r="M408" s="216">
        <f ca="1">'A1'!H21+$C408*('A1'!H19-'A1'!H21)</f>
        <v>0.33975986851807055</v>
      </c>
      <c r="N408" s="216">
        <f ca="1">'A1'!I21+$C408*('A1'!I19-'A1'!I21)</f>
        <v>0.33475986851807055</v>
      </c>
      <c r="O408" s="216">
        <f ca="1">'A1'!J21+$C408*('A1'!J19-'A1'!J21)</f>
        <v>0.32975986851807054</v>
      </c>
      <c r="P408" s="216">
        <f ca="1">'A1'!F28+$C408*('A1'!F26-'A1'!F28)</f>
        <v>0.44816466721119724</v>
      </c>
      <c r="Q408" s="216">
        <f ca="1">'A1'!G28+$C408*('A1'!G26-'A1'!G28)</f>
        <v>0.443696400980155</v>
      </c>
      <c r="R408" s="216">
        <f ca="1">'A1'!H28+$C408*('A1'!H26-'A1'!H28)</f>
        <v>0.43659520130687335</v>
      </c>
      <c r="S408" s="216">
        <f ca="1">'A1'!I28+$C408*('A1'!I26-'A1'!I28)</f>
        <v>0.43422813474911282</v>
      </c>
      <c r="T408" s="216">
        <f ca="1">'A1'!J28+$C408*('A1'!J26-'A1'!J28)</f>
        <v>0.43186106819135223</v>
      </c>
      <c r="U408" s="217">
        <f t="shared" ca="1" si="74"/>
        <v>1244.4108423933287</v>
      </c>
      <c r="V408" s="217">
        <f t="shared" ca="1" si="75"/>
        <v>1471.0079041658964</v>
      </c>
      <c r="W408" s="217">
        <f t="shared" ca="1" si="76"/>
        <v>1768.1940637141952</v>
      </c>
      <c r="X408" s="217">
        <f t="shared" ca="1" si="77"/>
        <v>1995.5814663642445</v>
      </c>
      <c r="Y408" s="217">
        <f t="shared" ca="1" si="78"/>
        <v>2230.4228363410311</v>
      </c>
      <c r="Z408" s="217">
        <f ca="1">F408*('A1'!F35+$C408*('A1'!F33-'A1'!F35))</f>
        <v>362.44977193808978</v>
      </c>
      <c r="AA408" s="217">
        <f ca="1">G408*('A1'!G35+$C408*('A1'!G33-'A1'!G35))</f>
        <v>407.32414689947967</v>
      </c>
      <c r="AB408" s="217">
        <f ca="1">H408*('A1'!H35+$C408*('A1'!H33-'A1'!H35))</f>
        <v>433.2031630144707</v>
      </c>
      <c r="AC408" s="217">
        <f ca="1">I408*('A1'!I35+$C408*('A1'!I33-'A1'!I35))</f>
        <v>451.95448098013173</v>
      </c>
      <c r="AD408" s="217">
        <f ca="1">J408*('A1'!J35+$C408*('A1'!J33-'A1'!J35))</f>
        <v>470.81624934873298</v>
      </c>
      <c r="AE408" s="217">
        <f ca="1">F408*('A1'!F43+$C408*('A1'!F41-'A1'!F43))</f>
        <v>632.23753851810955</v>
      </c>
      <c r="AF408" s="217">
        <f ca="1">G408*('A1'!G43+$C408*('A1'!G41-'A1'!G43))</f>
        <v>700.12269979707764</v>
      </c>
      <c r="AG408" s="217">
        <f ca="1">H408*('A1'!H43+$C408*('A1'!H41-'A1'!H43))</f>
        <v>699.15443787014954</v>
      </c>
      <c r="AH408" s="217">
        <f ca="1">I408*('A1'!I43+$C408*('A1'!I41-'A1'!I43))</f>
        <v>677.51684956604856</v>
      </c>
      <c r="AI408" s="217">
        <f ca="1">J408*('A1'!J43+$C408*('A1'!J41-'A1'!J43))</f>
        <v>687.06176570578339</v>
      </c>
      <c r="AJ408" s="217">
        <f ca="1">(U408-Z408)*DCF!$H$40</f>
        <v>213.43457905016783</v>
      </c>
      <c r="AK408" s="217">
        <f ca="1">(V408-AA408)*DCF!$H$40</f>
        <v>257.41146925847283</v>
      </c>
      <c r="AL408" s="217">
        <f ca="1">(W408-AB408)*DCF!$H$40</f>
        <v>323.06779796933336</v>
      </c>
      <c r="AM408" s="217">
        <f ca="1">(X408-AC408)*DCF!$H$40</f>
        <v>373.55773046295525</v>
      </c>
      <c r="AN408" s="217">
        <f ca="1">(Y408-AD408)*DCF!$H$40</f>
        <v>425.82479405213616</v>
      </c>
      <c r="AO408" s="217">
        <f ca="1">(F408-DCF!$H$7)*DCF!$H$41</f>
        <v>306.38380564332425</v>
      </c>
      <c r="AP408" s="217">
        <f ca="1">(G408-F408)*DCF!$H$41</f>
        <v>273.40943456664587</v>
      </c>
      <c r="AQ408" s="217">
        <f ca="1">(H408-G408)*DCF!$H$41</f>
        <v>263.27814396575081</v>
      </c>
      <c r="AR408" s="217">
        <f ca="1">(I408-H408)*DCF!$H$41</f>
        <v>242.96344688958547</v>
      </c>
      <c r="AS408" s="217">
        <f ca="1">(J408-I408)*DCF!$H$41</f>
        <v>238.32230662568836</v>
      </c>
      <c r="AT408" s="217">
        <f ca="1">(U408-Z408)*(1-DCF!$H$40)+Z408-AE408-AO408</f>
        <v>92.354919181727212</v>
      </c>
      <c r="AU408" s="217">
        <f ca="1">(V408-AA408)*(1-DCF!$H$40)+AA408-AF408-AP408</f>
        <v>240.06430054370009</v>
      </c>
      <c r="AV408" s="217">
        <f ca="1">(W408-AB408)*(1-DCF!$H$40)+AB408-AG408-AQ408</f>
        <v>482.69368390896159</v>
      </c>
      <c r="AW408" s="217">
        <f ca="1">(X408-AC408)*(1-DCF!$H$40)+AC408-AH408-AR408</f>
        <v>701.54343944565494</v>
      </c>
      <c r="AX408" s="217">
        <f ca="1">(Y408-AD408)*(1-DCF!$H$40)+AD408-AI408-AS408</f>
        <v>879.21396995742305</v>
      </c>
      <c r="AY408" s="218">
        <f t="shared" ca="1" si="79"/>
        <v>9.9056503902182194E-2</v>
      </c>
      <c r="AZ408" s="219">
        <f t="shared" ca="1" si="80"/>
        <v>11.311300780436438</v>
      </c>
      <c r="BA408" s="217">
        <f ca="1">SUMPRODUCT(AT408:AX408,(1+$AY408)^(-{1,2,3,4,5}))</f>
        <v>1675.4429022813599</v>
      </c>
      <c r="BB408" s="217">
        <f t="shared" ca="1" si="81"/>
        <v>25228.983569407559</v>
      </c>
      <c r="BC408" s="217">
        <f t="shared" ca="1" si="82"/>
        <v>15732.569202976207</v>
      </c>
      <c r="BD408" s="217">
        <f t="shared" ca="1" si="83"/>
        <v>17408.012105257567</v>
      </c>
      <c r="BE408" s="217">
        <f ca="1">BD408-(DCF!$J$48-DCF!$J$51)</f>
        <v>16845.872105257567</v>
      </c>
      <c r="BF408" s="220">
        <f ca="1">BE408/DCF!$J$55</f>
        <v>679.82572330903054</v>
      </c>
    </row>
    <row r="409" spans="1:58" ht="15" customHeight="1">
      <c r="A409">
        <v>383</v>
      </c>
      <c r="B409" s="215">
        <f t="shared" ca="1" si="70"/>
        <v>0.17329695548968449</v>
      </c>
      <c r="C409" s="216">
        <f t="shared" ca="1" si="71"/>
        <v>0.29436113490887728</v>
      </c>
      <c r="D409" s="215">
        <f t="shared" ca="1" si="72"/>
        <v>0.31664027969123509</v>
      </c>
      <c r="E409" s="216">
        <f t="shared" ca="1" si="73"/>
        <v>0.3978946341000561</v>
      </c>
      <c r="F409" s="217">
        <f ca="1">DCF!$H$7*(1+('A1'!F14+$C409*('A1'!F12-'A1'!F14)))</f>
        <v>6183.2547467903723</v>
      </c>
      <c r="G409" s="217">
        <f ca="1">F409*(1+('A1'!G14+$C409*('A1'!G12-'A1'!G14)))</f>
        <v>6827.2665143021823</v>
      </c>
      <c r="H409" s="217">
        <f ca="1">G409*(1+('A1'!H14+$C409*('A1'!H12-'A1'!H14)))</f>
        <v>7429.8884895490892</v>
      </c>
      <c r="I409" s="217">
        <f ca="1">H409*(1+('A1'!I14+$C409*('A1'!I12-'A1'!I14)))</f>
        <v>7998.2192507492509</v>
      </c>
      <c r="J409" s="217">
        <f ca="1">I409*(1+('A1'!J14+$C409*('A1'!J12-'A1'!J14)))</f>
        <v>8562.9357559997534</v>
      </c>
      <c r="K409" s="216">
        <f ca="1">'A1'!F21+$C409*('A1'!F19-'A1'!F21)</f>
        <v>0.36381013758001174</v>
      </c>
      <c r="L409" s="216">
        <f ca="1">'A1'!G21+$C409*('A1'!G19-'A1'!G21)</f>
        <v>0.3629229148818342</v>
      </c>
      <c r="M409" s="216">
        <f ca="1">'A1'!H21+$C409*('A1'!H19-'A1'!H21)</f>
        <v>0.35497930353274543</v>
      </c>
      <c r="N409" s="216">
        <f ca="1">'A1'!I21+$C409*('A1'!I19-'A1'!I21)</f>
        <v>0.34997930353274542</v>
      </c>
      <c r="O409" s="216">
        <f ca="1">'A1'!J21+$C409*('A1'!J19-'A1'!J21)</f>
        <v>0.34497930353274542</v>
      </c>
      <c r="P409" s="216">
        <f ca="1">'A1'!F28+$C409*('A1'!F26-'A1'!F28)</f>
        <v>0.45264097162727807</v>
      </c>
      <c r="Q409" s="216">
        <f ca="1">'A1'!G28+$C409*('A1'!G26-'A1'!G28)</f>
        <v>0.45175374892910053</v>
      </c>
      <c r="R409" s="216">
        <f ca="1">'A1'!H28+$C409*('A1'!H26-'A1'!H28)</f>
        <v>0.4473383319054674</v>
      </c>
      <c r="S409" s="216">
        <f ca="1">'A1'!I28+$C409*('A1'!I26-'A1'!I28)</f>
        <v>0.44586652623092299</v>
      </c>
      <c r="T409" s="216">
        <f ca="1">'A1'!J28+$C409*('A1'!J26-'A1'!J28)</f>
        <v>0.44439472055637863</v>
      </c>
      <c r="U409" s="217">
        <f t="shared" ca="1" si="74"/>
        <v>1134.9295502621326</v>
      </c>
      <c r="V409" s="217">
        <f t="shared" ca="1" si="75"/>
        <v>1265.2518074823706</v>
      </c>
      <c r="W409" s="217">
        <f t="shared" ca="1" si="76"/>
        <v>1468.7579250444692</v>
      </c>
      <c r="X409" s="217">
        <f t="shared" ca="1" si="77"/>
        <v>1632.8698145049671</v>
      </c>
      <c r="Y409" s="217">
        <f t="shared" ca="1" si="78"/>
        <v>1803.5767002695825</v>
      </c>
      <c r="Z409" s="217">
        <f ca="1">F409*('A1'!F35+$C409*('A1'!F33-'A1'!F35))</f>
        <v>361.89473538394276</v>
      </c>
      <c r="AA409" s="217">
        <f ca="1">G409*('A1'!G35+$C409*('A1'!G33-'A1'!G35))</f>
        <v>403.19370469198168</v>
      </c>
      <c r="AB409" s="217">
        <f ca="1">H409*('A1'!H35+$C409*('A1'!H33-'A1'!H35))</f>
        <v>421.73553488461454</v>
      </c>
      <c r="AC409" s="217">
        <f ca="1">I409*('A1'!I35+$C409*('A1'!I33-'A1'!I35))</f>
        <v>435.64433779264959</v>
      </c>
      <c r="AD409" s="217">
        <f ca="1">J409*('A1'!J35+$C409*('A1'!J33-'A1'!J35))</f>
        <v>449.27725648853146</v>
      </c>
      <c r="AE409" s="217">
        <f ca="1">F409*('A1'!F43+$C409*('A1'!F41-'A1'!F43))</f>
        <v>643.75582445302268</v>
      </c>
      <c r="AF409" s="217">
        <f ca="1">G409*('A1'!G43+$C409*('A1'!G41-'A1'!G43))</f>
        <v>714.79678196311318</v>
      </c>
      <c r="AG409" s="217">
        <f ca="1">H409*('A1'!H43+$C409*('A1'!H41-'A1'!H43))</f>
        <v>703.59082712160182</v>
      </c>
      <c r="AH409" s="217">
        <f ca="1">I409*('A1'!I43+$C409*('A1'!I41-'A1'!I43))</f>
        <v>677.42805746465854</v>
      </c>
      <c r="AI409" s="217">
        <f ca="1">J409*('A1'!J43+$C409*('A1'!J41-'A1'!J43))</f>
        <v>682.44337598490165</v>
      </c>
      <c r="AJ409" s="217">
        <f ca="1">(U409-Z409)*DCF!$H$40</f>
        <v>187.07442520052192</v>
      </c>
      <c r="AK409" s="217">
        <f ca="1">(V409-AA409)*DCF!$H$40</f>
        <v>208.61806087527413</v>
      </c>
      <c r="AL409" s="217">
        <f ca="1">(W409-AB409)*DCF!$H$40</f>
        <v>253.37941841868482</v>
      </c>
      <c r="AM409" s="217">
        <f ca="1">(X409-AC409)*DCF!$H$40</f>
        <v>289.72856536438081</v>
      </c>
      <c r="AN409" s="217">
        <f ca="1">(Y409-AD409)*DCF!$H$40</f>
        <v>327.74046539501433</v>
      </c>
      <c r="AO409" s="217">
        <f ca="1">(F409-DCF!$H$7)*DCF!$H$41</f>
        <v>271.31514767207511</v>
      </c>
      <c r="AP409" s="217">
        <f ca="1">(G409-F409)*DCF!$H$41</f>
        <v>213.70718726752591</v>
      </c>
      <c r="AQ409" s="217">
        <f ca="1">(H409-G409)*DCF!$H$41</f>
        <v>199.97250642358088</v>
      </c>
      <c r="AR409" s="217">
        <f ca="1">(I409-H409)*DCF!$H$41</f>
        <v>188.59339928361052</v>
      </c>
      <c r="AS409" s="217">
        <f ca="1">(J409-I409)*DCF!$H$41</f>
        <v>187.39405400448493</v>
      </c>
      <c r="AT409" s="217">
        <f ca="1">(U409-Z409)*(1-DCF!$H$40)+Z409-AE409-AO409</f>
        <v>32.784152936512783</v>
      </c>
      <c r="AU409" s="217">
        <f ca="1">(V409-AA409)*(1-DCF!$H$40)+AA409-AF409-AP409</f>
        <v>128.12977737645747</v>
      </c>
      <c r="AV409" s="217">
        <f ca="1">(W409-AB409)*(1-DCF!$H$40)+AB409-AG409-AQ409</f>
        <v>311.81517308060177</v>
      </c>
      <c r="AW409" s="217">
        <f ca="1">(X409-AC409)*(1-DCF!$H$40)+AC409-AH409-AR409</f>
        <v>477.11979239231721</v>
      </c>
      <c r="AX409" s="217">
        <f ca="1">(Y409-AD409)*(1-DCF!$H$40)+AD409-AI409-AS409</f>
        <v>605.99880488518158</v>
      </c>
      <c r="AY409" s="218">
        <f t="shared" ca="1" si="79"/>
        <v>0.10045789268200112</v>
      </c>
      <c r="AZ409" s="219">
        <f t="shared" ca="1" si="80"/>
        <v>11.591578536400224</v>
      </c>
      <c r="BA409" s="217">
        <f ca="1">SUMPRODUCT(AT409:AX409,(1+$AY409)^(-{1,2,3,4,5}))</f>
        <v>1070.4072800356744</v>
      </c>
      <c r="BB409" s="217">
        <f t="shared" ca="1" si="81"/>
        <v>20906.300967596431</v>
      </c>
      <c r="BC409" s="217">
        <f t="shared" ca="1" si="82"/>
        <v>12954.183665132483</v>
      </c>
      <c r="BD409" s="217">
        <f t="shared" ca="1" si="83"/>
        <v>14024.590945168158</v>
      </c>
      <c r="BE409" s="217">
        <f ca="1">BD409-(DCF!$J$48-DCF!$J$51)</f>
        <v>13462.450945168159</v>
      </c>
      <c r="BF409" s="220">
        <f ca="1">BE409/DCF!$J$55</f>
        <v>543.28564256729237</v>
      </c>
    </row>
    <row r="410" spans="1:58" ht="15" customHeight="1">
      <c r="A410">
        <v>384</v>
      </c>
      <c r="B410" s="215">
        <f t="shared" ca="1" si="70"/>
        <v>0.54470346747741094</v>
      </c>
      <c r="C410" s="216">
        <f t="shared" ca="1" si="71"/>
        <v>0.52287499933319936</v>
      </c>
      <c r="D410" s="215">
        <f t="shared" ca="1" si="72"/>
        <v>0.93363369393556817</v>
      </c>
      <c r="E410" s="216">
        <f t="shared" ca="1" si="73"/>
        <v>0.81783756415710751</v>
      </c>
      <c r="F410" s="217">
        <f ca="1">DCF!$H$7*(1+('A1'!F14+$C410*('A1'!F12-'A1'!F14)))</f>
        <v>6318.128291256442</v>
      </c>
      <c r="G410" s="217">
        <f ca="1">F410*(1+('A1'!G14+$C410*('A1'!G12-'A1'!G14)))</f>
        <v>7192.7546876434963</v>
      </c>
      <c r="H410" s="217">
        <f ca="1">G410*(1+('A1'!H14+$C410*('A1'!H12-'A1'!H14)))</f>
        <v>8041.3109303513811</v>
      </c>
      <c r="I410" s="217">
        <f ca="1">H410*(1+('A1'!I14+$C410*('A1'!I12-'A1'!I14)))</f>
        <v>8821.7905171300481</v>
      </c>
      <c r="J410" s="217">
        <f ca="1">I410*(1+('A1'!J14+$C410*('A1'!J12-'A1'!J14)))</f>
        <v>9585.7686027398904</v>
      </c>
      <c r="K410" s="216">
        <f ca="1">'A1'!F21+$C410*('A1'!F19-'A1'!F21)</f>
        <v>0.35124187503667403</v>
      </c>
      <c r="L410" s="216">
        <f ca="1">'A1'!G21+$C410*('A1'!G19-'A1'!G21)</f>
        <v>0.34578437505001003</v>
      </c>
      <c r="M410" s="216">
        <f ca="1">'A1'!H21+$C410*('A1'!H19-'A1'!H21)</f>
        <v>0.33555562505667802</v>
      </c>
      <c r="N410" s="216">
        <f ca="1">'A1'!I21+$C410*('A1'!I19-'A1'!I21)</f>
        <v>0.33055562505667802</v>
      </c>
      <c r="O410" s="216">
        <f ca="1">'A1'!J21+$C410*('A1'!J19-'A1'!J21)</f>
        <v>0.32555562505667801</v>
      </c>
      <c r="P410" s="216">
        <f ca="1">'A1'!F28+$C410*('A1'!F26-'A1'!F28)</f>
        <v>0.44692812501667001</v>
      </c>
      <c r="Q410" s="216">
        <f ca="1">'A1'!G28+$C410*('A1'!G26-'A1'!G28)</f>
        <v>0.441470625030006</v>
      </c>
      <c r="R410" s="216">
        <f ca="1">'A1'!H28+$C410*('A1'!H26-'A1'!H28)</f>
        <v>0.43362750004000805</v>
      </c>
      <c r="S410" s="216">
        <f ca="1">'A1'!I28+$C410*('A1'!I26-'A1'!I28)</f>
        <v>0.43101312504334205</v>
      </c>
      <c r="T410" s="216">
        <f ca="1">'A1'!J28+$C410*('A1'!J26-'A1'!J28)</f>
        <v>0.42839875004667605</v>
      </c>
      <c r="U410" s="217">
        <f t="shared" ca="1" si="74"/>
        <v>1275.1878326872531</v>
      </c>
      <c r="V410" s="217">
        <f t="shared" ca="1" si="75"/>
        <v>1530.2225954471799</v>
      </c>
      <c r="W410" s="217">
        <f t="shared" ca="1" si="76"/>
        <v>1856.0702590695657</v>
      </c>
      <c r="X410" s="217">
        <f t="shared" ca="1" si="77"/>
        <v>2103.3905393551076</v>
      </c>
      <c r="Y410" s="217">
        <f t="shared" ca="1" si="78"/>
        <v>2358.5364259757848</v>
      </c>
      <c r="Z410" s="217">
        <f ca="1">F410*('A1'!F35+$C410*('A1'!F33-'A1'!F35))</f>
        <v>362.56974084499763</v>
      </c>
      <c r="AA410" s="217">
        <f ca="1">G410*('A1'!G35+$C410*('A1'!G33-'A1'!G35))</f>
        <v>408.3416746088422</v>
      </c>
      <c r="AB410" s="217">
        <f ca="1">H410*('A1'!H35+$C410*('A1'!H33-'A1'!H35))</f>
        <v>436.22805090028208</v>
      </c>
      <c r="AC410" s="217">
        <f ca="1">I410*('A1'!I35+$C410*('A1'!I33-'A1'!I35))</f>
        <v>456.31152546439881</v>
      </c>
      <c r="AD410" s="217">
        <f ca="1">J410*('A1'!J35+$C410*('A1'!J33-'A1'!J35))</f>
        <v>476.65713673224394</v>
      </c>
      <c r="AE410" s="217">
        <f ca="1">F410*('A1'!F43+$C410*('A1'!F41-'A1'!F43))</f>
        <v>628.92228551665301</v>
      </c>
      <c r="AF410" s="217">
        <f ca="1">G410*('A1'!G43+$C410*('A1'!G41-'A1'!G43))</f>
        <v>695.53488299131106</v>
      </c>
      <c r="AG410" s="217">
        <f ca="1">H410*('A1'!H43+$C410*('A1'!H41-'A1'!H43))</f>
        <v>697.17663202980157</v>
      </c>
      <c r="AH410" s="217">
        <f ca="1">I410*('A1'!I43+$C410*('A1'!I41-'A1'!I43))</f>
        <v>676.62581925068469</v>
      </c>
      <c r="AI410" s="217">
        <f ca="1">J410*('A1'!J43+$C410*('A1'!J41-'A1'!J43))</f>
        <v>687.29361793478631</v>
      </c>
      <c r="AJ410" s="217">
        <f ca="1">(U410-Z410)*DCF!$H$40</f>
        <v>220.85357822582586</v>
      </c>
      <c r="AK410" s="217">
        <f ca="1">(V410-AA410)*DCF!$H$40</f>
        <v>271.49518284287774</v>
      </c>
      <c r="AL410" s="217">
        <f ca="1">(W410-AB410)*DCF!$H$40</f>
        <v>343.60181437696662</v>
      </c>
      <c r="AM410" s="217">
        <f ca="1">(X410-AC410)*DCF!$H$40</f>
        <v>398.59312136155154</v>
      </c>
      <c r="AN410" s="217">
        <f ca="1">(Y410-AD410)*DCF!$H$40</f>
        <v>455.41478799693687</v>
      </c>
      <c r="AO410" s="217">
        <f ca="1">(F410-DCF!$H$7)*DCF!$H$41</f>
        <v>316.07123331940261</v>
      </c>
      <c r="AP410" s="217">
        <f ca="1">(G410-F410)*DCF!$H$41</f>
        <v>290.2337449577455</v>
      </c>
      <c r="AQ410" s="217">
        <f ca="1">(H410-G410)*DCF!$H$41</f>
        <v>281.58269307412405</v>
      </c>
      <c r="AR410" s="217">
        <f ca="1">(I410-H410)*DCF!$H$41</f>
        <v>258.9923129116288</v>
      </c>
      <c r="AS410" s="217">
        <f ca="1">(J410-I410)*DCF!$H$41</f>
        <v>253.51649775050811</v>
      </c>
      <c r="AT410" s="217">
        <f ca="1">(U410-Z410)*(1-DCF!$H$40)+Z410-AE410-AO410</f>
        <v>109.34073562537185</v>
      </c>
      <c r="AU410" s="217">
        <f ca="1">(V410-AA410)*(1-DCF!$H$40)+AA410-AF410-AP410</f>
        <v>272.95878465524555</v>
      </c>
      <c r="AV410" s="217">
        <f ca="1">(W410-AB410)*(1-DCF!$H$40)+AB410-AG410-AQ410</f>
        <v>533.7091195886735</v>
      </c>
      <c r="AW410" s="217">
        <f ca="1">(X410-AC410)*(1-DCF!$H$40)+AC410-AH410-AR410</f>
        <v>769.17928583124274</v>
      </c>
      <c r="AX410" s="217">
        <f ca="1">(Y410-AD410)*(1-DCF!$H$40)+AD410-AI410-AS410</f>
        <v>962.31152229355371</v>
      </c>
      <c r="AY410" s="218">
        <f t="shared" ca="1" si="79"/>
        <v>0.10885675128314215</v>
      </c>
      <c r="AZ410" s="219">
        <f t="shared" ca="1" si="80"/>
        <v>13.27135025662843</v>
      </c>
      <c r="BA410" s="217">
        <f ca="1">SUMPRODUCT(AT410:AX410,(1+$AY410)^(-{1,2,3,4,5}))</f>
        <v>1794.8652116343355</v>
      </c>
      <c r="BB410" s="217">
        <f t="shared" ca="1" si="81"/>
        <v>31300.963002141234</v>
      </c>
      <c r="BC410" s="217">
        <f t="shared" ca="1" si="82"/>
        <v>18671.554390162932</v>
      </c>
      <c r="BD410" s="217">
        <f t="shared" ca="1" si="83"/>
        <v>20466.419601797268</v>
      </c>
      <c r="BE410" s="217">
        <f ca="1">BD410-(DCF!$J$48-DCF!$J$51)</f>
        <v>19904.279601797269</v>
      </c>
      <c r="BF410" s="220">
        <f ca="1">BE410/DCF!$J$55</f>
        <v>803.24967402630762</v>
      </c>
    </row>
    <row r="411" spans="1:58" ht="15" customHeight="1">
      <c r="A411">
        <v>385</v>
      </c>
      <c r="B411" s="215">
        <f t="shared" ref="B411:B474" ca="1" si="84">RAND()</f>
        <v>0.14382737001745594</v>
      </c>
      <c r="C411" s="216">
        <f t="shared" ref="C411:C474" ca="1" si="85">IF(B411&lt;0.5,SQRT(0.5*B411),1-SQRT(0.5*(1-B411)))</f>
        <v>0.26816727057701872</v>
      </c>
      <c r="D411" s="215">
        <f t="shared" ref="D411:D474" ca="1" si="86">RAND()</f>
        <v>0.70592914340614565</v>
      </c>
      <c r="E411" s="216">
        <f t="shared" ref="E411:E474" ca="1" si="87">IF(D411&lt;0.5,SQRT(0.5*D411),1-SQRT(0.5*(1-D411)))</f>
        <v>0.61654801044077612</v>
      </c>
      <c r="F411" s="217">
        <f ca="1">DCF!$H$7*(1+('A1'!F14+$C411*('A1'!F12-'A1'!F14)))</f>
        <v>6167.7945937068762</v>
      </c>
      <c r="G411" s="217">
        <f ca="1">F411*(1+('A1'!G14+$C411*('A1'!G12-'A1'!G14)))</f>
        <v>6785.962365580398</v>
      </c>
      <c r="H411" s="217">
        <f ca="1">G411*(1+('A1'!H14+$C411*('A1'!H12-'A1'!H14)))</f>
        <v>7361.8309746155064</v>
      </c>
      <c r="I411" s="217">
        <f ca="1">H411*(1+('A1'!I14+$C411*('A1'!I12-'A1'!I14)))</f>
        <v>7907.6007140483616</v>
      </c>
      <c r="J411" s="217">
        <f ca="1">I411*(1+('A1'!J14+$C411*('A1'!J12-'A1'!J14)))</f>
        <v>8451.4199287717256</v>
      </c>
      <c r="K411" s="216">
        <f ca="1">'A1'!F21+$C411*('A1'!F19-'A1'!F21)</f>
        <v>0.365250800118264</v>
      </c>
      <c r="L411" s="216">
        <f ca="1">'A1'!G21+$C411*('A1'!G19-'A1'!G21)</f>
        <v>0.36488745470672362</v>
      </c>
      <c r="M411" s="216">
        <f ca="1">'A1'!H21+$C411*('A1'!H19-'A1'!H21)</f>
        <v>0.35720578200095343</v>
      </c>
      <c r="N411" s="216">
        <f ca="1">'A1'!I21+$C411*('A1'!I19-'A1'!I21)</f>
        <v>0.35220578200095343</v>
      </c>
      <c r="O411" s="216">
        <f ca="1">'A1'!J21+$C411*('A1'!J19-'A1'!J21)</f>
        <v>0.34720578200095342</v>
      </c>
      <c r="P411" s="216">
        <f ca="1">'A1'!F28+$C411*('A1'!F26-'A1'!F28)</f>
        <v>0.45329581823557452</v>
      </c>
      <c r="Q411" s="216">
        <f ca="1">'A1'!G28+$C411*('A1'!G26-'A1'!G28)</f>
        <v>0.45293247282403415</v>
      </c>
      <c r="R411" s="216">
        <f ca="1">'A1'!H28+$C411*('A1'!H26-'A1'!H28)</f>
        <v>0.44890996376537889</v>
      </c>
      <c r="S411" s="216">
        <f ca="1">'A1'!I28+$C411*('A1'!I26-'A1'!I28)</f>
        <v>0.44756912741249383</v>
      </c>
      <c r="T411" s="216">
        <f ca="1">'A1'!J28+$C411*('A1'!J26-'A1'!J28)</f>
        <v>0.44622829105960871</v>
      </c>
      <c r="U411" s="217">
        <f t="shared" ref="U411:U474" ca="1" si="88">F411*(1-K411-P411)</f>
        <v>1119.1671863270255</v>
      </c>
      <c r="V411" s="217">
        <f t="shared" ref="V411:V474" ca="1" si="89">G411*(1-L411-Q411)</f>
        <v>1236.2671155349876</v>
      </c>
      <c r="W411" s="217">
        <f t="shared" ref="W411:W474" ca="1" si="90">H411*(1-M411-R411)</f>
        <v>1427.3431083076423</v>
      </c>
      <c r="X411" s="217">
        <f t="shared" ref="X411:X474" ca="1" si="91">I411*(1-N411-S411)</f>
        <v>1583.3000692926223</v>
      </c>
      <c r="Y411" s="217">
        <f t="shared" ref="Y411:Y474" ca="1" si="92">J411*(1-O411-T411)</f>
        <v>1745.7753915411695</v>
      </c>
      <c r="Z411" s="217">
        <f ca="1">F411*('A1'!F35+$C411*('A1'!F33-'A1'!F35))</f>
        <v>361.79767241404221</v>
      </c>
      <c r="AA411" s="217">
        <f ca="1">G411*('A1'!G35+$C411*('A1'!G33-'A1'!G35))</f>
        <v>402.53193660782404</v>
      </c>
      <c r="AB411" s="217">
        <f ca="1">H411*('A1'!H35+$C411*('A1'!H33-'A1'!H35))</f>
        <v>419.99363516889844</v>
      </c>
      <c r="AC411" s="217">
        <f ca="1">I411*('A1'!I35+$C411*('A1'!I33-'A1'!I35))</f>
        <v>433.19412501121417</v>
      </c>
      <c r="AD411" s="217">
        <f ca="1">J411*('A1'!J35+$C411*('A1'!J33-'A1'!J35))</f>
        <v>446.0827854336294</v>
      </c>
      <c r="AE411" s="217">
        <f ca="1">F411*('A1'!F43+$C411*('A1'!F41-'A1'!F43))</f>
        <v>645.3773924742751</v>
      </c>
      <c r="AF411" s="217">
        <f ca="1">G411*('A1'!G43+$C411*('A1'!G41-'A1'!G43))</f>
        <v>716.69361683818352</v>
      </c>
      <c r="AG411" s="217">
        <f ca="1">H411*('A1'!H43+$C411*('A1'!H41-'A1'!H43))</f>
        <v>703.89517817270848</v>
      </c>
      <c r="AH411" s="217">
        <f ca="1">I411*('A1'!I43+$C411*('A1'!I41-'A1'!I43))</f>
        <v>677.00247832412117</v>
      </c>
      <c r="AI411" s="217">
        <f ca="1">J411*('A1'!J43+$C411*('A1'!J41-'A1'!J43))</f>
        <v>681.30399607149252</v>
      </c>
      <c r="AJ411" s="217">
        <f ca="1">(U411-Z411)*DCF!$H$40</f>
        <v>183.28342236694198</v>
      </c>
      <c r="AK411" s="217">
        <f ca="1">(V411-AA411)*DCF!$H$40</f>
        <v>201.76391330037359</v>
      </c>
      <c r="AL411" s="217">
        <f ca="1">(W411-AB411)*DCF!$H$40</f>
        <v>243.778572499576</v>
      </c>
      <c r="AM411" s="217">
        <f ca="1">(X411-AC411)*DCF!$H$40</f>
        <v>278.32563851610075</v>
      </c>
      <c r="AN411" s="217">
        <f ca="1">(Y411-AD411)*DCF!$H$40</f>
        <v>314.52561067802469</v>
      </c>
      <c r="AO411" s="217">
        <f ca="1">(F411-DCF!$H$7)*DCF!$H$41</f>
        <v>266.18489074685709</v>
      </c>
      <c r="AP411" s="217">
        <f ca="1">(G411-F411)*DCF!$H$41</f>
        <v>205.13118307904423</v>
      </c>
      <c r="AQ411" s="217">
        <f ca="1">(H411-G411)*DCF!$H$41</f>
        <v>191.09473907291417</v>
      </c>
      <c r="AR411" s="217">
        <f ca="1">(I411-H411)*DCF!$H$41</f>
        <v>181.10680859226247</v>
      </c>
      <c r="AS411" s="217">
        <f ca="1">(J411-I411)*DCF!$H$41</f>
        <v>180.45955155382097</v>
      </c>
      <c r="AT411" s="217">
        <f ca="1">(U411-Z411)*(1-DCF!$H$40)+Z411-AE411-AO411</f>
        <v>24.321480738951379</v>
      </c>
      <c r="AU411" s="217">
        <f ca="1">(V411-AA411)*(1-DCF!$H$40)+AA411-AF411-AP411</f>
        <v>112.67840231738629</v>
      </c>
      <c r="AV411" s="217">
        <f ca="1">(W411-AB411)*(1-DCF!$H$40)+AB411-AG411-AQ411</f>
        <v>288.57461856244356</v>
      </c>
      <c r="AW411" s="217">
        <f ca="1">(X411-AC411)*(1-DCF!$H$40)+AC411-AH411-AR411</f>
        <v>446.86514386013766</v>
      </c>
      <c r="AX411" s="217">
        <f ca="1">(Y411-AD411)*(1-DCF!$H$40)+AD411-AI411-AS411</f>
        <v>569.48623323783113</v>
      </c>
      <c r="AY411" s="218">
        <f t="shared" ref="AY411:AY474" ca="1" si="93">0.0925+$E411*(0.1125-0.0925)</f>
        <v>0.10483096020881552</v>
      </c>
      <c r="AZ411" s="219">
        <f t="shared" ref="AZ411:AZ474" ca="1" si="94">10+$E411*(14-10)</f>
        <v>12.466192041763104</v>
      </c>
      <c r="BA411" s="217">
        <f ca="1">SUMPRODUCT(AT411:AX411,(1+$AY411)^(-{1,2,3,4,5}))</f>
        <v>974.15666802086753</v>
      </c>
      <c r="BB411" s="217">
        <f t="shared" ref="BB411:BB474" ca="1" si="95">Y411*$AZ411</f>
        <v>21763.171292736395</v>
      </c>
      <c r="BC411" s="217">
        <f t="shared" ref="BC411:BC474" ca="1" si="96">BB411*(1+$AY411)^(-5)</f>
        <v>13220.351472868142</v>
      </c>
      <c r="BD411" s="217">
        <f t="shared" ref="BD411:BD474" ca="1" si="97">BA411+BC411</f>
        <v>14194.508140889009</v>
      </c>
      <c r="BE411" s="217">
        <f ca="1">BD411-(DCF!$J$48-DCF!$J$51)</f>
        <v>13632.36814088901</v>
      </c>
      <c r="BF411" s="220">
        <f ca="1">BE411/DCF!$J$55</f>
        <v>550.14275745940404</v>
      </c>
    </row>
    <row r="412" spans="1:58" ht="15" customHeight="1">
      <c r="A412">
        <v>386</v>
      </c>
      <c r="B412" s="215">
        <f t="shared" ca="1" si="84"/>
        <v>0.36782056644514882</v>
      </c>
      <c r="C412" s="216">
        <f t="shared" ca="1" si="85"/>
        <v>0.42884762238186003</v>
      </c>
      <c r="D412" s="215">
        <f t="shared" ca="1" si="86"/>
        <v>0.62005879362447935</v>
      </c>
      <c r="E412" s="216">
        <f t="shared" ca="1" si="87"/>
        <v>0.5641438274066084</v>
      </c>
      <c r="F412" s="217">
        <f ca="1">DCF!$H$7*(1+('A1'!F14+$C412*('A1'!F12-'A1'!F14)))</f>
        <v>6262.6314152212708</v>
      </c>
      <c r="G412" s="217">
        <f ca="1">F412*(1+('A1'!G14+$C412*('A1'!G12-'A1'!G14)))</f>
        <v>7041.2464889752846</v>
      </c>
      <c r="H412" s="217">
        <f ca="1">G412*(1+('A1'!H14+$C412*('A1'!H12-'A1'!H14)))</f>
        <v>7785.8596494262665</v>
      </c>
      <c r="I412" s="217">
        <f ca="1">H412*(1+('A1'!I14+$C412*('A1'!I12-'A1'!I14)))</f>
        <v>8475.6578977945592</v>
      </c>
      <c r="J412" s="217">
        <f ca="1">I412*(1+('A1'!J14+$C412*('A1'!J12-'A1'!J14)))</f>
        <v>9153.8743943156733</v>
      </c>
      <c r="K412" s="216">
        <f ca="1">'A1'!F21+$C412*('A1'!F19-'A1'!F21)</f>
        <v>0.3564133807689977</v>
      </c>
      <c r="L412" s="216">
        <f ca="1">'A1'!G21+$C412*('A1'!G19-'A1'!G21)</f>
        <v>0.35283642832136053</v>
      </c>
      <c r="M412" s="216">
        <f ca="1">'A1'!H21+$C412*('A1'!H19-'A1'!H21)</f>
        <v>0.34354795209754191</v>
      </c>
      <c r="N412" s="216">
        <f ca="1">'A1'!I21+$C412*('A1'!I19-'A1'!I21)</f>
        <v>0.3385479520975419</v>
      </c>
      <c r="O412" s="216">
        <f ca="1">'A1'!J21+$C412*('A1'!J19-'A1'!J21)</f>
        <v>0.3335479520975419</v>
      </c>
      <c r="P412" s="216">
        <f ca="1">'A1'!F28+$C412*('A1'!F26-'A1'!F28)</f>
        <v>0.44927880944045351</v>
      </c>
      <c r="Q412" s="216">
        <f ca="1">'A1'!G28+$C412*('A1'!G26-'A1'!G28)</f>
        <v>0.44570185699281628</v>
      </c>
      <c r="R412" s="216">
        <f ca="1">'A1'!H28+$C412*('A1'!H26-'A1'!H28)</f>
        <v>0.43926914265708844</v>
      </c>
      <c r="S412" s="216">
        <f ca="1">'A1'!I28+$C412*('A1'!I26-'A1'!I28)</f>
        <v>0.4371249045451791</v>
      </c>
      <c r="T412" s="216">
        <f ca="1">'A1'!J28+$C412*('A1'!J26-'A1'!J28)</f>
        <v>0.43498066643326982</v>
      </c>
      <c r="U412" s="217">
        <f t="shared" ca="1" si="88"/>
        <v>1216.8781938171296</v>
      </c>
      <c r="V412" s="217">
        <f t="shared" ca="1" si="89"/>
        <v>1418.5415911944931</v>
      </c>
      <c r="W412" s="217">
        <f t="shared" ca="1" si="90"/>
        <v>1690.9556184950914</v>
      </c>
      <c r="X412" s="217">
        <f t="shared" ca="1" si="91"/>
        <v>1901.3201242858145</v>
      </c>
      <c r="Y412" s="217">
        <f t="shared" ca="1" si="92"/>
        <v>2118.8599518476776</v>
      </c>
      <c r="Z412" s="217">
        <f ca="1">F412*('A1'!F35+$C412*('A1'!F33-'A1'!F35))</f>
        <v>362.32931195191833</v>
      </c>
      <c r="AA412" s="217">
        <f ca="1">G412*('A1'!G35+$C412*('A1'!G33-'A1'!G35))</f>
        <v>406.36106416245093</v>
      </c>
      <c r="AB412" s="217">
        <f ca="1">H412*('A1'!H35+$C412*('A1'!H33-'A1'!H35))</f>
        <v>430.42315757816749</v>
      </c>
      <c r="AC412" s="217">
        <f ca="1">I412*('A1'!I35+$C412*('A1'!I33-'A1'!I35))</f>
        <v>447.97096922098967</v>
      </c>
      <c r="AD412" s="217">
        <f ca="1">J412*('A1'!J35+$C412*('A1'!J33-'A1'!J35))</f>
        <v>465.50955884666411</v>
      </c>
      <c r="AE412" s="217">
        <f ca="1">F412*('A1'!F43+$C412*('A1'!F41-'A1'!F43))</f>
        <v>635.17516382890801</v>
      </c>
      <c r="AF412" s="217">
        <f ca="1">G412*('A1'!G43+$C412*('A1'!G41-'A1'!G43))</f>
        <v>704.05658269309924</v>
      </c>
      <c r="AG412" s="217">
        <f ca="1">H412*('A1'!H43+$C412*('A1'!H41-'A1'!H43))</f>
        <v>700.65210422982193</v>
      </c>
      <c r="AH412" s="217">
        <f ca="1">I412*('A1'!I43+$C412*('A1'!I41-'A1'!I43))</f>
        <v>677.97069947479008</v>
      </c>
      <c r="AI412" s="217">
        <f ca="1">J412*('A1'!J43+$C412*('A1'!J41-'A1'!J43))</f>
        <v>686.4520910529543</v>
      </c>
      <c r="AJ412" s="217">
        <f ca="1">(U412-Z412)*DCF!$H$40</f>
        <v>206.80082941138113</v>
      </c>
      <c r="AK412" s="217">
        <f ca="1">(V412-AA412)*DCF!$H$40</f>
        <v>244.94768754175419</v>
      </c>
      <c r="AL412" s="217">
        <f ca="1">(W412-AB412)*DCF!$H$40</f>
        <v>305.04885554189553</v>
      </c>
      <c r="AM412" s="217">
        <f ca="1">(X412-AC412)*DCF!$H$40</f>
        <v>351.71049552568758</v>
      </c>
      <c r="AN412" s="217">
        <f ca="1">(Y412-AD412)*DCF!$H$40</f>
        <v>400.11079510624529</v>
      </c>
      <c r="AO412" s="217">
        <f ca="1">(F412-DCF!$H$7)*DCF!$H$41</f>
        <v>297.65529454636845</v>
      </c>
      <c r="AP412" s="217">
        <f ca="1">(G412-F412)*DCF!$H$41</f>
        <v>258.3735977666218</v>
      </c>
      <c r="AQ412" s="217">
        <f ca="1">(H412-G412)*DCF!$H$41</f>
        <v>247.09049143181096</v>
      </c>
      <c r="AR412" s="217">
        <f ca="1">(I412-H412)*DCF!$H$41</f>
        <v>228.90085380023862</v>
      </c>
      <c r="AS412" s="217">
        <f ca="1">(J412-I412)*DCF!$H$41</f>
        <v>225.05759543796714</v>
      </c>
      <c r="AT412" s="217">
        <f ca="1">(U412-Z412)*(1-DCF!$H$40)+Z412-AE412-AO412</f>
        <v>77.246906030472076</v>
      </c>
      <c r="AU412" s="217">
        <f ca="1">(V412-AA412)*(1-DCF!$H$40)+AA412-AF412-AP412</f>
        <v>211.1637231930178</v>
      </c>
      <c r="AV412" s="217">
        <f ca="1">(W412-AB412)*(1-DCF!$H$40)+AB412-AG412-AQ412</f>
        <v>438.16416729156288</v>
      </c>
      <c r="AW412" s="217">
        <f ca="1">(X412-AC412)*(1-DCF!$H$40)+AC412-AH412-AR412</f>
        <v>642.73807548509831</v>
      </c>
      <c r="AX412" s="217">
        <f ca="1">(Y412-AD412)*(1-DCF!$H$40)+AD412-AI412-AS412</f>
        <v>807.23947025051098</v>
      </c>
      <c r="AY412" s="218">
        <f t="shared" ca="1" si="93"/>
        <v>0.10378287654813217</v>
      </c>
      <c r="AZ412" s="219">
        <f t="shared" ca="1" si="94"/>
        <v>12.256575309626434</v>
      </c>
      <c r="BA412" s="217">
        <f ca="1">SUMPRODUCT(AT412:AX412,(1+$AY412)^(-{1,2,3,4,5}))</f>
        <v>1494.8445007463779</v>
      </c>
      <c r="BB412" s="217">
        <f t="shared" ca="1" si="95"/>
        <v>25969.9665703725</v>
      </c>
      <c r="BC412" s="217">
        <f t="shared" ca="1" si="96"/>
        <v>15850.870894453608</v>
      </c>
      <c r="BD412" s="217">
        <f t="shared" ca="1" si="97"/>
        <v>17345.715395199986</v>
      </c>
      <c r="BE412" s="217">
        <f ca="1">BD412-(DCF!$J$48-DCF!$J$51)</f>
        <v>16783.575395199987</v>
      </c>
      <c r="BF412" s="220">
        <f ca="1">BE412/DCF!$J$55</f>
        <v>677.31170054368783</v>
      </c>
    </row>
    <row r="413" spans="1:58" ht="15" customHeight="1">
      <c r="A413">
        <v>387</v>
      </c>
      <c r="B413" s="215">
        <f t="shared" ca="1" si="84"/>
        <v>0.20332683231221993</v>
      </c>
      <c r="C413" s="216">
        <f t="shared" ca="1" si="85"/>
        <v>0.31884701058048193</v>
      </c>
      <c r="D413" s="215">
        <f t="shared" ca="1" si="86"/>
        <v>0.83422800115060658</v>
      </c>
      <c r="E413" s="216">
        <f t="shared" ca="1" si="87"/>
        <v>0.71210071305281653</v>
      </c>
      <c r="F413" s="217">
        <f ca="1">DCF!$H$7*(1+('A1'!F14+$C413*('A1'!F12-'A1'!F14)))</f>
        <v>6197.7068101236173</v>
      </c>
      <c r="G413" s="217">
        <f ca="1">F413*(1+('A1'!G14+$C413*('A1'!G12-'A1'!G14)))</f>
        <v>6865.9872620603655</v>
      </c>
      <c r="H413" s="217">
        <f ca="1">G413*(1+('A1'!H14+$C413*('A1'!H12-'A1'!H14)))</f>
        <v>7493.8825618782939</v>
      </c>
      <c r="I413" s="217">
        <f ca="1">H413*(1+('A1'!I14+$C413*('A1'!I12-'A1'!I14)))</f>
        <v>8083.6228746968582</v>
      </c>
      <c r="J413" s="217">
        <f ca="1">I413*(1+('A1'!J14+$C413*('A1'!J12-'A1'!J14)))</f>
        <v>8668.2247476096982</v>
      </c>
      <c r="K413" s="216">
        <f ca="1">'A1'!F21+$C413*('A1'!F19-'A1'!F21)</f>
        <v>0.3624634144180735</v>
      </c>
      <c r="L413" s="216">
        <f ca="1">'A1'!G21+$C413*('A1'!G19-'A1'!G21)</f>
        <v>0.36108647420646384</v>
      </c>
      <c r="M413" s="216">
        <f ca="1">'A1'!H21+$C413*('A1'!H19-'A1'!H21)</f>
        <v>0.35289800410065902</v>
      </c>
      <c r="N413" s="216">
        <f ca="1">'A1'!I21+$C413*('A1'!I19-'A1'!I21)</f>
        <v>0.34789800410065902</v>
      </c>
      <c r="O413" s="216">
        <f ca="1">'A1'!J21+$C413*('A1'!J19-'A1'!J21)</f>
        <v>0.34289800410065902</v>
      </c>
      <c r="P413" s="216">
        <f ca="1">'A1'!F28+$C413*('A1'!F26-'A1'!F28)</f>
        <v>0.45202882473548794</v>
      </c>
      <c r="Q413" s="216">
        <f ca="1">'A1'!G28+$C413*('A1'!G26-'A1'!G28)</f>
        <v>0.45065188452387833</v>
      </c>
      <c r="R413" s="216">
        <f ca="1">'A1'!H28+$C413*('A1'!H26-'A1'!H28)</f>
        <v>0.44586917936517112</v>
      </c>
      <c r="S413" s="216">
        <f ca="1">'A1'!I28+$C413*('A1'!I26-'A1'!I28)</f>
        <v>0.44427494431226872</v>
      </c>
      <c r="T413" s="216">
        <f ca="1">'A1'!J28+$C413*('A1'!J26-'A1'!J28)</f>
        <v>0.44268070925936631</v>
      </c>
      <c r="U413" s="217">
        <f t="shared" ca="1" si="88"/>
        <v>1149.7227127287556</v>
      </c>
      <c r="V413" s="217">
        <f t="shared" ca="1" si="89"/>
        <v>1292.6020308920483</v>
      </c>
      <c r="W413" s="217">
        <f t="shared" ca="1" si="90"/>
        <v>1508.0150947030691</v>
      </c>
      <c r="X413" s="217">
        <f t="shared" ca="1" si="91"/>
        <v>1679.9955081900619</v>
      </c>
      <c r="Y413" s="217">
        <f t="shared" ca="1" si="92"/>
        <v>1858.6519032669407</v>
      </c>
      <c r="Z413" s="217">
        <f ca="1">F413*('A1'!F35+$C413*('A1'!F33-'A1'!F35))</f>
        <v>361.98180716310594</v>
      </c>
      <c r="AA413" s="217">
        <f ca="1">G413*('A1'!G35+$C413*('A1'!G33-'A1'!G35))</f>
        <v>403.79921511582648</v>
      </c>
      <c r="AB413" s="217">
        <f ca="1">H413*('A1'!H35+$C413*('A1'!H33-'A1'!H35))</f>
        <v>423.34953113524057</v>
      </c>
      <c r="AC413" s="217">
        <f ca="1">I413*('A1'!I35+$C413*('A1'!I33-'A1'!I35))</f>
        <v>437.92085887333263</v>
      </c>
      <c r="AD413" s="217">
        <f ca="1">J413*('A1'!J35+$C413*('A1'!J33-'A1'!J35))</f>
        <v>452.25453529236182</v>
      </c>
      <c r="AE413" s="217">
        <f ca="1">F413*('A1'!F43+$C413*('A1'!F41-'A1'!F43))</f>
        <v>642.22534333635372</v>
      </c>
      <c r="AF413" s="217">
        <f ca="1">G413*('A1'!G43+$C413*('A1'!G41-'A1'!G43))</f>
        <v>712.96655217523551</v>
      </c>
      <c r="AG413" s="217">
        <f ca="1">H413*('A1'!H43+$C413*('A1'!H41-'A1'!H43))</f>
        <v>703.22859715985737</v>
      </c>
      <c r="AH413" s="217">
        <f ca="1">I413*('A1'!I43+$C413*('A1'!I41-'A1'!I43))</f>
        <v>677.73380850720321</v>
      </c>
      <c r="AI413" s="217">
        <f ca="1">J413*('A1'!J43+$C413*('A1'!J41-'A1'!J43))</f>
        <v>683.40591311134415</v>
      </c>
      <c r="AJ413" s="217">
        <f ca="1">(U413-Z413)*DCF!$H$40</f>
        <v>190.6332991468872</v>
      </c>
      <c r="AK413" s="217">
        <f ca="1">(V413-AA413)*DCF!$H$40</f>
        <v>215.09028141784569</v>
      </c>
      <c r="AL413" s="217">
        <f ca="1">(W413-AB413)*DCF!$H$40</f>
        <v>262.48906638341447</v>
      </c>
      <c r="AM413" s="217">
        <f ca="1">(X413-AC413)*DCF!$H$40</f>
        <v>300.58206513464847</v>
      </c>
      <c r="AN413" s="217">
        <f ca="1">(Y413-AD413)*DCF!$H$40</f>
        <v>340.3481630498481</v>
      </c>
      <c r="AO413" s="217">
        <f ca="1">(F413-DCF!$H$7)*DCF!$H$41</f>
        <v>276.11088272066377</v>
      </c>
      <c r="AP413" s="217">
        <f ca="1">(G413-F413)*DCF!$H$41</f>
        <v>221.76044428668692</v>
      </c>
      <c r="AQ413" s="217">
        <f ca="1">(H413-G413)*DCF!$H$41</f>
        <v>208.35914061171039</v>
      </c>
      <c r="AR413" s="217">
        <f ca="1">(I413-H413)*DCF!$H$41</f>
        <v>195.69788912034909</v>
      </c>
      <c r="AS413" s="217">
        <f ca="1">(J413-I413)*DCF!$H$41</f>
        <v>193.99276260777276</v>
      </c>
      <c r="AT413" s="217">
        <f ca="1">(U413-Z413)*(1-DCF!$H$40)+Z413-AE413-AO413</f>
        <v>40.753187524850887</v>
      </c>
      <c r="AU413" s="217">
        <f ca="1">(V413-AA413)*(1-DCF!$H$40)+AA413-AF413-AP413</f>
        <v>142.78475301228016</v>
      </c>
      <c r="AV413" s="217">
        <f ca="1">(W413-AB413)*(1-DCF!$H$40)+AB413-AG413-AQ413</f>
        <v>333.93829054808668</v>
      </c>
      <c r="AW413" s="217">
        <f ca="1">(X413-AC413)*(1-DCF!$H$40)+AC413-AH413-AR413</f>
        <v>505.98174542786109</v>
      </c>
      <c r="AX413" s="217">
        <f ca="1">(Y413-AD413)*(1-DCF!$H$40)+AD413-AI413-AS413</f>
        <v>640.90506449797567</v>
      </c>
      <c r="AY413" s="218">
        <f t="shared" ca="1" si="93"/>
        <v>0.10674201426105634</v>
      </c>
      <c r="AZ413" s="219">
        <f t="shared" ca="1" si="94"/>
        <v>12.848402852211265</v>
      </c>
      <c r="BA413" s="217">
        <f ca="1">SUMPRODUCT(AT413:AX413,(1+$AY413)^(-{1,2,3,4,5}))</f>
        <v>1122.9539439805583</v>
      </c>
      <c r="BB413" s="217">
        <f t="shared" ca="1" si="95"/>
        <v>23880.708415202858</v>
      </c>
      <c r="BC413" s="217">
        <f t="shared" ca="1" si="96"/>
        <v>14381.865434599302</v>
      </c>
      <c r="BD413" s="217">
        <f t="shared" ca="1" si="97"/>
        <v>15504.819378579859</v>
      </c>
      <c r="BE413" s="217">
        <f ca="1">BD413-(DCF!$J$48-DCF!$J$51)</f>
        <v>14942.67937857986</v>
      </c>
      <c r="BF413" s="220">
        <f ca="1">BE413/DCF!$J$55</f>
        <v>603.02118841016033</v>
      </c>
    </row>
    <row r="414" spans="1:58" ht="15" customHeight="1">
      <c r="A414">
        <v>388</v>
      </c>
      <c r="B414" s="215">
        <f t="shared" ca="1" si="84"/>
        <v>0.32512141757245716</v>
      </c>
      <c r="C414" s="216">
        <f t="shared" ca="1" si="85"/>
        <v>0.40318818036523413</v>
      </c>
      <c r="D414" s="215">
        <f t="shared" ca="1" si="86"/>
        <v>0.17541632786512751</v>
      </c>
      <c r="E414" s="216">
        <f t="shared" ca="1" si="87"/>
        <v>0.29615564139918682</v>
      </c>
      <c r="F414" s="217">
        <f ca="1">DCF!$H$7*(1+('A1'!F14+$C414*('A1'!F12-'A1'!F14)))</f>
        <v>6247.4866890904414</v>
      </c>
      <c r="G414" s="217">
        <f ca="1">F414*(1+('A1'!G14+$C414*('A1'!G12-'A1'!G14)))</f>
        <v>7000.1728089404269</v>
      </c>
      <c r="H414" s="217">
        <f ca="1">G414*(1+('A1'!H14+$C414*('A1'!H12-'A1'!H14)))</f>
        <v>7717.0917512077021</v>
      </c>
      <c r="I414" s="217">
        <f ca="1">H414*(1+('A1'!I14+$C414*('A1'!I12-'A1'!I14)))</f>
        <v>8382.9759550473773</v>
      </c>
      <c r="J414" s="217">
        <f ca="1">I414*(1+('A1'!J14+$C414*('A1'!J12-'A1'!J14)))</f>
        <v>9038.718930295021</v>
      </c>
      <c r="K414" s="216">
        <f ca="1">'A1'!F21+$C414*('A1'!F19-'A1'!F21)</f>
        <v>0.35782465007991215</v>
      </c>
      <c r="L414" s="216">
        <f ca="1">'A1'!G21+$C414*('A1'!G19-'A1'!G21)</f>
        <v>0.35476088647260745</v>
      </c>
      <c r="M414" s="216">
        <f ca="1">'A1'!H21+$C414*('A1'!H19-'A1'!H21)</f>
        <v>0.34572900466895506</v>
      </c>
      <c r="N414" s="216">
        <f ca="1">'A1'!I21+$C414*('A1'!I19-'A1'!I21)</f>
        <v>0.34072900466895506</v>
      </c>
      <c r="O414" s="216">
        <f ca="1">'A1'!J21+$C414*('A1'!J19-'A1'!J21)</f>
        <v>0.33572900466895506</v>
      </c>
      <c r="P414" s="216">
        <f ca="1">'A1'!F28+$C414*('A1'!F26-'A1'!F28)</f>
        <v>0.44992029549086915</v>
      </c>
      <c r="Q414" s="216">
        <f ca="1">'A1'!G28+$C414*('A1'!G26-'A1'!G28)</f>
        <v>0.44685653188356445</v>
      </c>
      <c r="R414" s="216">
        <f ca="1">'A1'!H28+$C414*('A1'!H26-'A1'!H28)</f>
        <v>0.44080870917808596</v>
      </c>
      <c r="S414" s="216">
        <f ca="1">'A1'!I28+$C414*('A1'!I26-'A1'!I28)</f>
        <v>0.43879276827625979</v>
      </c>
      <c r="T414" s="216">
        <f ca="1">'A1'!J28+$C414*('A1'!J26-'A1'!J28)</f>
        <v>0.43677682737443363</v>
      </c>
      <c r="U414" s="217">
        <f t="shared" ca="1" si="88"/>
        <v>1201.1108934569022</v>
      </c>
      <c r="V414" s="217">
        <f t="shared" ca="1" si="89"/>
        <v>1388.7123537905293</v>
      </c>
      <c r="W414" s="217">
        <f t="shared" ca="1" si="90"/>
        <v>1647.3080476649379</v>
      </c>
      <c r="X414" s="217">
        <f t="shared" ca="1" si="91"/>
        <v>1848.26367601174</v>
      </c>
      <c r="Y414" s="217">
        <f t="shared" ca="1" si="92"/>
        <v>2056.2558424411377</v>
      </c>
      <c r="Z414" s="217">
        <f ca="1">F414*('A1'!F35+$C414*('A1'!F33-'A1'!F35))</f>
        <v>362.25463739527447</v>
      </c>
      <c r="AA414" s="217">
        <f ca="1">G414*('A1'!G35+$C414*('A1'!G33-'A1'!G35))</f>
        <v>405.78684478351767</v>
      </c>
      <c r="AB414" s="217">
        <f ca="1">H414*('A1'!H35+$C414*('A1'!H33-'A1'!H35))</f>
        <v>428.79966308277119</v>
      </c>
      <c r="AC414" s="217">
        <f ca="1">I414*('A1'!I35+$C414*('A1'!I33-'A1'!I35))</f>
        <v>445.65360353641512</v>
      </c>
      <c r="AD414" s="217">
        <f ca="1">J414*('A1'!J35+$C414*('A1'!J33-'A1'!J35))</f>
        <v>462.43660443645985</v>
      </c>
      <c r="AE414" s="217">
        <f ca="1">F414*('A1'!F43+$C414*('A1'!F41-'A1'!F43))</f>
        <v>636.84527999934062</v>
      </c>
      <c r="AF414" s="217">
        <f ca="1">G414*('A1'!G43+$C414*('A1'!G41-'A1'!G43))</f>
        <v>706.23633023038826</v>
      </c>
      <c r="AG414" s="217">
        <f ca="1">H414*('A1'!H43+$C414*('A1'!H41-'A1'!H43))</f>
        <v>701.3942275459741</v>
      </c>
      <c r="AH414" s="217">
        <f ca="1">I414*('A1'!I43+$C414*('A1'!I41-'A1'!I43))</f>
        <v>678.08562698186358</v>
      </c>
      <c r="AI414" s="217">
        <f ca="1">J414*('A1'!J43+$C414*('A1'!J41-'A1'!J43))</f>
        <v>685.93404138470623</v>
      </c>
      <c r="AJ414" s="217">
        <f ca="1">(U414-Z414)*DCF!$H$40</f>
        <v>203.0032139669139</v>
      </c>
      <c r="AK414" s="217">
        <f ca="1">(V414-AA414)*DCF!$H$40</f>
        <v>237.8679731796968</v>
      </c>
      <c r="AL414" s="217">
        <f ca="1">(W414-AB414)*DCF!$H$40</f>
        <v>294.87902906888439</v>
      </c>
      <c r="AM414" s="217">
        <f ca="1">(X414-AC414)*DCF!$H$40</f>
        <v>339.4316375390286</v>
      </c>
      <c r="AN414" s="217">
        <f ca="1">(Y414-AD414)*DCF!$H$40</f>
        <v>385.70425559713203</v>
      </c>
      <c r="AO414" s="217">
        <f ca="1">(F414-DCF!$H$7)*DCF!$H$41</f>
        <v>292.6297080794298</v>
      </c>
      <c r="AP414" s="217">
        <f ca="1">(G414-F414)*DCF!$H$41</f>
        <v>249.76940124855489</v>
      </c>
      <c r="AQ414" s="217">
        <f ca="1">(H414-G414)*DCF!$H$41</f>
        <v>237.90051421372451</v>
      </c>
      <c r="AR414" s="217">
        <f ca="1">(I414-H414)*DCF!$H$41</f>
        <v>220.96527956042863</v>
      </c>
      <c r="AS414" s="217">
        <f ca="1">(J414-I414)*DCF!$H$41</f>
        <v>217.60004068255313</v>
      </c>
      <c r="AT414" s="217">
        <f ca="1">(U414-Z414)*(1-DCF!$H$40)+Z414-AE414-AO414</f>
        <v>68.632691411217877</v>
      </c>
      <c r="AU414" s="217">
        <f ca="1">(V414-AA414)*(1-DCF!$H$40)+AA414-AF414-AP414</f>
        <v>194.83864913188941</v>
      </c>
      <c r="AV414" s="217">
        <f ca="1">(W414-AB414)*(1-DCF!$H$40)+AB414-AG414-AQ414</f>
        <v>413.13427683635496</v>
      </c>
      <c r="AW414" s="217">
        <f ca="1">(X414-AC414)*(1-DCF!$H$40)+AC414-AH414-AR414</f>
        <v>609.78113193041929</v>
      </c>
      <c r="AX414" s="217">
        <f ca="1">(Y414-AD414)*(1-DCF!$H$40)+AD414-AI414-AS414</f>
        <v>767.01750477674636</v>
      </c>
      <c r="AY414" s="218">
        <f t="shared" ca="1" si="93"/>
        <v>9.842311282798373E-2</v>
      </c>
      <c r="AZ414" s="219">
        <f t="shared" ca="1" si="94"/>
        <v>11.184622565596747</v>
      </c>
      <c r="BA414" s="217">
        <f ca="1">SUMPRODUCT(AT414:AX414,(1+$AY414)^(-{1,2,3,4,5}))</f>
        <v>1434.2732925300236</v>
      </c>
      <c r="BB414" s="217">
        <f t="shared" ca="1" si="95"/>
        <v>22998.445496007298</v>
      </c>
      <c r="BC414" s="217">
        <f t="shared" ca="1" si="96"/>
        <v>14383.022801363151</v>
      </c>
      <c r="BD414" s="217">
        <f t="shared" ca="1" si="97"/>
        <v>15817.296093893176</v>
      </c>
      <c r="BE414" s="217">
        <f ca="1">BD414-(DCF!$J$48-DCF!$J$51)</f>
        <v>15255.156093893176</v>
      </c>
      <c r="BF414" s="220">
        <f ca="1">BE414/DCF!$J$55</f>
        <v>615.631382033725</v>
      </c>
    </row>
    <row r="415" spans="1:58" ht="15" customHeight="1">
      <c r="A415">
        <v>389</v>
      </c>
      <c r="B415" s="215">
        <f t="shared" ca="1" si="84"/>
        <v>9.2927694112920456E-2</v>
      </c>
      <c r="C415" s="216">
        <f t="shared" ca="1" si="85"/>
        <v>0.21555474259793087</v>
      </c>
      <c r="D415" s="215">
        <f t="shared" ca="1" si="86"/>
        <v>9.7592703721529506E-2</v>
      </c>
      <c r="E415" s="216">
        <f t="shared" ca="1" si="87"/>
        <v>0.22089896301423589</v>
      </c>
      <c r="F415" s="217">
        <f ca="1">DCF!$H$7*(1+('A1'!F14+$C415*('A1'!F12-'A1'!F14)))</f>
        <v>6136.7416063980481</v>
      </c>
      <c r="G415" s="217">
        <f ca="1">F415*(1+('A1'!G14+$C415*('A1'!G12-'A1'!G14)))</f>
        <v>6703.366666385502</v>
      </c>
      <c r="H415" s="217">
        <f ca="1">G415*(1+('A1'!H14+$C415*('A1'!H12-'A1'!H14)))</f>
        <v>7226.3775216253734</v>
      </c>
      <c r="I415" s="217">
        <f ca="1">H415*(1+('A1'!I14+$C415*('A1'!I12-'A1'!I14)))</f>
        <v>7727.8875928996904</v>
      </c>
      <c r="J415" s="217">
        <f ca="1">I415*(1+('A1'!J14+$C415*('A1'!J12-'A1'!J14)))</f>
        <v>8230.8867700086012</v>
      </c>
      <c r="K415" s="216">
        <f ca="1">'A1'!F21+$C415*('A1'!F19-'A1'!F21)</f>
        <v>0.36814448915711379</v>
      </c>
      <c r="L415" s="216">
        <f ca="1">'A1'!G21+$C415*('A1'!G19-'A1'!G21)</f>
        <v>0.36883339430515522</v>
      </c>
      <c r="M415" s="216">
        <f ca="1">'A1'!H21+$C415*('A1'!H19-'A1'!H21)</f>
        <v>0.36167784687917587</v>
      </c>
      <c r="N415" s="216">
        <f ca="1">'A1'!I21+$C415*('A1'!I19-'A1'!I21)</f>
        <v>0.35667784687917586</v>
      </c>
      <c r="O415" s="216">
        <f ca="1">'A1'!J21+$C415*('A1'!J19-'A1'!J21)</f>
        <v>0.35167784687917586</v>
      </c>
      <c r="P415" s="216">
        <f ca="1">'A1'!F28+$C415*('A1'!F26-'A1'!F28)</f>
        <v>0.45461113143505172</v>
      </c>
      <c r="Q415" s="216">
        <f ca="1">'A1'!G28+$C415*('A1'!G26-'A1'!G28)</f>
        <v>0.45530003658309315</v>
      </c>
      <c r="R415" s="216">
        <f ca="1">'A1'!H28+$C415*('A1'!H26-'A1'!H28)</f>
        <v>0.45206671544412419</v>
      </c>
      <c r="S415" s="216">
        <f ca="1">'A1'!I28+$C415*('A1'!I26-'A1'!I28)</f>
        <v>0.45098894173113452</v>
      </c>
      <c r="T415" s="216">
        <f ca="1">'A1'!J28+$C415*('A1'!J26-'A1'!J28)</f>
        <v>0.44991116801814485</v>
      </c>
      <c r="U415" s="217">
        <f t="shared" ca="1" si="88"/>
        <v>1087.7029576122598</v>
      </c>
      <c r="V415" s="217">
        <f t="shared" ca="1" si="89"/>
        <v>1178.8980971152985</v>
      </c>
      <c r="W415" s="217">
        <f t="shared" ca="1" si="90"/>
        <v>1345.9521081073997</v>
      </c>
      <c r="X415" s="217">
        <f t="shared" ca="1" si="91"/>
        <v>1486.3294380009363</v>
      </c>
      <c r="Y415" s="217">
        <f t="shared" ca="1" si="92"/>
        <v>1633.0983523060163</v>
      </c>
      <c r="Z415" s="217">
        <f ca="1">F415*('A1'!F35+$C415*('A1'!F33-'A1'!F35))</f>
        <v>361.59047759709716</v>
      </c>
      <c r="AA415" s="217">
        <f ca="1">G415*('A1'!G35+$C415*('A1'!G33-'A1'!G35))</f>
        <v>401.15930855277833</v>
      </c>
      <c r="AB415" s="217">
        <f ca="1">H415*('A1'!H35+$C415*('A1'!H33-'A1'!H35))</f>
        <v>416.44817188503868</v>
      </c>
      <c r="AC415" s="217">
        <f ca="1">I415*('A1'!I35+$C415*('A1'!I33-'A1'!I35))</f>
        <v>428.22808653722325</v>
      </c>
      <c r="AD415" s="217">
        <f ca="1">J415*('A1'!J35+$C415*('A1'!J33-'A1'!J35))</f>
        <v>439.63917897173866</v>
      </c>
      <c r="AE415" s="217">
        <f ca="1">F415*('A1'!F43+$C415*('A1'!F41-'A1'!F43))</f>
        <v>648.58550155664238</v>
      </c>
      <c r="AF415" s="217">
        <f ca="1">G415*('A1'!G43+$C415*('A1'!G41-'A1'!G43))</f>
        <v>720.31417996340315</v>
      </c>
      <c r="AG415" s="217">
        <f ca="1">H415*('A1'!H43+$C415*('A1'!H41-'A1'!H43))</f>
        <v>704.2508416400342</v>
      </c>
      <c r="AH415" s="217">
        <f ca="1">I415*('A1'!I43+$C415*('A1'!I41-'A1'!I43))</f>
        <v>675.84692259350732</v>
      </c>
      <c r="AI415" s="217">
        <f ca="1">J415*('A1'!J43+$C415*('A1'!J41-'A1'!J43))</f>
        <v>678.68257553360695</v>
      </c>
      <c r="AJ415" s="217">
        <f ca="1">(U415-Z415)*DCF!$H$40</f>
        <v>175.71922016366935</v>
      </c>
      <c r="AK415" s="217">
        <f ca="1">(V415-AA415)*DCF!$H$40</f>
        <v>188.21278683212986</v>
      </c>
      <c r="AL415" s="217">
        <f ca="1">(W415-AB415)*DCF!$H$40</f>
        <v>224.93995256581138</v>
      </c>
      <c r="AM415" s="217">
        <f ca="1">(X415-AC415)*DCF!$H$40</f>
        <v>256.06052705421854</v>
      </c>
      <c r="AN415" s="217">
        <f ca="1">(Y415-AD415)*DCF!$H$40</f>
        <v>288.81711994689522</v>
      </c>
      <c r="AO415" s="217">
        <f ca="1">(F415-DCF!$H$7)*DCF!$H$41</f>
        <v>255.88034833195144</v>
      </c>
      <c r="AP415" s="217">
        <f ca="1">(G415-F415)*DCF!$H$41</f>
        <v>188.02738383657143</v>
      </c>
      <c r="AQ415" s="217">
        <f ca="1">(H415-G415)*DCF!$H$41</f>
        <v>173.55455974901332</v>
      </c>
      <c r="AR415" s="217">
        <f ca="1">(I415-H415)*DCF!$H$41</f>
        <v>166.41979560785791</v>
      </c>
      <c r="AS415" s="217">
        <f ca="1">(J415-I415)*DCF!$H$41</f>
        <v>166.9139366088589</v>
      </c>
      <c r="AT415" s="217">
        <f ca="1">(U415-Z415)*(1-DCF!$H$40)+Z415-AE415-AO415</f>
        <v>7.5178875599967228</v>
      </c>
      <c r="AU415" s="217">
        <f ca="1">(V415-AA415)*(1-DCF!$H$40)+AA415-AF415-AP415</f>
        <v>82.343746483193939</v>
      </c>
      <c r="AV415" s="217">
        <f ca="1">(W415-AB415)*(1-DCF!$H$40)+AB415-AG415-AQ415</f>
        <v>243.20675415254078</v>
      </c>
      <c r="AW415" s="217">
        <f ca="1">(X415-AC415)*(1-DCF!$H$40)+AC415-AH415-AR415</f>
        <v>388.0021927453526</v>
      </c>
      <c r="AX415" s="217">
        <f ca="1">(Y415-AD415)*(1-DCF!$H$40)+AD415-AI415-AS415</f>
        <v>498.68472021665525</v>
      </c>
      <c r="AY415" s="218">
        <f t="shared" ca="1" si="93"/>
        <v>9.6917979260284712E-2</v>
      </c>
      <c r="AZ415" s="219">
        <f t="shared" ca="1" si="94"/>
        <v>10.883595852056944</v>
      </c>
      <c r="BA415" s="217">
        <f ca="1">SUMPRODUCT(AT415:AX415,(1+$AY415)^(-{1,2,3,4,5}))</f>
        <v>841.57890427885513</v>
      </c>
      <c r="BB415" s="217">
        <f t="shared" ca="1" si="95"/>
        <v>17773.982453158787</v>
      </c>
      <c r="BC415" s="217">
        <f t="shared" ca="1" si="96"/>
        <v>11192.161606425532</v>
      </c>
      <c r="BD415" s="217">
        <f t="shared" ca="1" si="97"/>
        <v>12033.740510704387</v>
      </c>
      <c r="BE415" s="217">
        <f ca="1">BD415-(DCF!$J$48-DCF!$J$51)</f>
        <v>11471.600510704387</v>
      </c>
      <c r="BF415" s="220">
        <f ca="1">BE415/DCF!$J$55</f>
        <v>462.94362595023478</v>
      </c>
    </row>
    <row r="416" spans="1:58" ht="15" customHeight="1">
      <c r="A416">
        <v>390</v>
      </c>
      <c r="B416" s="215">
        <f t="shared" ca="1" si="84"/>
        <v>0.68694478532974157</v>
      </c>
      <c r="C416" s="216">
        <f t="shared" ca="1" si="85"/>
        <v>0.60436429972115868</v>
      </c>
      <c r="D416" s="215">
        <f t="shared" ca="1" si="86"/>
        <v>0.22422538395144331</v>
      </c>
      <c r="E416" s="216">
        <f t="shared" ca="1" si="87"/>
        <v>0.3348323341251882</v>
      </c>
      <c r="F416" s="217">
        <f ca="1">DCF!$H$7*(1+('A1'!F14+$C416*('A1'!F12-'A1'!F14)))</f>
        <v>6366.2249387271422</v>
      </c>
      <c r="G416" s="217">
        <f ca="1">F416*(1+('A1'!G14+$C416*('A1'!G12-'A1'!G14)))</f>
        <v>7325.3262965949516</v>
      </c>
      <c r="H416" s="217">
        <f ca="1">G416*(1+('A1'!H14+$C416*('A1'!H12-'A1'!H14)))</f>
        <v>8267.1241520958774</v>
      </c>
      <c r="I416" s="217">
        <f ca="1">H416*(1+('A1'!I14+$C416*('A1'!I12-'A1'!I14)))</f>
        <v>9130.1522826007076</v>
      </c>
      <c r="J416" s="217">
        <f ca="1">I416*(1+('A1'!J14+$C416*('A1'!J12-'A1'!J14)))</f>
        <v>9972.9155630742498</v>
      </c>
      <c r="K416" s="216">
        <f ca="1">'A1'!F21+$C416*('A1'!F19-'A1'!F21)</f>
        <v>0.34675996351533628</v>
      </c>
      <c r="L416" s="216">
        <f ca="1">'A1'!G21+$C416*('A1'!G19-'A1'!G21)</f>
        <v>0.33967267752091312</v>
      </c>
      <c r="M416" s="216">
        <f ca="1">'A1'!H21+$C416*('A1'!H19-'A1'!H21)</f>
        <v>0.32862903452370151</v>
      </c>
      <c r="N416" s="216">
        <f ca="1">'A1'!I21+$C416*('A1'!I19-'A1'!I21)</f>
        <v>0.32362903452370151</v>
      </c>
      <c r="O416" s="216">
        <f ca="1">'A1'!J21+$C416*('A1'!J19-'A1'!J21)</f>
        <v>0.3186290345237015</v>
      </c>
      <c r="P416" s="216">
        <f ca="1">'A1'!F28+$C416*('A1'!F26-'A1'!F28)</f>
        <v>0.44489089250697106</v>
      </c>
      <c r="Q416" s="216">
        <f ca="1">'A1'!G28+$C416*('A1'!G26-'A1'!G28)</f>
        <v>0.43780360651254785</v>
      </c>
      <c r="R416" s="216">
        <f ca="1">'A1'!H28+$C416*('A1'!H26-'A1'!H28)</f>
        <v>0.42873814201673049</v>
      </c>
      <c r="S416" s="216">
        <f ca="1">'A1'!I28+$C416*('A1'!I26-'A1'!I28)</f>
        <v>0.42571632051812469</v>
      </c>
      <c r="T416" s="216">
        <f ca="1">'A1'!J28+$C416*('A1'!J26-'A1'!J28)</f>
        <v>0.42269449901951894</v>
      </c>
      <c r="U416" s="217">
        <f t="shared" ca="1" si="88"/>
        <v>1326.3975163532393</v>
      </c>
      <c r="V416" s="217">
        <f t="shared" ca="1" si="89"/>
        <v>1630.0588281857142</v>
      </c>
      <c r="W416" s="217">
        <f t="shared" ca="1" si="90"/>
        <v>2005.8756749138097</v>
      </c>
      <c r="X416" s="217">
        <f t="shared" ca="1" si="91"/>
        <v>2288.5150788093406</v>
      </c>
      <c r="Y416" s="217">
        <f t="shared" ca="1" si="92"/>
        <v>2579.7585581278709</v>
      </c>
      <c r="Z416" s="217">
        <f ca="1">F416*('A1'!F35+$C416*('A1'!F33-'A1'!F35))</f>
        <v>362.73590093882251</v>
      </c>
      <c r="AA416" s="217">
        <f ca="1">G416*('A1'!G35+$C416*('A1'!G33-'A1'!G35))</f>
        <v>409.89857341418104</v>
      </c>
      <c r="AB416" s="217">
        <f ca="1">H416*('A1'!H35+$C416*('A1'!H33-'A1'!H35))</f>
        <v>441.06754743797035</v>
      </c>
      <c r="AC416" s="217">
        <f ca="1">I416*('A1'!I35+$C416*('A1'!I33-'A1'!I35))</f>
        <v>463.33357530338287</v>
      </c>
      <c r="AD416" s="217">
        <f ca="1">J416*('A1'!J35+$C416*('A1'!J33-'A1'!J35))</f>
        <v>486.1559819666906</v>
      </c>
      <c r="AE416" s="217">
        <f ca="1">F416*('A1'!F43+$C416*('A1'!F41-'A1'!F43))</f>
        <v>623.33436172076154</v>
      </c>
      <c r="AF416" s="217">
        <f ca="1">G416*('A1'!G43+$C416*('A1'!G41-'A1'!G43))</f>
        <v>687.46172469694864</v>
      </c>
      <c r="AG416" s="217">
        <f ca="1">H416*('A1'!H43+$C416*('A1'!H41-'A1'!H43))</f>
        <v>693.1756215089415</v>
      </c>
      <c r="AH416" s="217">
        <f ca="1">I416*('A1'!I43+$C416*('A1'!I41-'A1'!I43))</f>
        <v>674.23663367531424</v>
      </c>
      <c r="AI416" s="217">
        <f ca="1">J416*('A1'!J43+$C416*('A1'!J41-'A1'!J43))</f>
        <v>686.60780611073596</v>
      </c>
      <c r="AJ416" s="217">
        <f ca="1">(U416-Z416)*DCF!$H$40</f>
        <v>233.20611093028887</v>
      </c>
      <c r="AK416" s="217">
        <f ca="1">(V416-AA416)*DCF!$H$40</f>
        <v>295.278781654711</v>
      </c>
      <c r="AL416" s="217">
        <f ca="1">(W416-AB416)*DCF!$H$40</f>
        <v>378.68356684915307</v>
      </c>
      <c r="AM416" s="217">
        <f ca="1">(X416-AC416)*DCF!$H$40</f>
        <v>441.69392384844173</v>
      </c>
      <c r="AN416" s="217">
        <f ca="1">(Y416-AD416)*DCF!$H$40</f>
        <v>506.65182343100565</v>
      </c>
      <c r="AO416" s="217">
        <f ca="1">(F416-DCF!$H$7)*DCF!$H$41</f>
        <v>332.03149952334678</v>
      </c>
      <c r="AP416" s="217">
        <f ca="1">(G416-F416)*DCF!$H$41</f>
        <v>318.26569611654747</v>
      </c>
      <c r="AQ416" s="217">
        <f ca="1">(H416-G416)*DCF!$H$41</f>
        <v>312.52374696709217</v>
      </c>
      <c r="AR416" s="217">
        <f ca="1">(I416-H416)*DCF!$H$41</f>
        <v>286.38500662110391</v>
      </c>
      <c r="AS416" s="217">
        <f ca="1">(J416-I416)*DCF!$H$41</f>
        <v>279.66037157706279</v>
      </c>
      <c r="AT416" s="217">
        <f ca="1">(U416-Z416)*(1-DCF!$H$40)+Z416-AE416-AO416</f>
        <v>137.82554417884222</v>
      </c>
      <c r="AU416" s="217">
        <f ca="1">(V416-AA416)*(1-DCF!$H$40)+AA416-AF416-AP416</f>
        <v>329.052625717507</v>
      </c>
      <c r="AV416" s="217">
        <f ca="1">(W416-AB416)*(1-DCF!$H$40)+AB416-AG416-AQ416</f>
        <v>621.49273958862295</v>
      </c>
      <c r="AW416" s="217">
        <f ca="1">(X416-AC416)*(1-DCF!$H$40)+AC416-AH416-AR416</f>
        <v>886.19951466448038</v>
      </c>
      <c r="AX416" s="217">
        <f ca="1">(Y416-AD416)*(1-DCF!$H$40)+AD416-AI416-AS416</f>
        <v>1106.8385570090666</v>
      </c>
      <c r="AY416" s="218">
        <f t="shared" ca="1" si="93"/>
        <v>9.9196646682503761E-2</v>
      </c>
      <c r="AZ416" s="219">
        <f t="shared" ca="1" si="94"/>
        <v>11.339329336500754</v>
      </c>
      <c r="BA416" s="217">
        <f ca="1">SUMPRODUCT(AT416:AX416,(1+$AY416)^(-{1,2,3,4,5}))</f>
        <v>2162.5231311680682</v>
      </c>
      <c r="BB416" s="217">
        <f t="shared" ca="1" si="95"/>
        <v>29252.731899268252</v>
      </c>
      <c r="BC416" s="217">
        <f t="shared" ca="1" si="96"/>
        <v>18230.117035712825</v>
      </c>
      <c r="BD416" s="217">
        <f t="shared" ca="1" si="97"/>
        <v>20392.640166880894</v>
      </c>
      <c r="BE416" s="217">
        <f ca="1">BD416-(DCF!$J$48-DCF!$J$51)</f>
        <v>19830.500166880895</v>
      </c>
      <c r="BF416" s="220">
        <f ca="1">BE416/DCF!$J$55</f>
        <v>800.27225870497784</v>
      </c>
    </row>
    <row r="417" spans="1:58" ht="15" customHeight="1">
      <c r="A417">
        <v>391</v>
      </c>
      <c r="B417" s="215">
        <f t="shared" ca="1" si="84"/>
        <v>0.50017512529373287</v>
      </c>
      <c r="C417" s="216">
        <f t="shared" ca="1" si="85"/>
        <v>0.50008757031542661</v>
      </c>
      <c r="D417" s="215">
        <f t="shared" ca="1" si="86"/>
        <v>0.8094371709389877</v>
      </c>
      <c r="E417" s="216">
        <f t="shared" ca="1" si="87"/>
        <v>0.69132312277965147</v>
      </c>
      <c r="F417" s="217">
        <f ca="1">DCF!$H$7*(1+('A1'!F14+$C417*('A1'!F12-'A1'!F14)))</f>
        <v>6304.6786857865991</v>
      </c>
      <c r="G417" s="217">
        <f ca="1">F417*(1+('A1'!G14+$C417*('A1'!G12-'A1'!G14)))</f>
        <v>7155.8931237729676</v>
      </c>
      <c r="H417" s="217">
        <f ca="1">G417*(1+('A1'!H14+$C417*('A1'!H12-'A1'!H14)))</f>
        <v>7978.9022967031997</v>
      </c>
      <c r="I417" s="217">
        <f ca="1">H417*(1+('A1'!I14+$C417*('A1'!I12-'A1'!I14)))</f>
        <v>8736.9608992391823</v>
      </c>
      <c r="J417" s="217">
        <f ca="1">I417*(1+('A1'!J14+$C417*('A1'!J12-'A1'!J14)))</f>
        <v>9479.6561325640396</v>
      </c>
      <c r="K417" s="216">
        <f ca="1">'A1'!F21+$C417*('A1'!F19-'A1'!F21)</f>
        <v>0.35249518363265153</v>
      </c>
      <c r="L417" s="216">
        <f ca="1">'A1'!G21+$C417*('A1'!G19-'A1'!G21)</f>
        <v>0.34749343222634299</v>
      </c>
      <c r="M417" s="216">
        <f ca="1">'A1'!H21+$C417*('A1'!H19-'A1'!H21)</f>
        <v>0.33749255652318871</v>
      </c>
      <c r="N417" s="216">
        <f ca="1">'A1'!I21+$C417*('A1'!I19-'A1'!I21)</f>
        <v>0.33249255652318871</v>
      </c>
      <c r="O417" s="216">
        <f ca="1">'A1'!J21+$C417*('A1'!J19-'A1'!J21)</f>
        <v>0.3274925565231887</v>
      </c>
      <c r="P417" s="216">
        <f ca="1">'A1'!F28+$C417*('A1'!F26-'A1'!F28)</f>
        <v>0.44749781074211437</v>
      </c>
      <c r="Q417" s="216">
        <f ca="1">'A1'!G28+$C417*('A1'!G26-'A1'!G28)</f>
        <v>0.44249605933580582</v>
      </c>
      <c r="R417" s="216">
        <f ca="1">'A1'!H28+$C417*('A1'!H26-'A1'!H28)</f>
        <v>0.43499474578107444</v>
      </c>
      <c r="S417" s="216">
        <f ca="1">'A1'!I28+$C417*('A1'!I26-'A1'!I28)</f>
        <v>0.43249430792949728</v>
      </c>
      <c r="T417" s="216">
        <f ca="1">'A1'!J28+$C417*('A1'!J26-'A1'!J28)</f>
        <v>0.42999387007792017</v>
      </c>
      <c r="U417" s="217">
        <f t="shared" ca="1" si="88"/>
        <v>1260.9799053734139</v>
      </c>
      <c r="V417" s="217">
        <f t="shared" ca="1" si="89"/>
        <v>1502.8127532504841</v>
      </c>
      <c r="W417" s="217">
        <f t="shared" ca="1" si="90"/>
        <v>1815.3015861736551</v>
      </c>
      <c r="X417" s="217">
        <f t="shared" ca="1" si="91"/>
        <v>2053.3005760844808</v>
      </c>
      <c r="Y417" s="217">
        <f t="shared" ca="1" si="92"/>
        <v>2298.9452833008172</v>
      </c>
      <c r="Z417" s="217">
        <f ca="1">F417*('A1'!F35+$C417*('A1'!F33-'A1'!F35))</f>
        <v>362.51626391922355</v>
      </c>
      <c r="AA417" s="217">
        <f ca="1">G417*('A1'!G35+$C417*('A1'!G33-'A1'!G35))</f>
        <v>407.8796416168791</v>
      </c>
      <c r="AB417" s="217">
        <f ca="1">H417*('A1'!H35+$C417*('A1'!H33-'A1'!H35))</f>
        <v>434.84248930542469</v>
      </c>
      <c r="AC417" s="217">
        <f ca="1">I417*('A1'!I35+$C417*('A1'!I33-'A1'!I35))</f>
        <v>454.31278557937571</v>
      </c>
      <c r="AD417" s="217">
        <f ca="1">J417*('A1'!J35+$C417*('A1'!J33-'A1'!J35))</f>
        <v>473.97284499047004</v>
      </c>
      <c r="AE417" s="217">
        <f ca="1">F417*('A1'!F43+$C417*('A1'!F41-'A1'!F43))</f>
        <v>630.45682652463631</v>
      </c>
      <c r="AF417" s="217">
        <f ca="1">G417*('A1'!G43+$C417*('A1'!G41-'A1'!G43))</f>
        <v>697.67764703423404</v>
      </c>
      <c r="AG417" s="217">
        <f ca="1">H417*('A1'!H43+$C417*('A1'!H41-'A1'!H43))</f>
        <v>698.12949593684914</v>
      </c>
      <c r="AH417" s="217">
        <f ca="1">I417*('A1'!I43+$C417*('A1'!I41-'A1'!I43))</f>
        <v>677.08769124627315</v>
      </c>
      <c r="AI417" s="217">
        <f ca="1">J417*('A1'!J43+$C417*('A1'!J41-'A1'!J43))</f>
        <v>687.24601483417462</v>
      </c>
      <c r="AJ417" s="217">
        <f ca="1">(U417-Z417)*DCF!$H$40</f>
        <v>217.42820123191404</v>
      </c>
      <c r="AK417" s="217">
        <f ca="1">(V417-AA417)*DCF!$H$40</f>
        <v>264.97381301533238</v>
      </c>
      <c r="AL417" s="217">
        <f ca="1">(W417-AB417)*DCF!$H$40</f>
        <v>334.0711014421118</v>
      </c>
      <c r="AM417" s="217">
        <f ca="1">(X417-AC417)*DCF!$H$40</f>
        <v>386.95504530223542</v>
      </c>
      <c r="AN417" s="217">
        <f ca="1">(Y417-AD417)*DCF!$H$40</f>
        <v>441.643330071104</v>
      </c>
      <c r="AO417" s="217">
        <f ca="1">(F417-DCF!$H$7)*DCF!$H$41</f>
        <v>311.60815127678239</v>
      </c>
      <c r="AP417" s="217">
        <f ca="1">(G417-F417)*DCF!$H$41</f>
        <v>282.46478167068392</v>
      </c>
      <c r="AQ417" s="217">
        <f ca="1">(H417-G417)*DCF!$H$41</f>
        <v>273.1052199897378</v>
      </c>
      <c r="AR417" s="217">
        <f ca="1">(I417-H417)*DCF!$H$41</f>
        <v>251.55219190765081</v>
      </c>
      <c r="AS417" s="217">
        <f ca="1">(J417-I417)*DCF!$H$41</f>
        <v>246.45405149051646</v>
      </c>
      <c r="AT417" s="217">
        <f ca="1">(U417-Z417)*(1-DCF!$H$40)+Z417-AE417-AO417</f>
        <v>101.48672634008113</v>
      </c>
      <c r="AU417" s="217">
        <f ca="1">(V417-AA417)*(1-DCF!$H$40)+AA417-AF417-AP417</f>
        <v>257.69651153023381</v>
      </c>
      <c r="AV417" s="217">
        <f ca="1">(W417-AB417)*(1-DCF!$H$40)+AB417-AG417-AQ417</f>
        <v>509.99576880495664</v>
      </c>
      <c r="AW417" s="217">
        <f ca="1">(X417-AC417)*(1-DCF!$H$40)+AC417-AH417-AR417</f>
        <v>737.70564762832134</v>
      </c>
      <c r="AX417" s="217">
        <f ca="1">(Y417-AD417)*(1-DCF!$H$40)+AD417-AI417-AS417</f>
        <v>923.6018869050223</v>
      </c>
      <c r="AY417" s="218">
        <f t="shared" ca="1" si="93"/>
        <v>0.10632646245559303</v>
      </c>
      <c r="AZ417" s="219">
        <f t="shared" ca="1" si="94"/>
        <v>12.765292491118606</v>
      </c>
      <c r="BA417" s="217">
        <f ca="1">SUMPRODUCT(AT417:AX417,(1+$AY417)^(-{1,2,3,4,5}))</f>
        <v>1728.6176695407876</v>
      </c>
      <c r="BB417" s="217">
        <f t="shared" ca="1" si="95"/>
        <v>29346.708962412456</v>
      </c>
      <c r="BC417" s="217">
        <f t="shared" ca="1" si="96"/>
        <v>17706.915003657705</v>
      </c>
      <c r="BD417" s="217">
        <f t="shared" ca="1" si="97"/>
        <v>19435.532673198493</v>
      </c>
      <c r="BE417" s="217">
        <f ca="1">BD417-(DCF!$J$48-DCF!$J$51)</f>
        <v>18873.392673198494</v>
      </c>
      <c r="BF417" s="220">
        <f ca="1">BE417/DCF!$J$55</f>
        <v>761.64758613762172</v>
      </c>
    </row>
    <row r="418" spans="1:58" ht="15" customHeight="1">
      <c r="A418">
        <v>392</v>
      </c>
      <c r="B418" s="215">
        <f t="shared" ca="1" si="84"/>
        <v>1.0850257535486296E-2</v>
      </c>
      <c r="C418" s="216">
        <f t="shared" ca="1" si="85"/>
        <v>7.365547344049285E-2</v>
      </c>
      <c r="D418" s="215">
        <f t="shared" ca="1" si="86"/>
        <v>0.5852112157149264</v>
      </c>
      <c r="E418" s="216">
        <f t="shared" ca="1" si="87"/>
        <v>0.54459425547920803</v>
      </c>
      <c r="F418" s="217">
        <f ca="1">DCF!$H$7*(1+('A1'!F14+$C418*('A1'!F12-'A1'!F14)))</f>
        <v>6052.9897629962379</v>
      </c>
      <c r="G418" s="217">
        <f ca="1">F418*(1+('A1'!G14+$C418*('A1'!G12-'A1'!G14)))</f>
        <v>6483.0445227846039</v>
      </c>
      <c r="H418" s="217">
        <f ca="1">G418*(1+('A1'!H14+$C418*('A1'!H12-'A1'!H14)))</f>
        <v>6869.273271699828</v>
      </c>
      <c r="I418" s="217">
        <f ca="1">H418*(1+('A1'!I14+$C418*('A1'!I12-'A1'!I14)))</f>
        <v>7258.273297036545</v>
      </c>
      <c r="J418" s="217">
        <f ca="1">I418*(1+('A1'!J14+$C418*('A1'!J12-'A1'!J14)))</f>
        <v>7658.6097708121324</v>
      </c>
      <c r="K418" s="216">
        <f ca="1">'A1'!F21+$C418*('A1'!F19-'A1'!F21)</f>
        <v>0.37594894896077291</v>
      </c>
      <c r="L418" s="216">
        <f ca="1">'A1'!G21+$C418*('A1'!G19-'A1'!G21)</f>
        <v>0.37947583949196306</v>
      </c>
      <c r="M418" s="216">
        <f ca="1">'A1'!H21+$C418*('A1'!H19-'A1'!H21)</f>
        <v>0.37373928475755813</v>
      </c>
      <c r="N418" s="216">
        <f ca="1">'A1'!I21+$C418*('A1'!I19-'A1'!I21)</f>
        <v>0.36873928475755813</v>
      </c>
      <c r="O418" s="216">
        <f ca="1">'A1'!J21+$C418*('A1'!J19-'A1'!J21)</f>
        <v>0.36373928475755812</v>
      </c>
      <c r="P418" s="216">
        <f ca="1">'A1'!F28+$C418*('A1'!F26-'A1'!F28)</f>
        <v>0.4581586131639877</v>
      </c>
      <c r="Q418" s="216">
        <f ca="1">'A1'!G28+$C418*('A1'!G26-'A1'!G28)</f>
        <v>0.46168550369517786</v>
      </c>
      <c r="R418" s="216">
        <f ca="1">'A1'!H28+$C418*('A1'!H26-'A1'!H28)</f>
        <v>0.46058067159357047</v>
      </c>
      <c r="S418" s="216">
        <f ca="1">'A1'!I28+$C418*('A1'!I26-'A1'!I28)</f>
        <v>0.460212394226368</v>
      </c>
      <c r="T418" s="216">
        <f ca="1">'A1'!J28+$C418*('A1'!J26-'A1'!J28)</f>
        <v>0.45984411685916554</v>
      </c>
      <c r="U418" s="217">
        <f t="shared" ca="1" si="88"/>
        <v>1004.1452282173134</v>
      </c>
      <c r="V418" s="217">
        <f t="shared" ca="1" si="89"/>
        <v>1029.7580840570695</v>
      </c>
      <c r="W418" s="217">
        <f t="shared" ca="1" si="90"/>
        <v>1138.1014954912532</v>
      </c>
      <c r="X418" s="217">
        <f t="shared" ca="1" si="91"/>
        <v>1241.5154609339038</v>
      </c>
      <c r="Y418" s="217">
        <f t="shared" ca="1" si="92"/>
        <v>1351.1058841116001</v>
      </c>
      <c r="Z418" s="217">
        <f ca="1">F418*('A1'!F35+$C418*('A1'!F33-'A1'!F35))</f>
        <v>360.95020664615453</v>
      </c>
      <c r="AA418" s="217">
        <f ca="1">G418*('A1'!G35+$C418*('A1'!G33-'A1'!G35))</f>
        <v>397.17364327603053</v>
      </c>
      <c r="AB418" s="217">
        <f ca="1">H418*('A1'!H35+$C418*('A1'!H33-'A1'!H35))</f>
        <v>406.59084097677874</v>
      </c>
      <c r="AC418" s="217">
        <f ca="1">I418*('A1'!I35+$C418*('A1'!I33-'A1'!I35))</f>
        <v>414.56451255547506</v>
      </c>
      <c r="AD418" s="217">
        <f ca="1">J418*('A1'!J35+$C418*('A1'!J33-'A1'!J35))</f>
        <v>422.11296482269762</v>
      </c>
      <c r="AE418" s="217">
        <f ca="1">F418*('A1'!F43+$C418*('A1'!F41-'A1'!F43))</f>
        <v>656.91215739510733</v>
      </c>
      <c r="AF418" s="217">
        <f ca="1">G418*('A1'!G43+$C418*('A1'!G41-'A1'!G43))</f>
        <v>728.8372101420772</v>
      </c>
      <c r="AG418" s="217">
        <f ca="1">H418*('A1'!H43+$C418*('A1'!H41-'A1'!H43))</f>
        <v>703.56510840281078</v>
      </c>
      <c r="AH418" s="217">
        <f ca="1">I418*('A1'!I43+$C418*('A1'!I41-'A1'!I43))</f>
        <v>670.82455875659173</v>
      </c>
      <c r="AI418" s="217">
        <f ca="1">J418*('A1'!J43+$C418*('A1'!J41-'A1'!J43))</f>
        <v>669.53143087331148</v>
      </c>
      <c r="AJ418" s="217">
        <f ca="1">(U418-Z418)*DCF!$H$40</f>
        <v>155.65319522022043</v>
      </c>
      <c r="AK418" s="217">
        <f ca="1">(V418-AA418)*DCF!$H$40</f>
        <v>153.08543466901142</v>
      </c>
      <c r="AL418" s="217">
        <f ca="1">(W418-AB418)*DCF!$H$40</f>
        <v>177.02557839250281</v>
      </c>
      <c r="AM418" s="217">
        <f ca="1">(X418-AC418)*DCF!$H$40</f>
        <v>200.12212950757976</v>
      </c>
      <c r="AN418" s="217">
        <f ca="1">(Y418-AD418)*DCF!$H$40</f>
        <v>224.81628646791438</v>
      </c>
      <c r="AO418" s="217">
        <f ca="1">(F418-DCF!$H$7)*DCF!$H$41</f>
        <v>228.08835479272943</v>
      </c>
      <c r="AP418" s="217">
        <f ca="1">(G418-F418)*DCF!$H$41</f>
        <v>142.70825118688197</v>
      </c>
      <c r="AQ418" s="217">
        <f ca="1">(H418-G418)*DCF!$H$41</f>
        <v>128.16514190637736</v>
      </c>
      <c r="AR418" s="217">
        <f ca="1">(I418-H418)*DCF!$H$41</f>
        <v>129.08475505485484</v>
      </c>
      <c r="AS418" s="217">
        <f ca="1">(J418-I418)*DCF!$H$41</f>
        <v>132.84661257313363</v>
      </c>
      <c r="AT418" s="217">
        <f ca="1">(U418-Z418)*(1-DCF!$H$40)+Z418-AE418-AO418</f>
        <v>-36.508479190743856</v>
      </c>
      <c r="AU418" s="217">
        <f ca="1">(V418-AA418)*(1-DCF!$H$40)+AA418-AF418-AP418</f>
        <v>5.1271880590988985</v>
      </c>
      <c r="AV418" s="217">
        <f ca="1">(W418-AB418)*(1-DCF!$H$40)+AB418-AG418-AQ418</f>
        <v>129.3456667895623</v>
      </c>
      <c r="AW418" s="217">
        <f ca="1">(X418-AC418)*(1-DCF!$H$40)+AC418-AH418-AR418</f>
        <v>241.48401761487747</v>
      </c>
      <c r="AX418" s="217">
        <f ca="1">(Y418-AD418)*(1-DCF!$H$40)+AD418-AI418-AS418</f>
        <v>323.91155419724066</v>
      </c>
      <c r="AY418" s="218">
        <f t="shared" ca="1" si="93"/>
        <v>0.10339188510958416</v>
      </c>
      <c r="AZ418" s="219">
        <f t="shared" ca="1" si="94"/>
        <v>12.178377021916832</v>
      </c>
      <c r="BA418" s="217">
        <f ca="1">SUMPRODUCT(AT418:AX418,(1+$AY418)^(-{1,2,3,4,5}))</f>
        <v>428.37897965988952</v>
      </c>
      <c r="BB418" s="217">
        <f t="shared" ca="1" si="95"/>
        <v>16454.276853241336</v>
      </c>
      <c r="BC418" s="217">
        <f t="shared" ca="1" si="96"/>
        <v>10060.738761964574</v>
      </c>
      <c r="BD418" s="217">
        <f t="shared" ca="1" si="97"/>
        <v>10489.117741624465</v>
      </c>
      <c r="BE418" s="217">
        <f ca="1">BD418-(DCF!$J$48-DCF!$J$51)</f>
        <v>9926.9777416244651</v>
      </c>
      <c r="BF418" s="220">
        <f ca="1">BE418/DCF!$J$55</f>
        <v>400.6094063462744</v>
      </c>
    </row>
    <row r="419" spans="1:58" ht="15" customHeight="1">
      <c r="A419">
        <v>393</v>
      </c>
      <c r="B419" s="215">
        <f t="shared" ca="1" si="84"/>
        <v>0.29110206273548977</v>
      </c>
      <c r="C419" s="216">
        <f t="shared" ca="1" si="85"/>
        <v>0.38151150882738111</v>
      </c>
      <c r="D419" s="215">
        <f t="shared" ca="1" si="86"/>
        <v>0.25292820432336283</v>
      </c>
      <c r="E419" s="216">
        <f t="shared" ca="1" si="87"/>
        <v>0.35561791597398662</v>
      </c>
      <c r="F419" s="217">
        <f ca="1">DCF!$H$7*(1+('A1'!F14+$C419*('A1'!F12-'A1'!F14)))</f>
        <v>6234.6926753447005</v>
      </c>
      <c r="G419" s="217">
        <f ca="1">F419*(1+('A1'!G14+$C419*('A1'!G12-'A1'!G14)))</f>
        <v>6965.565287312249</v>
      </c>
      <c r="H419" s="217">
        <f ca="1">G419*(1+('A1'!H14+$C419*('A1'!H12-'A1'!H14)))</f>
        <v>7659.3111836156177</v>
      </c>
      <c r="I419" s="217">
        <f ca="1">H419*(1+('A1'!I14+$C419*('A1'!I12-'A1'!I14)))</f>
        <v>8305.2671257579641</v>
      </c>
      <c r="J419" s="217">
        <f ca="1">I419*(1+('A1'!J14+$C419*('A1'!J12-'A1'!J14)))</f>
        <v>8942.3293315112278</v>
      </c>
      <c r="K419" s="216">
        <f ca="1">'A1'!F21+$C419*('A1'!F19-'A1'!F21)</f>
        <v>0.35901686701449403</v>
      </c>
      <c r="L419" s="216">
        <f ca="1">'A1'!G21+$C419*('A1'!G19-'A1'!G21)</f>
        <v>0.35638663683794641</v>
      </c>
      <c r="M419" s="216">
        <f ca="1">'A1'!H21+$C419*('A1'!H19-'A1'!H21)</f>
        <v>0.3475715217496726</v>
      </c>
      <c r="N419" s="216">
        <f ca="1">'A1'!I21+$C419*('A1'!I19-'A1'!I21)</f>
        <v>0.34257152174967259</v>
      </c>
      <c r="O419" s="216">
        <f ca="1">'A1'!J21+$C419*('A1'!J19-'A1'!J21)</f>
        <v>0.33757152174967259</v>
      </c>
      <c r="P419" s="216">
        <f ca="1">'A1'!F28+$C419*('A1'!F26-'A1'!F28)</f>
        <v>0.45046221227931549</v>
      </c>
      <c r="Q419" s="216">
        <f ca="1">'A1'!G28+$C419*('A1'!G26-'A1'!G28)</f>
        <v>0.44783198210276787</v>
      </c>
      <c r="R419" s="216">
        <f ca="1">'A1'!H28+$C419*('A1'!H26-'A1'!H28)</f>
        <v>0.44210930947035715</v>
      </c>
      <c r="S419" s="216">
        <f ca="1">'A1'!I28+$C419*('A1'!I26-'A1'!I28)</f>
        <v>0.44020175192622024</v>
      </c>
      <c r="T419" s="216">
        <f ca="1">'A1'!J28+$C419*('A1'!J26-'A1'!J28)</f>
        <v>0.43829419438208334</v>
      </c>
      <c r="U419" s="217">
        <f t="shared" ca="1" si="88"/>
        <v>1187.8393888268147</v>
      </c>
      <c r="V419" s="217">
        <f t="shared" ca="1" si="89"/>
        <v>1363.7279918086122</v>
      </c>
      <c r="W419" s="217">
        <f t="shared" ca="1" si="90"/>
        <v>1610.8999615651664</v>
      </c>
      <c r="X419" s="217">
        <f t="shared" ca="1" si="91"/>
        <v>1804.1259889756298</v>
      </c>
      <c r="Y419" s="217">
        <f t="shared" ca="1" si="92"/>
        <v>2004.2825808322623</v>
      </c>
      <c r="Z419" s="217">
        <f ca="1">F419*('A1'!F35+$C419*('A1'!F33-'A1'!F35))</f>
        <v>362.18852547245314</v>
      </c>
      <c r="AA419" s="217">
        <f ca="1">G419*('A1'!G35+$C419*('A1'!G33-'A1'!G35))</f>
        <v>405.29061458737817</v>
      </c>
      <c r="AB419" s="217">
        <f ca="1">H419*('A1'!H35+$C419*('A1'!H33-'A1'!H35))</f>
        <v>427.41540198830114</v>
      </c>
      <c r="AC419" s="217">
        <f ca="1">I419*('A1'!I35+$C419*('A1'!I33-'A1'!I35))</f>
        <v>443.68283338561355</v>
      </c>
      <c r="AD419" s="217">
        <f ca="1">J419*('A1'!J35+$C419*('A1'!J33-'A1'!J35))</f>
        <v>459.83122389627442</v>
      </c>
      <c r="AE419" s="217">
        <f ca="1">F419*('A1'!F43+$C419*('A1'!F41-'A1'!F43))</f>
        <v>638.2440540950015</v>
      </c>
      <c r="AF419" s="217">
        <f ca="1">G419*('A1'!G43+$C419*('A1'!G41-'A1'!G43))</f>
        <v>708.02949174997423</v>
      </c>
      <c r="AG419" s="217">
        <f ca="1">H419*('A1'!H43+$C419*('A1'!H41-'A1'!H43))</f>
        <v>701.95363646125293</v>
      </c>
      <c r="AH419" s="217">
        <f ca="1">I419*('A1'!I43+$C419*('A1'!I41-'A1'!I43))</f>
        <v>678.10095221432368</v>
      </c>
      <c r="AI419" s="217">
        <f ca="1">J419*('A1'!J43+$C419*('A1'!J41-'A1'!J43))</f>
        <v>685.40358538664361</v>
      </c>
      <c r="AJ419" s="217">
        <f ca="1">(U419-Z419)*DCF!$H$40</f>
        <v>199.80750893175548</v>
      </c>
      <c r="AK419" s="217">
        <f ca="1">(V419-AA419)*DCF!$H$40</f>
        <v>231.94184528753863</v>
      </c>
      <c r="AL419" s="217">
        <f ca="1">(W419-AB419)*DCF!$H$40</f>
        <v>286.40326341760135</v>
      </c>
      <c r="AM419" s="217">
        <f ca="1">(X419-AC419)*DCF!$H$40</f>
        <v>329.2272436527839</v>
      </c>
      <c r="AN419" s="217">
        <f ca="1">(Y419-AD419)*DCF!$H$40</f>
        <v>373.75722837850907</v>
      </c>
      <c r="AO419" s="217">
        <f ca="1">(F419-DCF!$H$7)*DCF!$H$41</f>
        <v>288.38417588670603</v>
      </c>
      <c r="AP419" s="217">
        <f ca="1">(G419-F419)*DCF!$H$41</f>
        <v>242.53086361747324</v>
      </c>
      <c r="AQ419" s="217">
        <f ca="1">(H419-G419)*DCF!$H$41</f>
        <v>230.21083100731207</v>
      </c>
      <c r="AR419" s="217">
        <f ca="1">(I419-H419)*DCF!$H$41</f>
        <v>214.35233711230916</v>
      </c>
      <c r="AS419" s="217">
        <f ca="1">(J419-I419)*DCF!$H$41</f>
        <v>211.40106279731793</v>
      </c>
      <c r="AT419" s="217">
        <f ca="1">(U419-Z419)*(1-DCF!$H$40)+Z419-AE419-AO419</f>
        <v>61.403649913351558</v>
      </c>
      <c r="AU419" s="217">
        <f ca="1">(V419-AA419)*(1-DCF!$H$40)+AA419-AF419-AP419</f>
        <v>181.22579115362606</v>
      </c>
      <c r="AV419" s="217">
        <f ca="1">(W419-AB419)*(1-DCF!$H$40)+AB419-AG419-AQ419</f>
        <v>392.33223067899996</v>
      </c>
      <c r="AW419" s="217">
        <f ca="1">(X419-AC419)*(1-DCF!$H$40)+AC419-AH419-AR419</f>
        <v>582.44545599621301</v>
      </c>
      <c r="AX419" s="217">
        <f ca="1">(Y419-AD419)*(1-DCF!$H$40)+AD419-AI419-AS419</f>
        <v>733.72070426979167</v>
      </c>
      <c r="AY419" s="218">
        <f t="shared" ca="1" si="93"/>
        <v>9.9612358319479732E-2</v>
      </c>
      <c r="AZ419" s="219">
        <f t="shared" ca="1" si="94"/>
        <v>11.422471663895946</v>
      </c>
      <c r="BA419" s="217">
        <f ca="1">SUMPRODUCT(AT419:AX419,(1+$AY419)^(-{1,2,3,4,5}))</f>
        <v>1355.5627994718875</v>
      </c>
      <c r="BB419" s="217">
        <f t="shared" ca="1" si="95"/>
        <v>22893.860985996751</v>
      </c>
      <c r="BC419" s="217">
        <f t="shared" ca="1" si="96"/>
        <v>14240.360398736178</v>
      </c>
      <c r="BD419" s="217">
        <f t="shared" ca="1" si="97"/>
        <v>15595.923198208066</v>
      </c>
      <c r="BE419" s="217">
        <f ca="1">BD419-(DCF!$J$48-DCF!$J$51)</f>
        <v>15033.783198208066</v>
      </c>
      <c r="BF419" s="220">
        <f ca="1">BE419/DCF!$J$55</f>
        <v>606.69774013084157</v>
      </c>
    </row>
    <row r="420" spans="1:58" ht="15" customHeight="1">
      <c r="A420">
        <v>394</v>
      </c>
      <c r="B420" s="215">
        <f t="shared" ca="1" si="84"/>
        <v>0.19415103769974096</v>
      </c>
      <c r="C420" s="216">
        <f t="shared" ca="1" si="85"/>
        <v>0.31156944466662723</v>
      </c>
      <c r="D420" s="215">
        <f t="shared" ca="1" si="86"/>
        <v>0.57150481142424403</v>
      </c>
      <c r="E420" s="216">
        <f t="shared" ca="1" si="87"/>
        <v>0.53713112624861248</v>
      </c>
      <c r="F420" s="217">
        <f ca="1">DCF!$H$7*(1+('A1'!F14+$C420*('A1'!F12-'A1'!F14)))</f>
        <v>6193.4114422589155</v>
      </c>
      <c r="G420" s="217">
        <f ca="1">F420*(1+('A1'!G14+$C420*('A1'!G12-'A1'!G14)))</f>
        <v>6854.4677933429321</v>
      </c>
      <c r="H420" s="217">
        <f ca="1">G420*(1+('A1'!H14+$C420*('A1'!H12-'A1'!H14)))</f>
        <v>7474.8247371115067</v>
      </c>
      <c r="I420" s="217">
        <f ca="1">H420*(1+('A1'!I14+$C420*('A1'!I12-'A1'!I14)))</f>
        <v>8058.1694032760806</v>
      </c>
      <c r="J420" s="217">
        <f ca="1">I420*(1+('A1'!J14+$C420*('A1'!J12-'A1'!J14)))</f>
        <v>8636.8254290604691</v>
      </c>
      <c r="K420" s="216">
        <f ca="1">'A1'!F21+$C420*('A1'!F19-'A1'!F21)</f>
        <v>0.36286368054333551</v>
      </c>
      <c r="L420" s="216">
        <f ca="1">'A1'!G21+$C420*('A1'!G19-'A1'!G21)</f>
        <v>0.36163229165000299</v>
      </c>
      <c r="M420" s="216">
        <f ca="1">'A1'!H21+$C420*('A1'!H19-'A1'!H21)</f>
        <v>0.35351659720333667</v>
      </c>
      <c r="N420" s="216">
        <f ca="1">'A1'!I21+$C420*('A1'!I19-'A1'!I21)</f>
        <v>0.34851659720333666</v>
      </c>
      <c r="O420" s="216">
        <f ca="1">'A1'!J21+$C420*('A1'!J19-'A1'!J21)</f>
        <v>0.34351659720333666</v>
      </c>
      <c r="P420" s="216">
        <f ca="1">'A1'!F28+$C420*('A1'!F26-'A1'!F28)</f>
        <v>0.45221076388333431</v>
      </c>
      <c r="Q420" s="216">
        <f ca="1">'A1'!G28+$C420*('A1'!G26-'A1'!G28)</f>
        <v>0.45097937499000179</v>
      </c>
      <c r="R420" s="216">
        <f ca="1">'A1'!H28+$C420*('A1'!H26-'A1'!H28)</f>
        <v>0.4463058333200024</v>
      </c>
      <c r="S420" s="216">
        <f ca="1">'A1'!I28+$C420*('A1'!I26-'A1'!I28)</f>
        <v>0.44474798609666927</v>
      </c>
      <c r="T420" s="216">
        <f ca="1">'A1'!J28+$C420*('A1'!J26-'A1'!J28)</f>
        <v>0.44319013887333614</v>
      </c>
      <c r="U420" s="217">
        <f t="shared" ca="1" si="88"/>
        <v>1145.3200518539502</v>
      </c>
      <c r="V420" s="217">
        <f t="shared" ca="1" si="89"/>
        <v>1284.4472958642962</v>
      </c>
      <c r="W420" s="217">
        <f t="shared" ca="1" si="90"/>
        <v>1496.2922481390019</v>
      </c>
      <c r="X420" s="217">
        <f t="shared" ca="1" si="91"/>
        <v>1665.9090094254236</v>
      </c>
      <c r="Y420" s="217">
        <f t="shared" ca="1" si="92"/>
        <v>1842.1766857002979</v>
      </c>
      <c r="Z420" s="217">
        <f ca="1">F420*('A1'!F35+$C420*('A1'!F33-'A1'!F35))</f>
        <v>361.9562977172522</v>
      </c>
      <c r="AA420" s="217">
        <f ca="1">G420*('A1'!G35+$C420*('A1'!G33-'A1'!G35))</f>
        <v>403.62057594869037</v>
      </c>
      <c r="AB420" s="217">
        <f ca="1">H420*('A1'!H35+$C420*('A1'!H33-'A1'!H35))</f>
        <v>422.8712873111462</v>
      </c>
      <c r="AC420" s="217">
        <f ca="1">I420*('A1'!I35+$C420*('A1'!I33-'A1'!I35))</f>
        <v>437.24567299791266</v>
      </c>
      <c r="AD420" s="217">
        <f ca="1">J420*('A1'!J35+$C420*('A1'!J33-'A1'!J35))</f>
        <v>451.37057319600655</v>
      </c>
      <c r="AE420" s="217">
        <f ca="1">F420*('A1'!F43+$C420*('A1'!F41-'A1'!F43))</f>
        <v>642.6817033753498</v>
      </c>
      <c r="AF420" s="217">
        <f ca="1">G420*('A1'!G43+$C420*('A1'!G41-'A1'!G43))</f>
        <v>713.51630089943728</v>
      </c>
      <c r="AG420" s="217">
        <f ca="1">H420*('A1'!H43+$C420*('A1'!H41-'A1'!H43))</f>
        <v>703.34415266543124</v>
      </c>
      <c r="AH420" s="217">
        <f ca="1">I420*('A1'!I43+$C420*('A1'!I41-'A1'!I43))</f>
        <v>677.65231550093586</v>
      </c>
      <c r="AI420" s="217">
        <f ca="1">J420*('A1'!J43+$C420*('A1'!J41-'A1'!J43))</f>
        <v>683.13030702391802</v>
      </c>
      <c r="AJ420" s="217">
        <f ca="1">(U420-Z420)*DCF!$H$40</f>
        <v>189.5740285010809</v>
      </c>
      <c r="AK420" s="217">
        <f ca="1">(V420-AA420)*DCF!$H$40</f>
        <v>213.16006621957658</v>
      </c>
      <c r="AL420" s="217">
        <f ca="1">(W420-AB420)*DCF!$H$40</f>
        <v>259.76787252034109</v>
      </c>
      <c r="AM420" s="217">
        <f ca="1">(X420-AC420)*DCF!$H$40</f>
        <v>297.33652741545768</v>
      </c>
      <c r="AN420" s="217">
        <f ca="1">(Y420-AD420)*DCF!$H$40</f>
        <v>336.5750792260385</v>
      </c>
      <c r="AO420" s="217">
        <f ca="1">(F420-DCF!$H$7)*DCF!$H$41</f>
        <v>274.68551903796072</v>
      </c>
      <c r="AP420" s="217">
        <f ca="1">(G420-F420)*DCF!$H$41</f>
        <v>219.36321747864432</v>
      </c>
      <c r="AQ420" s="217">
        <f ca="1">(H420-G420)*DCF!$H$41</f>
        <v>205.8576321778618</v>
      </c>
      <c r="AR420" s="217">
        <f ca="1">(I420-H420)*DCF!$H$41</f>
        <v>193.57557439547696</v>
      </c>
      <c r="AS420" s="217">
        <f ca="1">(J420-I420)*DCF!$H$41</f>
        <v>192.01970818571863</v>
      </c>
      <c r="AT420" s="217">
        <f ca="1">(U420-Z420)*(1-DCF!$H$40)+Z420-AE420-AO420</f>
        <v>38.378800939558801</v>
      </c>
      <c r="AU420" s="217">
        <f ca="1">(V420-AA420)*(1-DCF!$H$40)+AA420-AF420-AP420</f>
        <v>138.40771126663785</v>
      </c>
      <c r="AV420" s="217">
        <f ca="1">(W420-AB420)*(1-DCF!$H$40)+AB420-AG420-AQ420</f>
        <v>327.32259077536776</v>
      </c>
      <c r="AW420" s="217">
        <f ca="1">(X420-AC420)*(1-DCF!$H$40)+AC420-AH420-AR420</f>
        <v>497.34459211355323</v>
      </c>
      <c r="AX420" s="217">
        <f ca="1">(Y420-AD420)*(1-DCF!$H$40)+AD420-AI420-AS420</f>
        <v>630.45159126462272</v>
      </c>
      <c r="AY420" s="218">
        <f t="shared" ca="1" si="93"/>
        <v>0.10324262252497225</v>
      </c>
      <c r="AZ420" s="219">
        <f t="shared" ca="1" si="94"/>
        <v>12.14852450499445</v>
      </c>
      <c r="BA420" s="217">
        <f ca="1">SUMPRODUCT(AT420:AX420,(1+$AY420)^(-{1,2,3,4,5}))</f>
        <v>1113.7212910705075</v>
      </c>
      <c r="BB420" s="217">
        <f t="shared" ca="1" si="95"/>
        <v>22379.728608759528</v>
      </c>
      <c r="BC420" s="217">
        <f t="shared" ca="1" si="96"/>
        <v>13693.033033284146</v>
      </c>
      <c r="BD420" s="217">
        <f t="shared" ca="1" si="97"/>
        <v>14806.754324354653</v>
      </c>
      <c r="BE420" s="217">
        <f ca="1">BD420-(DCF!$J$48-DCF!$J$51)</f>
        <v>14244.614324354654</v>
      </c>
      <c r="BF420" s="220">
        <f ca="1">BE420/DCF!$J$55</f>
        <v>574.85033578583705</v>
      </c>
    </row>
    <row r="421" spans="1:58" ht="15" customHeight="1">
      <c r="A421">
        <v>395</v>
      </c>
      <c r="B421" s="215">
        <f t="shared" ca="1" si="84"/>
        <v>0.19842941699180117</v>
      </c>
      <c r="C421" s="216">
        <f t="shared" ca="1" si="85"/>
        <v>0.31498366385560472</v>
      </c>
      <c r="D421" s="215">
        <f t="shared" ca="1" si="86"/>
        <v>0.50581386573523246</v>
      </c>
      <c r="E421" s="216">
        <f t="shared" ca="1" si="87"/>
        <v>0.50291543261494853</v>
      </c>
      <c r="F421" s="217">
        <f ca="1">DCF!$H$7*(1+('A1'!F14+$C421*('A1'!F12-'A1'!F14)))</f>
        <v>6195.426584074321</v>
      </c>
      <c r="G421" s="217">
        <f ca="1">F421*(1+('A1'!G14+$C421*('A1'!G12-'A1'!G14)))</f>
        <v>6859.8709038088018</v>
      </c>
      <c r="H421" s="217">
        <f ca="1">G421*(1+('A1'!H14+$C421*('A1'!H12-'A1'!H14)))</f>
        <v>7483.7615942108014</v>
      </c>
      <c r="I421" s="217">
        <f ca="1">H421*(1+('A1'!I14+$C421*('A1'!I12-'A1'!I14)))</f>
        <v>8070.1033120943148</v>
      </c>
      <c r="J421" s="217">
        <f ca="1">I421*(1+('A1'!J14+$C421*('A1'!J12-'A1'!J14)))</f>
        <v>8651.5450273246006</v>
      </c>
      <c r="K421" s="216">
        <f ca="1">'A1'!F21+$C421*('A1'!F19-'A1'!F21)</f>
        <v>0.36267589848794174</v>
      </c>
      <c r="L421" s="216">
        <f ca="1">'A1'!G21+$C421*('A1'!G19-'A1'!G21)</f>
        <v>0.36137622521082963</v>
      </c>
      <c r="M421" s="216">
        <f ca="1">'A1'!H21+$C421*('A1'!H19-'A1'!H21)</f>
        <v>0.35322638857227362</v>
      </c>
      <c r="N421" s="216">
        <f ca="1">'A1'!I21+$C421*('A1'!I19-'A1'!I21)</f>
        <v>0.34822638857227362</v>
      </c>
      <c r="O421" s="216">
        <f ca="1">'A1'!J21+$C421*('A1'!J19-'A1'!J21)</f>
        <v>0.34322638857227361</v>
      </c>
      <c r="P421" s="216">
        <f ca="1">'A1'!F28+$C421*('A1'!F26-'A1'!F28)</f>
        <v>0.45212540840360987</v>
      </c>
      <c r="Q421" s="216">
        <f ca="1">'A1'!G28+$C421*('A1'!G26-'A1'!G28)</f>
        <v>0.45082573512649782</v>
      </c>
      <c r="R421" s="216">
        <f ca="1">'A1'!H28+$C421*('A1'!H26-'A1'!H28)</f>
        <v>0.44610098016866373</v>
      </c>
      <c r="S421" s="216">
        <f ca="1">'A1'!I28+$C421*('A1'!I26-'A1'!I28)</f>
        <v>0.4445260618493857</v>
      </c>
      <c r="T421" s="216">
        <f ca="1">'A1'!J28+$C421*('A1'!J26-'A1'!J28)</f>
        <v>0.44295114353010767</v>
      </c>
      <c r="U421" s="217">
        <f t="shared" ca="1" si="88"/>
        <v>1147.3849066199032</v>
      </c>
      <c r="V421" s="217">
        <f t="shared" ca="1" si="89"/>
        <v>1288.2703080742983</v>
      </c>
      <c r="W421" s="217">
        <f t="shared" ca="1" si="90"/>
        <v>1501.7861308257991</v>
      </c>
      <c r="X421" s="217">
        <f t="shared" ca="1" si="91"/>
        <v>1672.5091362755979</v>
      </c>
      <c r="Y421" s="217">
        <f t="shared" ca="1" si="92"/>
        <v>1849.8947088699172</v>
      </c>
      <c r="Z421" s="217">
        <f ca="1">F421*('A1'!F35+$C421*('A1'!F33-'A1'!F35))</f>
        <v>361.96830422145854</v>
      </c>
      <c r="AA421" s="217">
        <f ca="1">G421*('A1'!G35+$C421*('A1'!G33-'A1'!G35))</f>
        <v>403.70452332756417</v>
      </c>
      <c r="AB421" s="217">
        <f ca="1">H421*('A1'!H35+$C421*('A1'!H33-'A1'!H35))</f>
        <v>423.09580654261788</v>
      </c>
      <c r="AC421" s="217">
        <f ca="1">I421*('A1'!I35+$C421*('A1'!I33-'A1'!I35))</f>
        <v>437.56258359422964</v>
      </c>
      <c r="AD421" s="217">
        <f ca="1">J421*('A1'!J35+$C421*('A1'!J33-'A1'!J35))</f>
        <v>451.78537732155633</v>
      </c>
      <c r="AE421" s="217">
        <f ca="1">F421*('A1'!F43+$C421*('A1'!F41-'A1'!F43))</f>
        <v>642.46776095617236</v>
      </c>
      <c r="AF421" s="217">
        <f ca="1">G421*('A1'!G43+$C421*('A1'!G41-'A1'!G43))</f>
        <v>713.25899945797687</v>
      </c>
      <c r="AG421" s="217">
        <f ca="1">H421*('A1'!H43+$C421*('A1'!H41-'A1'!H43))</f>
        <v>703.29077476931081</v>
      </c>
      <c r="AH421" s="217">
        <f ca="1">I421*('A1'!I43+$C421*('A1'!I41-'A1'!I43))</f>
        <v>677.6915398361748</v>
      </c>
      <c r="AI421" s="217">
        <f ca="1">J421*('A1'!J43+$C421*('A1'!J41-'A1'!J43))</f>
        <v>683.26071518406866</v>
      </c>
      <c r="AJ421" s="217">
        <f ca="1">(U421-Z421)*DCF!$H$40</f>
        <v>190.0708177804236</v>
      </c>
      <c r="AK421" s="217">
        <f ca="1">(V421-AA421)*DCF!$H$40</f>
        <v>214.06491990870967</v>
      </c>
      <c r="AL421" s="217">
        <f ca="1">(W421-AB421)*DCF!$H$40</f>
        <v>261.04305847652989</v>
      </c>
      <c r="AM421" s="217">
        <f ca="1">(X421-AC421)*DCF!$H$40</f>
        <v>298.8570657488911</v>
      </c>
      <c r="AN421" s="217">
        <f ca="1">(Y421-AD421)*DCF!$H$40</f>
        <v>338.34245823470332</v>
      </c>
      <c r="AO421" s="217">
        <f ca="1">(F421-DCF!$H$7)*DCF!$H$41</f>
        <v>275.35421844849998</v>
      </c>
      <c r="AP421" s="217">
        <f ca="1">(G421-F421)*DCF!$H$41</f>
        <v>220.48747216988795</v>
      </c>
      <c r="AQ421" s="217">
        <f ca="1">(H421-G421)*DCF!$H$41</f>
        <v>207.03026145521656</v>
      </c>
      <c r="AR421" s="217">
        <f ca="1">(I421-H421)*DCF!$H$41</f>
        <v>194.5701082305099</v>
      </c>
      <c r="AS421" s="217">
        <f ca="1">(J421-I421)*DCF!$H$41</f>
        <v>192.94410411466822</v>
      </c>
      <c r="AT421" s="217">
        <f ca="1">(U421-Z421)*(1-DCF!$H$40)+Z421-AE421-AO421</f>
        <v>39.492109434807276</v>
      </c>
      <c r="AU421" s="217">
        <f ca="1">(V421-AA421)*(1-DCF!$H$40)+AA421-AF421-AP421</f>
        <v>140.45891653772401</v>
      </c>
      <c r="AV421" s="217">
        <f ca="1">(W421-AB421)*(1-DCF!$H$40)+AB421-AG421-AQ421</f>
        <v>330.42203612474202</v>
      </c>
      <c r="AW421" s="217">
        <f ca="1">(X421-AC421)*(1-DCF!$H$40)+AC421-AH421-AR421</f>
        <v>501.39042246002197</v>
      </c>
      <c r="AX421" s="217">
        <f ca="1">(Y421-AD421)*(1-DCF!$H$40)+AD421-AI421-AS421</f>
        <v>635.34743133647692</v>
      </c>
      <c r="AY421" s="218">
        <f t="shared" ca="1" si="93"/>
        <v>0.10255830865229897</v>
      </c>
      <c r="AZ421" s="219">
        <f t="shared" ca="1" si="94"/>
        <v>12.011661730459794</v>
      </c>
      <c r="BA421" s="217">
        <f ca="1">SUMPRODUCT(AT421:AX421,(1+$AY421)^(-{1,2,3,4,5}))</f>
        <v>1127.1232558127815</v>
      </c>
      <c r="BB421" s="217">
        <f t="shared" ca="1" si="95"/>
        <v>22220.309479912845</v>
      </c>
      <c r="BC421" s="217">
        <f t="shared" ca="1" si="96"/>
        <v>13637.735765909929</v>
      </c>
      <c r="BD421" s="217">
        <f t="shared" ca="1" si="97"/>
        <v>14764.85902172271</v>
      </c>
      <c r="BE421" s="217">
        <f ca="1">BD421-(DCF!$J$48-DCF!$J$51)</f>
        <v>14202.719021722711</v>
      </c>
      <c r="BF421" s="220">
        <f ca="1">BE421/DCF!$J$55</f>
        <v>573.15962459931905</v>
      </c>
    </row>
    <row r="422" spans="1:58" ht="15" customHeight="1">
      <c r="A422">
        <v>396</v>
      </c>
      <c r="B422" s="215">
        <f t="shared" ca="1" si="84"/>
        <v>0.97428941796005153</v>
      </c>
      <c r="C422" s="216">
        <f t="shared" ca="1" si="85"/>
        <v>0.88661882422564919</v>
      </c>
      <c r="D422" s="215">
        <f t="shared" ca="1" si="86"/>
        <v>0.74576467012609726</v>
      </c>
      <c r="E422" s="216">
        <f t="shared" ca="1" si="87"/>
        <v>0.64346435670896618</v>
      </c>
      <c r="F422" s="217">
        <f ca="1">DCF!$H$7*(1+('A1'!F14+$C422*('A1'!F12-'A1'!F14)))</f>
        <v>6532.8173170819928</v>
      </c>
      <c r="G422" s="217">
        <f ca="1">F422*(1+('A1'!G14+$C422*('A1'!G12-'A1'!G14)))</f>
        <v>7793.6041773897423</v>
      </c>
      <c r="H422" s="217">
        <f ca="1">G422*(1+('A1'!H14+$C422*('A1'!H12-'A1'!H14)))</f>
        <v>9081.5786886500919</v>
      </c>
      <c r="I422" s="217">
        <f ca="1">H422*(1+('A1'!I14+$C422*('A1'!I12-'A1'!I14)))</f>
        <v>10260.328498796525</v>
      </c>
      <c r="J422" s="217">
        <f ca="1">I422*(1+('A1'!J14+$C422*('A1'!J12-'A1'!J14)))</f>
        <v>11410.134951020385</v>
      </c>
      <c r="K422" s="216">
        <f ca="1">'A1'!F21+$C422*('A1'!F19-'A1'!F21)</f>
        <v>0.33123596466758931</v>
      </c>
      <c r="L422" s="216">
        <f ca="1">'A1'!G21+$C422*('A1'!G19-'A1'!G21)</f>
        <v>0.31850358818307634</v>
      </c>
      <c r="M422" s="216">
        <f ca="1">'A1'!H21+$C422*('A1'!H19-'A1'!H21)</f>
        <v>0.30463739994081979</v>
      </c>
      <c r="N422" s="216">
        <f ca="1">'A1'!I21+$C422*('A1'!I19-'A1'!I21)</f>
        <v>0.29963739994081978</v>
      </c>
      <c r="O422" s="216">
        <f ca="1">'A1'!J21+$C422*('A1'!J19-'A1'!J21)</f>
        <v>0.29463739994081978</v>
      </c>
      <c r="P422" s="216">
        <f ca="1">'A1'!F28+$C422*('A1'!F26-'A1'!F28)</f>
        <v>0.4378345293943588</v>
      </c>
      <c r="Q422" s="216">
        <f ca="1">'A1'!G28+$C422*('A1'!G26-'A1'!G28)</f>
        <v>0.42510215290984577</v>
      </c>
      <c r="R422" s="216">
        <f ca="1">'A1'!H28+$C422*('A1'!H26-'A1'!H28)</f>
        <v>0.41180287054646109</v>
      </c>
      <c r="S422" s="216">
        <f ca="1">'A1'!I28+$C422*('A1'!I26-'A1'!I28)</f>
        <v>0.40736977642533284</v>
      </c>
      <c r="T422" s="216">
        <f ca="1">'A1'!J28+$C422*('A1'!J26-'A1'!J28)</f>
        <v>0.4029366823042046</v>
      </c>
      <c r="U422" s="217">
        <f t="shared" ca="1" si="88"/>
        <v>1508.6202754172944</v>
      </c>
      <c r="V422" s="217">
        <f t="shared" ca="1" si="89"/>
        <v>1998.2353672769495</v>
      </c>
      <c r="W422" s="217">
        <f t="shared" ca="1" si="90"/>
        <v>2575.1699965020939</v>
      </c>
      <c r="X422" s="217">
        <f t="shared" ca="1" si="91"/>
        <v>3006.2026182732288</v>
      </c>
      <c r="Y422" s="217">
        <f t="shared" ca="1" si="92"/>
        <v>3450.7205342704633</v>
      </c>
      <c r="Z422" s="217">
        <f ca="1">F422*('A1'!F35+$C422*('A1'!F33-'A1'!F35))</f>
        <v>363.00844498215855</v>
      </c>
      <c r="AA422" s="217">
        <f ca="1">G422*('A1'!G35+$C422*('A1'!G33-'A1'!G35))</f>
        <v>414.10389727579002</v>
      </c>
      <c r="AB422" s="217">
        <f ca="1">H422*('A1'!H35+$C422*('A1'!H33-'A1'!H35))</f>
        <v>456.32383650952528</v>
      </c>
      <c r="AC422" s="217">
        <f ca="1">I422*('A1'!I35+$C422*('A1'!I33-'A1'!I35))</f>
        <v>485.9350482529357</v>
      </c>
      <c r="AD422" s="217">
        <f ca="1">J422*('A1'!J35+$C422*('A1'!J33-'A1'!J35))</f>
        <v>517.5702720427854</v>
      </c>
      <c r="AE422" s="217">
        <f ca="1">F422*('A1'!F43+$C422*('A1'!F41-'A1'!F43))</f>
        <v>602.7675287079752</v>
      </c>
      <c r="AF422" s="217">
        <f ca="1">G422*('A1'!G43+$C422*('A1'!G41-'A1'!G43))</f>
        <v>654.41601437151132</v>
      </c>
      <c r="AG422" s="217">
        <f ca="1">H422*('A1'!H43+$C422*('A1'!H41-'A1'!H43))</f>
        <v>671.74931064173165</v>
      </c>
      <c r="AH422" s="217">
        <f ca="1">I422*('A1'!I43+$C422*('A1'!I41-'A1'!I43))</f>
        <v>656.33619374365355</v>
      </c>
      <c r="AI422" s="217">
        <f ca="1">J422*('A1'!J43+$C422*('A1'!J41-'A1'!J43))</f>
        <v>672.83673038329596</v>
      </c>
      <c r="AJ422" s="217">
        <f ca="1">(U422-Z422)*DCF!$H$40</f>
        <v>277.23806296530284</v>
      </c>
      <c r="AK422" s="217">
        <f ca="1">(V422-AA422)*DCF!$H$40</f>
        <v>383.35981574028057</v>
      </c>
      <c r="AL422" s="217">
        <f ca="1">(W422-AB422)*DCF!$H$40</f>
        <v>512.76077071820157</v>
      </c>
      <c r="AM422" s="217">
        <f ca="1">(X422-AC422)*DCF!$H$40</f>
        <v>609.90475194491091</v>
      </c>
      <c r="AN422" s="217">
        <f ca="1">(Y422-AD422)*DCF!$H$40</f>
        <v>709.82236345909803</v>
      </c>
      <c r="AO422" s="217">
        <f ca="1">(F422-DCF!$H$7)*DCF!$H$41</f>
        <v>387.31308038012781</v>
      </c>
      <c r="AP422" s="217">
        <f ca="1">(G422-F422)*DCF!$H$41</f>
        <v>418.37622734942221</v>
      </c>
      <c r="AQ422" s="217">
        <f ca="1">(H422-G422)*DCF!$H$41</f>
        <v>427.39810661715609</v>
      </c>
      <c r="AR422" s="217">
        <f ca="1">(I422-H422)*DCF!$H$41</f>
        <v>391.15326633205495</v>
      </c>
      <c r="AS422" s="217">
        <f ca="1">(J422-I422)*DCF!$H$41</f>
        <v>381.54877783705712</v>
      </c>
      <c r="AT422" s="217">
        <f ca="1">(U422-Z422)*(1-DCF!$H$40)+Z422-AE422-AO422</f>
        <v>241.30160336388855</v>
      </c>
      <c r="AU422" s="217">
        <f ca="1">(V422-AA422)*(1-DCF!$H$40)+AA422-AF422-AP422</f>
        <v>542.08330981573522</v>
      </c>
      <c r="AV422" s="217">
        <f ca="1">(W422-AB422)*(1-DCF!$H$40)+AB422-AG422-AQ422</f>
        <v>963.2618085250042</v>
      </c>
      <c r="AW422" s="217">
        <f ca="1">(X422-AC422)*(1-DCF!$H$40)+AC422-AH422-AR422</f>
        <v>1348.8084062526095</v>
      </c>
      <c r="AX422" s="217">
        <f ca="1">(Y422-AD422)*(1-DCF!$H$40)+AD422-AI422-AS422</f>
        <v>1686.512662591012</v>
      </c>
      <c r="AY422" s="218">
        <f t="shared" ca="1" si="93"/>
        <v>0.10536928713417933</v>
      </c>
      <c r="AZ422" s="219">
        <f t="shared" ca="1" si="94"/>
        <v>12.573857426835865</v>
      </c>
      <c r="BA422" s="217">
        <f ca="1">SUMPRODUCT(AT422:AX422,(1+$AY422)^(-{1,2,3,4,5}))</f>
        <v>3300.6668802996078</v>
      </c>
      <c r="BB422" s="217">
        <f t="shared" ca="1" si="95"/>
        <v>43388.868017771689</v>
      </c>
      <c r="BC422" s="217">
        <f t="shared" ca="1" si="96"/>
        <v>26293.073322279004</v>
      </c>
      <c r="BD422" s="217">
        <f t="shared" ca="1" si="97"/>
        <v>29593.74020257861</v>
      </c>
      <c r="BE422" s="217">
        <f ca="1">BD422-(DCF!$J$48-DCF!$J$51)</f>
        <v>29031.600202578611</v>
      </c>
      <c r="BF422" s="220">
        <f ca="1">BE422/DCF!$J$55</f>
        <v>1171.5884154419584</v>
      </c>
    </row>
    <row r="423" spans="1:58" ht="15" customHeight="1">
      <c r="A423">
        <v>397</v>
      </c>
      <c r="B423" s="215">
        <f t="shared" ca="1" si="84"/>
        <v>0.36285045223046231</v>
      </c>
      <c r="C423" s="216">
        <f t="shared" ca="1" si="85"/>
        <v>0.42594040206962186</v>
      </c>
      <c r="D423" s="215">
        <f t="shared" ca="1" si="86"/>
        <v>1.4543307573803177E-2</v>
      </c>
      <c r="E423" s="216">
        <f t="shared" ca="1" si="87"/>
        <v>8.5273992441433091E-2</v>
      </c>
      <c r="F423" s="217">
        <f ca="1">DCF!$H$7*(1+('A1'!F14+$C423*('A1'!F12-'A1'!F14)))</f>
        <v>6260.9155144856932</v>
      </c>
      <c r="G423" s="217">
        <f ca="1">F423*(1+('A1'!G14+$C423*('A1'!G12-'A1'!G14)))</f>
        <v>7036.5869760894302</v>
      </c>
      <c r="H423" s="217">
        <f ca="1">G423*(1+('A1'!H14+$C423*('A1'!H12-'A1'!H14)))</f>
        <v>7778.0479940470432</v>
      </c>
      <c r="I423" s="217">
        <f ca="1">H423*(1+('A1'!I14+$C423*('A1'!I12-'A1'!I14)))</f>
        <v>8465.1190338405049</v>
      </c>
      <c r="J423" s="217">
        <f ca="1">I423*(1+('A1'!J14+$C423*('A1'!J12-'A1'!J14)))</f>
        <v>9140.7695198714173</v>
      </c>
      <c r="K423" s="216">
        <f ca="1">'A1'!F21+$C423*('A1'!F19-'A1'!F21)</f>
        <v>0.35657327788617083</v>
      </c>
      <c r="L423" s="216">
        <f ca="1">'A1'!G21+$C423*('A1'!G19-'A1'!G21)</f>
        <v>0.3530544698447784</v>
      </c>
      <c r="M423" s="216">
        <f ca="1">'A1'!H21+$C423*('A1'!H19-'A1'!H21)</f>
        <v>0.34379506582408215</v>
      </c>
      <c r="N423" s="216">
        <f ca="1">'A1'!I21+$C423*('A1'!I19-'A1'!I21)</f>
        <v>0.33879506582408214</v>
      </c>
      <c r="O423" s="216">
        <f ca="1">'A1'!J21+$C423*('A1'!J19-'A1'!J21)</f>
        <v>0.33379506582408214</v>
      </c>
      <c r="P423" s="216">
        <f ca="1">'A1'!F28+$C423*('A1'!F26-'A1'!F28)</f>
        <v>0.44935148994825946</v>
      </c>
      <c r="Q423" s="216">
        <f ca="1">'A1'!G28+$C423*('A1'!G26-'A1'!G28)</f>
        <v>0.44583268190686703</v>
      </c>
      <c r="R423" s="216">
        <f ca="1">'A1'!H28+$C423*('A1'!H26-'A1'!H28)</f>
        <v>0.43944357587582272</v>
      </c>
      <c r="S423" s="216">
        <f ca="1">'A1'!I28+$C423*('A1'!I26-'A1'!I28)</f>
        <v>0.4373138738654746</v>
      </c>
      <c r="T423" s="216">
        <f ca="1">'A1'!J28+$C423*('A1'!J26-'A1'!J28)</f>
        <v>0.43518417185512648</v>
      </c>
      <c r="U423" s="217">
        <f t="shared" ca="1" si="88"/>
        <v>1215.0886320428285</v>
      </c>
      <c r="V423" s="217">
        <f t="shared" ca="1" si="89"/>
        <v>1415.1480487086217</v>
      </c>
      <c r="W423" s="217">
        <f t="shared" ca="1" si="90"/>
        <v>1685.9802481129673</v>
      </c>
      <c r="X423" s="217">
        <f t="shared" ca="1" si="91"/>
        <v>1895.2644761406657</v>
      </c>
      <c r="Y423" s="217">
        <f t="shared" ca="1" si="92"/>
        <v>2111.707542679349</v>
      </c>
      <c r="Z423" s="217">
        <f ca="1">F423*('A1'!F35+$C423*('A1'!F33-'A1'!F35))</f>
        <v>362.32104651132175</v>
      </c>
      <c r="AA423" s="217">
        <f ca="1">G423*('A1'!G35+$C423*('A1'!G33-'A1'!G35))</f>
        <v>406.29672565961073</v>
      </c>
      <c r="AB423" s="217">
        <f ca="1">H423*('A1'!H35+$C423*('A1'!H33-'A1'!H35))</f>
        <v>430.24004585390924</v>
      </c>
      <c r="AC423" s="217">
        <f ca="1">I423*('A1'!I35+$C423*('A1'!I33-'A1'!I35))</f>
        <v>447.70926950465451</v>
      </c>
      <c r="AD423" s="217">
        <f ca="1">J423*('A1'!J35+$C423*('A1'!J33-'A1'!J35))</f>
        <v>465.16201657856203</v>
      </c>
      <c r="AE423" s="217">
        <f ca="1">F423*('A1'!F43+$C423*('A1'!F41-'A1'!F43))</f>
        <v>635.36516916214691</v>
      </c>
      <c r="AF423" s="217">
        <f ca="1">G423*('A1'!G43+$C423*('A1'!G41-'A1'!G43))</f>
        <v>704.30666824751563</v>
      </c>
      <c r="AG423" s="217">
        <f ca="1">H423*('A1'!H43+$C423*('A1'!H41-'A1'!H43))</f>
        <v>700.74056822839714</v>
      </c>
      <c r="AH423" s="217">
        <f ca="1">I423*('A1'!I43+$C423*('A1'!I41-'A1'!I43))</f>
        <v>677.98904104540475</v>
      </c>
      <c r="AI423" s="217">
        <f ca="1">J423*('A1'!J43+$C423*('A1'!J41-'A1'!J43))</f>
        <v>686.3994502302354</v>
      </c>
      <c r="AJ423" s="217">
        <f ca="1">(U423-Z423)*DCF!$H$40</f>
        <v>206.36975569862463</v>
      </c>
      <c r="AK423" s="217">
        <f ca="1">(V423-AA423)*DCF!$H$40</f>
        <v>244.14202017786064</v>
      </c>
      <c r="AL423" s="217">
        <f ca="1">(W423-AB423)*DCF!$H$40</f>
        <v>303.88912894669204</v>
      </c>
      <c r="AM423" s="217">
        <f ca="1">(X423-AC423)*DCF!$H$40</f>
        <v>350.30836000591472</v>
      </c>
      <c r="AN423" s="217">
        <f ca="1">(Y423-AD423)*DCF!$H$40</f>
        <v>398.46401731639043</v>
      </c>
      <c r="AO423" s="217">
        <f ca="1">(F423-DCF!$H$7)*DCF!$H$41</f>
        <v>297.08589451623027</v>
      </c>
      <c r="AP423" s="217">
        <f ca="1">(G423-F423)*DCF!$H$41</f>
        <v>257.39679717884275</v>
      </c>
      <c r="AQ423" s="217">
        <f ca="1">(H423-G423)*DCF!$H$41</f>
        <v>246.04449267820593</v>
      </c>
      <c r="AR423" s="217">
        <f ca="1">(I423-H423)*DCF!$H$41</f>
        <v>227.99586401119984</v>
      </c>
      <c r="AS423" s="217">
        <f ca="1">(J423-I423)*DCF!$H$41</f>
        <v>224.20609720140746</v>
      </c>
      <c r="AT423" s="217">
        <f ca="1">(U423-Z423)*(1-DCF!$H$40)+Z423-AE423-AO423</f>
        <v>76.267812665826682</v>
      </c>
      <c r="AU423" s="217">
        <f ca="1">(V423-AA423)*(1-DCF!$H$40)+AA423-AF423-AP423</f>
        <v>209.30256310440251</v>
      </c>
      <c r="AV423" s="217">
        <f ca="1">(W423-AB423)*(1-DCF!$H$40)+AB423-AG423-AQ423</f>
        <v>435.30605825967228</v>
      </c>
      <c r="AW423" s="217">
        <f ca="1">(X423-AC423)*(1-DCF!$H$40)+AC423-AH423-AR423</f>
        <v>638.97121107814644</v>
      </c>
      <c r="AX423" s="217">
        <f ca="1">(Y423-AD423)*(1-DCF!$H$40)+AD423-AI423-AS423</f>
        <v>802.6379779313155</v>
      </c>
      <c r="AY423" s="218">
        <f t="shared" ca="1" si="93"/>
        <v>9.4205479848828655E-2</v>
      </c>
      <c r="AZ423" s="219">
        <f t="shared" ca="1" si="94"/>
        <v>10.341095969765732</v>
      </c>
      <c r="BA423" s="217">
        <f ca="1">SUMPRODUCT(AT423:AX423,(1+$AY423)^(-{1,2,3,4,5}))</f>
        <v>1534.2469389429516</v>
      </c>
      <c r="BB423" s="217">
        <f t="shared" ca="1" si="95"/>
        <v>21837.370358925313</v>
      </c>
      <c r="BC423" s="217">
        <f t="shared" ca="1" si="96"/>
        <v>13922.137305838018</v>
      </c>
      <c r="BD423" s="217">
        <f t="shared" ca="1" si="97"/>
        <v>15456.384244780969</v>
      </c>
      <c r="BE423" s="217">
        <f ca="1">BD423-(DCF!$J$48-DCF!$J$51)</f>
        <v>14894.24424478097</v>
      </c>
      <c r="BF423" s="220">
        <f ca="1">BE423/DCF!$J$55</f>
        <v>601.06655823947756</v>
      </c>
    </row>
    <row r="424" spans="1:58" ht="15" customHeight="1">
      <c r="A424">
        <v>398</v>
      </c>
      <c r="B424" s="215">
        <f t="shared" ca="1" si="84"/>
        <v>0.56020533179366694</v>
      </c>
      <c r="C424" s="216">
        <f t="shared" ca="1" si="85"/>
        <v>0.53106787900255059</v>
      </c>
      <c r="D424" s="215">
        <f t="shared" ca="1" si="86"/>
        <v>0.79689723906872312</v>
      </c>
      <c r="E424" s="216">
        <f t="shared" ca="1" si="87"/>
        <v>0.68132872663881605</v>
      </c>
      <c r="F424" s="217">
        <f ca="1">DCF!$H$7*(1+('A1'!F14+$C424*('A1'!F12-'A1'!F14)))</f>
        <v>6322.9638959720378</v>
      </c>
      <c r="G424" s="217">
        <f ca="1">F424*(1+('A1'!G14+$C424*('A1'!G12-'A1'!G14)))</f>
        <v>7206.0301835168966</v>
      </c>
      <c r="H424" s="217">
        <f ca="1">G424*(1+('A1'!H14+$C424*('A1'!H12-'A1'!H14)))</f>
        <v>8063.8275442192689</v>
      </c>
      <c r="I424" s="217">
        <f ca="1">H424*(1+('A1'!I14+$C424*('A1'!I12-'A1'!I14)))</f>
        <v>8852.438502579811</v>
      </c>
      <c r="J424" s="217">
        <f ca="1">I424*(1+('A1'!J14+$C424*('A1'!J12-'A1'!J14)))</f>
        <v>9624.1476294783934</v>
      </c>
      <c r="K424" s="216">
        <f ca="1">'A1'!F21+$C424*('A1'!F19-'A1'!F21)</f>
        <v>0.35079126665485971</v>
      </c>
      <c r="L424" s="216">
        <f ca="1">'A1'!G21+$C424*('A1'!G19-'A1'!G21)</f>
        <v>0.34516990907480871</v>
      </c>
      <c r="M424" s="216">
        <f ca="1">'A1'!H21+$C424*('A1'!H19-'A1'!H21)</f>
        <v>0.3348592302847832</v>
      </c>
      <c r="N424" s="216">
        <f ca="1">'A1'!I21+$C424*('A1'!I19-'A1'!I21)</f>
        <v>0.3298592302847832</v>
      </c>
      <c r="O424" s="216">
        <f ca="1">'A1'!J21+$C424*('A1'!J19-'A1'!J21)</f>
        <v>0.3248592302847832</v>
      </c>
      <c r="P424" s="216">
        <f ca="1">'A1'!F28+$C424*('A1'!F26-'A1'!F28)</f>
        <v>0.44672330302493624</v>
      </c>
      <c r="Q424" s="216">
        <f ca="1">'A1'!G28+$C424*('A1'!G26-'A1'!G28)</f>
        <v>0.44110194544488524</v>
      </c>
      <c r="R424" s="216">
        <f ca="1">'A1'!H28+$C424*('A1'!H26-'A1'!H28)</f>
        <v>0.43313592725984701</v>
      </c>
      <c r="S424" s="216">
        <f ca="1">'A1'!I28+$C424*('A1'!I26-'A1'!I28)</f>
        <v>0.43048058786483423</v>
      </c>
      <c r="T424" s="216">
        <f ca="1">'A1'!J28+$C424*('A1'!J26-'A1'!J28)</f>
        <v>0.42782524846982151</v>
      </c>
      <c r="U424" s="217">
        <f t="shared" ca="1" si="88"/>
        <v>1280.3080653750119</v>
      </c>
      <c r="V424" s="217">
        <f t="shared" ca="1" si="89"/>
        <v>1540.1314673981758</v>
      </c>
      <c r="W424" s="217">
        <f t="shared" ca="1" si="90"/>
        <v>1870.8470389838624</v>
      </c>
      <c r="X424" s="217">
        <f t="shared" ca="1" si="91"/>
        <v>2121.5770213476062</v>
      </c>
      <c r="Y424" s="217">
        <f t="shared" ca="1" si="92"/>
        <v>2380.2010875270839</v>
      </c>
      <c r="Z424" s="217">
        <f ca="1">F424*('A1'!F35+$C424*('A1'!F33-'A1'!F35))</f>
        <v>362.58821863210437</v>
      </c>
      <c r="AA424" s="217">
        <f ca="1">G424*('A1'!G35+$C424*('A1'!G33-'A1'!G35))</f>
        <v>408.50495972216078</v>
      </c>
      <c r="AB424" s="217">
        <f ca="1">H424*('A1'!H35+$C424*('A1'!H33-'A1'!H35))</f>
        <v>436.72281495709649</v>
      </c>
      <c r="AC424" s="217">
        <f ca="1">I424*('A1'!I35+$C424*('A1'!I33-'A1'!I35))</f>
        <v>457.02648427484212</v>
      </c>
      <c r="AD424" s="217">
        <f ca="1">J424*('A1'!J35+$C424*('A1'!J33-'A1'!J35))</f>
        <v>477.61935922525583</v>
      </c>
      <c r="AE424" s="217">
        <f ca="1">F424*('A1'!F43+$C424*('A1'!F41-'A1'!F43))</f>
        <v>628.36756805205266</v>
      </c>
      <c r="AF424" s="217">
        <f ca="1">G424*('A1'!G43+$C424*('A1'!G41-'A1'!G43))</f>
        <v>694.75228030883943</v>
      </c>
      <c r="AG424" s="217">
        <f ca="1">H424*('A1'!H43+$C424*('A1'!H41-'A1'!H43))</f>
        <v>696.81649947374262</v>
      </c>
      <c r="AH424" s="217">
        <f ca="1">I424*('A1'!I43+$C424*('A1'!I41-'A1'!I43))</f>
        <v>676.43805686028691</v>
      </c>
      <c r="AI424" s="217">
        <f ca="1">J424*('A1'!J43+$C424*('A1'!J41-'A1'!J43))</f>
        <v>687.28563824524736</v>
      </c>
      <c r="AJ424" s="217">
        <f ca="1">(U424-Z424)*DCF!$H$40</f>
        <v>222.08820291178361</v>
      </c>
      <c r="AK424" s="217">
        <f ca="1">(V424-AA424)*DCF!$H$40</f>
        <v>273.85361485759563</v>
      </c>
      <c r="AL424" s="217">
        <f ca="1">(W424-AB424)*DCF!$H$40</f>
        <v>347.05806221447733</v>
      </c>
      <c r="AM424" s="217">
        <f ca="1">(X424-AC424)*DCF!$H$40</f>
        <v>402.82122997160894</v>
      </c>
      <c r="AN424" s="217">
        <f ca="1">(Y424-AD424)*DCF!$H$40</f>
        <v>460.42477824904239</v>
      </c>
      <c r="AO424" s="217">
        <f ca="1">(F424-DCF!$H$7)*DCF!$H$41</f>
        <v>317.67586779137844</v>
      </c>
      <c r="AP424" s="217">
        <f ca="1">(G424-F424)*DCF!$H$41</f>
        <v>293.03441645346538</v>
      </c>
      <c r="AQ424" s="217">
        <f ca="1">(H424-G424)*DCF!$H$41</f>
        <v>284.64924159611672</v>
      </c>
      <c r="AR424" s="217">
        <f ca="1">(I424-H424)*DCF!$H$41</f>
        <v>261.69060607497192</v>
      </c>
      <c r="AS424" s="217">
        <f ca="1">(J424-I424)*DCF!$H$41</f>
        <v>256.08194635224572</v>
      </c>
      <c r="AT424" s="217">
        <f ca="1">(U424-Z424)*(1-DCF!$H$40)+Z424-AE424-AO424</f>
        <v>112.17642661979721</v>
      </c>
      <c r="AU424" s="217">
        <f ca="1">(V424-AA424)*(1-DCF!$H$40)+AA424-AF424-AP424</f>
        <v>278.49115577827536</v>
      </c>
      <c r="AV424" s="217">
        <f ca="1">(W424-AB424)*(1-DCF!$H$40)+AB424-AG424-AQ424</f>
        <v>542.32323569952564</v>
      </c>
      <c r="AW424" s="217">
        <f ca="1">(X424-AC424)*(1-DCF!$H$40)+AC424-AH424-AR424</f>
        <v>780.6271284407386</v>
      </c>
      <c r="AX424" s="217">
        <f ca="1">(Y424-AD424)*(1-DCF!$H$40)+AD424-AI424-AS424</f>
        <v>976.4087246805484</v>
      </c>
      <c r="AY424" s="218">
        <f t="shared" ca="1" si="93"/>
        <v>0.10612657453277632</v>
      </c>
      <c r="AZ424" s="219">
        <f t="shared" ca="1" si="94"/>
        <v>12.725314906555264</v>
      </c>
      <c r="BA424" s="217">
        <f ca="1">SUMPRODUCT(AT424:AX424,(1+$AY424)^(-{1,2,3,4,5}))</f>
        <v>1840.8836467643953</v>
      </c>
      <c r="BB424" s="217">
        <f t="shared" ca="1" si="95"/>
        <v>30288.808379707451</v>
      </c>
      <c r="BC424" s="217">
        <f t="shared" ca="1" si="96"/>
        <v>18291.867890624628</v>
      </c>
      <c r="BD424" s="217">
        <f t="shared" ca="1" si="97"/>
        <v>20132.751537389024</v>
      </c>
      <c r="BE424" s="217">
        <f ca="1">BD424-(DCF!$J$48-DCF!$J$51)</f>
        <v>19570.611537389024</v>
      </c>
      <c r="BF424" s="220">
        <f ca="1">BE424/DCF!$J$55</f>
        <v>789.78429023292927</v>
      </c>
    </row>
    <row r="425" spans="1:58" ht="15" customHeight="1">
      <c r="A425">
        <v>399</v>
      </c>
      <c r="B425" s="215">
        <f t="shared" ca="1" si="84"/>
        <v>0.60637827058002491</v>
      </c>
      <c r="C425" s="216">
        <f t="shared" ca="1" si="85"/>
        <v>0.55636629443877061</v>
      </c>
      <c r="D425" s="215">
        <f t="shared" ca="1" si="86"/>
        <v>0.8332866027844662</v>
      </c>
      <c r="E425" s="216">
        <f t="shared" ca="1" si="87"/>
        <v>0.71128439839910462</v>
      </c>
      <c r="F425" s="217">
        <f ca="1">DCF!$H$7*(1+('A1'!F14+$C425*('A1'!F12-'A1'!F14)))</f>
        <v>6337.8955368501693</v>
      </c>
      <c r="G425" s="217">
        <f ca="1">F425*(1+('A1'!G14+$C425*('A1'!G12-'A1'!G14)))</f>
        <v>7247.0979872177813</v>
      </c>
      <c r="H425" s="217">
        <f ca="1">G425*(1+('A1'!H14+$C425*('A1'!H12-'A1'!H14)))</f>
        <v>8133.6182234144635</v>
      </c>
      <c r="I425" s="217">
        <f ca="1">H425*(1+('A1'!I14+$C425*('A1'!I12-'A1'!I14)))</f>
        <v>8947.5735274058552</v>
      </c>
      <c r="J425" s="217">
        <f ca="1">I425*(1+('A1'!J14+$C425*('A1'!J12-'A1'!J14)))</f>
        <v>9743.4211867124341</v>
      </c>
      <c r="K425" s="216">
        <f ca="1">'A1'!F21+$C425*('A1'!F19-'A1'!F21)</f>
        <v>0.34939985380586763</v>
      </c>
      <c r="L425" s="216">
        <f ca="1">'A1'!G21+$C425*('A1'!G19-'A1'!G21)</f>
        <v>0.34327252791709223</v>
      </c>
      <c r="M425" s="216">
        <f ca="1">'A1'!H21+$C425*('A1'!H19-'A1'!H21)</f>
        <v>0.33270886497270447</v>
      </c>
      <c r="N425" s="216">
        <f ca="1">'A1'!I21+$C425*('A1'!I19-'A1'!I21)</f>
        <v>0.32770886497270446</v>
      </c>
      <c r="O425" s="216">
        <f ca="1">'A1'!J21+$C425*('A1'!J19-'A1'!J21)</f>
        <v>0.32270886497270446</v>
      </c>
      <c r="P425" s="216">
        <f ca="1">'A1'!F28+$C425*('A1'!F26-'A1'!F28)</f>
        <v>0.44609084263903076</v>
      </c>
      <c r="Q425" s="216">
        <f ca="1">'A1'!G28+$C425*('A1'!G26-'A1'!G28)</f>
        <v>0.4399635167502553</v>
      </c>
      <c r="R425" s="216">
        <f ca="1">'A1'!H28+$C425*('A1'!H26-'A1'!H28)</f>
        <v>0.4316180223336738</v>
      </c>
      <c r="S425" s="216">
        <f ca="1">'A1'!I28+$C425*('A1'!I26-'A1'!I28)</f>
        <v>0.42883619086147995</v>
      </c>
      <c r="T425" s="216">
        <f ca="1">'A1'!J28+$C425*('A1'!J26-'A1'!J28)</f>
        <v>0.4260543593892861</v>
      </c>
      <c r="U425" s="217">
        <f t="shared" ca="1" si="88"/>
        <v>1296.1586022462152</v>
      </c>
      <c r="V425" s="217">
        <f t="shared" ca="1" si="89"/>
        <v>1570.9096243926303</v>
      </c>
      <c r="W425" s="217">
        <f t="shared" ca="1" si="90"/>
        <v>1916.8751241736522</v>
      </c>
      <c r="X425" s="217">
        <f t="shared" ca="1" si="91"/>
        <v>2178.3310135341221</v>
      </c>
      <c r="Y425" s="217">
        <f t="shared" ca="1" si="92"/>
        <v>2447.9057226326995</v>
      </c>
      <c r="Z425" s="217">
        <f ca="1">F425*('A1'!F35+$C425*('A1'!F33-'A1'!F35))</f>
        <v>362.6427749391234</v>
      </c>
      <c r="AA425" s="217">
        <f ca="1">G425*('A1'!G35+$C425*('A1'!G33-'A1'!G35))</f>
        <v>408.99966468167213</v>
      </c>
      <c r="AB425" s="217">
        <f ca="1">H425*('A1'!H35+$C425*('A1'!H33-'A1'!H35))</f>
        <v>438.23911206011945</v>
      </c>
      <c r="AC425" s="217">
        <f ca="1">I425*('A1'!I35+$C425*('A1'!I33-'A1'!I35))</f>
        <v>459.2217246576048</v>
      </c>
      <c r="AD425" s="217">
        <f ca="1">J425*('A1'!J35+$C425*('A1'!J33-'A1'!J35))</f>
        <v>480.58065276620744</v>
      </c>
      <c r="AE425" s="217">
        <f ca="1">F425*('A1'!F43+$C425*('A1'!F41-'A1'!F43))</f>
        <v>626.64467996597159</v>
      </c>
      <c r="AF425" s="217">
        <f ca="1">G425*('A1'!G43+$C425*('A1'!G41-'A1'!G43))</f>
        <v>692.29483168963884</v>
      </c>
      <c r="AG425" s="217">
        <f ca="1">H425*('A1'!H43+$C425*('A1'!H41-'A1'!H43))</f>
        <v>695.64542736159206</v>
      </c>
      <c r="AH425" s="217">
        <f ca="1">I425*('A1'!I43+$C425*('A1'!I41-'A1'!I43))</f>
        <v>675.784993635413</v>
      </c>
      <c r="AI425" s="217">
        <f ca="1">J425*('A1'!J43+$C425*('A1'!J41-'A1'!J43))</f>
        <v>687.17601687585989</v>
      </c>
      <c r="AJ425" s="217">
        <f ca="1">(U425-Z425)*DCF!$H$40</f>
        <v>225.91083020831618</v>
      </c>
      <c r="AK425" s="217">
        <f ca="1">(V425-AA425)*DCF!$H$40</f>
        <v>281.18221025005187</v>
      </c>
      <c r="AL425" s="217">
        <f ca="1">(W425-AB425)*DCF!$H$40</f>
        <v>357.82991493147495</v>
      </c>
      <c r="AM425" s="217">
        <f ca="1">(X425-AC425)*DCF!$H$40</f>
        <v>416.02444790811722</v>
      </c>
      <c r="AN425" s="217">
        <f ca="1">(Y425-AD425)*DCF!$H$40</f>
        <v>476.09266690769101</v>
      </c>
      <c r="AO425" s="217">
        <f ca="1">(F425-DCF!$H$7)*DCF!$H$41</f>
        <v>322.63074460315312</v>
      </c>
      <c r="AP425" s="217">
        <f ca="1">(G425-F425)*DCF!$H$41</f>
        <v>301.70737263933853</v>
      </c>
      <c r="AQ425" s="217">
        <f ca="1">(H425-G425)*DCF!$H$41</f>
        <v>294.18056577648076</v>
      </c>
      <c r="AR425" s="217">
        <f ca="1">(I425-H425)*DCF!$H$41</f>
        <v>270.10080770658345</v>
      </c>
      <c r="AS425" s="217">
        <f ca="1">(J425-I425)*DCF!$H$41</f>
        <v>264.09201406515336</v>
      </c>
      <c r="AT425" s="217">
        <f ca="1">(U425-Z425)*(1-DCF!$H$40)+Z425-AE425-AO425</f>
        <v>120.97234746877433</v>
      </c>
      <c r="AU425" s="217">
        <f ca="1">(V425-AA425)*(1-DCF!$H$40)+AA425-AF425-AP425</f>
        <v>295.72520981360111</v>
      </c>
      <c r="AV425" s="217">
        <f ca="1">(W425-AB425)*(1-DCF!$H$40)+AB425-AG425-AQ425</f>
        <v>569.21921610410459</v>
      </c>
      <c r="AW425" s="217">
        <f ca="1">(X425-AC425)*(1-DCF!$H$40)+AC425-AH425-AR425</f>
        <v>816.42076428400856</v>
      </c>
      <c r="AX425" s="217">
        <f ca="1">(Y425-AD425)*(1-DCF!$H$40)+AD425-AI425-AS425</f>
        <v>1020.5450247839951</v>
      </c>
      <c r="AY425" s="218">
        <f t="shared" ca="1" si="93"/>
        <v>0.1067256879679821</v>
      </c>
      <c r="AZ425" s="219">
        <f t="shared" ca="1" si="94"/>
        <v>12.845137593596419</v>
      </c>
      <c r="BA425" s="217">
        <f ca="1">SUMPRODUCT(AT425:AX425,(1+$AY425)^(-{1,2,3,4,5}))</f>
        <v>1929.5098563438507</v>
      </c>
      <c r="BB425" s="217">
        <f t="shared" ca="1" si="95"/>
        <v>31443.685823369098</v>
      </c>
      <c r="BC425" s="217">
        <f t="shared" ca="1" si="96"/>
        <v>18937.973145922828</v>
      </c>
      <c r="BD425" s="217">
        <f t="shared" ca="1" si="97"/>
        <v>20867.483002266679</v>
      </c>
      <c r="BE425" s="217">
        <f ca="1">BD425-(DCF!$J$48-DCF!$J$51)</f>
        <v>20305.34300226668</v>
      </c>
      <c r="BF425" s="220">
        <f ca="1">BE425/DCF!$J$55</f>
        <v>819.43483883186275</v>
      </c>
    </row>
    <row r="426" spans="1:58" ht="15" customHeight="1">
      <c r="A426">
        <v>400</v>
      </c>
      <c r="B426" s="215">
        <f t="shared" ca="1" si="84"/>
        <v>0.77160134743934961</v>
      </c>
      <c r="C426" s="216">
        <f t="shared" ca="1" si="85"/>
        <v>0.66206609184586818</v>
      </c>
      <c r="D426" s="215">
        <f t="shared" ca="1" si="86"/>
        <v>0.86041447261127424</v>
      </c>
      <c r="E426" s="216">
        <f t="shared" ca="1" si="87"/>
        <v>0.73581679899289032</v>
      </c>
      <c r="F426" s="217">
        <f ca="1">DCF!$H$7*(1+('A1'!F14+$C426*('A1'!F12-'A1'!F14)))</f>
        <v>6400.2817135557061</v>
      </c>
      <c r="G426" s="217">
        <f ca="1">F426*(1+('A1'!G14+$C426*('A1'!G12-'A1'!G14)))</f>
        <v>7419.9100414900095</v>
      </c>
      <c r="H426" s="217">
        <f ca="1">G426*(1+('A1'!H14+$C426*('A1'!H12-'A1'!H14)))</f>
        <v>8429.5267531567461</v>
      </c>
      <c r="I426" s="217">
        <f ca="1">H426*(1+('A1'!I14+$C426*('A1'!I12-'A1'!I14)))</f>
        <v>9353.2844358361235</v>
      </c>
      <c r="J426" s="217">
        <f ca="1">I426*(1+('A1'!J14+$C426*('A1'!J12-'A1'!J14)))</f>
        <v>10254.423130692905</v>
      </c>
      <c r="K426" s="216">
        <f ca="1">'A1'!F21+$C426*('A1'!F19-'A1'!F21)</f>
        <v>0.34358636494847727</v>
      </c>
      <c r="L426" s="216">
        <f ca="1">'A1'!G21+$C426*('A1'!G19-'A1'!G21)</f>
        <v>0.33534504311155988</v>
      </c>
      <c r="M426" s="216">
        <f ca="1">'A1'!H21+$C426*('A1'!H19-'A1'!H21)</f>
        <v>0.32372438219310118</v>
      </c>
      <c r="N426" s="216">
        <f ca="1">'A1'!I21+$C426*('A1'!I19-'A1'!I21)</f>
        <v>0.31872438219310117</v>
      </c>
      <c r="O426" s="216">
        <f ca="1">'A1'!J21+$C426*('A1'!J19-'A1'!J21)</f>
        <v>0.31372438219310117</v>
      </c>
      <c r="P426" s="216">
        <f ca="1">'A1'!F28+$C426*('A1'!F26-'A1'!F28)</f>
        <v>0.44344834770385333</v>
      </c>
      <c r="Q426" s="216">
        <f ca="1">'A1'!G28+$C426*('A1'!G26-'A1'!G28)</f>
        <v>0.43520702586693594</v>
      </c>
      <c r="R426" s="216">
        <f ca="1">'A1'!H28+$C426*('A1'!H26-'A1'!H28)</f>
        <v>0.42527603448924794</v>
      </c>
      <c r="S426" s="216">
        <f ca="1">'A1'!I28+$C426*('A1'!I26-'A1'!I28)</f>
        <v>0.4219657040300186</v>
      </c>
      <c r="T426" s="216">
        <f ca="1">'A1'!J28+$C426*('A1'!J26-'A1'!J28)</f>
        <v>0.41865537357078925</v>
      </c>
      <c r="U426" s="217">
        <f t="shared" ca="1" si="88"/>
        <v>1363.0378342334247</v>
      </c>
      <c r="V426" s="217">
        <f t="shared" ca="1" si="89"/>
        <v>1702.483007385566</v>
      </c>
      <c r="W426" s="217">
        <f t="shared" ca="1" si="90"/>
        <v>2115.8077026073338</v>
      </c>
      <c r="X426" s="217">
        <f t="shared" ca="1" si="91"/>
        <v>2425.399380587301</v>
      </c>
      <c r="Y426" s="217">
        <f t="shared" ca="1" si="92"/>
        <v>2744.2912227364468</v>
      </c>
      <c r="Z426" s="217">
        <f ca="1">F426*('A1'!F35+$C426*('A1'!F33-'A1'!F35))</f>
        <v>362.82985530931035</v>
      </c>
      <c r="AA426" s="217">
        <f ca="1">G426*('A1'!G35+$C426*('A1'!G33-'A1'!G35))</f>
        <v>410.90971414220854</v>
      </c>
      <c r="AB426" s="217">
        <f ca="1">H426*('A1'!H35+$C426*('A1'!H33-'A1'!H35))</f>
        <v>444.38166302010535</v>
      </c>
      <c r="AC426" s="217">
        <f ca="1">I426*('A1'!I35+$C426*('A1'!I33-'A1'!I35))</f>
        <v>468.18058761021348</v>
      </c>
      <c r="AD426" s="217">
        <f ca="1">J426*('A1'!J35+$C426*('A1'!J33-'A1'!J35))</f>
        <v>492.77842516354201</v>
      </c>
      <c r="AE426" s="217">
        <f ca="1">F426*('A1'!F43+$C426*('A1'!F41-'A1'!F43))</f>
        <v>619.28279847499959</v>
      </c>
      <c r="AF426" s="217">
        <f ca="1">G426*('A1'!G43+$C426*('A1'!G41-'A1'!G43))</f>
        <v>681.35317526574897</v>
      </c>
      <c r="AG426" s="217">
        <f ca="1">H426*('A1'!H43+$C426*('A1'!H41-'A1'!H43))</f>
        <v>689.76867490641473</v>
      </c>
      <c r="AH426" s="217">
        <f ca="1">I426*('A1'!I43+$C426*('A1'!I41-'A1'!I43))</f>
        <v>671.82478487194339</v>
      </c>
      <c r="AI426" s="217">
        <f ca="1">J426*('A1'!J43+$C426*('A1'!J41-'A1'!J43))</f>
        <v>685.2793771428511</v>
      </c>
      <c r="AJ426" s="217">
        <f ca="1">(U426-Z426)*DCF!$H$40</f>
        <v>242.05033089963567</v>
      </c>
      <c r="AK426" s="217">
        <f ca="1">(V426-AA426)*DCF!$H$40</f>
        <v>312.5607369648925</v>
      </c>
      <c r="AL426" s="217">
        <f ca="1">(W426-AB426)*DCF!$H$40</f>
        <v>404.48510158010924</v>
      </c>
      <c r="AM426" s="217">
        <f ca="1">(X426-AC426)*DCF!$H$40</f>
        <v>473.64694790045519</v>
      </c>
      <c r="AN426" s="217">
        <f ca="1">(Y426-AD426)*DCF!$H$40</f>
        <v>544.86609701264297</v>
      </c>
      <c r="AO426" s="217">
        <f ca="1">(F426-DCF!$H$7)*DCF!$H$41</f>
        <v>343.33281096387481</v>
      </c>
      <c r="AP426" s="217">
        <f ca="1">(G426-F426)*DCF!$H$41</f>
        <v>338.35080818943976</v>
      </c>
      <c r="AQ426" s="217">
        <f ca="1">(H426-G426)*DCF!$H$41</f>
        <v>335.02857952767192</v>
      </c>
      <c r="AR426" s="217">
        <f ca="1">(I426-H426)*DCF!$H$41</f>
        <v>306.53734301300216</v>
      </c>
      <c r="AS426" s="217">
        <f ca="1">(J426-I426)*DCF!$H$41</f>
        <v>299.03151701686966</v>
      </c>
      <c r="AT426" s="217">
        <f ca="1">(U426-Z426)*(1-DCF!$H$40)+Z426-AE426-AO426</f>
        <v>158.37189389491454</v>
      </c>
      <c r="AU426" s="217">
        <f ca="1">(V426-AA426)*(1-DCF!$H$40)+AA426-AF426-AP426</f>
        <v>370.21828696548488</v>
      </c>
      <c r="AV426" s="217">
        <f ca="1">(W426-AB426)*(1-DCF!$H$40)+AB426-AG426-AQ426</f>
        <v>686.52534659313778</v>
      </c>
      <c r="AW426" s="217">
        <f ca="1">(X426-AC426)*(1-DCF!$H$40)+AC426-AH426-AR426</f>
        <v>973.39030480190036</v>
      </c>
      <c r="AX426" s="217">
        <f ca="1">(Y426-AD426)*(1-DCF!$H$40)+AD426-AI426-AS426</f>
        <v>1215.1142315640832</v>
      </c>
      <c r="AY426" s="218">
        <f t="shared" ca="1" si="93"/>
        <v>0.1072163359798578</v>
      </c>
      <c r="AZ426" s="219">
        <f t="shared" ca="1" si="94"/>
        <v>12.943267195971561</v>
      </c>
      <c r="BA426" s="217">
        <f ca="1">SUMPRODUCT(AT426:AX426,(1+$AY426)^(-{1,2,3,4,5}))</f>
        <v>2328.6999041649442</v>
      </c>
      <c r="BB426" s="217">
        <f t="shared" ca="1" si="95"/>
        <v>35520.094559437341</v>
      </c>
      <c r="BC426" s="217">
        <f t="shared" ca="1" si="96"/>
        <v>21345.7633025094</v>
      </c>
      <c r="BD426" s="217">
        <f t="shared" ca="1" si="97"/>
        <v>23674.463206674343</v>
      </c>
      <c r="BE426" s="217">
        <f ca="1">BD426-(DCF!$J$48-DCF!$J$51)</f>
        <v>23112.323206674344</v>
      </c>
      <c r="BF426" s="220">
        <f ca="1">BE426/DCF!$J$55</f>
        <v>932.71228364755768</v>
      </c>
    </row>
    <row r="427" spans="1:58" ht="15" customHeight="1">
      <c r="A427">
        <v>401</v>
      </c>
      <c r="B427" s="215">
        <f t="shared" ca="1" si="84"/>
        <v>4.7840203514609048E-2</v>
      </c>
      <c r="C427" s="216">
        <f t="shared" ca="1" si="85"/>
        <v>0.1546612484021273</v>
      </c>
      <c r="D427" s="215">
        <f t="shared" ca="1" si="86"/>
        <v>0.62720740424854227</v>
      </c>
      <c r="E427" s="216">
        <f t="shared" ca="1" si="87"/>
        <v>0.56826362456270973</v>
      </c>
      <c r="F427" s="217">
        <f ca="1">DCF!$H$7*(1+('A1'!F14+$C427*('A1'!F12-'A1'!F14)))</f>
        <v>6100.8010238964034</v>
      </c>
      <c r="G427" s="217">
        <f ca="1">F427*(1+('A1'!G14+$C427*('A1'!G12-'A1'!G14)))</f>
        <v>6608.3827107215066</v>
      </c>
      <c r="H427" s="217">
        <f ca="1">G427*(1+('A1'!H14+$C427*('A1'!H12-'A1'!H14)))</f>
        <v>7071.6697398522811</v>
      </c>
      <c r="I427" s="217">
        <f ca="1">H427*(1+('A1'!I14+$C427*('A1'!I12-'A1'!I14)))</f>
        <v>7523.687421167675</v>
      </c>
      <c r="J427" s="217">
        <f ca="1">I427*(1+('A1'!J14+$C427*('A1'!J12-'A1'!J14)))</f>
        <v>7981.325394466221</v>
      </c>
      <c r="K427" s="216">
        <f ca="1">'A1'!F21+$C427*('A1'!F19-'A1'!F21)</f>
        <v>0.37149363133788299</v>
      </c>
      <c r="L427" s="216">
        <f ca="1">'A1'!G21+$C427*('A1'!G19-'A1'!G21)</f>
        <v>0.37340040636984045</v>
      </c>
      <c r="M427" s="216">
        <f ca="1">'A1'!H21+$C427*('A1'!H19-'A1'!H21)</f>
        <v>0.36685379388581918</v>
      </c>
      <c r="N427" s="216">
        <f ca="1">'A1'!I21+$C427*('A1'!I19-'A1'!I21)</f>
        <v>0.36185379388581917</v>
      </c>
      <c r="O427" s="216">
        <f ca="1">'A1'!J21+$C427*('A1'!J19-'A1'!J21)</f>
        <v>0.35685379388581917</v>
      </c>
      <c r="P427" s="216">
        <f ca="1">'A1'!F28+$C427*('A1'!F26-'A1'!F28)</f>
        <v>0.45613346878994682</v>
      </c>
      <c r="Q427" s="216">
        <f ca="1">'A1'!G28+$C427*('A1'!G26-'A1'!G28)</f>
        <v>0.45804024382190428</v>
      </c>
      <c r="R427" s="216">
        <f ca="1">'A1'!H28+$C427*('A1'!H26-'A1'!H28)</f>
        <v>0.4557203250958724</v>
      </c>
      <c r="S427" s="216">
        <f ca="1">'A1'!I28+$C427*('A1'!I26-'A1'!I28)</f>
        <v>0.45494701885386174</v>
      </c>
      <c r="T427" s="216">
        <f ca="1">'A1'!J28+$C427*('A1'!J26-'A1'!J28)</f>
        <v>0.45417371261185113</v>
      </c>
      <c r="U427" s="217">
        <f t="shared" ca="1" si="88"/>
        <v>1051.6127640321286</v>
      </c>
      <c r="V427" s="217">
        <f t="shared" ca="1" si="89"/>
        <v>1113.904693003333</v>
      </c>
      <c r="W427" s="217">
        <f t="shared" ca="1" si="90"/>
        <v>1254.6972338638029</v>
      </c>
      <c r="X427" s="217">
        <f t="shared" ca="1" si="91"/>
        <v>1378.333420758604</v>
      </c>
      <c r="Y427" s="217">
        <f t="shared" ca="1" si="92"/>
        <v>1508.250961245747</v>
      </c>
      <c r="Z427" s="217">
        <f ca="1">F427*('A1'!F35+$C427*('A1'!F33-'A1'!F35))</f>
        <v>361.33027392074024</v>
      </c>
      <c r="AA427" s="217">
        <f ca="1">G427*('A1'!G35+$C427*('A1'!G33-'A1'!G35))</f>
        <v>399.49912086514121</v>
      </c>
      <c r="AB427" s="217">
        <f ca="1">H427*('A1'!H35+$C427*('A1'!H33-'A1'!H35))</f>
        <v>412.26933841835273</v>
      </c>
      <c r="AC427" s="217">
        <f ca="1">I427*('A1'!I35+$C427*('A1'!I33-'A1'!I35))</f>
        <v>422.41039575798305</v>
      </c>
      <c r="AD427" s="217">
        <f ca="1">J427*('A1'!J35+$C427*('A1'!J33-'A1'!J35))</f>
        <v>432.14140109716743</v>
      </c>
      <c r="AE427" s="217">
        <f ca="1">F427*('A1'!F43+$C427*('A1'!F41-'A1'!F43))</f>
        <v>652.2169625764285</v>
      </c>
      <c r="AF427" s="217">
        <f ca="1">G427*('A1'!G43+$C427*('A1'!G41-'A1'!G43))</f>
        <v>724.19188653440051</v>
      </c>
      <c r="AG427" s="217">
        <f ca="1">H427*('A1'!H43+$C427*('A1'!H41-'A1'!H43))</f>
        <v>704.24535822563098</v>
      </c>
      <c r="AH427" s="217">
        <f ca="1">I427*('A1'!I43+$C427*('A1'!I41-'A1'!I43))</f>
        <v>674.02350389084802</v>
      </c>
      <c r="AI427" s="217">
        <f ca="1">J427*('A1'!J43+$C427*('A1'!J41-'A1'!J43))</f>
        <v>675.11522427254874</v>
      </c>
      <c r="AJ427" s="217">
        <f ca="1">(U427-Z427)*DCF!$H$40</f>
        <v>167.04836260695598</v>
      </c>
      <c r="AK427" s="217">
        <f ca="1">(V427-AA427)*DCF!$H$40</f>
        <v>172.8861484574424</v>
      </c>
      <c r="AL427" s="217">
        <f ca="1">(W427-AB427)*DCF!$H$40</f>
        <v>203.86755069779895</v>
      </c>
      <c r="AM427" s="217">
        <f ca="1">(X427-AC427)*DCF!$H$40</f>
        <v>231.33337205015027</v>
      </c>
      <c r="AN427" s="217">
        <f ca="1">(Y427-AD427)*DCF!$H$40</f>
        <v>260.41851355595622</v>
      </c>
      <c r="AO427" s="217">
        <f ca="1">(F427-DCF!$H$7)*DCF!$H$41</f>
        <v>243.95391906054516</v>
      </c>
      <c r="AP427" s="217">
        <f ca="1">(G427-F427)*DCF!$H$41</f>
        <v>168.43458469555031</v>
      </c>
      <c r="AQ427" s="217">
        <f ca="1">(H427-G427)*DCF!$H$41</f>
        <v>153.73596087473749</v>
      </c>
      <c r="AR427" s="217">
        <f ca="1">(I427-H427)*DCF!$H$41</f>
        <v>149.99636985255907</v>
      </c>
      <c r="AS427" s="217">
        <f ca="1">(J427-I427)*DCF!$H$41</f>
        <v>151.86139290327475</v>
      </c>
      <c r="AT427" s="217">
        <f ca="1">(U427-Z427)*(1-DCF!$H$40)+Z427-AE427-AO427</f>
        <v>-11.606480211800942</v>
      </c>
      <c r="AU427" s="217">
        <f ca="1">(V427-AA427)*(1-DCF!$H$40)+AA427-AF427-AP427</f>
        <v>48.39207331593974</v>
      </c>
      <c r="AV427" s="217">
        <f ca="1">(W427-AB427)*(1-DCF!$H$40)+AB427-AG427-AQ427</f>
        <v>192.84836406563562</v>
      </c>
      <c r="AW427" s="217">
        <f ca="1">(X427-AC427)*(1-DCF!$H$40)+AC427-AH427-AR427</f>
        <v>322.98017496504667</v>
      </c>
      <c r="AX427" s="217">
        <f ca="1">(Y427-AD427)*(1-DCF!$H$40)+AD427-AI427-AS427</f>
        <v>420.85583051396708</v>
      </c>
      <c r="AY427" s="218">
        <f t="shared" ca="1" si="93"/>
        <v>0.1038652724912542</v>
      </c>
      <c r="AZ427" s="219">
        <f t="shared" ca="1" si="94"/>
        <v>12.27305449825084</v>
      </c>
      <c r="BA427" s="217">
        <f ca="1">SUMPRODUCT(AT427:AX427,(1+$AY427)^(-{1,2,3,4,5}))</f>
        <v>646.8739398500511</v>
      </c>
      <c r="BB427" s="217">
        <f t="shared" ca="1" si="95"/>
        <v>18510.846244408269</v>
      </c>
      <c r="BC427" s="217">
        <f t="shared" ca="1" si="96"/>
        <v>11293.951542214703</v>
      </c>
      <c r="BD427" s="217">
        <f t="shared" ca="1" si="97"/>
        <v>11940.825482064754</v>
      </c>
      <c r="BE427" s="217">
        <f ca="1">BD427-(DCF!$J$48-DCF!$J$51)</f>
        <v>11378.685482064755</v>
      </c>
      <c r="BF427" s="220">
        <f ca="1">BE427/DCF!$J$55</f>
        <v>459.19398175511452</v>
      </c>
    </row>
    <row r="428" spans="1:58" ht="15" customHeight="1">
      <c r="A428">
        <v>402</v>
      </c>
      <c r="B428" s="215">
        <f t="shared" ca="1" si="84"/>
        <v>0.8257469274139827</v>
      </c>
      <c r="C428" s="216">
        <f t="shared" ca="1" si="85"/>
        <v>0.70482795475687632</v>
      </c>
      <c r="D428" s="215">
        <f t="shared" ca="1" si="86"/>
        <v>0.82655212640657483</v>
      </c>
      <c r="E428" s="216">
        <f t="shared" ca="1" si="87"/>
        <v>0.70551071870658411</v>
      </c>
      <c r="F428" s="217">
        <f ca="1">DCF!$H$7*(1+('A1'!F14+$C428*('A1'!F12-'A1'!F14)))</f>
        <v>6425.5206373877854</v>
      </c>
      <c r="G428" s="217">
        <f ca="1">F428*(1+('A1'!G14+$C428*('A1'!G12-'A1'!G14)))</f>
        <v>7490.3848609957722</v>
      </c>
      <c r="H428" s="217">
        <f ca="1">G428*(1+('A1'!H14+$C428*('A1'!H12-'A1'!H14)))</f>
        <v>8551.2303474948385</v>
      </c>
      <c r="I428" s="217">
        <f ca="1">H428*(1+('A1'!I14+$C428*('A1'!I12-'A1'!I14)))</f>
        <v>9521.2350225527553</v>
      </c>
      <c r="J428" s="217">
        <f ca="1">I428*(1+('A1'!J14+$C428*('A1'!J12-'A1'!J14)))</f>
        <v>10467.055056219771</v>
      </c>
      <c r="K428" s="216">
        <f ca="1">'A1'!F21+$C428*('A1'!F19-'A1'!F21)</f>
        <v>0.3412344624883718</v>
      </c>
      <c r="L428" s="216">
        <f ca="1">'A1'!G21+$C428*('A1'!G19-'A1'!G21)</f>
        <v>0.33213790339323429</v>
      </c>
      <c r="M428" s="216">
        <f ca="1">'A1'!H21+$C428*('A1'!H19-'A1'!H21)</f>
        <v>0.32008962384566553</v>
      </c>
      <c r="N428" s="216">
        <f ca="1">'A1'!I21+$C428*('A1'!I19-'A1'!I21)</f>
        <v>0.31508962384566552</v>
      </c>
      <c r="O428" s="216">
        <f ca="1">'A1'!J21+$C428*('A1'!J19-'A1'!J21)</f>
        <v>0.31008962384566552</v>
      </c>
      <c r="P428" s="216">
        <f ca="1">'A1'!F28+$C428*('A1'!F26-'A1'!F28)</f>
        <v>0.4423793011310781</v>
      </c>
      <c r="Q428" s="216">
        <f ca="1">'A1'!G28+$C428*('A1'!G26-'A1'!G28)</f>
        <v>0.43328274203594058</v>
      </c>
      <c r="R428" s="216">
        <f ca="1">'A1'!H28+$C428*('A1'!H26-'A1'!H28)</f>
        <v>0.42271032271458742</v>
      </c>
      <c r="S428" s="216">
        <f ca="1">'A1'!I28+$C428*('A1'!I26-'A1'!I28)</f>
        <v>0.41918618294080306</v>
      </c>
      <c r="T428" s="216">
        <f ca="1">'A1'!J28+$C428*('A1'!J26-'A1'!J28)</f>
        <v>0.41566204316701866</v>
      </c>
      <c r="U428" s="217">
        <f t="shared" ca="1" si="88"/>
        <v>1390.3942275098959</v>
      </c>
      <c r="V428" s="217">
        <f t="shared" ca="1" si="89"/>
        <v>1757.0896461794675</v>
      </c>
      <c r="W428" s="217">
        <f t="shared" ca="1" si="90"/>
        <v>2199.3769023512591</v>
      </c>
      <c r="X428" s="217">
        <f t="shared" ca="1" si="91"/>
        <v>2530.0224947642505</v>
      </c>
      <c r="Y428" s="217">
        <f t="shared" ca="1" si="92"/>
        <v>2870.5724004547278</v>
      </c>
      <c r="Z428" s="217">
        <f ca="1">F428*('A1'!F35+$C428*('A1'!F33-'A1'!F35))</f>
        <v>362.88680539777647</v>
      </c>
      <c r="AA428" s="217">
        <f ca="1">G428*('A1'!G35+$C428*('A1'!G33-'A1'!G35))</f>
        <v>411.60953496256263</v>
      </c>
      <c r="AB428" s="217">
        <f ca="1">H428*('A1'!H35+$C428*('A1'!H33-'A1'!H35))</f>
        <v>446.77521268841343</v>
      </c>
      <c r="AC428" s="217">
        <f ca="1">I428*('A1'!I35+$C428*('A1'!I33-'A1'!I35))</f>
        <v>471.70164001559505</v>
      </c>
      <c r="AD428" s="217">
        <f ca="1">J428*('A1'!J35+$C428*('A1'!J33-'A1'!J35))</f>
        <v>497.62540705707119</v>
      </c>
      <c r="AE428" s="217">
        <f ca="1">F428*('A1'!F43+$C428*('A1'!F41-'A1'!F43))</f>
        <v>616.22953873069366</v>
      </c>
      <c r="AF428" s="217">
        <f ca="1">G428*('A1'!G43+$C428*('A1'!G41-'A1'!G43))</f>
        <v>676.61411654740073</v>
      </c>
      <c r="AG428" s="217">
        <f ca="1">H428*('A1'!H43+$C428*('A1'!H41-'A1'!H43))</f>
        <v>686.92906961016786</v>
      </c>
      <c r="AH428" s="217">
        <f ca="1">I428*('A1'!I43+$C428*('A1'!I41-'A1'!I43))</f>
        <v>669.63818587282276</v>
      </c>
      <c r="AI428" s="217">
        <f ca="1">J428*('A1'!J43+$C428*('A1'!J41-'A1'!J43))</f>
        <v>683.8233997936743</v>
      </c>
      <c r="AJ428" s="217">
        <f ca="1">(U428-Z428)*DCF!$H$40</f>
        <v>248.65679615113291</v>
      </c>
      <c r="AK428" s="217">
        <f ca="1">(V428-AA428)*DCF!$H$40</f>
        <v>325.60618691449093</v>
      </c>
      <c r="AL428" s="217">
        <f ca="1">(W428-AB428)*DCF!$H$40</f>
        <v>424.12960889840866</v>
      </c>
      <c r="AM428" s="217">
        <f ca="1">(X428-AC428)*DCF!$H$40</f>
        <v>498.11364684917464</v>
      </c>
      <c r="AN428" s="217">
        <f ca="1">(Y428-AD428)*DCF!$H$40</f>
        <v>574.25317240223285</v>
      </c>
      <c r="AO428" s="217">
        <f ca="1">(F428-DCF!$H$7)*DCF!$H$41</f>
        <v>351.7080297004083</v>
      </c>
      <c r="AP428" s="217">
        <f ca="1">(G428-F428)*DCF!$H$41</f>
        <v>353.3617699693778</v>
      </c>
      <c r="AQ428" s="217">
        <f ca="1">(H428-G428)*DCF!$H$41</f>
        <v>352.02820271604458</v>
      </c>
      <c r="AR428" s="217">
        <f ca="1">(I428-H428)*DCF!$H$41</f>
        <v>321.88382448955235</v>
      </c>
      <c r="AS428" s="217">
        <f ca="1">(J428-I428)*DCF!$H$41</f>
        <v>313.8584560918726</v>
      </c>
      <c r="AT428" s="217">
        <f ca="1">(U428-Z428)*(1-DCF!$H$40)+Z428-AE428-AO428</f>
        <v>173.79986292766097</v>
      </c>
      <c r="AU428" s="217">
        <f ca="1">(V428-AA428)*(1-DCF!$H$40)+AA428-AF428-AP428</f>
        <v>401.50757274819779</v>
      </c>
      <c r="AV428" s="217">
        <f ca="1">(W428-AB428)*(1-DCF!$H$40)+AB428-AG428-AQ428</f>
        <v>736.29002112663795</v>
      </c>
      <c r="AW428" s="217">
        <f ca="1">(X428-AC428)*(1-DCF!$H$40)+AC428-AH428-AR428</f>
        <v>1040.3868375527009</v>
      </c>
      <c r="AX428" s="217">
        <f ca="1">(Y428-AD428)*(1-DCF!$H$40)+AD428-AI428-AS428</f>
        <v>1298.6373721669481</v>
      </c>
      <c r="AY428" s="218">
        <f t="shared" ca="1" si="93"/>
        <v>0.10661021437413168</v>
      </c>
      <c r="AZ428" s="219">
        <f t="shared" ca="1" si="94"/>
        <v>12.822042874826337</v>
      </c>
      <c r="BA428" s="217">
        <f ca="1">SUMPRODUCT(AT428:AX428,(1+$AY428)^(-{1,2,3,4,5}))</f>
        <v>2504.5850244949552</v>
      </c>
      <c r="BB428" s="217">
        <f t="shared" ca="1" si="95"/>
        <v>36806.602393923677</v>
      </c>
      <c r="BC428" s="217">
        <f t="shared" ca="1" si="96"/>
        <v>22179.530915286046</v>
      </c>
      <c r="BD428" s="217">
        <f t="shared" ca="1" si="97"/>
        <v>24684.115939781001</v>
      </c>
      <c r="BE428" s="217">
        <f ca="1">BD428-(DCF!$J$48-DCF!$J$51)</f>
        <v>24121.975939781001</v>
      </c>
      <c r="BF428" s="220">
        <f ca="1">BE428/DCF!$J$55</f>
        <v>973.45745227322675</v>
      </c>
    </row>
    <row r="429" spans="1:58" ht="15" customHeight="1">
      <c r="A429">
        <v>403</v>
      </c>
      <c r="B429" s="215">
        <f t="shared" ca="1" si="84"/>
        <v>1.5456501027391378E-2</v>
      </c>
      <c r="C429" s="216">
        <f t="shared" ca="1" si="85"/>
        <v>8.7910468737777123E-2</v>
      </c>
      <c r="D429" s="215">
        <f t="shared" ca="1" si="86"/>
        <v>0.45095388565243366</v>
      </c>
      <c r="E429" s="216">
        <f t="shared" ca="1" si="87"/>
        <v>0.47484412476750393</v>
      </c>
      <c r="F429" s="217">
        <f ca="1">DCF!$H$7*(1+('A1'!F14+$C429*('A1'!F12-'A1'!F14)))</f>
        <v>6061.4033520225994</v>
      </c>
      <c r="G429" s="217">
        <f ca="1">F429*(1+('A1'!G14+$C429*('A1'!G12-'A1'!G14)))</f>
        <v>6505.0166746267123</v>
      </c>
      <c r="H429" s="217">
        <f ca="1">G429*(1+('A1'!H14+$C429*('A1'!H12-'A1'!H14)))</f>
        <v>6904.609186809801</v>
      </c>
      <c r="I429" s="217">
        <f ca="1">H429*(1+('A1'!I14+$C429*('A1'!I12-'A1'!I14)))</f>
        <v>7304.4685148560156</v>
      </c>
      <c r="J429" s="217">
        <f ca="1">I429*(1+('A1'!J14+$C429*('A1'!J12-'A1'!J14)))</f>
        <v>7714.641688170309</v>
      </c>
      <c r="K429" s="216">
        <f ca="1">'A1'!F21+$C429*('A1'!F19-'A1'!F21)</f>
        <v>0.37516492421942227</v>
      </c>
      <c r="L429" s="216">
        <f ca="1">'A1'!G21+$C429*('A1'!G19-'A1'!G21)</f>
        <v>0.3784067148446667</v>
      </c>
      <c r="M429" s="216">
        <f ca="1">'A1'!H21+$C429*('A1'!H19-'A1'!H21)</f>
        <v>0.37252761015728897</v>
      </c>
      <c r="N429" s="216">
        <f ca="1">'A1'!I21+$C429*('A1'!I19-'A1'!I21)</f>
        <v>0.36752761015728896</v>
      </c>
      <c r="O429" s="216">
        <f ca="1">'A1'!J21+$C429*('A1'!J19-'A1'!J21)</f>
        <v>0.36252761015728896</v>
      </c>
      <c r="P429" s="216">
        <f ca="1">'A1'!F28+$C429*('A1'!F26-'A1'!F28)</f>
        <v>0.45780223828155558</v>
      </c>
      <c r="Q429" s="216">
        <f ca="1">'A1'!G28+$C429*('A1'!G26-'A1'!G28)</f>
        <v>0.46104402890680007</v>
      </c>
      <c r="R429" s="216">
        <f ca="1">'A1'!H28+$C429*('A1'!H26-'A1'!H28)</f>
        <v>0.45972537187573342</v>
      </c>
      <c r="S429" s="216">
        <f ca="1">'A1'!I28+$C429*('A1'!I26-'A1'!I28)</f>
        <v>0.4592858195320445</v>
      </c>
      <c r="T429" s="216">
        <f ca="1">'A1'!J28+$C429*('A1'!J26-'A1'!J28)</f>
        <v>0.45884626718835564</v>
      </c>
      <c r="U429" s="217">
        <f t="shared" ca="1" si="88"/>
        <v>1012.453401114419</v>
      </c>
      <c r="V429" s="217">
        <f t="shared" ca="1" si="89"/>
        <v>1044.3755889956255</v>
      </c>
      <c r="W429" s="217">
        <f t="shared" ca="1" si="90"/>
        <v>1158.2276013147423</v>
      </c>
      <c r="X429" s="217">
        <f t="shared" ca="1" si="91"/>
        <v>1265.0358500301613</v>
      </c>
      <c r="Y429" s="217">
        <f t="shared" ca="1" si="92"/>
        <v>1378.0365324255131</v>
      </c>
      <c r="Z429" s="217">
        <f ca="1">F429*('A1'!F35+$C429*('A1'!F33-'A1'!F35))</f>
        <v>361.01989707193076</v>
      </c>
      <c r="AA429" s="217">
        <f ca="1">G429*('A1'!G35+$C429*('A1'!G33-'A1'!G35))</f>
        <v>397.59244317672125</v>
      </c>
      <c r="AB429" s="217">
        <f ca="1">H429*('A1'!H35+$C429*('A1'!H33-'A1'!H35))</f>
        <v>407.59968947788832</v>
      </c>
      <c r="AC429" s="217">
        <f ca="1">I429*('A1'!I35+$C429*('A1'!I33-'A1'!I35))</f>
        <v>415.95350284939298</v>
      </c>
      <c r="AD429" s="217">
        <f ca="1">J429*('A1'!J35+$C429*('A1'!J33-'A1'!J35))</f>
        <v>423.88156133412474</v>
      </c>
      <c r="AE429" s="217">
        <f ca="1">F429*('A1'!F43+$C429*('A1'!F41-'A1'!F43))</f>
        <v>656.09715252478509</v>
      </c>
      <c r="AF429" s="217">
        <f ca="1">G429*('A1'!G43+$C429*('A1'!G41-'A1'!G43))</f>
        <v>728.06185030659969</v>
      </c>
      <c r="AG429" s="217">
        <f ca="1">H429*('A1'!H43+$C429*('A1'!H41-'A1'!H43))</f>
        <v>703.73940456280275</v>
      </c>
      <c r="AH429" s="217">
        <f ca="1">I429*('A1'!I43+$C429*('A1'!I41-'A1'!I43))</f>
        <v>671.44963512557513</v>
      </c>
      <c r="AI429" s="217">
        <f ca="1">J429*('A1'!J43+$C429*('A1'!J41-'A1'!J43))</f>
        <v>670.5808300920412</v>
      </c>
      <c r="AJ429" s="217">
        <f ca="1">(U429-Z429)*DCF!$H$40</f>
        <v>157.64690797828214</v>
      </c>
      <c r="AK429" s="217">
        <f ca="1">(V429-AA429)*DCF!$H$40</f>
        <v>156.52152128817485</v>
      </c>
      <c r="AL429" s="217">
        <f ca="1">(W429-AB429)*DCF!$H$40</f>
        <v>181.65195466451866</v>
      </c>
      <c r="AM429" s="217">
        <f ca="1">(X429-AC429)*DCF!$H$40</f>
        <v>205.47792801774594</v>
      </c>
      <c r="AN429" s="217">
        <f ca="1">(Y429-AD429)*DCF!$H$40</f>
        <v>230.90550300411599</v>
      </c>
      <c r="AO429" s="217">
        <f ca="1">(F429-DCF!$H$7)*DCF!$H$41</f>
        <v>230.88029825766878</v>
      </c>
      <c r="AP429" s="217">
        <f ca="1">(G429-F429)*DCF!$H$41</f>
        <v>147.20748935133088</v>
      </c>
      <c r="AQ429" s="217">
        <f ca="1">(H429-G429)*DCF!$H$41</f>
        <v>132.59973829631377</v>
      </c>
      <c r="AR429" s="217">
        <f ca="1">(I429-H429)*DCF!$H$41</f>
        <v>132.68827777727279</v>
      </c>
      <c r="AS429" s="217">
        <f ca="1">(J429-I429)*DCF!$H$41</f>
        <v>136.11079732325788</v>
      </c>
      <c r="AT429" s="217">
        <f ca="1">(U429-Z429)*(1-DCF!$H$40)+Z429-AE429-AO429</f>
        <v>-32.170957646317021</v>
      </c>
      <c r="AU429" s="217">
        <f ca="1">(V429-AA429)*(1-DCF!$H$40)+AA429-AF429-AP429</f>
        <v>12.584728049520209</v>
      </c>
      <c r="AV429" s="217">
        <f ca="1">(W429-AB429)*(1-DCF!$H$40)+AB429-AG429-AQ429</f>
        <v>140.23650379110717</v>
      </c>
      <c r="AW429" s="217">
        <f ca="1">(X429-AC429)*(1-DCF!$H$40)+AC429-AH429-AR429</f>
        <v>255.42000910956756</v>
      </c>
      <c r="AX429" s="217">
        <f ca="1">(Y429-AD429)*(1-DCF!$H$40)+AD429-AI429-AS429</f>
        <v>340.43940200609813</v>
      </c>
      <c r="AY429" s="218">
        <f t="shared" ca="1" si="93"/>
        <v>0.10199688249535008</v>
      </c>
      <c r="AZ429" s="219">
        <f t="shared" ca="1" si="94"/>
        <v>11.899376499070016</v>
      </c>
      <c r="BA429" s="217">
        <f ca="1">SUMPRODUCT(AT429:AX429,(1+$AY429)^(-{1,2,3,4,5}))</f>
        <v>468.63168308862214</v>
      </c>
      <c r="BB429" s="217">
        <f t="shared" ca="1" si="95"/>
        <v>16397.775528804086</v>
      </c>
      <c r="BC429" s="217">
        <f t="shared" ca="1" si="96"/>
        <v>10089.812770705093</v>
      </c>
      <c r="BD429" s="217">
        <f t="shared" ca="1" si="97"/>
        <v>10558.444453793716</v>
      </c>
      <c r="BE429" s="217">
        <f ca="1">BD429-(DCF!$J$48-DCF!$J$51)</f>
        <v>9996.3044537937167</v>
      </c>
      <c r="BF429" s="220">
        <f ca="1">BE429/DCF!$J$55</f>
        <v>403.40712925136455</v>
      </c>
    </row>
    <row r="430" spans="1:58" ht="15" customHeight="1">
      <c r="A430">
        <v>404</v>
      </c>
      <c r="B430" s="215">
        <f t="shared" ca="1" si="84"/>
        <v>0.42441425523559517</v>
      </c>
      <c r="C430" s="216">
        <f t="shared" ca="1" si="85"/>
        <v>0.46065944863618891</v>
      </c>
      <c r="D430" s="215">
        <f t="shared" ca="1" si="86"/>
        <v>0.48442950694124565</v>
      </c>
      <c r="E430" s="216">
        <f t="shared" ca="1" si="87"/>
        <v>0.4921531809006448</v>
      </c>
      <c r="F430" s="217">
        <f ca="1">DCF!$H$7*(1+('A1'!F14+$C430*('A1'!F12-'A1'!F14)))</f>
        <v>6281.4074040378318</v>
      </c>
      <c r="G430" s="217">
        <f ca="1">F430*(1+('A1'!G14+$C430*('A1'!G12-'A1'!G14)))</f>
        <v>7092.3302989906033</v>
      </c>
      <c r="H430" s="217">
        <f ca="1">G430*(1+('A1'!H14+$C430*('A1'!H12-'A1'!H14)))</f>
        <v>7871.6761794003714</v>
      </c>
      <c r="I430" s="217">
        <f ca="1">H430*(1+('A1'!I14+$C430*('A1'!I12-'A1'!I14)))</f>
        <v>8591.614569148458</v>
      </c>
      <c r="J430" s="217">
        <f ca="1">I430*(1+('A1'!J14+$C430*('A1'!J12-'A1'!J14)))</f>
        <v>9298.2418877281816</v>
      </c>
      <c r="K430" s="216">
        <f ca="1">'A1'!F21+$C430*('A1'!F19-'A1'!F21)</f>
        <v>0.35466373032500964</v>
      </c>
      <c r="L430" s="216">
        <f ca="1">'A1'!G21+$C430*('A1'!G19-'A1'!G21)</f>
        <v>0.35045054135228582</v>
      </c>
      <c r="M430" s="216">
        <f ca="1">'A1'!H21+$C430*('A1'!H19-'A1'!H21)</f>
        <v>0.34084394686592395</v>
      </c>
      <c r="N430" s="216">
        <f ca="1">'A1'!I21+$C430*('A1'!I19-'A1'!I21)</f>
        <v>0.33584394686592395</v>
      </c>
      <c r="O430" s="216">
        <f ca="1">'A1'!J21+$C430*('A1'!J19-'A1'!J21)</f>
        <v>0.33084394686592394</v>
      </c>
      <c r="P430" s="216">
        <f ca="1">'A1'!F28+$C430*('A1'!F26-'A1'!F28)</f>
        <v>0.44848351378409529</v>
      </c>
      <c r="Q430" s="216">
        <f ca="1">'A1'!G28+$C430*('A1'!G26-'A1'!G28)</f>
        <v>0.44427032481137152</v>
      </c>
      <c r="R430" s="216">
        <f ca="1">'A1'!H28+$C430*('A1'!H26-'A1'!H28)</f>
        <v>0.4373604330818287</v>
      </c>
      <c r="S430" s="216">
        <f ca="1">'A1'!I28+$C430*('A1'!I26-'A1'!I28)</f>
        <v>0.43505713583864775</v>
      </c>
      <c r="T430" s="216">
        <f ca="1">'A1'!J28+$C430*('A1'!J26-'A1'!J28)</f>
        <v>0.43275383859546679</v>
      </c>
      <c r="U430" s="217">
        <f t="shared" ca="1" si="88"/>
        <v>1236.5123583583202</v>
      </c>
      <c r="V430" s="217">
        <f t="shared" ca="1" si="89"/>
        <v>1455.9074206580403</v>
      </c>
      <c r="W430" s="217">
        <f t="shared" ca="1" si="90"/>
        <v>1745.9032990606113</v>
      </c>
      <c r="X430" s="217">
        <f t="shared" ca="1" si="91"/>
        <v>1968.3295956115389</v>
      </c>
      <c r="Y430" s="217">
        <f t="shared" ca="1" si="92"/>
        <v>2198.1249735746014</v>
      </c>
      <c r="Z430" s="217">
        <f ca="1">F430*('A1'!F35+$C430*('A1'!F33-'A1'!F35))</f>
        <v>362.4164958852532</v>
      </c>
      <c r="AA430" s="217">
        <f ca="1">G430*('A1'!G35+$C430*('A1'!G33-'A1'!G35))</f>
        <v>407.05298888662992</v>
      </c>
      <c r="AB430" s="217">
        <f ca="1">H430*('A1'!H35+$C430*('A1'!H33-'A1'!H35))</f>
        <v>432.41278866892515</v>
      </c>
      <c r="AC430" s="217">
        <f ca="1">I430*('A1'!I35+$C430*('A1'!I33-'A1'!I35))</f>
        <v>450.81994384678768</v>
      </c>
      <c r="AD430" s="217">
        <f ca="1">J430*('A1'!J35+$C430*('A1'!J33-'A1'!J35))</f>
        <v>469.30166993733684</v>
      </c>
      <c r="AE430" s="217">
        <f ca="1">F430*('A1'!F43+$C430*('A1'!F41-'A1'!F43))</f>
        <v>633.08302101609456</v>
      </c>
      <c r="AF430" s="217">
        <f ca="1">G430*('A1'!G43+$C430*('A1'!G41-'A1'!G43))</f>
        <v>701.26777060616314</v>
      </c>
      <c r="AG430" s="217">
        <f ca="1">H430*('A1'!H43+$C430*('A1'!H41-'A1'!H43))</f>
        <v>699.61032853445715</v>
      </c>
      <c r="AH430" s="217">
        <f ca="1">I430*('A1'!I43+$C430*('A1'!I41-'A1'!I43))</f>
        <v>677.68008900795326</v>
      </c>
      <c r="AI430" s="217">
        <f ca="1">J430*('A1'!J43+$C430*('A1'!J41-'A1'!J43))</f>
        <v>686.92546555049898</v>
      </c>
      <c r="AJ430" s="217">
        <f ca="1">(U430-Z430)*DCF!$H$40</f>
        <v>211.53119871848219</v>
      </c>
      <c r="AK430" s="217">
        <f ca="1">(V430-AA430)*DCF!$H$40</f>
        <v>253.82277248868132</v>
      </c>
      <c r="AL430" s="217">
        <f ca="1">(W430-AB430)*DCF!$H$40</f>
        <v>317.86470351478806</v>
      </c>
      <c r="AM430" s="217">
        <f ca="1">(X430-AC430)*DCF!$H$40</f>
        <v>367.23733572706976</v>
      </c>
      <c r="AN430" s="217">
        <f ca="1">(Y430-AD430)*DCF!$H$40</f>
        <v>418.37523948021806</v>
      </c>
      <c r="AO430" s="217">
        <f ca="1">(F430-DCF!$H$7)*DCF!$H$41</f>
        <v>303.88586976342793</v>
      </c>
      <c r="AP430" s="217">
        <f ca="1">(G430-F430)*DCF!$H$41</f>
        <v>269.09454099069421</v>
      </c>
      <c r="AQ430" s="217">
        <f ca="1">(H430-G430)*DCF!$H$41</f>
        <v>258.61610674350129</v>
      </c>
      <c r="AR430" s="217">
        <f ca="1">(I430-H430)*DCF!$H$41</f>
        <v>238.90247980003559</v>
      </c>
      <c r="AS430" s="217">
        <f ca="1">(J430-I430)*DCF!$H$41</f>
        <v>234.48536861913382</v>
      </c>
      <c r="AT430" s="217">
        <f ca="1">(U430-Z430)*(1-DCF!$H$40)+Z430-AE430-AO430</f>
        <v>88.012268860315601</v>
      </c>
      <c r="AU430" s="217">
        <f ca="1">(V430-AA430)*(1-DCF!$H$40)+AA430-AF430-AP430</f>
        <v>231.72233657250172</v>
      </c>
      <c r="AV430" s="217">
        <f ca="1">(W430-AB430)*(1-DCF!$H$40)+AB430-AG430-AQ430</f>
        <v>469.81216026786478</v>
      </c>
      <c r="AW430" s="217">
        <f ca="1">(X430-AC430)*(1-DCF!$H$40)+AC430-AH430-AR430</f>
        <v>684.50969107648018</v>
      </c>
      <c r="AX430" s="217">
        <f ca="1">(Y430-AD430)*(1-DCF!$H$40)+AD430-AI430-AS430</f>
        <v>858.33889992475065</v>
      </c>
      <c r="AY430" s="218">
        <f t="shared" ca="1" si="93"/>
        <v>0.1023430636180129</v>
      </c>
      <c r="AZ430" s="219">
        <f t="shared" ca="1" si="94"/>
        <v>11.968612723602579</v>
      </c>
      <c r="BA430" s="217">
        <f ca="1">SUMPRODUCT(AT430:AX430,(1+$AY430)^(-{1,2,3,4,5}))</f>
        <v>1612.1525569412411</v>
      </c>
      <c r="BB430" s="217">
        <f t="shared" ca="1" si="95"/>
        <v>26308.506526793557</v>
      </c>
      <c r="BC430" s="217">
        <f t="shared" ca="1" si="96"/>
        <v>16162.640993584921</v>
      </c>
      <c r="BD430" s="217">
        <f t="shared" ca="1" si="97"/>
        <v>17774.793550526163</v>
      </c>
      <c r="BE430" s="217">
        <f ca="1">BD430-(DCF!$J$48-DCF!$J$51)</f>
        <v>17212.653550526164</v>
      </c>
      <c r="BF430" s="220">
        <f ca="1">BE430/DCF!$J$55</f>
        <v>694.62741833366704</v>
      </c>
    </row>
    <row r="431" spans="1:58" ht="15" customHeight="1">
      <c r="A431">
        <v>405</v>
      </c>
      <c r="B431" s="215">
        <f t="shared" ca="1" si="84"/>
        <v>0.47975960570012333</v>
      </c>
      <c r="C431" s="216">
        <f t="shared" ca="1" si="85"/>
        <v>0.48977525749067974</v>
      </c>
      <c r="D431" s="215">
        <f t="shared" ca="1" si="86"/>
        <v>0.58504292600812458</v>
      </c>
      <c r="E431" s="216">
        <f t="shared" ca="1" si="87"/>
        <v>0.54450188035960267</v>
      </c>
      <c r="F431" s="217">
        <f ca="1">DCF!$H$7*(1+('A1'!F14+$C431*('A1'!F12-'A1'!F14)))</f>
        <v>6298.5921483862521</v>
      </c>
      <c r="G431" s="217">
        <f ca="1">F431*(1+('A1'!G14+$C431*('A1'!G12-'A1'!G14)))</f>
        <v>7139.2418659851246</v>
      </c>
      <c r="H431" s="217">
        <f ca="1">G431*(1+('A1'!H14+$C431*('A1'!H12-'A1'!H14)))</f>
        <v>7950.7650823005251</v>
      </c>
      <c r="I431" s="217">
        <f ca="1">H431*(1+('A1'!I14+$C431*('A1'!I12-'A1'!I14)))</f>
        <v>8698.7712578043993</v>
      </c>
      <c r="J431" s="217">
        <f ca="1">I431*(1+('A1'!J14+$C431*('A1'!J12-'A1'!J14)))</f>
        <v>9431.9408259796764</v>
      </c>
      <c r="K431" s="216">
        <f ca="1">'A1'!F21+$C431*('A1'!F19-'A1'!F21)</f>
        <v>0.35306236083801262</v>
      </c>
      <c r="L431" s="216">
        <f ca="1">'A1'!G21+$C431*('A1'!G19-'A1'!G21)</f>
        <v>0.34826685568819904</v>
      </c>
      <c r="M431" s="216">
        <f ca="1">'A1'!H21+$C431*('A1'!H19-'A1'!H21)</f>
        <v>0.33836910311329221</v>
      </c>
      <c r="N431" s="216">
        <f ca="1">'A1'!I21+$C431*('A1'!I19-'A1'!I21)</f>
        <v>0.33336910311329221</v>
      </c>
      <c r="O431" s="216">
        <f ca="1">'A1'!J21+$C431*('A1'!J19-'A1'!J21)</f>
        <v>0.3283691031132922</v>
      </c>
      <c r="P431" s="216">
        <f ca="1">'A1'!F28+$C431*('A1'!F26-'A1'!F28)</f>
        <v>0.44775561856273299</v>
      </c>
      <c r="Q431" s="216">
        <f ca="1">'A1'!G28+$C431*('A1'!G26-'A1'!G28)</f>
        <v>0.44296011341291941</v>
      </c>
      <c r="R431" s="216">
        <f ca="1">'A1'!H28+$C431*('A1'!H26-'A1'!H28)</f>
        <v>0.43561348455055926</v>
      </c>
      <c r="S431" s="216">
        <f ca="1">'A1'!I28+$C431*('A1'!I26-'A1'!I28)</f>
        <v>0.43316460826310582</v>
      </c>
      <c r="T431" s="216">
        <f ca="1">'A1'!J28+$C431*('A1'!J26-'A1'!J28)</f>
        <v>0.43071573197565244</v>
      </c>
      <c r="U431" s="217">
        <f t="shared" ca="1" si="88"/>
        <v>1254.5663110461728</v>
      </c>
      <c r="V431" s="217">
        <f t="shared" ca="1" si="89"/>
        <v>1490.4811626819012</v>
      </c>
      <c r="W431" s="217">
        <f t="shared" ca="1" si="90"/>
        <v>1797.0113499941692</v>
      </c>
      <c r="X431" s="217">
        <f t="shared" ca="1" si="91"/>
        <v>2030.8698411452556</v>
      </c>
      <c r="Y431" s="217">
        <f t="shared" ca="1" si="92"/>
        <v>2272.2975795222087</v>
      </c>
      <c r="Z431" s="217">
        <f ca="1">F431*('A1'!F35+$C431*('A1'!F33-'A1'!F35))</f>
        <v>362.4910559466519</v>
      </c>
      <c r="AA431" s="217">
        <f ca="1">G431*('A1'!G35+$C431*('A1'!G33-'A1'!G35))</f>
        <v>407.66675545906662</v>
      </c>
      <c r="AB431" s="217">
        <f ca="1">H431*('A1'!H35+$C431*('A1'!H33-'A1'!H35))</f>
        <v>434.21093676828343</v>
      </c>
      <c r="AC431" s="217">
        <f ca="1">I431*('A1'!I35+$C431*('A1'!I33-'A1'!I35))</f>
        <v>453.40341776093106</v>
      </c>
      <c r="AD431" s="217">
        <f ca="1">J431*('A1'!J35+$C431*('A1'!J33-'A1'!J35))</f>
        <v>472.75431129468927</v>
      </c>
      <c r="AE431" s="217">
        <f ca="1">F431*('A1'!F43+$C431*('A1'!F41-'A1'!F43))</f>
        <v>631.14724449639471</v>
      </c>
      <c r="AF431" s="217">
        <f ca="1">G431*('A1'!G43+$C431*('A1'!G41-'A1'!G43))</f>
        <v>698.6309737762507</v>
      </c>
      <c r="AG431" s="217">
        <f ca="1">H431*('A1'!H43+$C431*('A1'!H41-'A1'!H43))</f>
        <v>698.53725310144762</v>
      </c>
      <c r="AH431" s="217">
        <f ca="1">I431*('A1'!I43+$C431*('A1'!I41-'A1'!I43))</f>
        <v>677.26776684888932</v>
      </c>
      <c r="AI431" s="217">
        <f ca="1">J431*('A1'!J43+$C431*('A1'!J41-'A1'!J43))</f>
        <v>687.19108070433401</v>
      </c>
      <c r="AJ431" s="217">
        <f ca="1">(U431-Z431)*DCF!$H$40</f>
        <v>215.88221173408408</v>
      </c>
      <c r="AK431" s="217">
        <f ca="1">(V431-AA431)*DCF!$H$40</f>
        <v>262.041086547926</v>
      </c>
      <c r="AL431" s="217">
        <f ca="1">(W431-AB431)*DCF!$H$40</f>
        <v>329.79770000066435</v>
      </c>
      <c r="AM431" s="217">
        <f ca="1">(X431-AC431)*DCF!$H$40</f>
        <v>381.74687445900656</v>
      </c>
      <c r="AN431" s="217">
        <f ca="1">(Y431-AD431)*DCF!$H$40</f>
        <v>435.4894709110597</v>
      </c>
      <c r="AO431" s="217">
        <f ca="1">(F431-DCF!$H$7)*DCF!$H$41</f>
        <v>309.58841056140346</v>
      </c>
      <c r="AP431" s="217">
        <f ca="1">(G431-F431)*DCF!$H$41</f>
        <v>278.95901237860613</v>
      </c>
      <c r="AQ431" s="217">
        <f ca="1">(H431-G431)*DCF!$H$41</f>
        <v>269.29375006781981</v>
      </c>
      <c r="AR431" s="217">
        <f ca="1">(I431-H431)*DCF!$H$41</f>
        <v>248.21642070809034</v>
      </c>
      <c r="AS431" s="217">
        <f ca="1">(J431-I431)*DCF!$H$41</f>
        <v>243.29307958182889</v>
      </c>
      <c r="AT431" s="217">
        <f ca="1">(U431-Z431)*(1-DCF!$H$40)+Z431-AE431-AO431</f>
        <v>97.948444254290678</v>
      </c>
      <c r="AU431" s="217">
        <f ca="1">(V431-AA431)*(1-DCF!$H$40)+AA431-AF431-AP431</f>
        <v>250.85008997911842</v>
      </c>
      <c r="AV431" s="217">
        <f ca="1">(W431-AB431)*(1-DCF!$H$40)+AB431-AG431-AQ431</f>
        <v>499.38264682423755</v>
      </c>
      <c r="AW431" s="217">
        <f ca="1">(X431-AC431)*(1-DCF!$H$40)+AC431-AH431-AR431</f>
        <v>723.63877912926944</v>
      </c>
      <c r="AX431" s="217">
        <f ca="1">(Y431-AD431)*(1-DCF!$H$40)+AD431-AI431-AS431</f>
        <v>906.32394832498619</v>
      </c>
      <c r="AY431" s="218">
        <f t="shared" ca="1" si="93"/>
        <v>0.10339003760719205</v>
      </c>
      <c r="AZ431" s="219">
        <f t="shared" ca="1" si="94"/>
        <v>12.17800752143841</v>
      </c>
      <c r="BA431" s="217">
        <f ca="1">SUMPRODUCT(AT431:AX431,(1+$AY431)^(-{1,2,3,4,5}))</f>
        <v>1708.931227072027</v>
      </c>
      <c r="BB431" s="217">
        <f t="shared" ca="1" si="95"/>
        <v>27672.057014367751</v>
      </c>
      <c r="BC431" s="217">
        <f t="shared" ca="1" si="96"/>
        <v>16919.836093506379</v>
      </c>
      <c r="BD431" s="217">
        <f t="shared" ca="1" si="97"/>
        <v>18628.767320578405</v>
      </c>
      <c r="BE431" s="217">
        <f ca="1">BD431-(DCF!$J$48-DCF!$J$51)</f>
        <v>18066.627320578405</v>
      </c>
      <c r="BF431" s="220">
        <f ca="1">BE431/DCF!$J$55</f>
        <v>729.09006486720659</v>
      </c>
    </row>
    <row r="432" spans="1:58" ht="15" customHeight="1">
      <c r="A432">
        <v>406</v>
      </c>
      <c r="B432" s="215">
        <f t="shared" ca="1" si="84"/>
        <v>5.8758086639770113E-2</v>
      </c>
      <c r="C432" s="216">
        <f t="shared" ca="1" si="85"/>
        <v>0.17140316018056684</v>
      </c>
      <c r="D432" s="215">
        <f t="shared" ca="1" si="86"/>
        <v>0.78402151766689743</v>
      </c>
      <c r="E432" s="216">
        <f t="shared" ca="1" si="87"/>
        <v>0.67138283494839879</v>
      </c>
      <c r="F432" s="217">
        <f ca="1">DCF!$H$7*(1+('A1'!F14+$C432*('A1'!F12-'A1'!F14)))</f>
        <v>6110.6824417630378</v>
      </c>
      <c r="G432" s="217">
        <f ca="1">F432*(1+('A1'!G14+$C432*('A1'!G12-'A1'!G14)))</f>
        <v>6634.4319304755336</v>
      </c>
      <c r="H432" s="217">
        <f ca="1">G432*(1+('A1'!H14+$C432*('A1'!H12-'A1'!H14)))</f>
        <v>7113.9846648545372</v>
      </c>
      <c r="I432" s="217">
        <f ca="1">H432*(1+('A1'!I14+$C432*('A1'!I12-'A1'!I14)))</f>
        <v>7579.4262488701579</v>
      </c>
      <c r="J432" s="217">
        <f ca="1">I432*(1+('A1'!J14+$C432*('A1'!J12-'A1'!J14)))</f>
        <v>8049.3371941124988</v>
      </c>
      <c r="K432" s="216">
        <f ca="1">'A1'!F21+$C432*('A1'!F19-'A1'!F21)</f>
        <v>0.37057282619006882</v>
      </c>
      <c r="L432" s="216">
        <f ca="1">'A1'!G21+$C432*('A1'!G19-'A1'!G21)</f>
        <v>0.37214476298645749</v>
      </c>
      <c r="M432" s="216">
        <f ca="1">'A1'!H21+$C432*('A1'!H19-'A1'!H21)</f>
        <v>0.36543073138465182</v>
      </c>
      <c r="N432" s="216">
        <f ca="1">'A1'!I21+$C432*('A1'!I19-'A1'!I21)</f>
        <v>0.36043073138465181</v>
      </c>
      <c r="O432" s="216">
        <f ca="1">'A1'!J21+$C432*('A1'!J19-'A1'!J21)</f>
        <v>0.35543073138465181</v>
      </c>
      <c r="P432" s="216">
        <f ca="1">'A1'!F28+$C432*('A1'!F26-'A1'!F28)</f>
        <v>0.45571492099548583</v>
      </c>
      <c r="Q432" s="216">
        <f ca="1">'A1'!G28+$C432*('A1'!G26-'A1'!G28)</f>
        <v>0.4572868577918745</v>
      </c>
      <c r="R432" s="216">
        <f ca="1">'A1'!H28+$C432*('A1'!H26-'A1'!H28)</f>
        <v>0.45471581038916603</v>
      </c>
      <c r="S432" s="216">
        <f ca="1">'A1'!I28+$C432*('A1'!I26-'A1'!I28)</f>
        <v>0.45385879458826317</v>
      </c>
      <c r="T432" s="216">
        <f ca="1">'A1'!J28+$C432*('A1'!J26-'A1'!J28)</f>
        <v>0.45300177878736037</v>
      </c>
      <c r="U432" s="217">
        <f t="shared" ca="1" si="88"/>
        <v>1061.5004131923331</v>
      </c>
      <c r="V432" s="217">
        <f t="shared" ca="1" si="89"/>
        <v>1131.6243014376937</v>
      </c>
      <c r="W432" s="217">
        <f t="shared" ca="1" si="90"/>
        <v>1279.4747437421156</v>
      </c>
      <c r="X432" s="217">
        <f t="shared" ca="1" si="91"/>
        <v>1407.5788415310083</v>
      </c>
      <c r="Y432" s="217">
        <f t="shared" ca="1" si="92"/>
        <v>1541.9913210551897</v>
      </c>
      <c r="Z432" s="217">
        <f ca="1">F432*('A1'!F35+$C432*('A1'!F33-'A1'!F35))</f>
        <v>361.40399509889181</v>
      </c>
      <c r="AA432" s="217">
        <f ca="1">G432*('A1'!G35+$C432*('A1'!G33-'A1'!G35))</f>
        <v>399.96315370061944</v>
      </c>
      <c r="AB432" s="217">
        <f ca="1">H432*('A1'!H35+$C432*('A1'!H33-'A1'!H35))</f>
        <v>413.42612590791845</v>
      </c>
      <c r="AC432" s="217">
        <f ca="1">I432*('A1'!I35+$C432*('A1'!I33-'A1'!I35))</f>
        <v>424.01707109752658</v>
      </c>
      <c r="AD432" s="217">
        <f ca="1">J432*('A1'!J35+$C432*('A1'!J33-'A1'!J35))</f>
        <v>434.20670088114167</v>
      </c>
      <c r="AE432" s="217">
        <f ca="1">F432*('A1'!F43+$C432*('A1'!F41-'A1'!F43))</f>
        <v>651.22726296637245</v>
      </c>
      <c r="AF432" s="217">
        <f ca="1">G432*('A1'!G43+$C432*('A1'!G41-'A1'!G43))</f>
        <v>723.15898104366363</v>
      </c>
      <c r="AG432" s="217">
        <f ca="1">H432*('A1'!H43+$C432*('A1'!H41-'A1'!H43))</f>
        <v>704.29080895360084</v>
      </c>
      <c r="AH432" s="217">
        <f ca="1">I432*('A1'!I43+$C432*('A1'!I41-'A1'!I43))</f>
        <v>674.57567724324906</v>
      </c>
      <c r="AI432" s="217">
        <f ca="1">J432*('A1'!J43+$C432*('A1'!J41-'A1'!J43))</f>
        <v>676.15148333507977</v>
      </c>
      <c r="AJ432" s="217">
        <f ca="1">(U432-Z432)*DCF!$H$40</f>
        <v>169.42333317861281</v>
      </c>
      <c r="AK432" s="217">
        <f ca="1">(V432-AA432)*DCF!$H$40</f>
        <v>177.06199775237198</v>
      </c>
      <c r="AL432" s="217">
        <f ca="1">(W432-AB432)*DCF!$H$40</f>
        <v>209.58376551587568</v>
      </c>
      <c r="AM432" s="217">
        <f ca="1">(X432-AC432)*DCF!$H$40</f>
        <v>238.02194844490256</v>
      </c>
      <c r="AN432" s="217">
        <f ca="1">(Y432-AD432)*DCF!$H$40</f>
        <v>268.08387808211961</v>
      </c>
      <c r="AO432" s="217">
        <f ca="1">(F432-DCF!$H$7)*DCF!$H$41</f>
        <v>247.23294302411702</v>
      </c>
      <c r="AP432" s="217">
        <f ca="1">(G432-F432)*DCF!$H$41</f>
        <v>173.79966595641395</v>
      </c>
      <c r="AQ432" s="217">
        <f ca="1">(H432-G432)*DCF!$H$41</f>
        <v>159.13353013182089</v>
      </c>
      <c r="AR432" s="217">
        <f ca="1">(I432-H432)*DCF!$H$41</f>
        <v>154.4509227550661</v>
      </c>
      <c r="AS432" s="217">
        <f ca="1">(J432-I432)*DCF!$H$41</f>
        <v>155.93402394176513</v>
      </c>
      <c r="AT432" s="217">
        <f ca="1">(U432-Z432)*(1-DCF!$H$40)+Z432-AE432-AO432</f>
        <v>-6.3831259767690369</v>
      </c>
      <c r="AU432" s="217">
        <f ca="1">(V432-AA432)*(1-DCF!$H$40)+AA432-AF432-AP432</f>
        <v>57.603656685244118</v>
      </c>
      <c r="AV432" s="217">
        <f ca="1">(W432-AB432)*(1-DCF!$H$40)+AB432-AG432-AQ432</f>
        <v>206.46663914081816</v>
      </c>
      <c r="AW432" s="217">
        <f ca="1">(X432-AC432)*(1-DCF!$H$40)+AC432-AH432-AR432</f>
        <v>340.53029308779048</v>
      </c>
      <c r="AX432" s="217">
        <f ca="1">(Y432-AD432)*(1-DCF!$H$40)+AD432-AI432-AS432</f>
        <v>441.82193569622524</v>
      </c>
      <c r="AY432" s="218">
        <f t="shared" ca="1" si="93"/>
        <v>0.10592765669896798</v>
      </c>
      <c r="AZ432" s="219">
        <f t="shared" ca="1" si="94"/>
        <v>12.685531339793595</v>
      </c>
      <c r="BA432" s="217">
        <f ca="1">SUMPRODUCT(AT432:AX432,(1+$AY432)^(-{1,2,3,4,5}))</f>
        <v>688.66923965620094</v>
      </c>
      <c r="BB432" s="217">
        <f t="shared" ca="1" si="95"/>
        <v>19560.979228935335</v>
      </c>
      <c r="BC432" s="217">
        <f t="shared" ca="1" si="96"/>
        <v>11823.797887638817</v>
      </c>
      <c r="BD432" s="217">
        <f t="shared" ca="1" si="97"/>
        <v>12512.467127295018</v>
      </c>
      <c r="BE432" s="217">
        <f ca="1">BD432-(DCF!$J$48-DCF!$J$51)</f>
        <v>11950.327127295019</v>
      </c>
      <c r="BF432" s="220">
        <f ca="1">BE432/DCF!$J$55</f>
        <v>482.26293850095982</v>
      </c>
    </row>
    <row r="433" spans="1:58" ht="15" customHeight="1">
      <c r="A433">
        <v>407</v>
      </c>
      <c r="B433" s="215">
        <f t="shared" ca="1" si="84"/>
        <v>0.71050222381173689</v>
      </c>
      <c r="C433" s="216">
        <f t="shared" ca="1" si="85"/>
        <v>0.61954121367205683</v>
      </c>
      <c r="D433" s="215">
        <f t="shared" ca="1" si="86"/>
        <v>0.67347055701898506</v>
      </c>
      <c r="E433" s="216">
        <f t="shared" ca="1" si="87"/>
        <v>0.59593970562488141</v>
      </c>
      <c r="F433" s="217">
        <f ca="1">DCF!$H$7*(1+('A1'!F14+$C433*('A1'!F12-'A1'!F14)))</f>
        <v>6375.1826629500074</v>
      </c>
      <c r="G433" s="217">
        <f ca="1">F433*(1+('A1'!G14+$C433*('A1'!G12-'A1'!G14)))</f>
        <v>7350.1468833847739</v>
      </c>
      <c r="H433" s="217">
        <f ca="1">G433*(1+('A1'!H14+$C433*('A1'!H12-'A1'!H14)))</f>
        <v>8309.637687258024</v>
      </c>
      <c r="I433" s="217">
        <f ca="1">H433*(1+('A1'!I14+$C433*('A1'!I12-'A1'!I14)))</f>
        <v>9188.4542432354247</v>
      </c>
      <c r="J433" s="217">
        <f ca="1">I433*(1+('A1'!J14+$C433*('A1'!J12-'A1'!J14)))</f>
        <v>10046.360781950892</v>
      </c>
      <c r="K433" s="216">
        <f ca="1">'A1'!F21+$C433*('A1'!F19-'A1'!F21)</f>
        <v>0.34592523324803687</v>
      </c>
      <c r="L433" s="216">
        <f ca="1">'A1'!G21+$C433*('A1'!G19-'A1'!G21)</f>
        <v>0.33853440897459575</v>
      </c>
      <c r="M433" s="216">
        <f ca="1">'A1'!H21+$C433*('A1'!H19-'A1'!H21)</f>
        <v>0.32733899683787515</v>
      </c>
      <c r="N433" s="216">
        <f ca="1">'A1'!I21+$C433*('A1'!I19-'A1'!I21)</f>
        <v>0.32233899683787515</v>
      </c>
      <c r="O433" s="216">
        <f ca="1">'A1'!J21+$C433*('A1'!J19-'A1'!J21)</f>
        <v>0.31733899683787514</v>
      </c>
      <c r="P433" s="216">
        <f ca="1">'A1'!F28+$C433*('A1'!F26-'A1'!F28)</f>
        <v>0.4445114696581986</v>
      </c>
      <c r="Q433" s="216">
        <f ca="1">'A1'!G28+$C433*('A1'!G26-'A1'!G28)</f>
        <v>0.43712064538475742</v>
      </c>
      <c r="R433" s="216">
        <f ca="1">'A1'!H28+$C433*('A1'!H26-'A1'!H28)</f>
        <v>0.42782752717967659</v>
      </c>
      <c r="S433" s="216">
        <f ca="1">'A1'!I28+$C433*('A1'!I26-'A1'!I28)</f>
        <v>0.42472982111131635</v>
      </c>
      <c r="T433" s="216">
        <f ca="1">'A1'!J28+$C433*('A1'!J26-'A1'!J28)</f>
        <v>0.42163211504295606</v>
      </c>
      <c r="U433" s="217">
        <f t="shared" ca="1" si="88"/>
        <v>1336.0042984228089</v>
      </c>
      <c r="V433" s="217">
        <f t="shared" ca="1" si="89"/>
        <v>1648.9683030037268</v>
      </c>
      <c r="W433" s="217">
        <f t="shared" ca="1" si="90"/>
        <v>2034.4774791261343</v>
      </c>
      <c r="X433" s="217">
        <f t="shared" ca="1" si="91"/>
        <v>2324.0465929613028</v>
      </c>
      <c r="Y433" s="217">
        <f t="shared" ca="1" si="92"/>
        <v>2622.3903845566647</v>
      </c>
      <c r="Z433" s="217">
        <f ca="1">F433*('A1'!F35+$C433*('A1'!F33-'A1'!F35))</f>
        <v>362.76251775507495</v>
      </c>
      <c r="AA433" s="217">
        <f ca="1">G433*('A1'!G35+$C433*('A1'!G33-'A1'!G35))</f>
        <v>410.17191756185508</v>
      </c>
      <c r="AB433" s="217">
        <f ca="1">H433*('A1'!H35+$C433*('A1'!H33-'A1'!H35))</f>
        <v>441.94846803815352</v>
      </c>
      <c r="AC433" s="217">
        <f ca="1">I433*('A1'!I35+$C433*('A1'!I33-'A1'!I35))</f>
        <v>464.61883298416382</v>
      </c>
      <c r="AD433" s="217">
        <f ca="1">J433*('A1'!J35+$C433*('A1'!J33-'A1'!J35))</f>
        <v>487.90658916720344</v>
      </c>
      <c r="AE433" s="217">
        <f ca="1">F433*('A1'!F43+$C433*('A1'!F41-'A1'!F43))</f>
        <v>622.27632483679872</v>
      </c>
      <c r="AF433" s="217">
        <f ca="1">G433*('A1'!G43+$C433*('A1'!G41-'A1'!G43))</f>
        <v>685.8867293612459</v>
      </c>
      <c r="AG433" s="217">
        <f ca="1">H433*('A1'!H43+$C433*('A1'!H41-'A1'!H43))</f>
        <v>692.32625153423101</v>
      </c>
      <c r="AH433" s="217">
        <f ca="1">I433*('A1'!I43+$C433*('A1'!I41-'A1'!I43))</f>
        <v>673.66123983051716</v>
      </c>
      <c r="AI433" s="217">
        <f ca="1">J433*('A1'!J43+$C433*('A1'!J41-'A1'!J43))</f>
        <v>686.32776106127801</v>
      </c>
      <c r="AJ433" s="217">
        <f ca="1">(U433-Z433)*DCF!$H$40</f>
        <v>235.52451092159163</v>
      </c>
      <c r="AK433" s="217">
        <f ca="1">(V433-AA433)*DCF!$H$40</f>
        <v>299.78872527693295</v>
      </c>
      <c r="AL433" s="217">
        <f ca="1">(W433-AB433)*DCF!$H$40</f>
        <v>385.39202068329132</v>
      </c>
      <c r="AM433" s="217">
        <f ca="1">(X433-AC433)*DCF!$H$40</f>
        <v>449.98151791446764</v>
      </c>
      <c r="AN433" s="217">
        <f ca="1">(Y433-AD433)*DCF!$H$40</f>
        <v>516.54507848424964</v>
      </c>
      <c r="AO433" s="217">
        <f ca="1">(F433-DCF!$H$7)*DCF!$H$41</f>
        <v>335.00400739441079</v>
      </c>
      <c r="AP433" s="217">
        <f ca="1">(G433-F433)*DCF!$H$41</f>
        <v>323.52958710769082</v>
      </c>
      <c r="AQ433" s="217">
        <f ca="1">(H433-G433)*DCF!$H$41</f>
        <v>318.39492886447823</v>
      </c>
      <c r="AR433" s="217">
        <f ca="1">(I433-H433)*DCF!$H$41</f>
        <v>291.62419660075614</v>
      </c>
      <c r="AS433" s="217">
        <f ca="1">(J433-I433)*DCF!$H$41</f>
        <v>284.68547094357143</v>
      </c>
      <c r="AT433" s="217">
        <f ca="1">(U433-Z433)*(1-DCF!$H$40)+Z433-AE433-AO433</f>
        <v>143.19945527000777</v>
      </c>
      <c r="AU433" s="217">
        <f ca="1">(V433-AA433)*(1-DCF!$H$40)+AA433-AF433-AP433</f>
        <v>339.76326125785721</v>
      </c>
      <c r="AV433" s="217">
        <f ca="1">(W433-AB433)*(1-DCF!$H$40)+AB433-AG433-AQ433</f>
        <v>638.3642780441337</v>
      </c>
      <c r="AW433" s="217">
        <f ca="1">(X433-AC433)*(1-DCF!$H$40)+AC433-AH433-AR433</f>
        <v>908.77963861556202</v>
      </c>
      <c r="AX433" s="217">
        <f ca="1">(Y433-AD433)*(1-DCF!$H$40)+AD433-AI433-AS433</f>
        <v>1134.8320740675654</v>
      </c>
      <c r="AY433" s="218">
        <f t="shared" ca="1" si="93"/>
        <v>0.10441879411249763</v>
      </c>
      <c r="AZ433" s="219">
        <f t="shared" ca="1" si="94"/>
        <v>12.383758822499527</v>
      </c>
      <c r="BA433" s="217">
        <f ca="1">SUMPRODUCT(AT433:AX433,(1+$AY433)^(-{1,2,3,4,5}))</f>
        <v>2183.5845410660245</v>
      </c>
      <c r="BB433" s="217">
        <f t="shared" ca="1" si="95"/>
        <v>32475.050060791524</v>
      </c>
      <c r="BC433" s="217">
        <f t="shared" ca="1" si="96"/>
        <v>19764.274939116465</v>
      </c>
      <c r="BD433" s="217">
        <f t="shared" ca="1" si="97"/>
        <v>21947.859480182491</v>
      </c>
      <c r="BE433" s="217">
        <f ca="1">BD433-(DCF!$J$48-DCF!$J$51)</f>
        <v>21385.719480182492</v>
      </c>
      <c r="BF433" s="220">
        <f ca="1">BE433/DCF!$J$55</f>
        <v>863.03410849009265</v>
      </c>
    </row>
    <row r="434" spans="1:58" ht="15" customHeight="1">
      <c r="A434">
        <v>408</v>
      </c>
      <c r="B434" s="215">
        <f t="shared" ca="1" si="84"/>
        <v>0.11031240995796554</v>
      </c>
      <c r="C434" s="216">
        <f t="shared" ca="1" si="85"/>
        <v>0.23485358200160109</v>
      </c>
      <c r="D434" s="215">
        <f t="shared" ca="1" si="86"/>
        <v>0.98944041168294017</v>
      </c>
      <c r="E434" s="216">
        <f t="shared" ca="1" si="87"/>
        <v>0.92733780791546461</v>
      </c>
      <c r="F434" s="217">
        <f ca="1">DCF!$H$7*(1+('A1'!F14+$C434*('A1'!F12-'A1'!F14)))</f>
        <v>6148.1321751104188</v>
      </c>
      <c r="G434" s="217">
        <f ca="1">F434*(1+('A1'!G14+$C434*('A1'!G12-'A1'!G14)))</f>
        <v>6733.6067352086402</v>
      </c>
      <c r="H434" s="217">
        <f ca="1">G434*(1+('A1'!H14+$C434*('A1'!H12-'A1'!H14)))</f>
        <v>7275.8705879710742</v>
      </c>
      <c r="I434" s="217">
        <f ca="1">H434*(1+('A1'!I14+$C434*('A1'!I12-'A1'!I14)))</f>
        <v>7793.4529016484867</v>
      </c>
      <c r="J434" s="217">
        <f ca="1">I434*(1+('A1'!J14+$C434*('A1'!J12-'A1'!J14)))</f>
        <v>8311.2479698388142</v>
      </c>
      <c r="K434" s="216">
        <f ca="1">'A1'!F21+$C434*('A1'!F19-'A1'!F21)</f>
        <v>0.36708305298991195</v>
      </c>
      <c r="L434" s="216">
        <f ca="1">'A1'!G21+$C434*('A1'!G19-'A1'!G21)</f>
        <v>0.36738598134987993</v>
      </c>
      <c r="M434" s="216">
        <f ca="1">'A1'!H21+$C434*('A1'!H19-'A1'!H21)</f>
        <v>0.36003744552986389</v>
      </c>
      <c r="N434" s="216">
        <f ca="1">'A1'!I21+$C434*('A1'!I19-'A1'!I21)</f>
        <v>0.35503744552986388</v>
      </c>
      <c r="O434" s="216">
        <f ca="1">'A1'!J21+$C434*('A1'!J19-'A1'!J21)</f>
        <v>0.35003744552986388</v>
      </c>
      <c r="P434" s="216">
        <f ca="1">'A1'!F28+$C434*('A1'!F26-'A1'!F28)</f>
        <v>0.45412866044995998</v>
      </c>
      <c r="Q434" s="216">
        <f ca="1">'A1'!G28+$C434*('A1'!G26-'A1'!G28)</f>
        <v>0.45443158880992796</v>
      </c>
      <c r="R434" s="216">
        <f ca="1">'A1'!H28+$C434*('A1'!H26-'A1'!H28)</f>
        <v>0.45090878507990395</v>
      </c>
      <c r="S434" s="216">
        <f ca="1">'A1'!I28+$C434*('A1'!I26-'A1'!I28)</f>
        <v>0.44973451716989593</v>
      </c>
      <c r="T434" s="216">
        <f ca="1">'A1'!J28+$C434*('A1'!J26-'A1'!J28)</f>
        <v>0.44856024925988797</v>
      </c>
      <c r="U434" s="217">
        <f t="shared" ca="1" si="88"/>
        <v>1099.2140171331851</v>
      </c>
      <c r="V434" s="217">
        <f t="shared" ca="1" si="89"/>
        <v>1199.8104096677589</v>
      </c>
      <c r="W434" s="217">
        <f t="shared" ca="1" si="90"/>
        <v>1375.5307602514567</v>
      </c>
      <c r="X434" s="217">
        <f t="shared" ca="1" si="91"/>
        <v>1521.5005137806954</v>
      </c>
      <c r="Y434" s="217">
        <f t="shared" ca="1" si="92"/>
        <v>1673.9045002995326</v>
      </c>
      <c r="Z434" s="217">
        <f ca="1">F434*('A1'!F35+$C434*('A1'!F33-'A1'!F35))</f>
        <v>361.66837618690522</v>
      </c>
      <c r="AA434" s="217">
        <f ca="1">G434*('A1'!G35+$C434*('A1'!G33-'A1'!G35))</f>
        <v>401.66950096739714</v>
      </c>
      <c r="AB434" s="217">
        <f ca="1">H434*('A1'!H35+$C434*('A1'!H33-'A1'!H35))</f>
        <v>417.7558283108483</v>
      </c>
      <c r="AC434" s="217">
        <f ca="1">I434*('A1'!I35+$C434*('A1'!I33-'A1'!I35))</f>
        <v>430.05642433425726</v>
      </c>
      <c r="AD434" s="217">
        <f ca="1">J434*('A1'!J35+$C434*('A1'!J33-'A1'!J35))</f>
        <v>442.00677003153146</v>
      </c>
      <c r="AE434" s="217">
        <f ca="1">F434*('A1'!F43+$C434*('A1'!F41-'A1'!F43))</f>
        <v>647.41632198326647</v>
      </c>
      <c r="AF434" s="217">
        <f ca="1">G434*('A1'!G43+$C434*('A1'!G41-'A1'!G43))</f>
        <v>719.01536639460869</v>
      </c>
      <c r="AG434" s="217">
        <f ca="1">H434*('A1'!H43+$C434*('A1'!H41-'A1'!H43))</f>
        <v>704.15966229518415</v>
      </c>
      <c r="AH434" s="217">
        <f ca="1">I434*('A1'!I43+$C434*('A1'!I41-'A1'!I43))</f>
        <v>676.31681410265401</v>
      </c>
      <c r="AI434" s="217">
        <f ca="1">J434*('A1'!J43+$C434*('A1'!J41-'A1'!J43))</f>
        <v>679.69489480378695</v>
      </c>
      <c r="AJ434" s="217">
        <f ca="1">(U434-Z434)*DCF!$H$40</f>
        <v>178.48604510899972</v>
      </c>
      <c r="AK434" s="217">
        <f ca="1">(V434-AA434)*DCF!$H$40</f>
        <v>193.15009990548754</v>
      </c>
      <c r="AL434" s="217">
        <f ca="1">(W434-AB434)*DCF!$H$40</f>
        <v>231.78153352962724</v>
      </c>
      <c r="AM434" s="217">
        <f ca="1">(X434-AC434)*DCF!$H$40</f>
        <v>264.12946964603805</v>
      </c>
      <c r="AN434" s="217">
        <f ca="1">(Y434-AD434)*DCF!$H$40</f>
        <v>298.11925072485627</v>
      </c>
      <c r="AO434" s="217">
        <f ca="1">(F434-DCF!$H$7)*DCF!$H$41</f>
        <v>259.66016498080415</v>
      </c>
      <c r="AP434" s="217">
        <f ca="1">(G434-F434)*DCF!$H$41</f>
        <v>194.28235285000207</v>
      </c>
      <c r="AQ434" s="217">
        <f ca="1">(H434-G434)*DCF!$H$41</f>
        <v>179.94342429245512</v>
      </c>
      <c r="AR434" s="217">
        <f ca="1">(I434-H434)*DCF!$H$41</f>
        <v>171.75316665838676</v>
      </c>
      <c r="AS434" s="217">
        <f ca="1">(J434-I434)*DCF!$H$41</f>
        <v>171.82376656172272</v>
      </c>
      <c r="AT434" s="217">
        <f ca="1">(U434-Z434)*(1-DCF!$H$40)+Z434-AE434-AO434</f>
        <v>13.65148506011468</v>
      </c>
      <c r="AU434" s="217">
        <f ca="1">(V434-AA434)*(1-DCF!$H$40)+AA434-AF434-AP434</f>
        <v>93.362590517660493</v>
      </c>
      <c r="AV434" s="217">
        <f ca="1">(W434-AB434)*(1-DCF!$H$40)+AB434-AG434-AQ434</f>
        <v>259.6461401341902</v>
      </c>
      <c r="AW434" s="217">
        <f ca="1">(X434-AC434)*(1-DCF!$H$40)+AC434-AH434-AR434</f>
        <v>409.30106337361673</v>
      </c>
      <c r="AX434" s="217">
        <f ca="1">(Y434-AD434)*(1-DCF!$H$40)+AD434-AI434-AS434</f>
        <v>524.26658820916668</v>
      </c>
      <c r="AY434" s="218">
        <f t="shared" ca="1" si="93"/>
        <v>0.11104675615830929</v>
      </c>
      <c r="AZ434" s="219">
        <f t="shared" ca="1" si="94"/>
        <v>13.709351231661859</v>
      </c>
      <c r="BA434" s="217">
        <f ca="1">SUMPRODUCT(AT434:AX434,(1+$AY434)^(-{1,2,3,4,5}))</f>
        <v>855.50293387725253</v>
      </c>
      <c r="BB434" s="217">
        <f t="shared" ca="1" si="95"/>
        <v>22948.144722865727</v>
      </c>
      <c r="BC434" s="217">
        <f t="shared" ca="1" si="96"/>
        <v>13554.574890844004</v>
      </c>
      <c r="BD434" s="217">
        <f t="shared" ca="1" si="97"/>
        <v>14410.077824721257</v>
      </c>
      <c r="BE434" s="217">
        <f ca="1">BD434-(DCF!$J$48-DCF!$J$51)</f>
        <v>13847.937824721257</v>
      </c>
      <c r="BF434" s="220">
        <f ca="1">BE434/DCF!$J$55</f>
        <v>558.84220711205921</v>
      </c>
    </row>
    <row r="435" spans="1:58" ht="15" customHeight="1">
      <c r="A435">
        <v>409</v>
      </c>
      <c r="B435" s="215">
        <f t="shared" ca="1" si="84"/>
        <v>0.15433768834707018</v>
      </c>
      <c r="C435" s="216">
        <f t="shared" ca="1" si="85"/>
        <v>0.2777928079946187</v>
      </c>
      <c r="D435" s="215">
        <f t="shared" ca="1" si="86"/>
        <v>0.32282272804522583</v>
      </c>
      <c r="E435" s="216">
        <f t="shared" ca="1" si="87"/>
        <v>0.40176033156922414</v>
      </c>
      <c r="F435" s="217">
        <f ca="1">DCF!$H$7*(1+('A1'!F14+$C435*('A1'!F12-'A1'!F14)))</f>
        <v>6173.4757822517076</v>
      </c>
      <c r="G435" s="217">
        <f ca="1">F435*(1+('A1'!G14+$C435*('A1'!G12-'A1'!G14)))</f>
        <v>6801.1264050825812</v>
      </c>
      <c r="H435" s="217">
        <f ca="1">G435*(1+('A1'!H14+$C435*('A1'!H12-'A1'!H14)))</f>
        <v>7386.7922455439611</v>
      </c>
      <c r="I435" s="217">
        <f ca="1">H435*(1+('A1'!I14+$C435*('A1'!I12-'A1'!I14)))</f>
        <v>7940.8116562177875</v>
      </c>
      <c r="J435" s="217">
        <f ca="1">I435*(1+('A1'!J14+$C435*('A1'!J12-'A1'!J14)))</f>
        <v>8492.265264770278</v>
      </c>
      <c r="K435" s="216">
        <f ca="1">'A1'!F21+$C435*('A1'!F19-'A1'!F21)</f>
        <v>0.36472139556029598</v>
      </c>
      <c r="L435" s="216">
        <f ca="1">'A1'!G21+$C435*('A1'!G19-'A1'!G21)</f>
        <v>0.36416553940040358</v>
      </c>
      <c r="M435" s="216">
        <f ca="1">'A1'!H21+$C435*('A1'!H19-'A1'!H21)</f>
        <v>0.35638761132045743</v>
      </c>
      <c r="N435" s="216">
        <f ca="1">'A1'!I21+$C435*('A1'!I19-'A1'!I21)</f>
        <v>0.35138761132045743</v>
      </c>
      <c r="O435" s="216">
        <f ca="1">'A1'!J21+$C435*('A1'!J19-'A1'!J21)</f>
        <v>0.34638761132045742</v>
      </c>
      <c r="P435" s="216">
        <f ca="1">'A1'!F28+$C435*('A1'!F26-'A1'!F28)</f>
        <v>0.45305517980013454</v>
      </c>
      <c r="Q435" s="216">
        <f ca="1">'A1'!G28+$C435*('A1'!G26-'A1'!G28)</f>
        <v>0.45249932364024215</v>
      </c>
      <c r="R435" s="216">
        <f ca="1">'A1'!H28+$C435*('A1'!H26-'A1'!H28)</f>
        <v>0.44833243152032293</v>
      </c>
      <c r="S435" s="216">
        <f ca="1">'A1'!I28+$C435*('A1'!I26-'A1'!I28)</f>
        <v>0.4469434674803498</v>
      </c>
      <c r="T435" s="216">
        <f ca="1">'A1'!J28+$C435*('A1'!J26-'A1'!J28)</f>
        <v>0.44555450344037673</v>
      </c>
      <c r="U435" s="217">
        <f t="shared" ca="1" si="88"/>
        <v>1124.9518989713515</v>
      </c>
      <c r="V435" s="217">
        <f t="shared" ca="1" si="89"/>
        <v>1246.8854409536962</v>
      </c>
      <c r="W435" s="217">
        <f t="shared" ca="1" si="90"/>
        <v>1442.4924732538809</v>
      </c>
      <c r="X435" s="217">
        <f t="shared" ca="1" si="91"/>
        <v>1601.414920155416</v>
      </c>
      <c r="Y435" s="217">
        <f t="shared" ca="1" si="92"/>
        <v>1766.8827518781293</v>
      </c>
      <c r="Z435" s="217">
        <f ca="1">F435*('A1'!F35+$C435*('A1'!F33-'A1'!F35))</f>
        <v>361.83381107191008</v>
      </c>
      <c r="AA435" s="217">
        <f ca="1">G435*('A1'!G35+$C435*('A1'!G33-'A1'!G35))</f>
        <v>402.77679709917766</v>
      </c>
      <c r="AB435" s="217">
        <f ca="1">H435*('A1'!H35+$C435*('A1'!H33-'A1'!H35))</f>
        <v>420.63555937304983</v>
      </c>
      <c r="AC435" s="217">
        <f ca="1">I435*('A1'!I35+$C435*('A1'!I33-'A1'!I35))</f>
        <v>434.09627164778607</v>
      </c>
      <c r="AD435" s="217">
        <f ca="1">J435*('A1'!J35+$C435*('A1'!J33-'A1'!J35))</f>
        <v>447.25777225750721</v>
      </c>
      <c r="AE435" s="217">
        <f ca="1">F435*('A1'!F43+$C435*('A1'!F41-'A1'!F43))</f>
        <v>644.78339259491827</v>
      </c>
      <c r="AF435" s="217">
        <f ca="1">G435*('A1'!G43+$C435*('A1'!G41-'A1'!G43))</f>
        <v>716.00389652869865</v>
      </c>
      <c r="AG435" s="217">
        <f ca="1">H435*('A1'!H43+$C435*('A1'!H41-'A1'!H43))</f>
        <v>703.79326418342737</v>
      </c>
      <c r="AH435" s="217">
        <f ca="1">I435*('A1'!I43+$C435*('A1'!I41-'A1'!I43))</f>
        <v>677.17059446989003</v>
      </c>
      <c r="AI435" s="217">
        <f ca="1">J435*('A1'!J43+$C435*('A1'!J41-'A1'!J43))</f>
        <v>681.7357163345755</v>
      </c>
      <c r="AJ435" s="217">
        <f ca="1">(U435-Z435)*DCF!$H$40</f>
        <v>184.67457727166482</v>
      </c>
      <c r="AK435" s="217">
        <f ca="1">(V435-AA435)*DCF!$H$40</f>
        <v>204.27429181279348</v>
      </c>
      <c r="AL435" s="217">
        <f ca="1">(W435-AB435)*DCF!$H$40</f>
        <v>247.28937315916113</v>
      </c>
      <c r="AM435" s="217">
        <f ca="1">(X435-AC435)*DCF!$H$40</f>
        <v>282.49111293884641</v>
      </c>
      <c r="AN435" s="217">
        <f ca="1">(Y435-AD435)*DCF!$H$40</f>
        <v>319.34924506819056</v>
      </c>
      <c r="AO435" s="217">
        <f ca="1">(F435-DCF!$H$7)*DCF!$H$41</f>
        <v>268.0701215539637</v>
      </c>
      <c r="AP435" s="217">
        <f ca="1">(G435-F435)*DCF!$H$41</f>
        <v>208.27794763771456</v>
      </c>
      <c r="AQ435" s="217">
        <f ca="1">(H435-G435)*DCF!$H$41</f>
        <v>194.34582682742339</v>
      </c>
      <c r="AR435" s="217">
        <f ca="1">(I435-H435)*DCF!$H$41</f>
        <v>183.844358006307</v>
      </c>
      <c r="AS435" s="217">
        <f ca="1">(J435-I435)*DCF!$H$41</f>
        <v>182.99292891432901</v>
      </c>
      <c r="AT435" s="217">
        <f ca="1">(U435-Z435)*(1-DCF!$H$40)+Z435-AE435-AO435</f>
        <v>27.423807550804725</v>
      </c>
      <c r="AU435" s="217">
        <f ca="1">(V435-AA435)*(1-DCF!$H$40)+AA435-AF435-AP435</f>
        <v>118.32930497448965</v>
      </c>
      <c r="AV435" s="217">
        <f ca="1">(W435-AB435)*(1-DCF!$H$40)+AB435-AG435-AQ435</f>
        <v>297.06400908386922</v>
      </c>
      <c r="AW435" s="217">
        <f ca="1">(X435-AC435)*(1-DCF!$H$40)+AC435-AH435-AR435</f>
        <v>457.90885474037242</v>
      </c>
      <c r="AX435" s="217">
        <f ca="1">(Y435-AD435)*(1-DCF!$H$40)+AD435-AI435-AS435</f>
        <v>582.80486156103439</v>
      </c>
      <c r="AY435" s="218">
        <f t="shared" ca="1" si="93"/>
        <v>0.10053520663138449</v>
      </c>
      <c r="AZ435" s="219">
        <f t="shared" ca="1" si="94"/>
        <v>11.607041326276896</v>
      </c>
      <c r="BA435" s="217">
        <f ca="1">SUMPRODUCT(AT435:AX435,(1+$AY435)^(-{1,2,3,4,5}))</f>
        <v>1018.6263066387539</v>
      </c>
      <c r="BB435" s="217">
        <f t="shared" ca="1" si="95"/>
        <v>20508.281119735293</v>
      </c>
      <c r="BC435" s="217">
        <f t="shared" ca="1" si="96"/>
        <v>12703.09541000707</v>
      </c>
      <c r="BD435" s="217">
        <f t="shared" ca="1" si="97"/>
        <v>13721.721716645825</v>
      </c>
      <c r="BE435" s="217">
        <f ca="1">BD435-(DCF!$J$48-DCF!$J$51)</f>
        <v>13159.581716645826</v>
      </c>
      <c r="BF435" s="220">
        <f ca="1">BE435/DCF!$J$55</f>
        <v>531.06316509258909</v>
      </c>
    </row>
    <row r="436" spans="1:58" ht="15" customHeight="1">
      <c r="A436">
        <v>410</v>
      </c>
      <c r="B436" s="215">
        <f t="shared" ca="1" si="84"/>
        <v>0.66602143589803675</v>
      </c>
      <c r="C436" s="216">
        <f t="shared" ca="1" si="85"/>
        <v>0.59135677902235839</v>
      </c>
      <c r="D436" s="215">
        <f t="shared" ca="1" si="86"/>
        <v>0.60679869876009129</v>
      </c>
      <c r="E436" s="216">
        <f t="shared" ca="1" si="87"/>
        <v>0.55660328077448029</v>
      </c>
      <c r="F436" s="217">
        <f ca="1">DCF!$H$7*(1+('A1'!F14+$C436*('A1'!F12-'A1'!F14)))</f>
        <v>6358.5476346572887</v>
      </c>
      <c r="G436" s="217">
        <f ca="1">F436*(1+('A1'!G14+$C436*('A1'!G12-'A1'!G14)))</f>
        <v>7304.0860300104014</v>
      </c>
      <c r="H436" s="217">
        <f ca="1">G436*(1+('A1'!H14+$C436*('A1'!H12-'A1'!H14)))</f>
        <v>8230.8020340041112</v>
      </c>
      <c r="I436" s="217">
        <f ca="1">H436*(1+('A1'!I14+$C436*('A1'!I12-'A1'!I14)))</f>
        <v>9080.4027878682591</v>
      </c>
      <c r="J436" s="217">
        <f ca="1">I436*(1+('A1'!J14+$C436*('A1'!J12-'A1'!J14)))</f>
        <v>9910.3059694018302</v>
      </c>
      <c r="K436" s="216">
        <f ca="1">'A1'!F21+$C436*('A1'!F19-'A1'!F21)</f>
        <v>0.3474753771537703</v>
      </c>
      <c r="L436" s="216">
        <f ca="1">'A1'!G21+$C436*('A1'!G19-'A1'!G21)</f>
        <v>0.34064824157332313</v>
      </c>
      <c r="M436" s="216">
        <f ca="1">'A1'!H21+$C436*('A1'!H19-'A1'!H21)</f>
        <v>0.32973467378309951</v>
      </c>
      <c r="N436" s="216">
        <f ca="1">'A1'!I21+$C436*('A1'!I19-'A1'!I21)</f>
        <v>0.3247346737830995</v>
      </c>
      <c r="O436" s="216">
        <f ca="1">'A1'!J21+$C436*('A1'!J19-'A1'!J21)</f>
        <v>0.3197346737830995</v>
      </c>
      <c r="P436" s="216">
        <f ca="1">'A1'!F28+$C436*('A1'!F26-'A1'!F28)</f>
        <v>0.44521608052444106</v>
      </c>
      <c r="Q436" s="216">
        <f ca="1">'A1'!G28+$C436*('A1'!G26-'A1'!G28)</f>
        <v>0.43838894494399389</v>
      </c>
      <c r="R436" s="216">
        <f ca="1">'A1'!H28+$C436*('A1'!H26-'A1'!H28)</f>
        <v>0.42951859325865854</v>
      </c>
      <c r="S436" s="216">
        <f ca="1">'A1'!I28+$C436*('A1'!I26-'A1'!I28)</f>
        <v>0.42656180936354671</v>
      </c>
      <c r="T436" s="216">
        <f ca="1">'A1'!J28+$C436*('A1'!J26-'A1'!J28)</f>
        <v>0.42360502546843493</v>
      </c>
      <c r="U436" s="217">
        <f t="shared" ca="1" si="88"/>
        <v>1318.1812414244596</v>
      </c>
      <c r="V436" s="217">
        <f t="shared" ca="1" si="89"/>
        <v>1613.9313991106583</v>
      </c>
      <c r="W436" s="217">
        <f t="shared" ca="1" si="90"/>
        <v>1981.5386993125423</v>
      </c>
      <c r="X436" s="217">
        <f t="shared" ca="1" si="91"/>
        <v>2258.3281077878341</v>
      </c>
      <c r="Y436" s="217">
        <f t="shared" ca="1" si="92"/>
        <v>2543.5821106159874</v>
      </c>
      <c r="Z436" s="217">
        <f ca="1">F436*('A1'!F35+$C436*('A1'!F33-'A1'!F35))</f>
        <v>362.71200683698146</v>
      </c>
      <c r="AA436" s="217">
        <f ca="1">G436*('A1'!G35+$C436*('A1'!G33-'A1'!G35))</f>
        <v>409.66012597655333</v>
      </c>
      <c r="AB436" s="217">
        <f ca="1">H436*('A1'!H35+$C436*('A1'!H33-'A1'!H35))</f>
        <v>440.30737566465388</v>
      </c>
      <c r="AC436" s="217">
        <f ca="1">I436*('A1'!I35+$C436*('A1'!I33-'A1'!I35))</f>
        <v>462.22626875804599</v>
      </c>
      <c r="AD436" s="217">
        <f ca="1">J436*('A1'!J35+$C436*('A1'!J33-'A1'!J35))</f>
        <v>484.65081488020422</v>
      </c>
      <c r="AE436" s="217">
        <f ca="1">F436*('A1'!F43+$C436*('A1'!F41-'A1'!F43))</f>
        <v>624.2368348424784</v>
      </c>
      <c r="AF436" s="217">
        <f ca="1">G436*('A1'!G43+$C436*('A1'!G41-'A1'!G43))</f>
        <v>688.79366585687569</v>
      </c>
      <c r="AG436" s="217">
        <f ca="1">H436*('A1'!H43+$C436*('A1'!H41-'A1'!H43))</f>
        <v>693.87729328445459</v>
      </c>
      <c r="AH436" s="217">
        <f ca="1">I436*('A1'!I43+$C436*('A1'!I41-'A1'!I43))</f>
        <v>674.696743777405</v>
      </c>
      <c r="AI436" s="217">
        <f ca="1">J436*('A1'!J43+$C436*('A1'!J41-'A1'!J43))</f>
        <v>686.80910564446151</v>
      </c>
      <c r="AJ436" s="217">
        <f ca="1">(U436-Z436)*DCF!$H$40</f>
        <v>231.2235547701697</v>
      </c>
      <c r="AK436" s="217">
        <f ca="1">(V436-AA436)*DCF!$H$40</f>
        <v>291.43364809845338</v>
      </c>
      <c r="AL436" s="217">
        <f ca="1">(W436-AB436)*DCF!$H$40</f>
        <v>372.97798032278899</v>
      </c>
      <c r="AM436" s="217">
        <f ca="1">(X436-AC436)*DCF!$H$40</f>
        <v>434.65664504520873</v>
      </c>
      <c r="AN436" s="217">
        <f ca="1">(Y436-AD436)*DCF!$H$40</f>
        <v>498.26137356805958</v>
      </c>
      <c r="AO436" s="217">
        <f ca="1">(F436-DCF!$H$7)*DCF!$H$41</f>
        <v>329.48388294033793</v>
      </c>
      <c r="AP436" s="217">
        <f ca="1">(G436-F436)*DCF!$H$41</f>
        <v>313.76499796746037</v>
      </c>
      <c r="AQ436" s="217">
        <f ca="1">(H436-G436)*DCF!$H$41</f>
        <v>307.51902465146378</v>
      </c>
      <c r="AR436" s="217">
        <f ca="1">(I436-H436)*DCF!$H$41</f>
        <v>281.92930093524586</v>
      </c>
      <c r="AS436" s="217">
        <f ca="1">(J436-I436)*DCF!$H$41</f>
        <v>275.39290984563888</v>
      </c>
      <c r="AT436" s="217">
        <f ca="1">(U436-Z436)*(1-DCF!$H$40)+Z436-AE436-AO436</f>
        <v>133.23696887147344</v>
      </c>
      <c r="AU436" s="217">
        <f ca="1">(V436-AA436)*(1-DCF!$H$40)+AA436-AF436-AP436</f>
        <v>319.93908718786878</v>
      </c>
      <c r="AV436" s="217">
        <f ca="1">(W436-AB436)*(1-DCF!$H$40)+AB436-AG436-AQ436</f>
        <v>607.16440105383481</v>
      </c>
      <c r="AW436" s="217">
        <f ca="1">(X436-AC436)*(1-DCF!$H$40)+AC436-AH436-AR436</f>
        <v>867.04541802997437</v>
      </c>
      <c r="AX436" s="217">
        <f ca="1">(Y436-AD436)*(1-DCF!$H$40)+AD436-AI436-AS436</f>
        <v>1083.1187215578279</v>
      </c>
      <c r="AY436" s="218">
        <f t="shared" ca="1" si="93"/>
        <v>0.1036320656154896</v>
      </c>
      <c r="AZ436" s="219">
        <f t="shared" ca="1" si="94"/>
        <v>12.22641312309792</v>
      </c>
      <c r="BA436" s="217">
        <f ca="1">SUMPRODUCT(AT436:AX436,(1+$AY436)^(-{1,2,3,4,5}))</f>
        <v>2081.0673248674875</v>
      </c>
      <c r="BB436" s="217">
        <f t="shared" ca="1" si="95"/>
        <v>31098.885696912414</v>
      </c>
      <c r="BC436" s="217">
        <f t="shared" ca="1" si="96"/>
        <v>18994.299290858577</v>
      </c>
      <c r="BD436" s="217">
        <f t="shared" ca="1" si="97"/>
        <v>21075.366615726063</v>
      </c>
      <c r="BE436" s="217">
        <f ca="1">BD436-(DCF!$J$48-DCF!$J$51)</f>
        <v>20513.226615726064</v>
      </c>
      <c r="BF436" s="220">
        <f ca="1">BE436/DCF!$J$55</f>
        <v>827.82411229904119</v>
      </c>
    </row>
    <row r="437" spans="1:58" ht="15" customHeight="1">
      <c r="A437">
        <v>411</v>
      </c>
      <c r="B437" s="215">
        <f t="shared" ca="1" si="84"/>
        <v>0.19618938640623707</v>
      </c>
      <c r="C437" s="216">
        <f t="shared" ca="1" si="85"/>
        <v>0.31320072350350425</v>
      </c>
      <c r="D437" s="215">
        <f t="shared" ca="1" si="86"/>
        <v>0.52931977620111537</v>
      </c>
      <c r="E437" s="216">
        <f t="shared" ca="1" si="87"/>
        <v>0.51488134245378447</v>
      </c>
      <c r="F437" s="217">
        <f ca="1">DCF!$H$7*(1+('A1'!F14+$C437*('A1'!F12-'A1'!F14)))</f>
        <v>6194.374256306528</v>
      </c>
      <c r="G437" s="217">
        <f ca="1">F437*(1+('A1'!G14+$C437*('A1'!G12-'A1'!G14)))</f>
        <v>6857.049086493922</v>
      </c>
      <c r="H437" s="217">
        <f ca="1">G437*(1+('A1'!H14+$C437*('A1'!H12-'A1'!H14)))</f>
        <v>7479.0937963671795</v>
      </c>
      <c r="I437" s="217">
        <f ca="1">H437*(1+('A1'!I14+$C437*('A1'!I12-'A1'!I14)))</f>
        <v>8063.8696691210871</v>
      </c>
      <c r="J437" s="217">
        <f ca="1">I437*(1+('A1'!J14+$C437*('A1'!J12-'A1'!J14)))</f>
        <v>8643.8558395996097</v>
      </c>
      <c r="K437" s="216">
        <f ca="1">'A1'!F21+$C437*('A1'!F19-'A1'!F21)</f>
        <v>0.36277396020730729</v>
      </c>
      <c r="L437" s="216">
        <f ca="1">'A1'!G21+$C437*('A1'!G19-'A1'!G21)</f>
        <v>0.36150994573723716</v>
      </c>
      <c r="M437" s="216">
        <f ca="1">'A1'!H21+$C437*('A1'!H19-'A1'!H21)</f>
        <v>0.35337793850220212</v>
      </c>
      <c r="N437" s="216">
        <f ca="1">'A1'!I21+$C437*('A1'!I19-'A1'!I21)</f>
        <v>0.34837793850220211</v>
      </c>
      <c r="O437" s="216">
        <f ca="1">'A1'!J21+$C437*('A1'!J19-'A1'!J21)</f>
        <v>0.34337793850220211</v>
      </c>
      <c r="P437" s="216">
        <f ca="1">'A1'!F28+$C437*('A1'!F26-'A1'!F28)</f>
        <v>0.45216998191241242</v>
      </c>
      <c r="Q437" s="216">
        <f ca="1">'A1'!G28+$C437*('A1'!G26-'A1'!G28)</f>
        <v>0.45090596744234235</v>
      </c>
      <c r="R437" s="216">
        <f ca="1">'A1'!H28+$C437*('A1'!H26-'A1'!H28)</f>
        <v>0.44620795658978979</v>
      </c>
      <c r="S437" s="216">
        <f ca="1">'A1'!I28+$C437*('A1'!I26-'A1'!I28)</f>
        <v>0.44464195297227227</v>
      </c>
      <c r="T437" s="216">
        <f ca="1">'A1'!J28+$C437*('A1'!J26-'A1'!J28)</f>
        <v>0.44307594935475475</v>
      </c>
      <c r="U437" s="217">
        <f t="shared" ca="1" si="88"/>
        <v>1146.3064809071793</v>
      </c>
      <c r="V437" s="217">
        <f t="shared" ca="1" si="89"/>
        <v>1286.273291172761</v>
      </c>
      <c r="W437" s="217">
        <f t="shared" ca="1" si="90"/>
        <v>1498.9158887219644</v>
      </c>
      <c r="X437" s="217">
        <f t="shared" ca="1" si="91"/>
        <v>1669.0606192503769</v>
      </c>
      <c r="Y437" s="217">
        <f t="shared" ca="1" si="92"/>
        <v>1845.8618084714367</v>
      </c>
      <c r="Z437" s="217">
        <f ca="1">F437*('A1'!F35+$C437*('A1'!F33-'A1'!F35))</f>
        <v>361.96204288475826</v>
      </c>
      <c r="AA437" s="217">
        <f ca="1">G437*('A1'!G35+$C437*('A1'!G33-'A1'!G35))</f>
        <v>403.66071601273376</v>
      </c>
      <c r="AB437" s="217">
        <f ca="1">H437*('A1'!H35+$C437*('A1'!H33-'A1'!H35))</f>
        <v>422.97859431213027</v>
      </c>
      <c r="AC437" s="217">
        <f ca="1">I437*('A1'!I35+$C437*('A1'!I33-'A1'!I35))</f>
        <v>437.39712303374279</v>
      </c>
      <c r="AD437" s="217">
        <f ca="1">J437*('A1'!J35+$C437*('A1'!J33-'A1'!J35))</f>
        <v>451.56878418370707</v>
      </c>
      <c r="AE437" s="217">
        <f ca="1">F437*('A1'!F43+$C437*('A1'!F41-'A1'!F43))</f>
        <v>642.57951821918437</v>
      </c>
      <c r="AF437" s="217">
        <f ca="1">G437*('A1'!G43+$C437*('A1'!G41-'A1'!G43))</f>
        <v>713.39349922218821</v>
      </c>
      <c r="AG437" s="217">
        <f ca="1">H437*('A1'!H43+$C437*('A1'!H41-'A1'!H43))</f>
        <v>703.31883303250686</v>
      </c>
      <c r="AH437" s="217">
        <f ca="1">I437*('A1'!I43+$C437*('A1'!I41-'A1'!I43))</f>
        <v>677.67127505526923</v>
      </c>
      <c r="AI437" s="217">
        <f ca="1">J437*('A1'!J43+$C437*('A1'!J41-'A1'!J43))</f>
        <v>683.1928589651742</v>
      </c>
      <c r="AJ437" s="217">
        <f ca="1">(U437-Z437)*DCF!$H$40</f>
        <v>189.81135400142588</v>
      </c>
      <c r="AK437" s="217">
        <f ca="1">(V437-AA437)*DCF!$H$40</f>
        <v>213.5922431887266</v>
      </c>
      <c r="AL437" s="217">
        <f ca="1">(W437-AB437)*DCF!$H$40</f>
        <v>260.37682524717985</v>
      </c>
      <c r="AM437" s="217">
        <f ca="1">(X437-AC437)*DCF!$H$40</f>
        <v>298.06256608442544</v>
      </c>
      <c r="AN437" s="217">
        <f ca="1">(Y437-AD437)*DCF!$H$40</f>
        <v>337.41891187763053</v>
      </c>
      <c r="AO437" s="217">
        <f ca="1">(F437-DCF!$H$7)*DCF!$H$41</f>
        <v>275.0050167433705</v>
      </c>
      <c r="AP437" s="217">
        <f ca="1">(G437-F437)*DCF!$H$41</f>
        <v>219.90028936813852</v>
      </c>
      <c r="AQ437" s="217">
        <f ca="1">(H437-G437)*DCF!$H$41</f>
        <v>206.41769608537516</v>
      </c>
      <c r="AR437" s="217">
        <f ca="1">(I437-H437)*DCF!$H$41</f>
        <v>194.05050226175953</v>
      </c>
      <c r="AS437" s="217">
        <f ca="1">(J437-I437)*DCF!$H$41</f>
        <v>192.46109993596642</v>
      </c>
      <c r="AT437" s="217">
        <f ca="1">(U437-Z437)*(1-DCF!$H$40)+Z437-AE437-AO437</f>
        <v>38.91059194319854</v>
      </c>
      <c r="AU437" s="217">
        <f ca="1">(V437-AA437)*(1-DCF!$H$40)+AA437-AF437-AP437</f>
        <v>139.38725939370769</v>
      </c>
      <c r="AV437" s="217">
        <f ca="1">(W437-AB437)*(1-DCF!$H$40)+AB437-AG437-AQ437</f>
        <v>328.80253435690258</v>
      </c>
      <c r="AW437" s="217">
        <f ca="1">(X437-AC437)*(1-DCF!$H$40)+AC437-AH437-AR437</f>
        <v>499.27627584892264</v>
      </c>
      <c r="AX437" s="217">
        <f ca="1">(Y437-AD437)*(1-DCF!$H$40)+AD437-AI437-AS437</f>
        <v>632.78893769266551</v>
      </c>
      <c r="AY437" s="218">
        <f t="shared" ca="1" si="93"/>
        <v>0.10279762684907569</v>
      </c>
      <c r="AZ437" s="219">
        <f t="shared" ca="1" si="94"/>
        <v>12.059525369815137</v>
      </c>
      <c r="BA437" s="217">
        <f ca="1">SUMPRODUCT(AT437:AX437,(1+$AY437)^(-{1,2,3,4,5}))</f>
        <v>1120.5735536358522</v>
      </c>
      <c r="BB437" s="217">
        <f t="shared" ca="1" si="95"/>
        <v>22260.217308434141</v>
      </c>
      <c r="BC437" s="217">
        <f t="shared" ca="1" si="96"/>
        <v>13647.411458652312</v>
      </c>
      <c r="BD437" s="217">
        <f t="shared" ca="1" si="97"/>
        <v>14767.985012288163</v>
      </c>
      <c r="BE437" s="217">
        <f ca="1">BD437-(DCF!$J$48-DCF!$J$51)</f>
        <v>14205.845012288164</v>
      </c>
      <c r="BF437" s="220">
        <f ca="1">BE437/DCF!$J$55</f>
        <v>573.28577590712541</v>
      </c>
    </row>
    <row r="438" spans="1:58" ht="15" customHeight="1">
      <c r="A438">
        <v>412</v>
      </c>
      <c r="B438" s="215">
        <f t="shared" ca="1" si="84"/>
        <v>0.72559430881447029</v>
      </c>
      <c r="C438" s="216">
        <f t="shared" ca="1" si="85"/>
        <v>0.62959097528169639</v>
      </c>
      <c r="D438" s="215">
        <f t="shared" ca="1" si="86"/>
        <v>0.43395458692919919</v>
      </c>
      <c r="E438" s="216">
        <f t="shared" ca="1" si="87"/>
        <v>0.46580821532536282</v>
      </c>
      <c r="F438" s="217">
        <f ca="1">DCF!$H$7*(1+('A1'!F14+$C438*('A1'!F12-'A1'!F14)))</f>
        <v>6381.1142372671538</v>
      </c>
      <c r="G438" s="217">
        <f ca="1">F438*(1+('A1'!G14+$C438*('A1'!G12-'A1'!G14)))</f>
        <v>7366.6048819069247</v>
      </c>
      <c r="H438" s="217">
        <f ca="1">G438*(1+('A1'!H14+$C438*('A1'!H12-'A1'!H14)))</f>
        <v>8337.8683597771796</v>
      </c>
      <c r="I438" s="217">
        <f ca="1">H438*(1+('A1'!I14+$C438*('A1'!I12-'A1'!I14)))</f>
        <v>9227.2119782822665</v>
      </c>
      <c r="J438" s="217">
        <f ca="1">I438*(1+('A1'!J14+$C438*('A1'!J12-'A1'!J14)))</f>
        <v>10095.228434394017</v>
      </c>
      <c r="K438" s="216">
        <f ca="1">'A1'!F21+$C438*('A1'!F19-'A1'!F21)</f>
        <v>0.34537249635950673</v>
      </c>
      <c r="L438" s="216">
        <f ca="1">'A1'!G21+$C438*('A1'!G19-'A1'!G21)</f>
        <v>0.33778067685387275</v>
      </c>
      <c r="M438" s="216">
        <f ca="1">'A1'!H21+$C438*('A1'!H19-'A1'!H21)</f>
        <v>0.32648476710105578</v>
      </c>
      <c r="N438" s="216">
        <f ca="1">'A1'!I21+$C438*('A1'!I19-'A1'!I21)</f>
        <v>0.32148476710105578</v>
      </c>
      <c r="O438" s="216">
        <f ca="1">'A1'!J21+$C438*('A1'!J19-'A1'!J21)</f>
        <v>0.31648476710105578</v>
      </c>
      <c r="P438" s="216">
        <f ca="1">'A1'!F28+$C438*('A1'!F26-'A1'!F28)</f>
        <v>0.44426022561795758</v>
      </c>
      <c r="Q438" s="216">
        <f ca="1">'A1'!G28+$C438*('A1'!G26-'A1'!G28)</f>
        <v>0.43666840611232366</v>
      </c>
      <c r="R438" s="216">
        <f ca="1">'A1'!H28+$C438*('A1'!H26-'A1'!H28)</f>
        <v>0.42722454148309824</v>
      </c>
      <c r="S438" s="216">
        <f ca="1">'A1'!I28+$C438*('A1'!I26-'A1'!I28)</f>
        <v>0.42407658660668979</v>
      </c>
      <c r="T438" s="216">
        <f ca="1">'A1'!J28+$C438*('A1'!J26-'A1'!J28)</f>
        <v>0.42092863173028128</v>
      </c>
      <c r="U438" s="217">
        <f t="shared" ca="1" si="88"/>
        <v>1342.37763284474</v>
      </c>
      <c r="V438" s="217">
        <f t="shared" ca="1" si="89"/>
        <v>1661.5444865398017</v>
      </c>
      <c r="W438" s="217">
        <f t="shared" ca="1" si="90"/>
        <v>2053.539363263827</v>
      </c>
      <c r="X438" s="217">
        <f t="shared" ca="1" si="91"/>
        <v>2347.7593248058147</v>
      </c>
      <c r="Y438" s="217">
        <f t="shared" ca="1" si="92"/>
        <v>2650.8717226087674</v>
      </c>
      <c r="Z438" s="217">
        <f ca="1">F438*('A1'!F35+$C438*('A1'!F33-'A1'!F35))</f>
        <v>362.7793945559045</v>
      </c>
      <c r="AA438" s="217">
        <f ca="1">G438*('A1'!G35+$C438*('A1'!G33-'A1'!G35))</f>
        <v>410.35002315708249</v>
      </c>
      <c r="AB438" s="217">
        <f ca="1">H438*('A1'!H35+$C438*('A1'!H33-'A1'!H35))</f>
        <v>442.52818819020314</v>
      </c>
      <c r="AC438" s="217">
        <f ca="1">I438*('A1'!I35+$C438*('A1'!I33-'A1'!I35))</f>
        <v>465.46586207791927</v>
      </c>
      <c r="AD438" s="217">
        <f ca="1">J438*('A1'!J35+$C438*('A1'!J33-'A1'!J35))</f>
        <v>489.06241573764521</v>
      </c>
      <c r="AE438" s="217">
        <f ca="1">F438*('A1'!F43+$C438*('A1'!F41-'A1'!F43))</f>
        <v>621.57272737888798</v>
      </c>
      <c r="AF438" s="217">
        <f ca="1">G438*('A1'!G43+$C438*('A1'!G41-'A1'!G43))</f>
        <v>684.83138309528238</v>
      </c>
      <c r="AG438" s="217">
        <f ca="1">H438*('A1'!H43+$C438*('A1'!H41-'A1'!H43))</f>
        <v>691.74554424251596</v>
      </c>
      <c r="AH438" s="217">
        <f ca="1">I438*('A1'!I43+$C438*('A1'!I41-'A1'!I43))</f>
        <v>673.25720933799641</v>
      </c>
      <c r="AI438" s="217">
        <f ca="1">J438*('A1'!J43+$C438*('A1'!J41-'A1'!J43))</f>
        <v>686.11529404590408</v>
      </c>
      <c r="AJ438" s="217">
        <f ca="1">(U438-Z438)*DCF!$H$40</f>
        <v>237.06277366589819</v>
      </c>
      <c r="AK438" s="217">
        <f ca="1">(V438-AA438)*DCF!$H$40</f>
        <v>302.78906013861808</v>
      </c>
      <c r="AL438" s="217">
        <f ca="1">(W438-AB438)*DCF!$H$40</f>
        <v>389.86470436781696</v>
      </c>
      <c r="AM438" s="217">
        <f ca="1">(X438-AC438)*DCF!$H$40</f>
        <v>455.51501798015073</v>
      </c>
      <c r="AN438" s="217">
        <f ca="1">(Y438-AD438)*DCF!$H$40</f>
        <v>523.15785226281162</v>
      </c>
      <c r="AO438" s="217">
        <f ca="1">(F438-DCF!$H$7)*DCF!$H$41</f>
        <v>336.97232556394243</v>
      </c>
      <c r="AP438" s="217">
        <f ca="1">(G438-F438)*DCF!$H$41</f>
        <v>327.02264829433295</v>
      </c>
      <c r="AQ438" s="217">
        <f ca="1">(H438-G438)*DCF!$H$41</f>
        <v>322.30154233559205</v>
      </c>
      <c r="AR438" s="217">
        <f ca="1">(I438-H438)*DCF!$H$41</f>
        <v>295.11746960673418</v>
      </c>
      <c r="AS438" s="217">
        <f ca="1">(J438-I438)*DCF!$H$41</f>
        <v>288.04031959581602</v>
      </c>
      <c r="AT438" s="217">
        <f ca="1">(U438-Z438)*(1-DCF!$H$40)+Z438-AE438-AO438</f>
        <v>146.76980623601133</v>
      </c>
      <c r="AU438" s="217">
        <f ca="1">(V438-AA438)*(1-DCF!$H$40)+AA438-AF438-AP438</f>
        <v>346.90139501156841</v>
      </c>
      <c r="AV438" s="217">
        <f ca="1">(W438-AB438)*(1-DCF!$H$40)+AB438-AG438-AQ438</f>
        <v>649.62757231790192</v>
      </c>
      <c r="AW438" s="217">
        <f ca="1">(X438-AC438)*(1-DCF!$H$40)+AC438-AH438-AR438</f>
        <v>923.86962788093342</v>
      </c>
      <c r="AX438" s="217">
        <f ca="1">(Y438-AD438)*(1-DCF!$H$40)+AD438-AI438-AS438</f>
        <v>1153.5582567042356</v>
      </c>
      <c r="AY438" s="218">
        <f t="shared" ca="1" si="93"/>
        <v>0.10181616430650725</v>
      </c>
      <c r="AZ438" s="219">
        <f t="shared" ca="1" si="94"/>
        <v>11.863232861301451</v>
      </c>
      <c r="BA438" s="217">
        <f ca="1">SUMPRODUCT(AT438:AX438,(1+$AY438)^(-{1,2,3,4,5}))</f>
        <v>2241.8736642736194</v>
      </c>
      <c r="BB438" s="217">
        <f t="shared" ca="1" si="95"/>
        <v>31447.908530747114</v>
      </c>
      <c r="BC438" s="217">
        <f t="shared" ca="1" si="96"/>
        <v>19366.273924476485</v>
      </c>
      <c r="BD438" s="217">
        <f t="shared" ca="1" si="97"/>
        <v>21608.147588750104</v>
      </c>
      <c r="BE438" s="217">
        <f ca="1">BD438-(DCF!$J$48-DCF!$J$51)</f>
        <v>21046.007588750104</v>
      </c>
      <c r="BF438" s="220">
        <f ca="1">BE438/DCF!$J$55</f>
        <v>849.3248222704957</v>
      </c>
    </row>
    <row r="439" spans="1:58" ht="15" customHeight="1">
      <c r="A439">
        <v>413</v>
      </c>
      <c r="B439" s="215">
        <f t="shared" ca="1" si="84"/>
        <v>1.6615917542612268E-2</v>
      </c>
      <c r="C439" s="216">
        <f t="shared" ca="1" si="85"/>
        <v>9.1148004757680423E-2</v>
      </c>
      <c r="D439" s="215">
        <f t="shared" ca="1" si="86"/>
        <v>0.59112057827322206</v>
      </c>
      <c r="E439" s="216">
        <f t="shared" ca="1" si="87"/>
        <v>0.54784990228532626</v>
      </c>
      <c r="F439" s="217">
        <f ca="1">DCF!$H$7*(1+('A1'!F14+$C439*('A1'!F12-'A1'!F14)))</f>
        <v>6063.3142118272799</v>
      </c>
      <c r="G439" s="217">
        <f ca="1">F439*(1+('A1'!G14+$C439*('A1'!G12-'A1'!G14)))</f>
        <v>6510.0119134309589</v>
      </c>
      <c r="H439" s="217">
        <f ca="1">G439*(1+('A1'!H14+$C439*('A1'!H12-'A1'!H14)))</f>
        <v>6912.6512066940422</v>
      </c>
      <c r="I439" s="217">
        <f ca="1">H439*(1+('A1'!I14+$C439*('A1'!I12-'A1'!I14)))</f>
        <v>7314.9904598855792</v>
      </c>
      <c r="J439" s="217">
        <f ca="1">I439*(1+('A1'!J14+$C439*('A1'!J12-'A1'!J14)))</f>
        <v>7727.4122578466613</v>
      </c>
      <c r="K439" s="216">
        <f ca="1">'A1'!F21+$C439*('A1'!F19-'A1'!F21)</f>
        <v>0.37498685973832757</v>
      </c>
      <c r="L439" s="216">
        <f ca="1">'A1'!G21+$C439*('A1'!G19-'A1'!G21)</f>
        <v>0.37816389964317398</v>
      </c>
      <c r="M439" s="216">
        <f ca="1">'A1'!H21+$C439*('A1'!H19-'A1'!H21)</f>
        <v>0.37225241959559718</v>
      </c>
      <c r="N439" s="216">
        <f ca="1">'A1'!I21+$C439*('A1'!I19-'A1'!I21)</f>
        <v>0.36725241959559718</v>
      </c>
      <c r="O439" s="216">
        <f ca="1">'A1'!J21+$C439*('A1'!J19-'A1'!J21)</f>
        <v>0.36225241959559717</v>
      </c>
      <c r="P439" s="216">
        <f ca="1">'A1'!F28+$C439*('A1'!F26-'A1'!F28)</f>
        <v>0.45772129988105803</v>
      </c>
      <c r="Q439" s="216">
        <f ca="1">'A1'!G28+$C439*('A1'!G26-'A1'!G28)</f>
        <v>0.46089833978590439</v>
      </c>
      <c r="R439" s="216">
        <f ca="1">'A1'!H28+$C439*('A1'!H26-'A1'!H28)</f>
        <v>0.45953111971453919</v>
      </c>
      <c r="S439" s="216">
        <f ca="1">'A1'!I28+$C439*('A1'!I26-'A1'!I28)</f>
        <v>0.4590753796907508</v>
      </c>
      <c r="T439" s="216">
        <f ca="1">'A1'!J28+$C439*('A1'!J26-'A1'!J28)</f>
        <v>0.4586196396669624</v>
      </c>
      <c r="U439" s="217">
        <f t="shared" ca="1" si="88"/>
        <v>1014.3429933025201</v>
      </c>
      <c r="V439" s="217">
        <f t="shared" ca="1" si="89"/>
        <v>1047.7067386375991</v>
      </c>
      <c r="W439" s="217">
        <f t="shared" ca="1" si="90"/>
        <v>1162.8217199735866</v>
      </c>
      <c r="X439" s="217">
        <f t="shared" ca="1" si="91"/>
        <v>1270.4104913676981</v>
      </c>
      <c r="Y439" s="217">
        <f t="shared" ca="1" si="92"/>
        <v>1384.1954449773275</v>
      </c>
      <c r="Z439" s="217">
        <f ca="1">F439*('A1'!F35+$C439*('A1'!F33-'A1'!F35))</f>
        <v>361.03555774650204</v>
      </c>
      <c r="AA439" s="217">
        <f ca="1">G439*('A1'!G35+$C439*('A1'!G33-'A1'!G35))</f>
        <v>397.68699266413984</v>
      </c>
      <c r="AB439" s="217">
        <f ca="1">H439*('A1'!H35+$C439*('A1'!H33-'A1'!H35))</f>
        <v>407.82825438580727</v>
      </c>
      <c r="AC439" s="217">
        <f ca="1">I439*('A1'!I35+$C439*('A1'!I33-'A1'!I35))</f>
        <v>416.2684852504832</v>
      </c>
      <c r="AD439" s="217">
        <f ca="1">J439*('A1'!J35+$C439*('A1'!J33-'A1'!J35))</f>
        <v>424.28302792849991</v>
      </c>
      <c r="AE439" s="217">
        <f ca="1">F439*('A1'!F43+$C439*('A1'!F41-'A1'!F43))</f>
        <v>655.91138344846195</v>
      </c>
      <c r="AF439" s="217">
        <f ca="1">G439*('A1'!G43+$C439*('A1'!G41-'A1'!G43))</f>
        <v>727.88325915453163</v>
      </c>
      <c r="AG439" s="217">
        <f ca="1">H439*('A1'!H43+$C439*('A1'!H41-'A1'!H43))</f>
        <v>703.77577392521675</v>
      </c>
      <c r="AH439" s="217">
        <f ca="1">I439*('A1'!I43+$C439*('A1'!I41-'A1'!I43))</f>
        <v>671.58795620572869</v>
      </c>
      <c r="AI439" s="217">
        <f ca="1">J439*('A1'!J43+$C439*('A1'!J41-'A1'!J43))</f>
        <v>670.81526588270276</v>
      </c>
      <c r="AJ439" s="217">
        <f ca="1">(U439-Z439)*DCF!$H$40</f>
        <v>158.10039940455636</v>
      </c>
      <c r="AK439" s="217">
        <f ca="1">(V439-AA439)*DCF!$H$40</f>
        <v>157.30477852557715</v>
      </c>
      <c r="AL439" s="217">
        <f ca="1">(W439-AB439)*DCF!$H$40</f>
        <v>182.7084186722426</v>
      </c>
      <c r="AM439" s="217">
        <f ca="1">(X439-AC439)*DCF!$H$40</f>
        <v>206.70236548036601</v>
      </c>
      <c r="AN439" s="217">
        <f ca="1">(Y439-AD439)*DCF!$H$40</f>
        <v>232.29880492581628</v>
      </c>
      <c r="AO439" s="217">
        <f ca="1">(F439-DCF!$H$7)*DCF!$H$41</f>
        <v>231.51439299742577</v>
      </c>
      <c r="AP439" s="217">
        <f ca="1">(G439-F439)*DCF!$H$41</f>
        <v>148.23100164367762</v>
      </c>
      <c r="AQ439" s="217">
        <f ca="1">(H439-G439)*DCF!$H$41</f>
        <v>133.61077419297325</v>
      </c>
      <c r="AR439" s="217">
        <f ca="1">(I439-H439)*DCF!$H$41</f>
        <v>133.51120967724174</v>
      </c>
      <c r="AS439" s="217">
        <f ca="1">(J439-I439)*DCF!$H$41</f>
        <v>136.85697506833591</v>
      </c>
      <c r="AT439" s="217">
        <f ca="1">(U439-Z439)*(1-DCF!$H$40)+Z439-AE439-AO439</f>
        <v>-31.183182547923991</v>
      </c>
      <c r="AU439" s="217">
        <f ca="1">(V439-AA439)*(1-DCF!$H$40)+AA439-AF439-AP439</f>
        <v>14.287699313812681</v>
      </c>
      <c r="AV439" s="217">
        <f ca="1">(W439-AB439)*(1-DCF!$H$40)+AB439-AG439-AQ439</f>
        <v>142.7267531831541</v>
      </c>
      <c r="AW439" s="217">
        <f ca="1">(X439-AC439)*(1-DCF!$H$40)+AC439-AH439-AR439</f>
        <v>258.60896000436185</v>
      </c>
      <c r="AX439" s="217">
        <f ca="1">(Y439-AD439)*(1-DCF!$H$40)+AD439-AI439-AS439</f>
        <v>344.22439910047251</v>
      </c>
      <c r="AY439" s="218">
        <f t="shared" ca="1" si="93"/>
        <v>0.10345699804570653</v>
      </c>
      <c r="AZ439" s="219">
        <f t="shared" ca="1" si="94"/>
        <v>12.191399609141305</v>
      </c>
      <c r="BA439" s="217">
        <f ca="1">SUMPRODUCT(AT439:AX439,(1+$AY439)^(-{1,2,3,4,5}))</f>
        <v>474.54207091593094</v>
      </c>
      <c r="BB439" s="217">
        <f t="shared" ca="1" si="95"/>
        <v>16875.279806871764</v>
      </c>
      <c r="BC439" s="217">
        <f t="shared" ca="1" si="96"/>
        <v>10315.111247268374</v>
      </c>
      <c r="BD439" s="217">
        <f t="shared" ca="1" si="97"/>
        <v>10789.653318184306</v>
      </c>
      <c r="BE439" s="217">
        <f ca="1">BD439-(DCF!$J$48-DCF!$J$51)</f>
        <v>10227.513318184307</v>
      </c>
      <c r="BF439" s="220">
        <f ca="1">BE439/DCF!$J$55</f>
        <v>412.73770783392047</v>
      </c>
    </row>
    <row r="440" spans="1:58" ht="15" customHeight="1">
      <c r="A440">
        <v>414</v>
      </c>
      <c r="B440" s="215">
        <f t="shared" ca="1" si="84"/>
        <v>0.42506730940740034</v>
      </c>
      <c r="C440" s="216">
        <f t="shared" ca="1" si="85"/>
        <v>0.46101372507084881</v>
      </c>
      <c r="D440" s="215">
        <f t="shared" ca="1" si="86"/>
        <v>0.12777234144771299</v>
      </c>
      <c r="E440" s="216">
        <f t="shared" ca="1" si="87"/>
        <v>0.25275713782968917</v>
      </c>
      <c r="F440" s="217">
        <f ca="1">DCF!$H$7*(1+('A1'!F14+$C440*('A1'!F12-'A1'!F14)))</f>
        <v>6281.6165052168071</v>
      </c>
      <c r="G440" s="217">
        <f ca="1">F440*(1+('A1'!G14+$C440*('A1'!G12-'A1'!G14)))</f>
        <v>7092.9002092102955</v>
      </c>
      <c r="H440" s="217">
        <f ca="1">G440*(1+('A1'!H14+$C440*('A1'!H12-'A1'!H14)))</f>
        <v>7872.6353847813107</v>
      </c>
      <c r="I440" s="217">
        <f ca="1">H440*(1+('A1'!I14+$C440*('A1'!I12-'A1'!I14)))</f>
        <v>8592.9125208580099</v>
      </c>
      <c r="J440" s="217">
        <f ca="1">I440*(1+('A1'!J14+$C440*('A1'!J12-'A1'!J14)))</f>
        <v>9299.8596896323179</v>
      </c>
      <c r="K440" s="216">
        <f ca="1">'A1'!F21+$C440*('A1'!F19-'A1'!F21)</f>
        <v>0.35464424512110332</v>
      </c>
      <c r="L440" s="216">
        <f ca="1">'A1'!G21+$C440*('A1'!G19-'A1'!G21)</f>
        <v>0.35042397061968633</v>
      </c>
      <c r="M440" s="216">
        <f ca="1">'A1'!H21+$C440*('A1'!H19-'A1'!H21)</f>
        <v>0.34081383336897786</v>
      </c>
      <c r="N440" s="216">
        <f ca="1">'A1'!I21+$C440*('A1'!I19-'A1'!I21)</f>
        <v>0.33581383336897785</v>
      </c>
      <c r="O440" s="216">
        <f ca="1">'A1'!J21+$C440*('A1'!J19-'A1'!J21)</f>
        <v>0.33081383336897785</v>
      </c>
      <c r="P440" s="216">
        <f ca="1">'A1'!F28+$C440*('A1'!F26-'A1'!F28)</f>
        <v>0.44847465687322879</v>
      </c>
      <c r="Q440" s="216">
        <f ca="1">'A1'!G28+$C440*('A1'!G26-'A1'!G28)</f>
        <v>0.44425438237181181</v>
      </c>
      <c r="R440" s="216">
        <f ca="1">'A1'!H28+$C440*('A1'!H26-'A1'!H28)</f>
        <v>0.4373391764957491</v>
      </c>
      <c r="S440" s="216">
        <f ca="1">'A1'!I28+$C440*('A1'!I26-'A1'!I28)</f>
        <v>0.43503410787039487</v>
      </c>
      <c r="T440" s="216">
        <f ca="1">'A1'!J28+$C440*('A1'!J26-'A1'!J28)</f>
        <v>0.43272903924504058</v>
      </c>
      <c r="U440" s="217">
        <f t="shared" ca="1" si="88"/>
        <v>1236.7315547976109</v>
      </c>
      <c r="V440" s="217">
        <f t="shared" ca="1" si="89"/>
        <v>1456.3259530220053</v>
      </c>
      <c r="W440" s="217">
        <f t="shared" ca="1" si="90"/>
        <v>1746.5204645461808</v>
      </c>
      <c r="X440" s="217">
        <f t="shared" ca="1" si="91"/>
        <v>1969.0835949045845</v>
      </c>
      <c r="Y440" s="217">
        <f t="shared" ca="1" si="92"/>
        <v>2199.018107303144</v>
      </c>
      <c r="Z440" s="217">
        <f ca="1">F440*('A1'!F35+$C440*('A1'!F33-'A1'!F35))</f>
        <v>362.41743319032582</v>
      </c>
      <c r="AA440" s="217">
        <f ca="1">G440*('A1'!G35+$C440*('A1'!G33-'A1'!G35))</f>
        <v>407.06056950099992</v>
      </c>
      <c r="AB440" s="217">
        <f ca="1">H440*('A1'!H35+$C440*('A1'!H33-'A1'!H35))</f>
        <v>432.43480047338994</v>
      </c>
      <c r="AC440" s="217">
        <f ca="1">I440*('A1'!I35+$C440*('A1'!I33-'A1'!I35))</f>
        <v>450.85151888438031</v>
      </c>
      <c r="AD440" s="217">
        <f ca="1">J440*('A1'!J35+$C440*('A1'!J33-'A1'!J35))</f>
        <v>469.34378712156632</v>
      </c>
      <c r="AE440" s="217">
        <f ca="1">F440*('A1'!F43+$C440*('A1'!F41-'A1'!F43))</f>
        <v>633.05958708311823</v>
      </c>
      <c r="AF440" s="217">
        <f ca="1">G440*('A1'!G43+$C440*('A1'!G41-'A1'!G43))</f>
        <v>701.23617191404958</v>
      </c>
      <c r="AG440" s="217">
        <f ca="1">H440*('A1'!H43+$C440*('A1'!H41-'A1'!H43))</f>
        <v>699.59796163184637</v>
      </c>
      <c r="AH440" s="217">
        <f ca="1">I440*('A1'!I43+$C440*('A1'!I41-'A1'!I43))</f>
        <v>677.67591811580689</v>
      </c>
      <c r="AI440" s="217">
        <f ca="1">J440*('A1'!J43+$C440*('A1'!J41-'A1'!J43))</f>
        <v>686.92966853153177</v>
      </c>
      <c r="AJ440" s="217">
        <f ca="1">(U440-Z440)*DCF!$H$40</f>
        <v>211.58401742896299</v>
      </c>
      <c r="AK440" s="217">
        <f ca="1">(V440-AA440)*DCF!$H$40</f>
        <v>253.92222281208328</v>
      </c>
      <c r="AL440" s="217">
        <f ca="1">(W440-AB440)*DCF!$H$40</f>
        <v>318.00873070561539</v>
      </c>
      <c r="AM440" s="217">
        <f ca="1">(X440-AC440)*DCF!$H$40</f>
        <v>367.41216239688941</v>
      </c>
      <c r="AN440" s="217">
        <f ca="1">(Y440-AD440)*DCF!$H$40</f>
        <v>418.58118548394179</v>
      </c>
      <c r="AO440" s="217">
        <f ca="1">(F440-DCF!$H$7)*DCF!$H$41</f>
        <v>303.95525735394637</v>
      </c>
      <c r="AP440" s="217">
        <f ca="1">(G440-F440)*DCF!$H$41</f>
        <v>269.21427092285091</v>
      </c>
      <c r="AQ440" s="217">
        <f ca="1">(H440-G440)*DCF!$H$41</f>
        <v>258.74528943568777</v>
      </c>
      <c r="AR440" s="217">
        <f ca="1">(I440-H440)*DCF!$H$41</f>
        <v>239.01488849928143</v>
      </c>
      <c r="AS440" s="217">
        <f ca="1">(J440-I440)*DCF!$H$41</f>
        <v>234.59150687448854</v>
      </c>
      <c r="AT440" s="217">
        <f ca="1">(U440-Z440)*(1-DCF!$H$40)+Z440-AE440-AO440</f>
        <v>88.132692931583449</v>
      </c>
      <c r="AU440" s="217">
        <f ca="1">(V440-AA440)*(1-DCF!$H$40)+AA440-AF440-AP440</f>
        <v>231.95328737302134</v>
      </c>
      <c r="AV440" s="217">
        <f ca="1">(W440-AB440)*(1-DCF!$H$40)+AB440-AG440-AQ440</f>
        <v>470.16848277303137</v>
      </c>
      <c r="AW440" s="217">
        <f ca="1">(X440-AC440)*(1-DCF!$H$40)+AC440-AH440-AR440</f>
        <v>684.98062589260667</v>
      </c>
      <c r="AX440" s="217">
        <f ca="1">(Y440-AD440)*(1-DCF!$H$40)+AD440-AI440-AS440</f>
        <v>858.91574641318164</v>
      </c>
      <c r="AY440" s="218">
        <f t="shared" ca="1" si="93"/>
        <v>9.7555142756593785E-2</v>
      </c>
      <c r="AZ440" s="219">
        <f t="shared" ca="1" si="94"/>
        <v>11.011028551318757</v>
      </c>
      <c r="BA440" s="217">
        <f ca="1">SUMPRODUCT(AT440:AX440,(1+$AY440)^(-{1,2,3,4,5}))</f>
        <v>1639.7805951158634</v>
      </c>
      <c r="BB440" s="217">
        <f t="shared" ca="1" si="95"/>
        <v>24213.451164381855</v>
      </c>
      <c r="BC440" s="217">
        <f t="shared" ca="1" si="96"/>
        <v>15202.847846278622</v>
      </c>
      <c r="BD440" s="217">
        <f t="shared" ca="1" si="97"/>
        <v>16842.628441394485</v>
      </c>
      <c r="BE440" s="217">
        <f ca="1">BD440-(DCF!$J$48-DCF!$J$51)</f>
        <v>16280.488441394486</v>
      </c>
      <c r="BF440" s="220">
        <f ca="1">BE440/DCF!$J$55</f>
        <v>657.00931132209212</v>
      </c>
    </row>
    <row r="441" spans="1:58" ht="15" customHeight="1">
      <c r="A441">
        <v>415</v>
      </c>
      <c r="B441" s="215">
        <f t="shared" ca="1" si="84"/>
        <v>0.64674964323914064</v>
      </c>
      <c r="C441" s="216">
        <f t="shared" ca="1" si="85"/>
        <v>0.57973201599404489</v>
      </c>
      <c r="D441" s="215">
        <f t="shared" ca="1" si="86"/>
        <v>0.75802747922784497</v>
      </c>
      <c r="E441" s="216">
        <f t="shared" ca="1" si="87"/>
        <v>0.6521692072485854</v>
      </c>
      <c r="F441" s="217">
        <f ca="1">DCF!$H$7*(1+('A1'!F14+$C441*('A1'!F12-'A1'!F14)))</f>
        <v>6351.6864623728125</v>
      </c>
      <c r="G441" s="217">
        <f ca="1">F441*(1+('A1'!G14+$C441*('A1'!G12-'A1'!G14)))</f>
        <v>7285.1290497842028</v>
      </c>
      <c r="H441" s="217">
        <f ca="1">G441*(1+('A1'!H14+$C441*('A1'!H12-'A1'!H14)))</f>
        <v>8198.430433878475</v>
      </c>
      <c r="I441" s="217">
        <f ca="1">H441*(1+('A1'!I14+$C441*('A1'!I12-'A1'!I14)))</f>
        <v>9036.112289880135</v>
      </c>
      <c r="J441" s="217">
        <f ca="1">I441*(1+('A1'!J14+$C441*('A1'!J12-'A1'!J14)))</f>
        <v>9854.6145559933975</v>
      </c>
      <c r="K441" s="216">
        <f ca="1">'A1'!F21+$C441*('A1'!F19-'A1'!F21)</f>
        <v>0.34811473912032753</v>
      </c>
      <c r="L441" s="216">
        <f ca="1">'A1'!G21+$C441*('A1'!G19-'A1'!G21)</f>
        <v>0.34152009880044665</v>
      </c>
      <c r="M441" s="216">
        <f ca="1">'A1'!H21+$C441*('A1'!H19-'A1'!H21)</f>
        <v>0.3307227786405062</v>
      </c>
      <c r="N441" s="216">
        <f ca="1">'A1'!I21+$C441*('A1'!I19-'A1'!I21)</f>
        <v>0.32572277864050619</v>
      </c>
      <c r="O441" s="216">
        <f ca="1">'A1'!J21+$C441*('A1'!J19-'A1'!J21)</f>
        <v>0.32072277864050619</v>
      </c>
      <c r="P441" s="216">
        <f ca="1">'A1'!F28+$C441*('A1'!F26-'A1'!F28)</f>
        <v>0.44550669960014888</v>
      </c>
      <c r="Q441" s="216">
        <f ca="1">'A1'!G28+$C441*('A1'!G26-'A1'!G28)</f>
        <v>0.438912059280268</v>
      </c>
      <c r="R441" s="216">
        <f ca="1">'A1'!H28+$C441*('A1'!H26-'A1'!H28)</f>
        <v>0.4302160790403573</v>
      </c>
      <c r="S441" s="216">
        <f ca="1">'A1'!I28+$C441*('A1'!I26-'A1'!I28)</f>
        <v>0.42731741896038711</v>
      </c>
      <c r="T441" s="216">
        <f ca="1">'A1'!J28+$C441*('A1'!J26-'A1'!J28)</f>
        <v>0.42441875888041686</v>
      </c>
      <c r="U441" s="217">
        <f t="shared" ca="1" si="88"/>
        <v>1310.8519138031279</v>
      </c>
      <c r="V441" s="217">
        <f t="shared" ca="1" si="89"/>
        <v>1599.5800635646115</v>
      </c>
      <c r="W441" s="217">
        <f t="shared" ca="1" si="90"/>
        <v>1959.9261447469617</v>
      </c>
      <c r="X441" s="217">
        <f t="shared" ca="1" si="91"/>
        <v>2231.5565055649381</v>
      </c>
      <c r="Y441" s="217">
        <f t="shared" ca="1" si="92"/>
        <v>2511.5319140644083</v>
      </c>
      <c r="Z441" s="217">
        <f ca="1">F441*('A1'!F35+$C441*('A1'!F33-'A1'!F35))</f>
        <v>362.6898077534014</v>
      </c>
      <c r="AA441" s="217">
        <f ca="1">G441*('A1'!G35+$C441*('A1'!G33-'A1'!G35))</f>
        <v>409.4437755785388</v>
      </c>
      <c r="AB441" s="217">
        <f ca="1">H441*('A1'!H35+$C441*('A1'!H33-'A1'!H35))</f>
        <v>439.62400739509621</v>
      </c>
      <c r="AC441" s="217">
        <f ca="1">I441*('A1'!I35+$C441*('A1'!I33-'A1'!I35))</f>
        <v>461.2322296783185</v>
      </c>
      <c r="AD441" s="217">
        <f ca="1">J441*('A1'!J35+$C441*('A1'!J33-'A1'!J35))</f>
        <v>483.30198837494646</v>
      </c>
      <c r="AE441" s="217">
        <f ca="1">F441*('A1'!F43+$C441*('A1'!F41-'A1'!F43))</f>
        <v>625.03999090513992</v>
      </c>
      <c r="AF441" s="217">
        <f ca="1">G441*('A1'!G43+$C441*('A1'!G41-'A1'!G43))</f>
        <v>689.97005144689717</v>
      </c>
      <c r="AG441" s="217">
        <f ca="1">H441*('A1'!H43+$C441*('A1'!H41-'A1'!H43))</f>
        <v>694.48395443756431</v>
      </c>
      <c r="AH441" s="217">
        <f ca="1">I441*('A1'!I43+$C441*('A1'!I41-'A1'!I43))</f>
        <v>675.08234172898574</v>
      </c>
      <c r="AI441" s="217">
        <f ca="1">J441*('A1'!J43+$C441*('A1'!J41-'A1'!J43))</f>
        <v>686.9590653207448</v>
      </c>
      <c r="AJ441" s="217">
        <f ca="1">(U441-Z441)*DCF!$H$40</f>
        <v>229.45522966403379</v>
      </c>
      <c r="AK441" s="217">
        <f ca="1">(V441-AA441)*DCF!$H$40</f>
        <v>288.01298169262958</v>
      </c>
      <c r="AL441" s="217">
        <f ca="1">(W441-AB441)*DCF!$H$40</f>
        <v>367.9131172391514</v>
      </c>
      <c r="AM441" s="217">
        <f ca="1">(X441-AC441)*DCF!$H$40</f>
        <v>428.41847476456189</v>
      </c>
      <c r="AN441" s="217">
        <f ca="1">(Y441-AD441)*DCF!$H$40</f>
        <v>490.83164201684974</v>
      </c>
      <c r="AO441" s="217">
        <f ca="1">(F441-DCF!$H$7)*DCF!$H$41</f>
        <v>327.20708940294901</v>
      </c>
      <c r="AP441" s="217">
        <f ca="1">(G441-F441)*DCF!$H$41</f>
        <v>309.75115656990192</v>
      </c>
      <c r="AQ441" s="217">
        <f ca="1">(H441-G441)*DCF!$H$41</f>
        <v>303.06755212938873</v>
      </c>
      <c r="AR441" s="217">
        <f ca="1">(I441-H441)*DCF!$H$41</f>
        <v>277.97416491752625</v>
      </c>
      <c r="AS441" s="217">
        <f ca="1">(J441-I441)*DCF!$H$41</f>
        <v>271.60965977217739</v>
      </c>
      <c r="AT441" s="217">
        <f ca="1">(U441-Z441)*(1-DCF!$H$40)+Z441-AE441-AO441</f>
        <v>129.14960383100515</v>
      </c>
      <c r="AU441" s="217">
        <f ca="1">(V441-AA441)*(1-DCF!$H$40)+AA441-AF441-AP441</f>
        <v>311.84587385518273</v>
      </c>
      <c r="AV441" s="217">
        <f ca="1">(W441-AB441)*(1-DCF!$H$40)+AB441-AG441-AQ441</f>
        <v>594.4615209408571</v>
      </c>
      <c r="AW441" s="217">
        <f ca="1">(X441-AC441)*(1-DCF!$H$40)+AC441-AH441-AR441</f>
        <v>850.08152415386394</v>
      </c>
      <c r="AX441" s="217">
        <f ca="1">(Y441-AD441)*(1-DCF!$H$40)+AD441-AI441-AS441</f>
        <v>1062.1315469546364</v>
      </c>
      <c r="AY441" s="218">
        <f t="shared" ca="1" si="93"/>
        <v>0.10554338414497171</v>
      </c>
      <c r="AZ441" s="219">
        <f t="shared" ca="1" si="94"/>
        <v>12.608676828994341</v>
      </c>
      <c r="BA441" s="217">
        <f ca="1">SUMPRODUCT(AT441:AX441,(1+$AY441)^(-{1,2,3,4,5}))</f>
        <v>2024.0988199637814</v>
      </c>
      <c r="BB441" s="217">
        <f t="shared" ca="1" si="95"/>
        <v>31667.094250143709</v>
      </c>
      <c r="BC441" s="217">
        <f t="shared" ca="1" si="96"/>
        <v>19174.730323473072</v>
      </c>
      <c r="BD441" s="217">
        <f t="shared" ca="1" si="97"/>
        <v>21198.829143436851</v>
      </c>
      <c r="BE441" s="217">
        <f ca="1">BD441-(DCF!$J$48-DCF!$J$51)</f>
        <v>20636.689143436852</v>
      </c>
      <c r="BF441" s="220">
        <f ca="1">BE441/DCF!$J$55</f>
        <v>832.8065199582062</v>
      </c>
    </row>
    <row r="442" spans="1:58" ht="15" customHeight="1">
      <c r="A442">
        <v>416</v>
      </c>
      <c r="B442" s="215">
        <f t="shared" ca="1" si="84"/>
        <v>3.3830361413662136E-2</v>
      </c>
      <c r="C442" s="216">
        <f t="shared" ca="1" si="85"/>
        <v>0.1300583742280022</v>
      </c>
      <c r="D442" s="215">
        <f t="shared" ca="1" si="86"/>
        <v>0.30953240644620117</v>
      </c>
      <c r="E442" s="216">
        <f t="shared" ca="1" si="87"/>
        <v>0.39340335944562116</v>
      </c>
      <c r="F442" s="217">
        <f ca="1">DCF!$H$7*(1+('A1'!F14+$C442*('A1'!F12-'A1'!F14)))</f>
        <v>6086.2799056602016</v>
      </c>
      <c r="G442" s="217">
        <f ca="1">F442*(1+('A1'!G14+$C442*('A1'!G12-'A1'!G14)))</f>
        <v>6570.1924504438221</v>
      </c>
      <c r="H442" s="217">
        <f ca="1">G442*(1+('A1'!H14+$C442*('A1'!H12-'A1'!H14)))</f>
        <v>7009.7881842670886</v>
      </c>
      <c r="I442" s="217">
        <f ca="1">H442*(1+('A1'!I14+$C442*('A1'!I12-'A1'!I14)))</f>
        <v>7442.3289424240029</v>
      </c>
      <c r="J442" s="217">
        <f ca="1">I442*(1+('A1'!J14+$C442*('A1'!J12-'A1'!J14)))</f>
        <v>7882.2009937357207</v>
      </c>
      <c r="K442" s="216">
        <f ca="1">'A1'!F21+$C442*('A1'!F19-'A1'!F21)</f>
        <v>0.37284678941745986</v>
      </c>
      <c r="L442" s="216">
        <f ca="1">'A1'!G21+$C442*('A1'!G19-'A1'!G21)</f>
        <v>0.37524562193289984</v>
      </c>
      <c r="M442" s="216">
        <f ca="1">'A1'!H21+$C442*('A1'!H19-'A1'!H21)</f>
        <v>0.3689450381906198</v>
      </c>
      <c r="N442" s="216">
        <f ca="1">'A1'!I21+$C442*('A1'!I19-'A1'!I21)</f>
        <v>0.3639450381906198</v>
      </c>
      <c r="O442" s="216">
        <f ca="1">'A1'!J21+$C442*('A1'!J19-'A1'!J21)</f>
        <v>0.35894503819061979</v>
      </c>
      <c r="P442" s="216">
        <f ca="1">'A1'!F28+$C442*('A1'!F26-'A1'!F28)</f>
        <v>0.45674854064429998</v>
      </c>
      <c r="Q442" s="216">
        <f ca="1">'A1'!G28+$C442*('A1'!G26-'A1'!G28)</f>
        <v>0.45914737315973991</v>
      </c>
      <c r="R442" s="216">
        <f ca="1">'A1'!H28+$C442*('A1'!H26-'A1'!H28)</f>
        <v>0.45719649754631991</v>
      </c>
      <c r="S442" s="216">
        <f ca="1">'A1'!I28+$C442*('A1'!I26-'A1'!I28)</f>
        <v>0.45654620567517989</v>
      </c>
      <c r="T442" s="216">
        <f ca="1">'A1'!J28+$C442*('A1'!J26-'A1'!J28)</f>
        <v>0.45589591380403988</v>
      </c>
      <c r="U442" s="217">
        <f t="shared" ca="1" si="88"/>
        <v>1037.13051847577</v>
      </c>
      <c r="V442" s="217">
        <f t="shared" ca="1" si="89"/>
        <v>1088.0698933829508</v>
      </c>
      <c r="W442" s="217">
        <f t="shared" ca="1" si="90"/>
        <v>1218.7110085260215</v>
      </c>
      <c r="X442" s="217">
        <f t="shared" ca="1" si="91"/>
        <v>1335.9632111960916</v>
      </c>
      <c r="Y442" s="217">
        <f t="shared" ca="1" si="92"/>
        <v>1459.4608321868532</v>
      </c>
      <c r="Z442" s="217">
        <f ca="1">F442*('A1'!F35+$C442*('A1'!F33-'A1'!F35))</f>
        <v>361.21893599147847</v>
      </c>
      <c r="AA442" s="217">
        <f ca="1">G442*('A1'!G35+$C442*('A1'!G33-'A1'!G35))</f>
        <v>398.80684644281877</v>
      </c>
      <c r="AB442" s="217">
        <f ca="1">H442*('A1'!H35+$C442*('A1'!H33-'A1'!H35))</f>
        <v>410.55879285181248</v>
      </c>
      <c r="AC442" s="217">
        <f ca="1">I442*('A1'!I35+$C442*('A1'!I33-'A1'!I35))</f>
        <v>420.0398322279321</v>
      </c>
      <c r="AD442" s="217">
        <f ca="1">J442*('A1'!J35+$C442*('A1'!J33-'A1'!J35))</f>
        <v>429.10150069019704</v>
      </c>
      <c r="AE442" s="217">
        <f ca="1">F442*('A1'!F43+$C442*('A1'!F41-'A1'!F43))</f>
        <v>653.65935623008772</v>
      </c>
      <c r="AF442" s="217">
        <f ca="1">G442*('A1'!G43+$C442*('A1'!G41-'A1'!G43))</f>
        <v>725.66433260459598</v>
      </c>
      <c r="AG442" s="217">
        <f ca="1">H442*('A1'!H43+$C442*('A1'!H41-'A1'!H43))</f>
        <v>704.11890142554898</v>
      </c>
      <c r="AH442" s="217">
        <f ca="1">I442*('A1'!I43+$C442*('A1'!I41-'A1'!I43))</f>
        <v>673.14344743502181</v>
      </c>
      <c r="AI442" s="217">
        <f ca="1">J442*('A1'!J43+$C442*('A1'!J41-'A1'!J43))</f>
        <v>673.51797080578842</v>
      </c>
      <c r="AJ442" s="217">
        <f ca="1">(U442-Z442)*DCF!$H$40</f>
        <v>163.57060296119855</v>
      </c>
      <c r="AK442" s="217">
        <f ca="1">(V442-AA442)*DCF!$H$40</f>
        <v>166.80165735951192</v>
      </c>
      <c r="AL442" s="217">
        <f ca="1">(W442-AB442)*DCF!$H$40</f>
        <v>195.57283619315857</v>
      </c>
      <c r="AM442" s="217">
        <f ca="1">(X442-AC442)*DCF!$H$40</f>
        <v>221.65345771029462</v>
      </c>
      <c r="AN442" s="217">
        <f ca="1">(Y442-AD442)*DCF!$H$40</f>
        <v>249.34695822219075</v>
      </c>
      <c r="AO442" s="217">
        <f ca="1">(F442-DCF!$H$7)*DCF!$H$41</f>
        <v>239.13526901284868</v>
      </c>
      <c r="AP442" s="217">
        <f ca="1">(G442-F442)*DCF!$H$41</f>
        <v>160.58027825909522</v>
      </c>
      <c r="AQ442" s="217">
        <f ca="1">(H442-G442)*DCF!$H$41</f>
        <v>145.87430315619432</v>
      </c>
      <c r="AR442" s="217">
        <f ca="1">(I442-H442)*DCF!$H$41</f>
        <v>143.53319840942535</v>
      </c>
      <c r="AS442" s="217">
        <f ca="1">(J442-I442)*DCF!$H$41</f>
        <v>145.96599563174937</v>
      </c>
      <c r="AT442" s="217">
        <f ca="1">(U442-Z442)*(1-DCF!$H$40)+Z442-AE442-AO442</f>
        <v>-19.234709728364948</v>
      </c>
      <c r="AU442" s="217">
        <f ca="1">(V442-AA442)*(1-DCF!$H$40)+AA442-AF442-AP442</f>
        <v>35.023625159747496</v>
      </c>
      <c r="AV442" s="217">
        <f ca="1">(W442-AB442)*(1-DCF!$H$40)+AB442-AG442-AQ442</f>
        <v>173.14496775111965</v>
      </c>
      <c r="AW442" s="217">
        <f ca="1">(X442-AC442)*(1-DCF!$H$40)+AC442-AH442-AR442</f>
        <v>297.63310764134985</v>
      </c>
      <c r="AX442" s="217">
        <f ca="1">(Y442-AD442)*(1-DCF!$H$40)+AD442-AI442-AS442</f>
        <v>390.6299075271246</v>
      </c>
      <c r="AY442" s="218">
        <f t="shared" ca="1" si="93"/>
        <v>0.10036806718891242</v>
      </c>
      <c r="AZ442" s="219">
        <f t="shared" ca="1" si="94"/>
        <v>11.573613437782484</v>
      </c>
      <c r="BA442" s="217">
        <f ca="1">SUMPRODUCT(AT442:AX442,(1+$AY442)^(-{1,2,3,4,5}))</f>
        <v>586.56202508259707</v>
      </c>
      <c r="BB442" s="217">
        <f t="shared" ca="1" si="95"/>
        <v>16891.235499314971</v>
      </c>
      <c r="BC442" s="217">
        <f t="shared" ca="1" si="96"/>
        <v>10470.598913243739</v>
      </c>
      <c r="BD442" s="217">
        <f t="shared" ca="1" si="97"/>
        <v>11057.160938326337</v>
      </c>
      <c r="BE442" s="217">
        <f ca="1">BD442-(DCF!$J$48-DCF!$J$51)</f>
        <v>10495.020938326337</v>
      </c>
      <c r="BF442" s="220">
        <f ca="1">BE442/DCF!$J$55</f>
        <v>423.53314544720826</v>
      </c>
    </row>
    <row r="443" spans="1:58" ht="15" customHeight="1">
      <c r="A443">
        <v>417</v>
      </c>
      <c r="B443" s="215">
        <f t="shared" ca="1" si="84"/>
        <v>0.7453185140205385</v>
      </c>
      <c r="C443" s="216">
        <f t="shared" ca="1" si="85"/>
        <v>0.64315165267339292</v>
      </c>
      <c r="D443" s="215">
        <f t="shared" ca="1" si="86"/>
        <v>0.54177587821979889</v>
      </c>
      <c r="E443" s="216">
        <f t="shared" ca="1" si="87"/>
        <v>0.52134348339325776</v>
      </c>
      <c r="F443" s="217">
        <f ca="1">DCF!$H$7*(1+('A1'!F14+$C443*('A1'!F12-'A1'!F14)))</f>
        <v>6389.1180257015521</v>
      </c>
      <c r="G443" s="217">
        <f ca="1">F443*(1+('A1'!G14+$C443*('A1'!G12-'A1'!G14)))</f>
        <v>7388.8408798469427</v>
      </c>
      <c r="H443" s="217">
        <f ca="1">G443*(1+('A1'!H14+$C443*('A1'!H12-'A1'!H14)))</f>
        <v>8376.0618028571462</v>
      </c>
      <c r="I443" s="217">
        <f ca="1">H443*(1+('A1'!I14+$C443*('A1'!I12-'A1'!I14)))</f>
        <v>9279.7019122261881</v>
      </c>
      <c r="J443" s="217">
        <f ca="1">I443*(1+('A1'!J14+$C443*('A1'!J12-'A1'!J14)))</f>
        <v>10161.464901319028</v>
      </c>
      <c r="K443" s="216">
        <f ca="1">'A1'!F21+$C443*('A1'!F19-'A1'!F21)</f>
        <v>0.34462665910296342</v>
      </c>
      <c r="L443" s="216">
        <f ca="1">'A1'!G21+$C443*('A1'!G19-'A1'!G21)</f>
        <v>0.33676362604949556</v>
      </c>
      <c r="M443" s="216">
        <f ca="1">'A1'!H21+$C443*('A1'!H19-'A1'!H21)</f>
        <v>0.32533210952276159</v>
      </c>
      <c r="N443" s="216">
        <f ca="1">'A1'!I21+$C443*('A1'!I19-'A1'!I21)</f>
        <v>0.32033210952276159</v>
      </c>
      <c r="O443" s="216">
        <f ca="1">'A1'!J21+$C443*('A1'!J19-'A1'!J21)</f>
        <v>0.31533210952276158</v>
      </c>
      <c r="P443" s="216">
        <f ca="1">'A1'!F28+$C443*('A1'!F26-'A1'!F28)</f>
        <v>0.4439212086831652</v>
      </c>
      <c r="Q443" s="216">
        <f ca="1">'A1'!G28+$C443*('A1'!G26-'A1'!G28)</f>
        <v>0.43605817562969734</v>
      </c>
      <c r="R443" s="216">
        <f ca="1">'A1'!H28+$C443*('A1'!H26-'A1'!H28)</f>
        <v>0.42641090083959643</v>
      </c>
      <c r="S443" s="216">
        <f ca="1">'A1'!I28+$C443*('A1'!I26-'A1'!I28)</f>
        <v>0.42319514257622948</v>
      </c>
      <c r="T443" s="216">
        <f ca="1">'A1'!J28+$C443*('A1'!J26-'A1'!J28)</f>
        <v>0.41997938431286252</v>
      </c>
      <c r="U443" s="217">
        <f t="shared" ca="1" si="88"/>
        <v>1350.9926295006735</v>
      </c>
      <c r="V443" s="217">
        <f t="shared" ca="1" si="89"/>
        <v>1678.583558762756</v>
      </c>
      <c r="W443" s="217">
        <f t="shared" ca="1" si="90"/>
        <v>2079.4158881961553</v>
      </c>
      <c r="X443" s="217">
        <f t="shared" ca="1" si="91"/>
        <v>2379.9906491308975</v>
      </c>
      <c r="Y443" s="217">
        <f t="shared" ca="1" si="92"/>
        <v>2689.6229651718709</v>
      </c>
      <c r="Z443" s="217">
        <f ca="1">F443*('A1'!F35+$C443*('A1'!F33-'A1'!F35))</f>
        <v>362.80122245531652</v>
      </c>
      <c r="AA443" s="217">
        <f ca="1">G443*('A1'!G35+$C443*('A1'!G33-'A1'!G35))</f>
        <v>410.58668231836754</v>
      </c>
      <c r="AB443" s="217">
        <f ca="1">H443*('A1'!H35+$C443*('A1'!H33-'A1'!H35))</f>
        <v>443.30585026600619</v>
      </c>
      <c r="AC443" s="217">
        <f ca="1">I443*('A1'!I35+$C443*('A1'!I33-'A1'!I35))</f>
        <v>466.60364345514233</v>
      </c>
      <c r="AD443" s="217">
        <f ca="1">J443*('A1'!J35+$C443*('A1'!J33-'A1'!J35))</f>
        <v>490.61767913547345</v>
      </c>
      <c r="AE443" s="217">
        <f ca="1">F443*('A1'!F43+$C443*('A1'!F41-'A1'!F43))</f>
        <v>620.61954648006429</v>
      </c>
      <c r="AF443" s="217">
        <f ca="1">G443*('A1'!G43+$C443*('A1'!G41-'A1'!G43))</f>
        <v>683.39161836989842</v>
      </c>
      <c r="AG443" s="217">
        <f ca="1">H443*('A1'!H43+$C443*('A1'!H41-'A1'!H43))</f>
        <v>690.93875960092851</v>
      </c>
      <c r="AH443" s="217">
        <f ca="1">I443*('A1'!I43+$C443*('A1'!I41-'A1'!I43))</f>
        <v>672.68273492072285</v>
      </c>
      <c r="AI443" s="217">
        <f ca="1">J443*('A1'!J43+$C443*('A1'!J41-'A1'!J43))</f>
        <v>685.79413804840226</v>
      </c>
      <c r="AJ443" s="217">
        <f ca="1">(U443-Z443)*DCF!$H$40</f>
        <v>239.1423205049764</v>
      </c>
      <c r="AK443" s="217">
        <f ca="1">(V443-AA443)*DCF!$H$40</f>
        <v>306.85524409954195</v>
      </c>
      <c r="AL443" s="217">
        <f ca="1">(W443-AB443)*DCF!$H$40</f>
        <v>395.93862917909604</v>
      </c>
      <c r="AM443" s="217">
        <f ca="1">(X443-AC443)*DCF!$H$40</f>
        <v>463.0396553735327</v>
      </c>
      <c r="AN443" s="217">
        <f ca="1">(Y443-AD443)*DCF!$H$40</f>
        <v>532.15927922080823</v>
      </c>
      <c r="AO443" s="217">
        <f ca="1">(F443-DCF!$H$7)*DCF!$H$41</f>
        <v>339.62828186798345</v>
      </c>
      <c r="AP443" s="217">
        <f ca="1">(G443-F443)*DCF!$H$41</f>
        <v>331.7454276214861</v>
      </c>
      <c r="AQ443" s="217">
        <f ca="1">(H443-G443)*DCF!$H$41</f>
        <v>327.59681936136741</v>
      </c>
      <c r="AR443" s="217">
        <f ca="1">(I443-H443)*DCF!$H$41</f>
        <v>299.86157989238308</v>
      </c>
      <c r="AS443" s="217">
        <f ca="1">(J443-I443)*DCF!$H$41</f>
        <v>292.60193329026612</v>
      </c>
      <c r="AT443" s="217">
        <f ca="1">(U443-Z443)*(1-DCF!$H$40)+Z443-AE443-AO443</f>
        <v>151.60248064764937</v>
      </c>
      <c r="AU443" s="217">
        <f ca="1">(V443-AA443)*(1-DCF!$H$40)+AA443-AF443-AP443</f>
        <v>356.59126867182943</v>
      </c>
      <c r="AV443" s="217">
        <f ca="1">(W443-AB443)*(1-DCF!$H$40)+AB443-AG443-AQ443</f>
        <v>664.94168005476331</v>
      </c>
      <c r="AW443" s="217">
        <f ca="1">(X443-AC443)*(1-DCF!$H$40)+AC443-AH443-AR443</f>
        <v>944.40667894425883</v>
      </c>
      <c r="AX443" s="217">
        <f ca="1">(Y443-AD443)*(1-DCF!$H$40)+AD443-AI443-AS443</f>
        <v>1179.0676146123947</v>
      </c>
      <c r="AY443" s="218">
        <f t="shared" ca="1" si="93"/>
        <v>0.10292686966786516</v>
      </c>
      <c r="AZ443" s="219">
        <f t="shared" ca="1" si="94"/>
        <v>12.085373933573031</v>
      </c>
      <c r="BA443" s="217">
        <f ca="1">SUMPRODUCT(AT443:AX443,(1+$AY443)^(-{1,2,3,4,5}))</f>
        <v>2286.8781519609615</v>
      </c>
      <c r="BB443" s="217">
        <f t="shared" ca="1" si="95"/>
        <v>32505.099274427532</v>
      </c>
      <c r="BC443" s="217">
        <f t="shared" ca="1" si="96"/>
        <v>19916.724260999319</v>
      </c>
      <c r="BD443" s="217">
        <f t="shared" ca="1" si="97"/>
        <v>22203.602412960281</v>
      </c>
      <c r="BE443" s="217">
        <f ca="1">BD443-(DCF!$J$48-DCF!$J$51)</f>
        <v>21641.462412960282</v>
      </c>
      <c r="BF443" s="220">
        <f ca="1">BE443/DCF!$J$55</f>
        <v>873.3547747738271</v>
      </c>
    </row>
    <row r="444" spans="1:58" ht="15" customHeight="1">
      <c r="A444">
        <v>418</v>
      </c>
      <c r="B444" s="215">
        <f t="shared" ca="1" si="84"/>
        <v>0.96956669416738661</v>
      </c>
      <c r="C444" s="216">
        <f t="shared" ca="1" si="85"/>
        <v>0.87664420193478265</v>
      </c>
      <c r="D444" s="215">
        <f t="shared" ca="1" si="86"/>
        <v>0.10512884675870948</v>
      </c>
      <c r="E444" s="216">
        <f t="shared" ca="1" si="87"/>
        <v>0.22926932498560451</v>
      </c>
      <c r="F444" s="217">
        <f ca="1">DCF!$H$7*(1+('A1'!F14+$C444*('A1'!F12-'A1'!F14)))</f>
        <v>6526.930091523629</v>
      </c>
      <c r="G444" s="217">
        <f ca="1">F444*(1+('A1'!G14+$C444*('A1'!G12-'A1'!G14)))</f>
        <v>7776.8152101902242</v>
      </c>
      <c r="H444" s="217">
        <f ca="1">G444*(1+('A1'!H14+$C444*('A1'!H12-'A1'!H14)))</f>
        <v>9051.9309659588289</v>
      </c>
      <c r="I444" s="217">
        <f ca="1">H444*(1+('A1'!I14+$C444*('A1'!I12-'A1'!I14)))</f>
        <v>10218.706566042725</v>
      </c>
      <c r="J444" s="217">
        <f ca="1">I444*(1+('A1'!J14+$C444*('A1'!J12-'A1'!J14)))</f>
        <v>11356.713784712458</v>
      </c>
      <c r="K444" s="216">
        <f ca="1">'A1'!F21+$C444*('A1'!F19-'A1'!F21)</f>
        <v>0.33178456889358698</v>
      </c>
      <c r="L444" s="216">
        <f ca="1">'A1'!G21+$C444*('A1'!G19-'A1'!G21)</f>
        <v>0.3192516848548913</v>
      </c>
      <c r="M444" s="216">
        <f ca="1">'A1'!H21+$C444*('A1'!H19-'A1'!H21)</f>
        <v>0.30548524283554346</v>
      </c>
      <c r="N444" s="216">
        <f ca="1">'A1'!I21+$C444*('A1'!I19-'A1'!I21)</f>
        <v>0.30048524283554345</v>
      </c>
      <c r="O444" s="216">
        <f ca="1">'A1'!J21+$C444*('A1'!J19-'A1'!J21)</f>
        <v>0.29548524283554345</v>
      </c>
      <c r="P444" s="216">
        <f ca="1">'A1'!F28+$C444*('A1'!F26-'A1'!F28)</f>
        <v>0.43808389495163041</v>
      </c>
      <c r="Q444" s="216">
        <f ca="1">'A1'!G28+$C444*('A1'!G26-'A1'!G28)</f>
        <v>0.42555101091293479</v>
      </c>
      <c r="R444" s="216">
        <f ca="1">'A1'!H28+$C444*('A1'!H26-'A1'!H28)</f>
        <v>0.41240134788391308</v>
      </c>
      <c r="S444" s="216">
        <f ca="1">'A1'!I28+$C444*('A1'!I26-'A1'!I28)</f>
        <v>0.40801812687423916</v>
      </c>
      <c r="T444" s="216">
        <f ca="1">'A1'!J28+$C444*('A1'!J26-'A1'!J28)</f>
        <v>0.40363490586456524</v>
      </c>
      <c r="U444" s="217">
        <f t="shared" ca="1" si="88"/>
        <v>1502.0524483372085</v>
      </c>
      <c r="V444" s="217">
        <f t="shared" ca="1" si="89"/>
        <v>1984.6222771523121</v>
      </c>
      <c r="W444" s="217">
        <f t="shared" ca="1" si="90"/>
        <v>2553.6711053787681</v>
      </c>
      <c r="X444" s="217">
        <f t="shared" ca="1" si="91"/>
        <v>2978.7185299259731</v>
      </c>
      <c r="Y444" s="217">
        <f t="shared" ca="1" si="92"/>
        <v>3417.0063547997102</v>
      </c>
      <c r="Z444" s="217">
        <f ca="1">F444*('A1'!F35+$C444*('A1'!F33-'A1'!F35))</f>
        <v>363.0068283855785</v>
      </c>
      <c r="AA444" s="217">
        <f ca="1">G444*('A1'!G35+$C444*('A1'!G33-'A1'!G35))</f>
        <v>413.987543396479</v>
      </c>
      <c r="AB444" s="217">
        <f ca="1">H444*('A1'!H35+$C444*('A1'!H33-'A1'!H35))</f>
        <v>455.82730718369078</v>
      </c>
      <c r="AC444" s="217">
        <f ca="1">I444*('A1'!I35+$C444*('A1'!I33-'A1'!I35))</f>
        <v>485.18694248174705</v>
      </c>
      <c r="AD444" s="217">
        <f ca="1">J444*('A1'!J35+$C444*('A1'!J33-'A1'!J35))</f>
        <v>516.50640443508564</v>
      </c>
      <c r="AE444" s="217">
        <f ca="1">F444*('A1'!F43+$C444*('A1'!F41-'A1'!F43))</f>
        <v>603.52640164424213</v>
      </c>
      <c r="AF444" s="217">
        <f ca="1">G444*('A1'!G43+$C444*('A1'!G41-'A1'!G43))</f>
        <v>655.72125044827374</v>
      </c>
      <c r="AG444" s="217">
        <f ca="1">H444*('A1'!H43+$C444*('A1'!H41-'A1'!H43))</f>
        <v>672.71645350891686</v>
      </c>
      <c r="AH444" s="217">
        <f ca="1">I444*('A1'!I43+$C444*('A1'!I41-'A1'!I43))</f>
        <v>657.24117859026023</v>
      </c>
      <c r="AI444" s="217">
        <f ca="1">J444*('A1'!J43+$C444*('A1'!J41-'A1'!J43))</f>
        <v>673.65133539008627</v>
      </c>
      <c r="AJ444" s="217">
        <f ca="1">(U444-Z444)*DCF!$H$40</f>
        <v>275.64904002829445</v>
      </c>
      <c r="AK444" s="217">
        <f ca="1">(V444-AA444)*DCF!$H$40</f>
        <v>380.09360556891164</v>
      </c>
      <c r="AL444" s="217">
        <f ca="1">(W444-AB444)*DCF!$H$40</f>
        <v>507.67819916320872</v>
      </c>
      <c r="AM444" s="217">
        <f ca="1">(X444-AC444)*DCF!$H$40</f>
        <v>603.43464416150277</v>
      </c>
      <c r="AN444" s="217">
        <f ca="1">(Y444-AD444)*DCF!$H$40</f>
        <v>701.92098798823906</v>
      </c>
      <c r="AO444" s="217">
        <f ca="1">(F444-DCF!$H$7)*DCF!$H$41</f>
        <v>385.35947878718122</v>
      </c>
      <c r="AP444" s="217">
        <f ca="1">(G444-F444)*DCF!$H$41</f>
        <v>414.75862180247759</v>
      </c>
      <c r="AQ444" s="217">
        <f ca="1">(H444-G444)*DCF!$H$41</f>
        <v>423.13109069209185</v>
      </c>
      <c r="AR444" s="217">
        <f ca="1">(I444-H444)*DCF!$H$41</f>
        <v>387.17977565796042</v>
      </c>
      <c r="AS444" s="217">
        <f ca="1">(J444-I444)*DCF!$H$41</f>
        <v>377.63335091169591</v>
      </c>
      <c r="AT444" s="217">
        <f ca="1">(U444-Z444)*(1-DCF!$H$40)+Z444-AE444-AO444</f>
        <v>237.51752787749075</v>
      </c>
      <c r="AU444" s="217">
        <f ca="1">(V444-AA444)*(1-DCF!$H$40)+AA444-AF444-AP444</f>
        <v>534.04879933264908</v>
      </c>
      <c r="AV444" s="217">
        <f ca="1">(W444-AB444)*(1-DCF!$H$40)+AB444-AG444-AQ444</f>
        <v>950.14536201455053</v>
      </c>
      <c r="AW444" s="217">
        <f ca="1">(X444-AC444)*(1-DCF!$H$40)+AC444-AH444-AR444</f>
        <v>1330.86293151625</v>
      </c>
      <c r="AX444" s="217">
        <f ca="1">(Y444-AD444)*(1-DCF!$H$40)+AD444-AI444-AS444</f>
        <v>1663.8006805096886</v>
      </c>
      <c r="AY444" s="218">
        <f t="shared" ca="1" si="93"/>
        <v>9.7085386499712087E-2</v>
      </c>
      <c r="AZ444" s="219">
        <f t="shared" ca="1" si="94"/>
        <v>10.917077299942418</v>
      </c>
      <c r="BA444" s="217">
        <f ca="1">SUMPRODUCT(AT444:AX444,(1+$AY444)^(-{1,2,3,4,5}))</f>
        <v>3345.3534027740561</v>
      </c>
      <c r="BB444" s="217">
        <f t="shared" ca="1" si="95"/>
        <v>37303.722509742904</v>
      </c>
      <c r="BC444" s="217">
        <f t="shared" ca="1" si="96"/>
        <v>23471.995922445669</v>
      </c>
      <c r="BD444" s="217">
        <f t="shared" ca="1" si="97"/>
        <v>26817.349325219726</v>
      </c>
      <c r="BE444" s="217">
        <f ca="1">BD444-(DCF!$J$48-DCF!$J$51)</f>
        <v>26255.209325219726</v>
      </c>
      <c r="BF444" s="220">
        <f ca="1">BE444/DCF!$J$55</f>
        <v>1059.5454220845515</v>
      </c>
    </row>
    <row r="445" spans="1:58" ht="15" customHeight="1">
      <c r="A445">
        <v>419</v>
      </c>
      <c r="B445" s="215">
        <f t="shared" ca="1" si="84"/>
        <v>0.50726427570481702</v>
      </c>
      <c r="C445" s="216">
        <f t="shared" ca="1" si="85"/>
        <v>0.50364542699035053</v>
      </c>
      <c r="D445" s="215">
        <f t="shared" ca="1" si="86"/>
        <v>0.76058326784050823</v>
      </c>
      <c r="E445" s="216">
        <f t="shared" ca="1" si="87"/>
        <v>0.65401103185253739</v>
      </c>
      <c r="F445" s="217">
        <f ca="1">DCF!$H$7*(1+('A1'!F14+$C445*('A1'!F12-'A1'!F14)))</f>
        <v>6306.7786053764157</v>
      </c>
      <c r="G445" s="217">
        <f ca="1">F445*(1+('A1'!G14+$C445*('A1'!G12-'A1'!G14)))</f>
        <v>7161.6423522447622</v>
      </c>
      <c r="H445" s="217">
        <f ca="1">G445*(1+('A1'!H14+$C445*('A1'!H12-'A1'!H14)))</f>
        <v>7988.6251645153034</v>
      </c>
      <c r="I445" s="217">
        <f ca="1">H445*(1+('A1'!I14+$C445*('A1'!I12-'A1'!I14)))</f>
        <v>8750.1655306254052</v>
      </c>
      <c r="J445" s="217">
        <f ca="1">I445*(1+('A1'!J14+$C445*('A1'!J12-'A1'!J14)))</f>
        <v>9496.162467000242</v>
      </c>
      <c r="K445" s="216">
        <f ca="1">'A1'!F21+$C445*('A1'!F19-'A1'!F21)</f>
        <v>0.35229950151553074</v>
      </c>
      <c r="L445" s="216">
        <f ca="1">'A1'!G21+$C445*('A1'!G19-'A1'!G21)</f>
        <v>0.34722659297572372</v>
      </c>
      <c r="M445" s="216">
        <f ca="1">'A1'!H21+$C445*('A1'!H19-'A1'!H21)</f>
        <v>0.33719013870582021</v>
      </c>
      <c r="N445" s="216">
        <f ca="1">'A1'!I21+$C445*('A1'!I19-'A1'!I21)</f>
        <v>0.3321901387058202</v>
      </c>
      <c r="O445" s="216">
        <f ca="1">'A1'!J21+$C445*('A1'!J19-'A1'!J21)</f>
        <v>0.3271901387058202</v>
      </c>
      <c r="P445" s="216">
        <f ca="1">'A1'!F28+$C445*('A1'!F26-'A1'!F28)</f>
        <v>0.44740886432524124</v>
      </c>
      <c r="Q445" s="216">
        <f ca="1">'A1'!G28+$C445*('A1'!G26-'A1'!G28)</f>
        <v>0.44233595578543422</v>
      </c>
      <c r="R445" s="216">
        <f ca="1">'A1'!H28+$C445*('A1'!H26-'A1'!H28)</f>
        <v>0.43478127438057901</v>
      </c>
      <c r="S445" s="216">
        <f ca="1">'A1'!I28+$C445*('A1'!I26-'A1'!I28)</f>
        <v>0.43226304724562725</v>
      </c>
      <c r="T445" s="216">
        <f ca="1">'A1'!J28+$C445*('A1'!J26-'A1'!J28)</f>
        <v>0.4297448201106755</v>
      </c>
      <c r="U445" s="217">
        <f t="shared" ca="1" si="88"/>
        <v>1263.1949931512991</v>
      </c>
      <c r="V445" s="217">
        <f t="shared" ca="1" si="89"/>
        <v>1507.0777632905335</v>
      </c>
      <c r="W445" s="217">
        <f t="shared" ca="1" si="90"/>
        <v>1821.6349076468557</v>
      </c>
      <c r="X445" s="217">
        <f t="shared" ca="1" si="91"/>
        <v>2061.0736131362769</v>
      </c>
      <c r="Y445" s="217">
        <f t="shared" ca="1" si="92"/>
        <v>2308.1851211266612</v>
      </c>
      <c r="Z445" s="217">
        <f ca="1">F445*('A1'!F35+$C445*('A1'!F33-'A1'!F35))</f>
        <v>362.52481530439292</v>
      </c>
      <c r="AA445" s="217">
        <f ca="1">G445*('A1'!G35+$C445*('A1'!G33-'A1'!G35))</f>
        <v>407.95254163469036</v>
      </c>
      <c r="AB445" s="217">
        <f ca="1">H445*('A1'!H35+$C445*('A1'!H33-'A1'!H35))</f>
        <v>435.05973001838834</v>
      </c>
      <c r="AC445" s="217">
        <f ca="1">I445*('A1'!I35+$C445*('A1'!I33-'A1'!I35))</f>
        <v>454.62583051737658</v>
      </c>
      <c r="AD445" s="217">
        <f ca="1">J445*('A1'!J35+$C445*('A1'!J33-'A1'!J35))</f>
        <v>474.39271254646866</v>
      </c>
      <c r="AE445" s="217">
        <f ca="1">F445*('A1'!F43+$C445*('A1'!F41-'A1'!F43))</f>
        <v>630.2180425186375</v>
      </c>
      <c r="AF445" s="217">
        <f ca="1">G445*('A1'!G43+$C445*('A1'!G41-'A1'!G43))</f>
        <v>697.34637579245043</v>
      </c>
      <c r="AG445" s="217">
        <f ca="1">H445*('A1'!H43+$C445*('A1'!H41-'A1'!H43))</f>
        <v>697.98543365242097</v>
      </c>
      <c r="AH445" s="217">
        <f ca="1">I445*('A1'!I43+$C445*('A1'!I41-'A1'!I43))</f>
        <v>677.0213954876308</v>
      </c>
      <c r="AI445" s="217">
        <f ca="1">J445*('A1'!J43+$C445*('A1'!J41-'A1'!J43))</f>
        <v>687.26016401384913</v>
      </c>
      <c r="AJ445" s="217">
        <f ca="1">(U445-Z445)*DCF!$H$40</f>
        <v>217.96218303895128</v>
      </c>
      <c r="AK445" s="217">
        <f ca="1">(V445-AA445)*DCF!$H$40</f>
        <v>265.98830364071404</v>
      </c>
      <c r="AL445" s="217">
        <f ca="1">(W445-AB445)*DCF!$H$40</f>
        <v>335.55119298608912</v>
      </c>
      <c r="AM445" s="217">
        <f ca="1">(X445-AC445)*DCF!$H$40</f>
        <v>388.7603633937739</v>
      </c>
      <c r="AN445" s="217">
        <f ca="1">(Y445-AD445)*DCF!$H$40</f>
        <v>443.7777628764066</v>
      </c>
      <c r="AO445" s="217">
        <f ca="1">(F445-DCF!$H$7)*DCF!$H$41</f>
        <v>312.30498312313443</v>
      </c>
      <c r="AP445" s="217">
        <f ca="1">(G445-F445)*DCF!$H$41</f>
        <v>283.67575882355658</v>
      </c>
      <c r="AQ445" s="217">
        <f ca="1">(H445-G445)*DCF!$H$41</f>
        <v>274.42382211701567</v>
      </c>
      <c r="AR445" s="217">
        <f ca="1">(I445-H445)*DCF!$H$41</f>
        <v>252.70757126202247</v>
      </c>
      <c r="AS445" s="217">
        <f ca="1">(J445-I445)*DCF!$H$41</f>
        <v>247.54968002961891</v>
      </c>
      <c r="AT445" s="217">
        <f ca="1">(U445-Z445)*(1-DCF!$H$40)+Z445-AE445-AO445</f>
        <v>102.70978447057587</v>
      </c>
      <c r="AU445" s="217">
        <f ca="1">(V445-AA445)*(1-DCF!$H$40)+AA445-AF445-AP445</f>
        <v>260.06732503381244</v>
      </c>
      <c r="AV445" s="217">
        <f ca="1">(W445-AB445)*(1-DCF!$H$40)+AB445-AG445-AQ445</f>
        <v>513.67445889133</v>
      </c>
      <c r="AW445" s="217">
        <f ca="1">(X445-AC445)*(1-DCF!$H$40)+AC445-AH445-AR445</f>
        <v>742.58428299284981</v>
      </c>
      <c r="AX445" s="217">
        <f ca="1">(Y445-AD445)*(1-DCF!$H$40)+AD445-AI445-AS445</f>
        <v>929.59751420678663</v>
      </c>
      <c r="AY445" s="218">
        <f t="shared" ca="1" si="93"/>
        <v>0.10558022063705075</v>
      </c>
      <c r="AZ445" s="219">
        <f t="shared" ca="1" si="94"/>
        <v>12.616044127410149</v>
      </c>
      <c r="BA445" s="217">
        <f ca="1">SUMPRODUCT(AT445:AX445,(1+$AY445)^(-{1,2,3,4,5}))</f>
        <v>1745.6045389570813</v>
      </c>
      <c r="BB445" s="217">
        <f t="shared" ca="1" si="95"/>
        <v>29120.165342365497</v>
      </c>
      <c r="BC445" s="217">
        <f t="shared" ca="1" si="96"/>
        <v>17629.60308831662</v>
      </c>
      <c r="BD445" s="217">
        <f t="shared" ca="1" si="97"/>
        <v>19375.207627273703</v>
      </c>
      <c r="BE445" s="217">
        <f ca="1">BD445-(DCF!$J$48-DCF!$J$51)</f>
        <v>18813.067627273704</v>
      </c>
      <c r="BF445" s="220">
        <f ca="1">BE445/DCF!$J$55</f>
        <v>759.21313111367135</v>
      </c>
    </row>
    <row r="446" spans="1:58" ht="15" customHeight="1">
      <c r="A446">
        <v>420</v>
      </c>
      <c r="B446" s="215">
        <f t="shared" ca="1" si="84"/>
        <v>0.6180653089027498</v>
      </c>
      <c r="C446" s="216">
        <f t="shared" ca="1" si="85"/>
        <v>0.56300189296905978</v>
      </c>
      <c r="D446" s="215">
        <f t="shared" ca="1" si="86"/>
        <v>0.98198151473898876</v>
      </c>
      <c r="E446" s="216">
        <f t="shared" ca="1" si="87"/>
        <v>0.9050829697551297</v>
      </c>
      <c r="F446" s="217">
        <f ca="1">DCF!$H$7*(1+('A1'!F14+$C446*('A1'!F12-'A1'!F14)))</f>
        <v>6341.8120024689561</v>
      </c>
      <c r="G446" s="217">
        <f ca="1">F446*(1+('A1'!G14+$C446*('A1'!G12-'A1'!G14)))</f>
        <v>7257.8885469536826</v>
      </c>
      <c r="H446" s="217">
        <f ca="1">G446*(1+('A1'!H14+$C446*('A1'!H12-'A1'!H14)))</f>
        <v>8151.9896231175062</v>
      </c>
      <c r="I446" s="217">
        <f ca="1">H446*(1+('A1'!I14+$C446*('A1'!I12-'A1'!I14)))</f>
        <v>8972.651807308519</v>
      </c>
      <c r="J446" s="217">
        <f ca="1">I446*(1+('A1'!J14+$C446*('A1'!J12-'A1'!J14)))</f>
        <v>9774.8977943466325</v>
      </c>
      <c r="K446" s="216">
        <f ca="1">'A1'!F21+$C446*('A1'!F19-'A1'!F21)</f>
        <v>0.34903489588670172</v>
      </c>
      <c r="L446" s="216">
        <f ca="1">'A1'!G21+$C446*('A1'!G19-'A1'!G21)</f>
        <v>0.34277485802732049</v>
      </c>
      <c r="M446" s="216">
        <f ca="1">'A1'!H21+$C446*('A1'!H19-'A1'!H21)</f>
        <v>0.33214483909762993</v>
      </c>
      <c r="N446" s="216">
        <f ca="1">'A1'!I21+$C446*('A1'!I19-'A1'!I21)</f>
        <v>0.32714483909762992</v>
      </c>
      <c r="O446" s="216">
        <f ca="1">'A1'!J21+$C446*('A1'!J19-'A1'!J21)</f>
        <v>0.32214483909762992</v>
      </c>
      <c r="P446" s="216">
        <f ca="1">'A1'!F28+$C446*('A1'!F26-'A1'!F28)</f>
        <v>0.44592495267577353</v>
      </c>
      <c r="Q446" s="216">
        <f ca="1">'A1'!G28+$C446*('A1'!G26-'A1'!G28)</f>
        <v>0.4396649148163923</v>
      </c>
      <c r="R446" s="216">
        <f ca="1">'A1'!H28+$C446*('A1'!H26-'A1'!H28)</f>
        <v>0.43121988642185644</v>
      </c>
      <c r="S446" s="216">
        <f ca="1">'A1'!I28+$C446*('A1'!I26-'A1'!I28)</f>
        <v>0.42840487695701113</v>
      </c>
      <c r="T446" s="216">
        <f ca="1">'A1'!J28+$C446*('A1'!J26-'A1'!J28)</f>
        <v>0.42558986749216582</v>
      </c>
      <c r="U446" s="217">
        <f t="shared" ca="1" si="88"/>
        <v>1300.3260933745464</v>
      </c>
      <c r="V446" s="217">
        <f t="shared" ca="1" si="89"/>
        <v>1579.0278809502588</v>
      </c>
      <c r="W446" s="217">
        <f t="shared" ca="1" si="90"/>
        <v>1929.0483020287099</v>
      </c>
      <c r="X446" s="217">
        <f t="shared" ca="1" si="91"/>
        <v>2193.3672820394058</v>
      </c>
      <c r="Y446" s="217">
        <f t="shared" ca="1" si="92"/>
        <v>2465.8674601456119</v>
      </c>
      <c r="Z446" s="217">
        <f ca="1">F446*('A1'!F35+$C446*('A1'!F33-'A1'!F35))</f>
        <v>362.65645933691775</v>
      </c>
      <c r="AA446" s="217">
        <f ca="1">G446*('A1'!G35+$C446*('A1'!G33-'A1'!G35))</f>
        <v>409.12704000219446</v>
      </c>
      <c r="AB446" s="217">
        <f ca="1">H446*('A1'!H35+$C446*('A1'!H33-'A1'!H35))</f>
        <v>438.63393590497822</v>
      </c>
      <c r="AC446" s="217">
        <f ca="1">I446*('A1'!I35+$C446*('A1'!I33-'A1'!I35))</f>
        <v>459.79436539429071</v>
      </c>
      <c r="AD446" s="217">
        <f ca="1">J446*('A1'!J35+$C446*('A1'!J33-'A1'!J35))</f>
        <v>481.35484494185653</v>
      </c>
      <c r="AE446" s="217">
        <f ca="1">F446*('A1'!F43+$C446*('A1'!F41-'A1'!F43))</f>
        <v>626.19027702670667</v>
      </c>
      <c r="AF446" s="217">
        <f ca="1">G446*('A1'!G43+$C446*('A1'!G41-'A1'!G43))</f>
        <v>691.64000821840523</v>
      </c>
      <c r="AG446" s="217">
        <f ca="1">H446*('A1'!H43+$C446*('A1'!H41-'A1'!H43))</f>
        <v>695.32341480256309</v>
      </c>
      <c r="AH446" s="217">
        <f ca="1">I446*('A1'!I43+$C446*('A1'!I41-'A1'!I43))</f>
        <v>675.59522335796589</v>
      </c>
      <c r="AI446" s="217">
        <f ca="1">J446*('A1'!J43+$C446*('A1'!J41-'A1'!J43))</f>
        <v>687.12579282832849</v>
      </c>
      <c r="AJ446" s="217">
        <f ca="1">(U446-Z446)*DCF!$H$40</f>
        <v>226.91605143710612</v>
      </c>
      <c r="AK446" s="217">
        <f ca="1">(V446-AA446)*DCF!$H$40</f>
        <v>283.11600350943155</v>
      </c>
      <c r="AL446" s="217">
        <f ca="1">(W446-AB446)*DCF!$H$40</f>
        <v>360.68027660194309</v>
      </c>
      <c r="AM446" s="217">
        <f ca="1">(X446-AC446)*DCF!$H$40</f>
        <v>419.52464582811785</v>
      </c>
      <c r="AN446" s="217">
        <f ca="1">(Y446-AD446)*DCF!$H$40</f>
        <v>480.25205287930879</v>
      </c>
      <c r="AO446" s="217">
        <f ca="1">(F446-DCF!$H$7)*DCF!$H$41</f>
        <v>323.93037435161972</v>
      </c>
      <c r="AP446" s="217">
        <f ca="1">(G446-F446)*DCF!$H$41</f>
        <v>303.98845412400851</v>
      </c>
      <c r="AQ446" s="217">
        <f ca="1">(H446-G446)*DCF!$H$41</f>
        <v>296.69617196293655</v>
      </c>
      <c r="AR446" s="217">
        <f ca="1">(I446-H446)*DCF!$H$41</f>
        <v>272.32640136046808</v>
      </c>
      <c r="AS446" s="217">
        <f ca="1">(J446-I446)*DCF!$H$41</f>
        <v>266.21521847181356</v>
      </c>
      <c r="AT446" s="217">
        <f ca="1">(U446-Z446)*(1-DCF!$H$40)+Z446-AE446-AO446</f>
        <v>123.28939055911377</v>
      </c>
      <c r="AU446" s="217">
        <f ca="1">(V446-AA446)*(1-DCF!$H$40)+AA446-AF446-AP446</f>
        <v>300.28341509841334</v>
      </c>
      <c r="AV446" s="217">
        <f ca="1">(W446-AB446)*(1-DCF!$H$40)+AB446-AG446-AQ446</f>
        <v>576.34843866126732</v>
      </c>
      <c r="AW446" s="217">
        <f ca="1">(X446-AC446)*(1-DCF!$H$40)+AC446-AH446-AR446</f>
        <v>825.92101149285418</v>
      </c>
      <c r="AX446" s="217">
        <f ca="1">(Y446-AD446)*(1-DCF!$H$40)+AD446-AI446-AS446</f>
        <v>1032.2743959661609</v>
      </c>
      <c r="AY446" s="218">
        <f t="shared" ca="1" si="93"/>
        <v>0.11060165939510259</v>
      </c>
      <c r="AZ446" s="219">
        <f t="shared" ca="1" si="94"/>
        <v>13.620331879020519</v>
      </c>
      <c r="BA446" s="217">
        <f ca="1">SUMPRODUCT(AT446:AX446,(1+$AY446)^(-{1,2,3,4,5}))</f>
        <v>1929.029383890655</v>
      </c>
      <c r="BB446" s="217">
        <f t="shared" ca="1" si="95"/>
        <v>33585.933176860635</v>
      </c>
      <c r="BC446" s="217">
        <f t="shared" ca="1" si="96"/>
        <v>19877.686158204429</v>
      </c>
      <c r="BD446" s="217">
        <f t="shared" ca="1" si="97"/>
        <v>21806.715542095084</v>
      </c>
      <c r="BE446" s="217">
        <f ca="1">BD446-(DCF!$J$48-DCF!$J$51)</f>
        <v>21244.575542095085</v>
      </c>
      <c r="BF446" s="220">
        <f ca="1">BE446/DCF!$J$55</f>
        <v>857.33815643718538</v>
      </c>
    </row>
    <row r="447" spans="1:58" ht="15" customHeight="1">
      <c r="A447">
        <v>421</v>
      </c>
      <c r="B447" s="215">
        <f t="shared" ca="1" si="84"/>
        <v>0.91710225256510325</v>
      </c>
      <c r="C447" s="216">
        <f t="shared" ca="1" si="85"/>
        <v>0.796410035322346</v>
      </c>
      <c r="D447" s="215">
        <f t="shared" ca="1" si="86"/>
        <v>0.81396949542262598</v>
      </c>
      <c r="E447" s="216">
        <f t="shared" ca="1" si="87"/>
        <v>0.6950159802732494</v>
      </c>
      <c r="F447" s="217">
        <f ca="1">DCF!$H$7*(1+('A1'!F14+$C447*('A1'!F12-'A1'!F14)))</f>
        <v>6479.5742496119692</v>
      </c>
      <c r="G447" s="217">
        <f ca="1">F447*(1+('A1'!G14+$C447*('A1'!G12-'A1'!G14)))</f>
        <v>7642.4083981397725</v>
      </c>
      <c r="H447" s="217">
        <f ca="1">G447*(1+('A1'!H14+$C447*('A1'!H12-'A1'!H14)))</f>
        <v>8815.7726145470988</v>
      </c>
      <c r="I447" s="217">
        <f ca="1">H447*(1+('A1'!I14+$C447*('A1'!I12-'A1'!I14)))</f>
        <v>9888.4485254155243</v>
      </c>
      <c r="J447" s="217">
        <f ca="1">I447*(1+('A1'!J14+$C447*('A1'!J12-'A1'!J14)))</f>
        <v>10934.139126444958</v>
      </c>
      <c r="K447" s="216">
        <f ca="1">'A1'!F21+$C447*('A1'!F19-'A1'!F21)</f>
        <v>0.33619744805727098</v>
      </c>
      <c r="L447" s="216">
        <f ca="1">'A1'!G21+$C447*('A1'!G19-'A1'!G21)</f>
        <v>0.32526924735082408</v>
      </c>
      <c r="M447" s="216">
        <f ca="1">'A1'!H21+$C447*('A1'!H19-'A1'!H21)</f>
        <v>0.31230514699760059</v>
      </c>
      <c r="N447" s="216">
        <f ca="1">'A1'!I21+$C447*('A1'!I19-'A1'!I21)</f>
        <v>0.30730514699760059</v>
      </c>
      <c r="O447" s="216">
        <f ca="1">'A1'!J21+$C447*('A1'!J19-'A1'!J21)</f>
        <v>0.30230514699760058</v>
      </c>
      <c r="P447" s="216">
        <f ca="1">'A1'!F28+$C447*('A1'!F26-'A1'!F28)</f>
        <v>0.44008974911694138</v>
      </c>
      <c r="Q447" s="216">
        <f ca="1">'A1'!G28+$C447*('A1'!G26-'A1'!G28)</f>
        <v>0.42916154841049442</v>
      </c>
      <c r="R447" s="216">
        <f ca="1">'A1'!H28+$C447*('A1'!H26-'A1'!H28)</f>
        <v>0.41721539788065926</v>
      </c>
      <c r="S447" s="216">
        <f ca="1">'A1'!I28+$C447*('A1'!I26-'A1'!I28)</f>
        <v>0.41323334770404752</v>
      </c>
      <c r="T447" s="216">
        <f ca="1">'A1'!J28+$C447*('A1'!J26-'A1'!J28)</f>
        <v>0.40925129752743578</v>
      </c>
      <c r="U447" s="217">
        <f t="shared" ca="1" si="88"/>
        <v>1449.5637164984937</v>
      </c>
      <c r="V447" s="217">
        <f t="shared" ca="1" si="89"/>
        <v>1876.7401487982006</v>
      </c>
      <c r="W447" s="217">
        <f t="shared" ca="1" si="90"/>
        <v>2384.4853732598581</v>
      </c>
      <c r="X447" s="217">
        <f t="shared" ca="1" si="91"/>
        <v>2763.4407099778905</v>
      </c>
      <c r="Y447" s="217">
        <f t="shared" ca="1" si="92"/>
        <v>3153.8819656896967</v>
      </c>
      <c r="Z447" s="217">
        <f ca="1">F447*('A1'!F35+$C447*('A1'!F33-'A1'!F35))</f>
        <v>362.97246519168198</v>
      </c>
      <c r="AA447" s="217">
        <f ca="1">G447*('A1'!G35+$C447*('A1'!G33-'A1'!G35))</f>
        <v>412.96441326156298</v>
      </c>
      <c r="AB447" s="217">
        <f ca="1">H447*('A1'!H35+$C447*('A1'!H33-'A1'!H35))</f>
        <v>451.71568930002843</v>
      </c>
      <c r="AC447" s="217">
        <f ca="1">I447*('A1'!I35+$C447*('A1'!I33-'A1'!I35))</f>
        <v>479.02689880118788</v>
      </c>
      <c r="AD447" s="217">
        <f ca="1">J447*('A1'!J35+$C447*('A1'!J33-'A1'!J35))</f>
        <v>507.81509354597995</v>
      </c>
      <c r="AE447" s="217">
        <f ca="1">F447*('A1'!F43+$C447*('A1'!F41-'A1'!F43))</f>
        <v>609.54520831717196</v>
      </c>
      <c r="AF447" s="217">
        <f ca="1">G447*('A1'!G43+$C447*('A1'!G41-'A1'!G43))</f>
        <v>665.84978980521373</v>
      </c>
      <c r="AG447" s="217">
        <f ca="1">H447*('A1'!H43+$C447*('A1'!H41-'A1'!H43))</f>
        <v>679.92218225036254</v>
      </c>
      <c r="AH447" s="217">
        <f ca="1">I447*('A1'!I43+$C447*('A1'!I41-'A1'!I43))</f>
        <v>663.76852253514653</v>
      </c>
      <c r="AI447" s="217">
        <f ca="1">J447*('A1'!J43+$C447*('A1'!J41-'A1'!J43))</f>
        <v>679.2904869031446</v>
      </c>
      <c r="AJ447" s="217">
        <f ca="1">(U447-Z447)*DCF!$H$40</f>
        <v>262.95508281624842</v>
      </c>
      <c r="AK447" s="217">
        <f ca="1">(V447-AA447)*DCF!$H$40</f>
        <v>354.23372799986629</v>
      </c>
      <c r="AL447" s="217">
        <f ca="1">(W447-AB447)*DCF!$H$40</f>
        <v>467.73026351827878</v>
      </c>
      <c r="AM447" s="217">
        <f ca="1">(X447-AC447)*DCF!$H$40</f>
        <v>552.82814230476197</v>
      </c>
      <c r="AN447" s="217">
        <f ca="1">(Y447-AD447)*DCF!$H$40</f>
        <v>640.34818305877945</v>
      </c>
      <c r="AO447" s="217">
        <f ca="1">(F447-DCF!$H$7)*DCF!$H$41</f>
        <v>369.64503957013562</v>
      </c>
      <c r="AP447" s="217">
        <f ca="1">(G447-F447)*DCF!$H$41</f>
        <v>385.87185464114702</v>
      </c>
      <c r="AQ447" s="217">
        <f ca="1">(H447-G447)*DCF!$H$41</f>
        <v>389.3661249352495</v>
      </c>
      <c r="AR447" s="217">
        <f ca="1">(I447-H447)*DCF!$H$41</f>
        <v>355.95397992027955</v>
      </c>
      <c r="AS447" s="217">
        <f ca="1">(J447-I447)*DCF!$H$41</f>
        <v>346.99924500058268</v>
      </c>
      <c r="AT447" s="217">
        <f ca="1">(U447-Z447)*(1-DCF!$H$40)+Z447-AE447-AO447</f>
        <v>207.41838579493765</v>
      </c>
      <c r="AU447" s="217">
        <f ca="1">(V447-AA447)*(1-DCF!$H$40)+AA447-AF447-AP447</f>
        <v>470.78477635197339</v>
      </c>
      <c r="AV447" s="217">
        <f ca="1">(W447-AB447)*(1-DCF!$H$40)+AB447-AG447-AQ447</f>
        <v>847.46680255596743</v>
      </c>
      <c r="AW447" s="217">
        <f ca="1">(X447-AC447)*(1-DCF!$H$40)+AC447-AH447-AR447</f>
        <v>1190.8900652177024</v>
      </c>
      <c r="AX447" s="217">
        <f ca="1">(Y447-AD447)*(1-DCF!$H$40)+AD447-AI447-AS447</f>
        <v>1487.2440507271901</v>
      </c>
      <c r="AY447" s="218">
        <f t="shared" ca="1" si="93"/>
        <v>0.10640031960546499</v>
      </c>
      <c r="AZ447" s="219">
        <f t="shared" ca="1" si="94"/>
        <v>12.780063921092998</v>
      </c>
      <c r="BA447" s="217">
        <f ca="1">SUMPRODUCT(AT447:AX447,(1+$AY447)^(-{1,2,3,4,5}))</f>
        <v>2889.5833784498027</v>
      </c>
      <c r="BB447" s="217">
        <f t="shared" ca="1" si="95"/>
        <v>40306.813121096755</v>
      </c>
      <c r="BC447" s="217">
        <f t="shared" ca="1" si="96"/>
        <v>24311.793541803636</v>
      </c>
      <c r="BD447" s="217">
        <f t="shared" ca="1" si="97"/>
        <v>27201.376920253439</v>
      </c>
      <c r="BE447" s="217">
        <f ca="1">BD447-(DCF!$J$48-DCF!$J$51)</f>
        <v>26639.236920253439</v>
      </c>
      <c r="BF447" s="220">
        <f ca="1">BE447/DCF!$J$55</f>
        <v>1075.0430962882481</v>
      </c>
    </row>
    <row r="448" spans="1:58" ht="15" customHeight="1">
      <c r="A448">
        <v>422</v>
      </c>
      <c r="B448" s="215">
        <f t="shared" ca="1" si="84"/>
        <v>2.69928398875936E-2</v>
      </c>
      <c r="C448" s="216">
        <f t="shared" ca="1" si="85"/>
        <v>0.11617409325575474</v>
      </c>
      <c r="D448" s="215">
        <f t="shared" ca="1" si="86"/>
        <v>0.35963474483781011</v>
      </c>
      <c r="E448" s="216">
        <f t="shared" ca="1" si="87"/>
        <v>0.42404878542321645</v>
      </c>
      <c r="F448" s="217">
        <f ca="1">DCF!$H$7*(1+('A1'!F14+$C448*('A1'!F12-'A1'!F14)))</f>
        <v>6078.0851197910497</v>
      </c>
      <c r="G448" s="217">
        <f ca="1">F448*(1+('A1'!G14+$C448*('A1'!G12-'A1'!G14)))</f>
        <v>6548.6876311069655</v>
      </c>
      <c r="H448" s="217">
        <f ca="1">G448*(1+('A1'!H14+$C448*('A1'!H12-'A1'!H14)))</f>
        <v>6975.024432844988</v>
      </c>
      <c r="I448" s="217">
        <f ca="1">H448*(1+('A1'!I14+$C448*('A1'!I12-'A1'!I14)))</f>
        <v>7396.704196990263</v>
      </c>
      <c r="J448" s="217">
        <f ca="1">I448*(1+('A1'!J14+$C448*('A1'!J12-'A1'!J14)))</f>
        <v>7826.6907850614225</v>
      </c>
      <c r="K448" s="216">
        <f ca="1">'A1'!F21+$C448*('A1'!F19-'A1'!F21)</f>
        <v>0.37361042487093349</v>
      </c>
      <c r="L448" s="216">
        <f ca="1">'A1'!G21+$C448*('A1'!G19-'A1'!G21)</f>
        <v>0.37628694300581839</v>
      </c>
      <c r="M448" s="216">
        <f ca="1">'A1'!H21+$C448*('A1'!H19-'A1'!H21)</f>
        <v>0.37012520207326083</v>
      </c>
      <c r="N448" s="216">
        <f ca="1">'A1'!I21+$C448*('A1'!I19-'A1'!I21)</f>
        <v>0.36512520207326082</v>
      </c>
      <c r="O448" s="216">
        <f ca="1">'A1'!J21+$C448*('A1'!J19-'A1'!J21)</f>
        <v>0.36012520207326082</v>
      </c>
      <c r="P448" s="216">
        <f ca="1">'A1'!F28+$C448*('A1'!F26-'A1'!F28)</f>
        <v>0.45709564766860616</v>
      </c>
      <c r="Q448" s="216">
        <f ca="1">'A1'!G28+$C448*('A1'!G26-'A1'!G28)</f>
        <v>0.45977216580349106</v>
      </c>
      <c r="R448" s="216">
        <f ca="1">'A1'!H28+$C448*('A1'!H26-'A1'!H28)</f>
        <v>0.45802955440465476</v>
      </c>
      <c r="S448" s="216">
        <f ca="1">'A1'!I28+$C448*('A1'!I26-'A1'!I28)</f>
        <v>0.45744868393837596</v>
      </c>
      <c r="T448" s="216">
        <f ca="1">'A1'!J28+$C448*('A1'!J26-'A1'!J28)</f>
        <v>0.45686781347209721</v>
      </c>
      <c r="U448" s="217">
        <f t="shared" ca="1" si="88"/>
        <v>1028.9829013684091</v>
      </c>
      <c r="V448" s="217">
        <f t="shared" ca="1" si="89"/>
        <v>1073.5976863731278</v>
      </c>
      <c r="W448" s="217">
        <f t="shared" ca="1" si="90"/>
        <v>1198.6247722347357</v>
      </c>
      <c r="X448" s="217">
        <f t="shared" ca="1" si="91"/>
        <v>1312.368481993399</v>
      </c>
      <c r="Y448" s="217">
        <f t="shared" ca="1" si="92"/>
        <v>1432.3390788330253</v>
      </c>
      <c r="Z448" s="217">
        <f ca="1">F448*('A1'!F35+$C448*('A1'!F33-'A1'!F35))</f>
        <v>361.15452704984784</v>
      </c>
      <c r="AA448" s="217">
        <f ca="1">G448*('A1'!G35+$C448*('A1'!G33-'A1'!G35))</f>
        <v>398.41075465304158</v>
      </c>
      <c r="AB448" s="217">
        <f ca="1">H448*('A1'!H35+$C448*('A1'!H33-'A1'!H35))</f>
        <v>409.58797744255179</v>
      </c>
      <c r="AC448" s="217">
        <f ca="1">I448*('A1'!I35+$C448*('A1'!I33-'A1'!I35))</f>
        <v>418.69717858743871</v>
      </c>
      <c r="AD448" s="217">
        <f ca="1">J448*('A1'!J35+$C448*('A1'!J33-'A1'!J35))</f>
        <v>427.3835795016675</v>
      </c>
      <c r="AE448" s="217">
        <f ca="1">F448*('A1'!F43+$C448*('A1'!F41-'A1'!F43))</f>
        <v>654.4670426265551</v>
      </c>
      <c r="AF448" s="217">
        <f ca="1">G448*('A1'!G43+$C448*('A1'!G41-'A1'!G43))</f>
        <v>726.47150291273499</v>
      </c>
      <c r="AG448" s="217">
        <f ca="1">H448*('A1'!H43+$C448*('A1'!H41-'A1'!H43))</f>
        <v>704.0164655864362</v>
      </c>
      <c r="AH448" s="217">
        <f ca="1">I448*('A1'!I43+$C448*('A1'!I41-'A1'!I43))</f>
        <v>672.61120960325172</v>
      </c>
      <c r="AI448" s="217">
        <f ca="1">J448*('A1'!J43+$C448*('A1'!J41-'A1'!J43))</f>
        <v>672.5781159753592</v>
      </c>
      <c r="AJ448" s="217">
        <f ca="1">(U448-Z448)*DCF!$H$40</f>
        <v>161.61446658509183</v>
      </c>
      <c r="AK448" s="217">
        <f ca="1">(V448-AA448)*DCF!$H$40</f>
        <v>163.39523747626086</v>
      </c>
      <c r="AL448" s="217">
        <f ca="1">(W448-AB448)*DCF!$H$40</f>
        <v>190.94690433970848</v>
      </c>
      <c r="AM448" s="217">
        <f ca="1">(X448-AC448)*DCF!$H$40</f>
        <v>216.2684554242424</v>
      </c>
      <c r="AN448" s="217">
        <f ca="1">(Y448-AD448)*DCF!$H$40</f>
        <v>243.19923083818856</v>
      </c>
      <c r="AO448" s="217">
        <f ca="1">(F448-DCF!$H$7)*DCF!$H$41</f>
        <v>236.41593261761113</v>
      </c>
      <c r="AP448" s="217">
        <f ca="1">(G448-F448)*DCF!$H$41</f>
        <v>156.16351142607672</v>
      </c>
      <c r="AQ448" s="217">
        <f ca="1">(H448-G448)*DCF!$H$41</f>
        <v>141.47449367281143</v>
      </c>
      <c r="AR448" s="217">
        <f ca="1">(I448-H448)*DCF!$H$41</f>
        <v>139.92911444971054</v>
      </c>
      <c r="AS448" s="217">
        <f ca="1">(J448-I448)*DCF!$H$41</f>
        <v>142.68562926183287</v>
      </c>
      <c r="AT448" s="217">
        <f ca="1">(U448-Z448)*(1-DCF!$H$40)+Z448-AE448-AO448</f>
        <v>-23.514540460848934</v>
      </c>
      <c r="AU448" s="217">
        <f ca="1">(V448-AA448)*(1-DCF!$H$40)+AA448-AF448-AP448</f>
        <v>27.567434558055226</v>
      </c>
      <c r="AV448" s="217">
        <f ca="1">(W448-AB448)*(1-DCF!$H$40)+AB448-AG448-AQ448</f>
        <v>162.18690863577962</v>
      </c>
      <c r="AW448" s="217">
        <f ca="1">(X448-AC448)*(1-DCF!$H$40)+AC448-AH448-AR448</f>
        <v>283.55970251619436</v>
      </c>
      <c r="AX448" s="217">
        <f ca="1">(Y448-AD448)*(1-DCF!$H$40)+AD448-AI448-AS448</f>
        <v>373.8761027576445</v>
      </c>
      <c r="AY448" s="218">
        <f t="shared" ca="1" si="93"/>
        <v>0.10098097570846433</v>
      </c>
      <c r="AZ448" s="219">
        <f t="shared" ca="1" si="94"/>
        <v>11.696195141692865</v>
      </c>
      <c r="BA448" s="217">
        <f ca="1">SUMPRODUCT(AT448:AX448,(1+$AY448)^(-{1,2,3,4,5}))</f>
        <v>547.01363588649315</v>
      </c>
      <c r="BB448" s="217">
        <f t="shared" ca="1" si="95"/>
        <v>16752.917375103665</v>
      </c>
      <c r="BC448" s="217">
        <f t="shared" ca="1" si="96"/>
        <v>10355.984056105404</v>
      </c>
      <c r="BD448" s="217">
        <f t="shared" ca="1" si="97"/>
        <v>10902.997691991897</v>
      </c>
      <c r="BE448" s="217">
        <f ca="1">BD448-(DCF!$J$48-DCF!$J$51)</f>
        <v>10340.857691991898</v>
      </c>
      <c r="BF448" s="220">
        <f ca="1">BE448/DCF!$J$55</f>
        <v>417.31179105296059</v>
      </c>
    </row>
    <row r="449" spans="1:58" ht="15" customHeight="1">
      <c r="A449">
        <v>423</v>
      </c>
      <c r="B449" s="215">
        <f t="shared" ca="1" si="84"/>
        <v>0.35289375772279974</v>
      </c>
      <c r="C449" s="216">
        <f t="shared" ca="1" si="85"/>
        <v>0.42005580446102619</v>
      </c>
      <c r="D449" s="215">
        <f t="shared" ca="1" si="86"/>
        <v>5.8698268371530915E-3</v>
      </c>
      <c r="E449" s="216">
        <f t="shared" ca="1" si="87"/>
        <v>5.417484119567445E-2</v>
      </c>
      <c r="F449" s="217">
        <f ca="1">DCF!$H$7*(1+('A1'!F14+$C449*('A1'!F12-'A1'!F14)))</f>
        <v>6257.44230493131</v>
      </c>
      <c r="G449" s="217">
        <f ca="1">F449*(1+('A1'!G14+$C449*('A1'!G12-'A1'!G14)))</f>
        <v>7027.1600874171445</v>
      </c>
      <c r="H449" s="217">
        <f ca="1">G449*(1+('A1'!H14+$C449*('A1'!H12-'A1'!H14)))</f>
        <v>7762.252011655537</v>
      </c>
      <c r="I449" s="217">
        <f ca="1">H449*(1+('A1'!I14+$C449*('A1'!I12-'A1'!I14)))</f>
        <v>8443.8167234249813</v>
      </c>
      <c r="J449" s="217">
        <f ca="1">I449*(1+('A1'!J14+$C449*('A1'!J12-'A1'!J14)))</f>
        <v>9114.288755449812</v>
      </c>
      <c r="K449" s="216">
        <f ca="1">'A1'!F21+$C449*('A1'!F19-'A1'!F21)</f>
        <v>0.35689693075464357</v>
      </c>
      <c r="L449" s="216">
        <f ca="1">'A1'!G21+$C449*('A1'!G19-'A1'!G21)</f>
        <v>0.35349581466542301</v>
      </c>
      <c r="M449" s="216">
        <f ca="1">'A1'!H21+$C449*('A1'!H19-'A1'!H21)</f>
        <v>0.34429525662081278</v>
      </c>
      <c r="N449" s="216">
        <f ca="1">'A1'!I21+$C449*('A1'!I19-'A1'!I21)</f>
        <v>0.33929525662081278</v>
      </c>
      <c r="O449" s="216">
        <f ca="1">'A1'!J21+$C449*('A1'!J19-'A1'!J21)</f>
        <v>0.33429525662081278</v>
      </c>
      <c r="P449" s="216">
        <f ca="1">'A1'!F28+$C449*('A1'!F26-'A1'!F28)</f>
        <v>0.44949860488847437</v>
      </c>
      <c r="Q449" s="216">
        <f ca="1">'A1'!G28+$C449*('A1'!G26-'A1'!G28)</f>
        <v>0.44609748879925382</v>
      </c>
      <c r="R449" s="216">
        <f ca="1">'A1'!H28+$C449*('A1'!H26-'A1'!H28)</f>
        <v>0.43979665173233845</v>
      </c>
      <c r="S449" s="216">
        <f ca="1">'A1'!I28+$C449*('A1'!I26-'A1'!I28)</f>
        <v>0.43769637271003331</v>
      </c>
      <c r="T449" s="216">
        <f ca="1">'A1'!J28+$C449*('A1'!J26-'A1'!J28)</f>
        <v>0.43559609368772817</v>
      </c>
      <c r="U449" s="217">
        <f t="shared" ca="1" si="88"/>
        <v>1211.4687656903197</v>
      </c>
      <c r="V449" s="217">
        <f t="shared" ca="1" si="89"/>
        <v>1408.2899391441426</v>
      </c>
      <c r="W449" s="217">
        <f t="shared" ca="1" si="90"/>
        <v>1675.9330187184594</v>
      </c>
      <c r="X449" s="217">
        <f t="shared" ca="1" si="91"/>
        <v>1883.0418097199592</v>
      </c>
      <c r="Y449" s="217">
        <f t="shared" ca="1" si="92"/>
        <v>2097.2766784146047</v>
      </c>
      <c r="Z449" s="217">
        <f ca="1">F449*('A1'!F35+$C449*('A1'!F33-'A1'!F35))</f>
        <v>362.30416348954674</v>
      </c>
      <c r="AA449" s="217">
        <f ca="1">G449*('A1'!G35+$C449*('A1'!G33-'A1'!G35))</f>
        <v>406.16593158389873</v>
      </c>
      <c r="AB449" s="217">
        <f ca="1">H449*('A1'!H35+$C449*('A1'!H33-'A1'!H35))</f>
        <v>429.86875155429516</v>
      </c>
      <c r="AC449" s="217">
        <f ca="1">I449*('A1'!I35+$C449*('A1'!I33-'A1'!I35))</f>
        <v>447.17887924089194</v>
      </c>
      <c r="AD449" s="217">
        <f ca="1">J449*('A1'!J35+$C449*('A1'!J33-'A1'!J35))</f>
        <v>464.45805156206279</v>
      </c>
      <c r="AE449" s="217">
        <f ca="1">F449*('A1'!F43+$C449*('A1'!F41-'A1'!F43))</f>
        <v>635.74915431711656</v>
      </c>
      <c r="AF449" s="217">
        <f ca="1">G449*('A1'!G43+$C449*('A1'!G41-'A1'!G43))</f>
        <v>704.81043162709682</v>
      </c>
      <c r="AG449" s="217">
        <f ca="1">H449*('A1'!H43+$C449*('A1'!H41-'A1'!H43))</f>
        <v>700.91619576234984</v>
      </c>
      <c r="AH449" s="217">
        <f ca="1">I449*('A1'!I43+$C449*('A1'!I41-'A1'!I43))</f>
        <v>678.02199079858212</v>
      </c>
      <c r="AI449" s="217">
        <f ca="1">J449*('A1'!J43+$C449*('A1'!J41-'A1'!J43))</f>
        <v>686.28814165636356</v>
      </c>
      <c r="AJ449" s="217">
        <f ca="1">(U449-Z449)*DCF!$H$40</f>
        <v>205.49783373258708</v>
      </c>
      <c r="AK449" s="217">
        <f ca="1">(V449-AA449)*DCF!$H$40</f>
        <v>242.51400982957901</v>
      </c>
      <c r="AL449" s="217">
        <f ca="1">(W449-AB449)*DCF!$H$40</f>
        <v>301.54755265372773</v>
      </c>
      <c r="AM449" s="217">
        <f ca="1">(X449-AC449)*DCF!$H$40</f>
        <v>347.47882917593427</v>
      </c>
      <c r="AN449" s="217">
        <f ca="1">(Y449-AD449)*DCF!$H$40</f>
        <v>395.14210769831516</v>
      </c>
      <c r="AO449" s="217">
        <f ca="1">(F449-DCF!$H$7)*DCF!$H$41</f>
        <v>295.93335370548442</v>
      </c>
      <c r="AP449" s="217">
        <f ca="1">(G449-F449)*DCF!$H$41</f>
        <v>255.42114380981167</v>
      </c>
      <c r="AQ449" s="217">
        <f ca="1">(H449-G449)*DCF!$H$41</f>
        <v>243.9309892100369</v>
      </c>
      <c r="AR449" s="217">
        <f ca="1">(I449-H449)*DCF!$H$41</f>
        <v>226.16865846380503</v>
      </c>
      <c r="AS449" s="217">
        <f ca="1">(J449-I449)*DCF!$H$41</f>
        <v>222.48769251400606</v>
      </c>
      <c r="AT449" s="217">
        <f ca="1">(U449-Z449)*(1-DCF!$H$40)+Z449-AE449-AO449</f>
        <v>74.288423935131789</v>
      </c>
      <c r="AU449" s="217">
        <f ca="1">(V449-AA449)*(1-DCF!$H$40)+AA449-AF449-AP449</f>
        <v>205.54435387765517</v>
      </c>
      <c r="AV449" s="217">
        <f ca="1">(W449-AB449)*(1-DCF!$H$40)+AB449-AG449-AQ449</f>
        <v>429.5382810923449</v>
      </c>
      <c r="AW449" s="217">
        <f ca="1">(X449-AC449)*(1-DCF!$H$40)+AC449-AH449-AR449</f>
        <v>631.37233128163791</v>
      </c>
      <c r="AX449" s="217">
        <f ca="1">(Y449-AD449)*(1-DCF!$H$40)+AD449-AI449-AS449</f>
        <v>793.3587365459199</v>
      </c>
      <c r="AY449" s="218">
        <f t="shared" ca="1" si="93"/>
        <v>9.3583496823913481E-2</v>
      </c>
      <c r="AZ449" s="219">
        <f t="shared" ca="1" si="94"/>
        <v>10.216699364782698</v>
      </c>
      <c r="BA449" s="217">
        <f ca="1">SUMPRODUCT(AT449:AX449,(1+$AY449)^(-{1,2,3,4,5}))</f>
        <v>1516.9161789169957</v>
      </c>
      <c r="BB449" s="217">
        <f t="shared" ca="1" si="95"/>
        <v>21427.24530813206</v>
      </c>
      <c r="BC449" s="217">
        <f t="shared" ca="1" si="96"/>
        <v>13699.559504697034</v>
      </c>
      <c r="BD449" s="217">
        <f t="shared" ca="1" si="97"/>
        <v>15216.47568361403</v>
      </c>
      <c r="BE449" s="217">
        <f ca="1">BD449-(DCF!$J$48-DCF!$J$51)</f>
        <v>14654.33568361403</v>
      </c>
      <c r="BF449" s="220">
        <f ca="1">BE449/DCF!$J$55</f>
        <v>591.38489794286147</v>
      </c>
    </row>
    <row r="450" spans="1:58" ht="15" customHeight="1">
      <c r="A450">
        <v>424</v>
      </c>
      <c r="B450" s="215">
        <f t="shared" ca="1" si="84"/>
        <v>0.21737410551968017</v>
      </c>
      <c r="C450" s="216">
        <f t="shared" ca="1" si="85"/>
        <v>0.32967719478277546</v>
      </c>
      <c r="D450" s="215">
        <f t="shared" ca="1" si="86"/>
        <v>0.48321717408075227</v>
      </c>
      <c r="E450" s="216">
        <f t="shared" ca="1" si="87"/>
        <v>0.49153696406310698</v>
      </c>
      <c r="F450" s="217">
        <f ca="1">DCF!$H$7*(1+('A1'!F14+$C450*('A1'!F12-'A1'!F14)))</f>
        <v>6204.099005775568</v>
      </c>
      <c r="G450" s="217">
        <f ca="1">F450*(1+('A1'!G14+$C450*('A1'!G12-'A1'!G14)))</f>
        <v>6883.1474395789055</v>
      </c>
      <c r="H450" s="217">
        <f ca="1">G450*(1+('A1'!H14+$C450*('A1'!H12-'A1'!H14)))</f>
        <v>7522.3029876482105</v>
      </c>
      <c r="I450" s="217">
        <f ca="1">H450*(1+('A1'!I14+$C450*('A1'!I12-'A1'!I14)))</f>
        <v>8121.6119942852765</v>
      </c>
      <c r="J450" s="217">
        <f ca="1">I450*(1+('A1'!J14+$C450*('A1'!J12-'A1'!J14)))</f>
        <v>8715.1183121568483</v>
      </c>
      <c r="K450" s="216">
        <f ca="1">'A1'!F21+$C450*('A1'!F19-'A1'!F21)</f>
        <v>0.36186775428694734</v>
      </c>
      <c r="L450" s="216">
        <f ca="1">'A1'!G21+$C450*('A1'!G19-'A1'!G21)</f>
        <v>0.36027421039129187</v>
      </c>
      <c r="M450" s="216">
        <f ca="1">'A1'!H21+$C450*('A1'!H19-'A1'!H21)</f>
        <v>0.35197743844346407</v>
      </c>
      <c r="N450" s="216">
        <f ca="1">'A1'!I21+$C450*('A1'!I19-'A1'!I21)</f>
        <v>0.34697743844346407</v>
      </c>
      <c r="O450" s="216">
        <f ca="1">'A1'!J21+$C450*('A1'!J19-'A1'!J21)</f>
        <v>0.34197743844346407</v>
      </c>
      <c r="P450" s="216">
        <f ca="1">'A1'!F28+$C450*('A1'!F26-'A1'!F28)</f>
        <v>0.45175807013043062</v>
      </c>
      <c r="Q450" s="216">
        <f ca="1">'A1'!G28+$C450*('A1'!G26-'A1'!G28)</f>
        <v>0.4501645262347751</v>
      </c>
      <c r="R450" s="216">
        <f ca="1">'A1'!H28+$C450*('A1'!H26-'A1'!H28)</f>
        <v>0.44521936831303349</v>
      </c>
      <c r="S450" s="216">
        <f ca="1">'A1'!I28+$C450*('A1'!I26-'A1'!I28)</f>
        <v>0.44357098233911962</v>
      </c>
      <c r="T450" s="216">
        <f ca="1">'A1'!J28+$C450*('A1'!J26-'A1'!J28)</f>
        <v>0.44192259636520576</v>
      </c>
      <c r="U450" s="217">
        <f t="shared" ca="1" si="88"/>
        <v>1156.2838374343869</v>
      </c>
      <c r="V450" s="217">
        <f t="shared" ca="1" si="89"/>
        <v>1304.7781246356294</v>
      </c>
      <c r="W450" s="217">
        <f t="shared" ca="1" si="90"/>
        <v>1525.5470664401957</v>
      </c>
      <c r="X450" s="217">
        <f t="shared" ca="1" si="91"/>
        <v>1701.0844579941611</v>
      </c>
      <c r="Y450" s="217">
        <f t="shared" ca="1" si="92"/>
        <v>1883.3367638954192</v>
      </c>
      <c r="Z450" s="217">
        <f ca="1">F450*('A1'!F35+$C450*('A1'!F33-'A1'!F35))</f>
        <v>362.01919056464061</v>
      </c>
      <c r="AA450" s="217">
        <f ca="1">G450*('A1'!G35+$C450*('A1'!G33-'A1'!G35))</f>
        <v>404.06297386232592</v>
      </c>
      <c r="AB450" s="217">
        <f ca="1">H450*('A1'!H35+$C450*('A1'!H33-'A1'!H35))</f>
        <v>424.05893003887911</v>
      </c>
      <c r="AC450" s="217">
        <f ca="1">I450*('A1'!I35+$C450*('A1'!I33-'A1'!I35))</f>
        <v>438.92337255586472</v>
      </c>
      <c r="AD450" s="217">
        <f ca="1">J450*('A1'!J35+$C450*('A1'!J33-'A1'!J35))</f>
        <v>453.56851639256109</v>
      </c>
      <c r="AE450" s="217">
        <f ca="1">F450*('A1'!F43+$C450*('A1'!F41-'A1'!F43))</f>
        <v>641.54389150773852</v>
      </c>
      <c r="AF450" s="217">
        <f ca="1">G450*('A1'!G43+$C450*('A1'!G41-'A1'!G43))</f>
        <v>712.13936968109249</v>
      </c>
      <c r="AG450" s="217">
        <f ca="1">H450*('A1'!H43+$C450*('A1'!H41-'A1'!H43))</f>
        <v>703.04420254847378</v>
      </c>
      <c r="AH450" s="217">
        <f ca="1">I450*('A1'!I43+$C450*('A1'!I41-'A1'!I43))</f>
        <v>677.84028037844735</v>
      </c>
      <c r="AI450" s="217">
        <f ca="1">J450*('A1'!J43+$C450*('A1'!J41-'A1'!J43))</f>
        <v>683.79949658680107</v>
      </c>
      <c r="AJ450" s="217">
        <f ca="1">(U450-Z450)*DCF!$H$40</f>
        <v>192.21204454247859</v>
      </c>
      <c r="AK450" s="217">
        <f ca="1">(V450-AA450)*DCF!$H$40</f>
        <v>217.97306648713945</v>
      </c>
      <c r="AL450" s="217">
        <f ca="1">(W450-AB450)*DCF!$H$40</f>
        <v>266.56012900911867</v>
      </c>
      <c r="AM450" s="217">
        <f ca="1">(X450-AC450)*DCF!$H$40</f>
        <v>305.44298267606769</v>
      </c>
      <c r="AN450" s="217">
        <f ca="1">(Y450-AD450)*DCF!$H$40</f>
        <v>346.00391589569165</v>
      </c>
      <c r="AO450" s="217">
        <f ca="1">(F450-DCF!$H$7)*DCF!$H$41</f>
        <v>278.23205227400899</v>
      </c>
      <c r="AP450" s="217">
        <f ca="1">(G450-F450)*DCF!$H$41</f>
        <v>225.33366333848682</v>
      </c>
      <c r="AQ450" s="217">
        <f ca="1">(H450-G450)*DCF!$H$41</f>
        <v>212.0957120582743</v>
      </c>
      <c r="AR450" s="217">
        <f ca="1">(I450-H450)*DCF!$H$41</f>
        <v>198.87313955044107</v>
      </c>
      <c r="AS450" s="217">
        <f ca="1">(J450-I450)*DCF!$H$41</f>
        <v>196.94759042662028</v>
      </c>
      <c r="AT450" s="217">
        <f ca="1">(U450-Z450)*(1-DCF!$H$40)+Z450-AE450-AO450</f>
        <v>44.295849110160702</v>
      </c>
      <c r="AU450" s="217">
        <f ca="1">(V450-AA450)*(1-DCF!$H$40)+AA450-AF450-AP450</f>
        <v>149.33202512891063</v>
      </c>
      <c r="AV450" s="217">
        <f ca="1">(W450-AB450)*(1-DCF!$H$40)+AB450-AG450-AQ450</f>
        <v>343.84702282432909</v>
      </c>
      <c r="AW450" s="217">
        <f ca="1">(X450-AC450)*(1-DCF!$H$40)+AC450-AH450-AR450</f>
        <v>518.92805538920493</v>
      </c>
      <c r="AX450" s="217">
        <f ca="1">(Y450-AD450)*(1-DCF!$H$40)+AD450-AI450-AS450</f>
        <v>656.58576098630624</v>
      </c>
      <c r="AY450" s="218">
        <f t="shared" ca="1" si="93"/>
        <v>0.10233073928126214</v>
      </c>
      <c r="AZ450" s="219">
        <f t="shared" ca="1" si="94"/>
        <v>11.966147856252428</v>
      </c>
      <c r="BA450" s="217">
        <f ca="1">SUMPRODUCT(AT450:AX450,(1+$AY450)^(-{1,2,3,4,5}))</f>
        <v>1174.6224913181504</v>
      </c>
      <c r="BB450" s="217">
        <f t="shared" ca="1" si="95"/>
        <v>22536.286179888557</v>
      </c>
      <c r="BC450" s="217">
        <f t="shared" ca="1" si="96"/>
        <v>13845.94996852503</v>
      </c>
      <c r="BD450" s="217">
        <f t="shared" ca="1" si="97"/>
        <v>15020.572459843181</v>
      </c>
      <c r="BE450" s="217">
        <f ca="1">BD450-(DCF!$J$48-DCF!$J$51)</f>
        <v>14458.432459843181</v>
      </c>
      <c r="BF450" s="220">
        <f ca="1">BE450/DCF!$J$55</f>
        <v>583.47910060767799</v>
      </c>
    </row>
    <row r="451" spans="1:58" ht="15" customHeight="1">
      <c r="A451">
        <v>425</v>
      </c>
      <c r="B451" s="215">
        <f t="shared" ca="1" si="84"/>
        <v>0.97690192891069438</v>
      </c>
      <c r="C451" s="216">
        <f t="shared" ca="1" si="85"/>
        <v>0.89253356084501168</v>
      </c>
      <c r="D451" s="215">
        <f t="shared" ca="1" si="86"/>
        <v>0.48246867622981149</v>
      </c>
      <c r="E451" s="216">
        <f t="shared" ca="1" si="87"/>
        <v>0.49115612397170183</v>
      </c>
      <c r="F451" s="217">
        <f ca="1">DCF!$H$7*(1+('A1'!F14+$C451*('A1'!F12-'A1'!F14)))</f>
        <v>6536.3083152953677</v>
      </c>
      <c r="G451" s="217">
        <f ca="1">F451*(1+('A1'!G14+$C451*('A1'!G12-'A1'!G14)))</f>
        <v>7803.5679945278043</v>
      </c>
      <c r="H451" s="217">
        <f ca="1">G451*(1+('A1'!H14+$C451*('A1'!H12-'A1'!H14)))</f>
        <v>9099.1894170829637</v>
      </c>
      <c r="I451" s="217">
        <f ca="1">H451*(1+('A1'!I14+$C451*('A1'!I12-'A1'!I14)))</f>
        <v>10285.06876174802</v>
      </c>
      <c r="J451" s="217">
        <f ca="1">I451*(1+('A1'!J14+$C451*('A1'!J12-'A1'!J14)))</f>
        <v>11441.906033017534</v>
      </c>
      <c r="K451" s="216">
        <f ca="1">'A1'!F21+$C451*('A1'!F19-'A1'!F21)</f>
        <v>0.33091065415352439</v>
      </c>
      <c r="L451" s="216">
        <f ca="1">'A1'!G21+$C451*('A1'!G19-'A1'!G21)</f>
        <v>0.31805998293662413</v>
      </c>
      <c r="M451" s="216">
        <f ca="1">'A1'!H21+$C451*('A1'!H19-'A1'!H21)</f>
        <v>0.30413464732817397</v>
      </c>
      <c r="N451" s="216">
        <f ca="1">'A1'!I21+$C451*('A1'!I19-'A1'!I21)</f>
        <v>0.29913464732817396</v>
      </c>
      <c r="O451" s="216">
        <f ca="1">'A1'!J21+$C451*('A1'!J19-'A1'!J21)</f>
        <v>0.29413464732817396</v>
      </c>
      <c r="P451" s="216">
        <f ca="1">'A1'!F28+$C451*('A1'!F26-'A1'!F28)</f>
        <v>0.43768666097887471</v>
      </c>
      <c r="Q451" s="216">
        <f ca="1">'A1'!G28+$C451*('A1'!G26-'A1'!G28)</f>
        <v>0.42483598976197445</v>
      </c>
      <c r="R451" s="216">
        <f ca="1">'A1'!H28+$C451*('A1'!H26-'A1'!H28)</f>
        <v>0.41144798634929935</v>
      </c>
      <c r="S451" s="216">
        <f ca="1">'A1'!I28+$C451*('A1'!I26-'A1'!I28)</f>
        <v>0.40698531854507425</v>
      </c>
      <c r="T451" s="216">
        <f ca="1">'A1'!J28+$C451*('A1'!J26-'A1'!J28)</f>
        <v>0.4025226507408492</v>
      </c>
      <c r="U451" s="217">
        <f t="shared" ca="1" si="88"/>
        <v>1512.5192932817733</v>
      </c>
      <c r="V451" s="217">
        <f t="shared" ca="1" si="89"/>
        <v>2006.3287587134184</v>
      </c>
      <c r="W451" s="217">
        <f t="shared" ca="1" si="90"/>
        <v>2587.9674896765432</v>
      </c>
      <c r="X451" s="217">
        <f t="shared" ca="1" si="91"/>
        <v>3022.5763586984967</v>
      </c>
      <c r="Y451" s="217">
        <f t="shared" ca="1" si="92"/>
        <v>3470.8186912958836</v>
      </c>
      <c r="Z451" s="217">
        <f ca="1">F451*('A1'!F35+$C451*('A1'!F33-'A1'!F35))</f>
        <v>363.00912624056485</v>
      </c>
      <c r="AA451" s="217">
        <f ca="1">G451*('A1'!G35+$C451*('A1'!G33-'A1'!G35))</f>
        <v>414.17175236620318</v>
      </c>
      <c r="AB451" s="217">
        <f ca="1">H451*('A1'!H35+$C451*('A1'!H33-'A1'!H35))</f>
        <v>456.6167137814225</v>
      </c>
      <c r="AC451" s="217">
        <f ca="1">I451*('A1'!I35+$C451*('A1'!I33-'A1'!I35))</f>
        <v>486.37675963588009</v>
      </c>
      <c r="AD451" s="217">
        <f ca="1">J451*('A1'!J35+$C451*('A1'!J33-'A1'!J35))</f>
        <v>518.19931623494392</v>
      </c>
      <c r="AE451" s="217">
        <f ca="1">F451*('A1'!F43+$C451*('A1'!F41-'A1'!F43))</f>
        <v>602.31642397386179</v>
      </c>
      <c r="AF451" s="217">
        <f ca="1">G451*('A1'!G43+$C451*('A1'!G41-'A1'!G43))</f>
        <v>653.63719783987517</v>
      </c>
      <c r="AG451" s="217">
        <f ca="1">H451*('A1'!H43+$C451*('A1'!H41-'A1'!H43))</f>
        <v>671.16827120058065</v>
      </c>
      <c r="AH451" s="217">
        <f ca="1">I451*('A1'!I43+$C451*('A1'!I41-'A1'!I43))</f>
        <v>655.78961577500536</v>
      </c>
      <c r="AI451" s="217">
        <f ca="1">J451*('A1'!J43+$C451*('A1'!J41-'A1'!J43))</f>
        <v>672.34156326396737</v>
      </c>
      <c r="AJ451" s="217">
        <f ca="1">(U451-Z451)*DCF!$H$40</f>
        <v>278.18146042397245</v>
      </c>
      <c r="AK451" s="217">
        <f ca="1">(V451-AA451)*DCF!$H$40</f>
        <v>385.30199553602608</v>
      </c>
      <c r="AL451" s="217">
        <f ca="1">(W451-AB451)*DCF!$H$40</f>
        <v>515.7868877666192</v>
      </c>
      <c r="AM451" s="217">
        <f ca="1">(X451-AC451)*DCF!$H$40</f>
        <v>613.76030297315322</v>
      </c>
      <c r="AN451" s="217">
        <f ca="1">(Y451-AD451)*DCF!$H$40</f>
        <v>714.5338887647473</v>
      </c>
      <c r="AO451" s="217">
        <f ca="1">(F451-DCF!$H$7)*DCF!$H$41</f>
        <v>388.47152413313364</v>
      </c>
      <c r="AP451" s="217">
        <f ca="1">(G451-F451)*DCF!$H$41</f>
        <v>420.52415071956705</v>
      </c>
      <c r="AQ451" s="217">
        <f ca="1">(H451-G451)*DCF!$H$41</f>
        <v>429.93563774086823</v>
      </c>
      <c r="AR451" s="217">
        <f ca="1">(I451-H451)*DCF!$H$41</f>
        <v>393.51911249413405</v>
      </c>
      <c r="AS451" s="217">
        <f ca="1">(J451-I451)*DCF!$H$41</f>
        <v>383.88186651374224</v>
      </c>
      <c r="AT451" s="217">
        <f ca="1">(U451-Z451)*(1-DCF!$H$40)+Z451-AE451-AO451</f>
        <v>243.54988475080535</v>
      </c>
      <c r="AU451" s="217">
        <f ca="1">(V451-AA451)*(1-DCF!$H$40)+AA451-AF451-AP451</f>
        <v>546.86541461795025</v>
      </c>
      <c r="AV451" s="217">
        <f ca="1">(W451-AB451)*(1-DCF!$H$40)+AB451-AG451-AQ451</f>
        <v>971.07669296847507</v>
      </c>
      <c r="AW451" s="217">
        <f ca="1">(X451-AC451)*(1-DCF!$H$40)+AC451-AH451-AR451</f>
        <v>1359.5073274562042</v>
      </c>
      <c r="AX451" s="217">
        <f ca="1">(Y451-AD451)*(1-DCF!$H$40)+AD451-AI451-AS451</f>
        <v>1700.0613727534264</v>
      </c>
      <c r="AY451" s="218">
        <f t="shared" ca="1" si="93"/>
        <v>0.10232312247943404</v>
      </c>
      <c r="AZ451" s="219">
        <f t="shared" ca="1" si="94"/>
        <v>11.964624495886808</v>
      </c>
      <c r="BA451" s="217">
        <f ca="1">SUMPRODUCT(AT451:AX451,(1+$AY451)^(-{1,2,3,4,5}))</f>
        <v>3361.2621878896871</v>
      </c>
      <c r="BB451" s="217">
        <f t="shared" ca="1" si="95"/>
        <v>41527.042334660524</v>
      </c>
      <c r="BC451" s="217">
        <f t="shared" ca="1" si="96"/>
        <v>25514.461927864839</v>
      </c>
      <c r="BD451" s="217">
        <f t="shared" ca="1" si="97"/>
        <v>28875.724115754525</v>
      </c>
      <c r="BE451" s="217">
        <f ca="1">BD451-(DCF!$J$48-DCF!$J$51)</f>
        <v>28313.584115754526</v>
      </c>
      <c r="BF451" s="220">
        <f ca="1">BE451/DCF!$J$55</f>
        <v>1142.6124263971192</v>
      </c>
    </row>
    <row r="452" spans="1:58" ht="15" customHeight="1">
      <c r="A452">
        <v>426</v>
      </c>
      <c r="B452" s="215">
        <f t="shared" ca="1" si="84"/>
        <v>0.67023364714968681</v>
      </c>
      <c r="C452" s="216">
        <f t="shared" ca="1" si="85"/>
        <v>0.59394190511066447</v>
      </c>
      <c r="D452" s="215">
        <f t="shared" ca="1" si="86"/>
        <v>0.13620454172575669</v>
      </c>
      <c r="E452" s="216">
        <f t="shared" ca="1" si="87"/>
        <v>0.26096411796045516</v>
      </c>
      <c r="F452" s="217">
        <f ca="1">DCF!$H$7*(1+('A1'!F14+$C452*('A1'!F12-'A1'!F14)))</f>
        <v>6360.0734288111789</v>
      </c>
      <c r="G452" s="217">
        <f ca="1">F452*(1+('A1'!G14+$C452*('A1'!G12-'A1'!G14)))</f>
        <v>7308.3049538826235</v>
      </c>
      <c r="H452" s="217">
        <f ca="1">G452*(1+('A1'!H14+$C452*('A1'!H12-'A1'!H14)))</f>
        <v>8238.0123153437926</v>
      </c>
      <c r="I452" s="217">
        <f ca="1">H452*(1+('A1'!I14+$C452*('A1'!I12-'A1'!I14)))</f>
        <v>9090.2739967120197</v>
      </c>
      <c r="J452" s="217">
        <f ca="1">I452*(1+('A1'!J14+$C452*('A1'!J12-'A1'!J14)))</f>
        <v>9922.7243224385766</v>
      </c>
      <c r="K452" s="216">
        <f ca="1">'A1'!F21+$C452*('A1'!F19-'A1'!F21)</f>
        <v>0.34733319521891348</v>
      </c>
      <c r="L452" s="216">
        <f ca="1">'A1'!G21+$C452*('A1'!G19-'A1'!G21)</f>
        <v>0.34045435711670019</v>
      </c>
      <c r="M452" s="216">
        <f ca="1">'A1'!H21+$C452*('A1'!H19-'A1'!H21)</f>
        <v>0.32951493806559351</v>
      </c>
      <c r="N452" s="216">
        <f ca="1">'A1'!I21+$C452*('A1'!I19-'A1'!I21)</f>
        <v>0.32451493806559351</v>
      </c>
      <c r="O452" s="216">
        <f ca="1">'A1'!J21+$C452*('A1'!J19-'A1'!J21)</f>
        <v>0.3195149380655935</v>
      </c>
      <c r="P452" s="216">
        <f ca="1">'A1'!F28+$C452*('A1'!F26-'A1'!F28)</f>
        <v>0.44515145237223341</v>
      </c>
      <c r="Q452" s="216">
        <f ca="1">'A1'!G28+$C452*('A1'!G26-'A1'!G28)</f>
        <v>0.43827261427002012</v>
      </c>
      <c r="R452" s="216">
        <f ca="1">'A1'!H28+$C452*('A1'!H26-'A1'!H28)</f>
        <v>0.42936348569336014</v>
      </c>
      <c r="S452" s="216">
        <f ca="1">'A1'!I28+$C452*('A1'!I26-'A1'!I28)</f>
        <v>0.42639377616780683</v>
      </c>
      <c r="T452" s="216">
        <f ca="1">'A1'!J28+$C452*('A1'!J26-'A1'!J28)</f>
        <v>0.42342406664225352</v>
      </c>
      <c r="U452" s="217">
        <f t="shared" ca="1" si="88"/>
        <v>1319.8128789259345</v>
      </c>
      <c r="V452" s="217">
        <f t="shared" ca="1" si="89"/>
        <v>1617.130771175043</v>
      </c>
      <c r="W452" s="217">
        <f t="shared" ca="1" si="90"/>
        <v>1986.362514568847</v>
      </c>
      <c r="X452" s="217">
        <f t="shared" ca="1" si="91"/>
        <v>2264.3080378116838</v>
      </c>
      <c r="Y452" s="217">
        <f t="shared" ca="1" si="92"/>
        <v>2550.745390335715</v>
      </c>
      <c r="Z452" s="217">
        <f ca="1">F452*('A1'!F35+$C452*('A1'!F33-'A1'!F35))</f>
        <v>362.71683508391158</v>
      </c>
      <c r="AA452" s="217">
        <f ca="1">G452*('A1'!G35+$C452*('A1'!G33-'A1'!G35))</f>
        <v>409.70782146633513</v>
      </c>
      <c r="AB452" s="217">
        <f ca="1">H452*('A1'!H35+$C452*('A1'!H33-'A1'!H35))</f>
        <v>440.45883090272304</v>
      </c>
      <c r="AC452" s="217">
        <f ca="1">I452*('A1'!I35+$C452*('A1'!I33-'A1'!I35))</f>
        <v>462.4467559422763</v>
      </c>
      <c r="AD452" s="217">
        <f ca="1">J452*('A1'!J35+$C452*('A1'!J33-'A1'!J35))</f>
        <v>484.95030060107513</v>
      </c>
      <c r="AE452" s="217">
        <f ca="1">F452*('A1'!F43+$C452*('A1'!F41-'A1'!F43))</f>
        <v>624.05779459019311</v>
      </c>
      <c r="AF452" s="217">
        <f ca="1">G452*('A1'!G43+$C452*('A1'!G41-'A1'!G43))</f>
        <v>688.53026983614541</v>
      </c>
      <c r="AG452" s="217">
        <f ca="1">H452*('A1'!H43+$C452*('A1'!H41-'A1'!H43))</f>
        <v>693.73976759958396</v>
      </c>
      <c r="AH452" s="217">
        <f ca="1">I452*('A1'!I43+$C452*('A1'!I41-'A1'!I43))</f>
        <v>674.60771674216437</v>
      </c>
      <c r="AI452" s="217">
        <f ca="1">J452*('A1'!J43+$C452*('A1'!J41-'A1'!J43))</f>
        <v>686.77192644097352</v>
      </c>
      <c r="AJ452" s="217">
        <f ca="1">(U452-Z452)*DCF!$H$40</f>
        <v>231.61724260976953</v>
      </c>
      <c r="AK452" s="217">
        <f ca="1">(V452-AA452)*DCF!$H$40</f>
        <v>292.1963538295073</v>
      </c>
      <c r="AL452" s="217">
        <f ca="1">(W452-AB452)*DCF!$H$40</f>
        <v>374.10869144720198</v>
      </c>
      <c r="AM452" s="217">
        <f ca="1">(X452-AC452)*DCF!$H$40</f>
        <v>436.05043021239663</v>
      </c>
      <c r="AN452" s="217">
        <f ca="1">(Y452-AD452)*DCF!$H$40</f>
        <v>499.92241171578286</v>
      </c>
      <c r="AO452" s="217">
        <f ca="1">(F452-DCF!$H$7)*DCF!$H$41</f>
        <v>329.99019849764045</v>
      </c>
      <c r="AP452" s="217">
        <f ca="1">(G452-F452)*DCF!$H$41</f>
        <v>314.65867911753458</v>
      </c>
      <c r="AQ452" s="217">
        <f ca="1">(H452-G452)*DCF!$H$41</f>
        <v>308.51166892091913</v>
      </c>
      <c r="AR452" s="217">
        <f ca="1">(I452-H452)*DCF!$H$41</f>
        <v>282.81229618642988</v>
      </c>
      <c r="AS452" s="217">
        <f ca="1">(J452-I452)*DCF!$H$41</f>
        <v>276.23814753927752</v>
      </c>
      <c r="AT452" s="217">
        <f ca="1">(U452-Z452)*(1-DCF!$H$40)+Z452-AE452-AO452</f>
        <v>134.1476432283315</v>
      </c>
      <c r="AU452" s="217">
        <f ca="1">(V452-AA452)*(1-DCF!$H$40)+AA452-AF452-AP452</f>
        <v>321.74546839185564</v>
      </c>
      <c r="AV452" s="217">
        <f ca="1">(W452-AB452)*(1-DCF!$H$40)+AB452-AG452-AQ452</f>
        <v>610.00238660114178</v>
      </c>
      <c r="AW452" s="217">
        <f ca="1">(X452-AC452)*(1-DCF!$H$40)+AC452-AH452-AR452</f>
        <v>870.83759467069308</v>
      </c>
      <c r="AX452" s="217">
        <f ca="1">(Y452-AD452)*(1-DCF!$H$40)+AD452-AI452-AS452</f>
        <v>1087.8129046396812</v>
      </c>
      <c r="AY452" s="218">
        <f t="shared" ca="1" si="93"/>
        <v>9.7719282359209098E-2</v>
      </c>
      <c r="AZ452" s="219">
        <f t="shared" ca="1" si="94"/>
        <v>11.043856471841821</v>
      </c>
      <c r="BA452" s="217">
        <f ca="1">SUMPRODUCT(AT452:AX452,(1+$AY452)^(-{1,2,3,4,5}))</f>
        <v>2132.6282905363259</v>
      </c>
      <c r="BB452" s="217">
        <f t="shared" ca="1" si="95"/>
        <v>28170.065987079775</v>
      </c>
      <c r="BC452" s="217">
        <f t="shared" ca="1" si="96"/>
        <v>17673.859540533329</v>
      </c>
      <c r="BD452" s="217">
        <f t="shared" ca="1" si="97"/>
        <v>19806.487831069655</v>
      </c>
      <c r="BE452" s="217">
        <f ca="1">BD452-(DCF!$J$48-DCF!$J$51)</f>
        <v>19244.347831069656</v>
      </c>
      <c r="BF452" s="220">
        <f ca="1">BE452/DCF!$J$55</f>
        <v>776.6177139493052</v>
      </c>
    </row>
    <row r="453" spans="1:58" ht="15" customHeight="1">
      <c r="A453">
        <v>427</v>
      </c>
      <c r="B453" s="215">
        <f t="shared" ca="1" si="84"/>
        <v>7.4793327539247723E-2</v>
      </c>
      <c r="C453" s="216">
        <f t="shared" ca="1" si="85"/>
        <v>0.19338217024747617</v>
      </c>
      <c r="D453" s="215">
        <f t="shared" ca="1" si="86"/>
        <v>0.32532431319804522</v>
      </c>
      <c r="E453" s="216">
        <f t="shared" ca="1" si="87"/>
        <v>0.40331396777079592</v>
      </c>
      <c r="F453" s="217">
        <f ca="1">DCF!$H$7*(1+('A1'!F14+$C453*('A1'!F12-'A1'!F14)))</f>
        <v>6123.6549018763335</v>
      </c>
      <c r="G453" s="217">
        <f ca="1">F453*(1+('A1'!G14+$C453*('A1'!G12-'A1'!G14)))</f>
        <v>6668.7050472046294</v>
      </c>
      <c r="H453" s="217">
        <f ca="1">G453*(1+('A1'!H14+$C453*('A1'!H12-'A1'!H14)))</f>
        <v>7169.7894246847954</v>
      </c>
      <c r="I453" s="217">
        <f ca="1">H453*(1+('A1'!I14+$C453*('A1'!I12-'A1'!I14)))</f>
        <v>7653.0647454437012</v>
      </c>
      <c r="J453" s="217">
        <f ca="1">I453*(1+('A1'!J14+$C453*('A1'!J12-'A1'!J14)))</f>
        <v>8139.3156215821709</v>
      </c>
      <c r="K453" s="216">
        <f ca="1">'A1'!F21+$C453*('A1'!F19-'A1'!F21)</f>
        <v>0.36936398063638881</v>
      </c>
      <c r="L453" s="216">
        <f ca="1">'A1'!G21+$C453*('A1'!G19-'A1'!G21)</f>
        <v>0.37049633723143927</v>
      </c>
      <c r="M453" s="216">
        <f ca="1">'A1'!H21+$C453*('A1'!H19-'A1'!H21)</f>
        <v>0.36356251552896451</v>
      </c>
      <c r="N453" s="216">
        <f ca="1">'A1'!I21+$C453*('A1'!I19-'A1'!I21)</f>
        <v>0.35856251552896451</v>
      </c>
      <c r="O453" s="216">
        <f ca="1">'A1'!J21+$C453*('A1'!J19-'A1'!J21)</f>
        <v>0.3535625155289645</v>
      </c>
      <c r="P453" s="216">
        <f ca="1">'A1'!F28+$C453*('A1'!F26-'A1'!F28)</f>
        <v>0.45516544574381312</v>
      </c>
      <c r="Q453" s="216">
        <f ca="1">'A1'!G28+$C453*('A1'!G26-'A1'!G28)</f>
        <v>0.45629780233886358</v>
      </c>
      <c r="R453" s="216">
        <f ca="1">'A1'!H28+$C453*('A1'!H26-'A1'!H28)</f>
        <v>0.45339706978515143</v>
      </c>
      <c r="S453" s="216">
        <f ca="1">'A1'!I28+$C453*('A1'!I26-'A1'!I28)</f>
        <v>0.45243015893391408</v>
      </c>
      <c r="T453" s="216">
        <f ca="1">'A1'!J28+$C453*('A1'!J26-'A1'!J28)</f>
        <v>0.45146324808267668</v>
      </c>
      <c r="U453" s="217">
        <f t="shared" ca="1" si="88"/>
        <v>1074.5212382819282</v>
      </c>
      <c r="V453" s="217">
        <f t="shared" ca="1" si="89"/>
        <v>1155.0587956529421</v>
      </c>
      <c r="W453" s="217">
        <f t="shared" ca="1" si="90"/>
        <v>1312.3612295047706</v>
      </c>
      <c r="X453" s="217">
        <f t="shared" ca="1" si="91"/>
        <v>1446.4852996987452</v>
      </c>
      <c r="Y453" s="217">
        <f t="shared" ca="1" si="92"/>
        <v>1586.9568480418234</v>
      </c>
      <c r="Z453" s="217">
        <f ca="1">F453*('A1'!F35+$C453*('A1'!F33-'A1'!F35))</f>
        <v>361.49826573872281</v>
      </c>
      <c r="AA453" s="217">
        <f ca="1">G453*('A1'!G35+$C453*('A1'!G33-'A1'!G35))</f>
        <v>400.56362637899974</v>
      </c>
      <c r="AB453" s="217">
        <f ca="1">H453*('A1'!H35+$C453*('A1'!H33-'A1'!H35))</f>
        <v>414.93576165029526</v>
      </c>
      <c r="AC453" s="217">
        <f ca="1">I453*('A1'!I35+$C453*('A1'!I33-'A1'!I35))</f>
        <v>426.11816000151447</v>
      </c>
      <c r="AD453" s="217">
        <f ca="1">J453*('A1'!J35+$C453*('A1'!J33-'A1'!J35))</f>
        <v>436.91369257783259</v>
      </c>
      <c r="AE453" s="217">
        <f ca="1">F453*('A1'!F43+$C453*('A1'!F41-'A1'!F43))</f>
        <v>649.91792571096789</v>
      </c>
      <c r="AF453" s="217">
        <f ca="1">G453*('A1'!G43+$C453*('A1'!G41-'A1'!G43))</f>
        <v>721.7647775116269</v>
      </c>
      <c r="AG453" s="217">
        <f ca="1">H453*('A1'!H43+$C453*('A1'!H41-'A1'!H43))</f>
        <v>704.30005922120029</v>
      </c>
      <c r="AH453" s="217">
        <f ca="1">I453*('A1'!I43+$C453*('A1'!I41-'A1'!I43))</f>
        <v>675.24233138400928</v>
      </c>
      <c r="AI453" s="217">
        <f ca="1">J453*('A1'!J43+$C453*('A1'!J41-'A1'!J43))</f>
        <v>677.44845776931925</v>
      </c>
      <c r="AJ453" s="217">
        <f ca="1">(U453-Z453)*DCF!$H$40</f>
        <v>172.55155935545568</v>
      </c>
      <c r="AK453" s="217">
        <f ca="1">(V453-AA453)*DCF!$H$40</f>
        <v>182.58783096429403</v>
      </c>
      <c r="AL453" s="217">
        <f ca="1">(W453-AB453)*DCF!$H$40</f>
        <v>217.17696322078302</v>
      </c>
      <c r="AM453" s="217">
        <f ca="1">(X453-AC453)*DCF!$H$40</f>
        <v>246.92884780672981</v>
      </c>
      <c r="AN453" s="217">
        <f ca="1">(Y453-AD453)*DCF!$H$40</f>
        <v>278.31044362228579</v>
      </c>
      <c r="AO453" s="217">
        <f ca="1">(F453-DCF!$H$7)*DCF!$H$41</f>
        <v>251.53769039459385</v>
      </c>
      <c r="AP453" s="217">
        <f ca="1">(G453-F453)*DCF!$H$41</f>
        <v>180.86802035916261</v>
      </c>
      <c r="AQ453" s="217">
        <f ca="1">(H453-G453)*DCF!$H$41</f>
        <v>166.27853448814776</v>
      </c>
      <c r="AR453" s="217">
        <f ca="1">(I453-H453)*DCF!$H$41</f>
        <v>160.3688234987153</v>
      </c>
      <c r="AS453" s="217">
        <f ca="1">(J453-I453)*DCF!$H$41</f>
        <v>161.35622404448827</v>
      </c>
      <c r="AT453" s="217">
        <f ca="1">(U453-Z453)*(1-DCF!$H$40)+Z453-AE453-AO453</f>
        <v>0.51406282091076605</v>
      </c>
      <c r="AU453" s="217">
        <f ca="1">(V453-AA453)*(1-DCF!$H$40)+AA453-AF453-AP453</f>
        <v>69.838166817858479</v>
      </c>
      <c r="AV453" s="217">
        <f ca="1">(W453-AB453)*(1-DCF!$H$40)+AB453-AG453-AQ453</f>
        <v>224.60567257463961</v>
      </c>
      <c r="AW453" s="217">
        <f ca="1">(X453-AC453)*(1-DCF!$H$40)+AC453-AH453-AR453</f>
        <v>363.9452970092907</v>
      </c>
      <c r="AX453" s="217">
        <f ca="1">(Y453-AD453)*(1-DCF!$H$40)+AD453-AI453-AS453</f>
        <v>469.84172260573018</v>
      </c>
      <c r="AY453" s="218">
        <f t="shared" ca="1" si="93"/>
        <v>0.10056627935541591</v>
      </c>
      <c r="AZ453" s="219">
        <f t="shared" ca="1" si="94"/>
        <v>11.613255871083183</v>
      </c>
      <c r="BA453" s="217">
        <f ca="1">SUMPRODUCT(AT453:AX453,(1+$AY453)^(-{1,2,3,4,5}))</f>
        <v>765.66771691993154</v>
      </c>
      <c r="BB453" s="217">
        <f t="shared" ca="1" si="95"/>
        <v>18429.735932677369</v>
      </c>
      <c r="BC453" s="217">
        <f t="shared" ca="1" si="96"/>
        <v>11414.006135800639</v>
      </c>
      <c r="BD453" s="217">
        <f t="shared" ca="1" si="97"/>
        <v>12179.673852720571</v>
      </c>
      <c r="BE453" s="217">
        <f ca="1">BD453-(DCF!$J$48-DCF!$J$51)</f>
        <v>11617.533852720571</v>
      </c>
      <c r="BF453" s="220">
        <f ca="1">BE453/DCF!$J$55</f>
        <v>468.83285739940942</v>
      </c>
    </row>
    <row r="454" spans="1:58" ht="15" customHeight="1">
      <c r="A454">
        <v>428</v>
      </c>
      <c r="B454" s="215">
        <f t="shared" ca="1" si="84"/>
        <v>0.36457969780610433</v>
      </c>
      <c r="C454" s="216">
        <f t="shared" ca="1" si="85"/>
        <v>0.42695415316290364</v>
      </c>
      <c r="D454" s="215">
        <f t="shared" ca="1" si="86"/>
        <v>6.3404212985370023E-2</v>
      </c>
      <c r="E454" s="216">
        <f t="shared" ca="1" si="87"/>
        <v>0.17805085367019449</v>
      </c>
      <c r="F454" s="217">
        <f ca="1">DCF!$H$7*(1+('A1'!F14+$C454*('A1'!F12-'A1'!F14)))</f>
        <v>6261.5138510614706</v>
      </c>
      <c r="G454" s="217">
        <f ca="1">F454*(1+('A1'!G14+$C454*('A1'!G12-'A1'!G14)))</f>
        <v>7038.2115836948196</v>
      </c>
      <c r="H454" s="217">
        <f ca="1">G454*(1+('A1'!H14+$C454*('A1'!H12-'A1'!H14)))</f>
        <v>7780.7713395242699</v>
      </c>
      <c r="I454" s="217">
        <f ca="1">H454*(1+('A1'!I14+$C454*('A1'!I12-'A1'!I14)))</f>
        <v>8468.7928439403531</v>
      </c>
      <c r="J454" s="217">
        <f ca="1">I454*(1+('A1'!J14+$C454*('A1'!J12-'A1'!J14)))</f>
        <v>9145.337525527133</v>
      </c>
      <c r="K454" s="216">
        <f ca="1">'A1'!F21+$C454*('A1'!F19-'A1'!F21)</f>
        <v>0.35651752157604033</v>
      </c>
      <c r="L454" s="216">
        <f ca="1">'A1'!G21+$C454*('A1'!G19-'A1'!G21)</f>
        <v>0.35297843851278221</v>
      </c>
      <c r="M454" s="216">
        <f ca="1">'A1'!H21+$C454*('A1'!H19-'A1'!H21)</f>
        <v>0.3437088969811532</v>
      </c>
      <c r="N454" s="216">
        <f ca="1">'A1'!I21+$C454*('A1'!I19-'A1'!I21)</f>
        <v>0.3387088969811532</v>
      </c>
      <c r="O454" s="216">
        <f ca="1">'A1'!J21+$C454*('A1'!J19-'A1'!J21)</f>
        <v>0.33370889698115319</v>
      </c>
      <c r="P454" s="216">
        <f ca="1">'A1'!F28+$C454*('A1'!F26-'A1'!F28)</f>
        <v>0.44932614617092742</v>
      </c>
      <c r="Q454" s="216">
        <f ca="1">'A1'!G28+$C454*('A1'!G26-'A1'!G28)</f>
        <v>0.44578706310766936</v>
      </c>
      <c r="R454" s="216">
        <f ca="1">'A1'!H28+$C454*('A1'!H26-'A1'!H28)</f>
        <v>0.43938275081022582</v>
      </c>
      <c r="S454" s="216">
        <f ca="1">'A1'!I28+$C454*('A1'!I26-'A1'!I28)</f>
        <v>0.43724798004441129</v>
      </c>
      <c r="T454" s="216">
        <f ca="1">'A1'!J28+$C454*('A1'!J26-'A1'!J28)</f>
        <v>0.43511320927859676</v>
      </c>
      <c r="U454" s="217">
        <f t="shared" ca="1" si="88"/>
        <v>1215.7125636736544</v>
      </c>
      <c r="V454" s="217">
        <f t="shared" ca="1" si="89"/>
        <v>1416.3309775339542</v>
      </c>
      <c r="W454" s="217">
        <f t="shared" ca="1" si="90"/>
        <v>1687.7142901682735</v>
      </c>
      <c r="X454" s="217">
        <f t="shared" ca="1" si="91"/>
        <v>1897.3747965799485</v>
      </c>
      <c r="Y454" s="217">
        <f t="shared" ca="1" si="92"/>
        <v>2114.1998666950326</v>
      </c>
      <c r="Z454" s="217">
        <f ca="1">F454*('A1'!F35+$C454*('A1'!F33-'A1'!F35))</f>
        <v>362.32393434469952</v>
      </c>
      <c r="AA454" s="217">
        <f ca="1">G454*('A1'!G35+$C454*('A1'!G33-'A1'!G35))</f>
        <v>406.31918152410123</v>
      </c>
      <c r="AB454" s="217">
        <f ca="1">H454*('A1'!H35+$C454*('A1'!H33-'A1'!H35))</f>
        <v>430.30392135102761</v>
      </c>
      <c r="AC454" s="217">
        <f ca="1">I454*('A1'!I35+$C454*('A1'!I33-'A1'!I35))</f>
        <v>447.80054962458115</v>
      </c>
      <c r="AD454" s="217">
        <f ca="1">J454*('A1'!J35+$C454*('A1'!J33-'A1'!J35))</f>
        <v>465.2832233663151</v>
      </c>
      <c r="AE454" s="217">
        <f ca="1">F454*('A1'!F43+$C454*('A1'!F41-'A1'!F43))</f>
        <v>635.29893674080688</v>
      </c>
      <c r="AF454" s="217">
        <f ca="1">G454*('A1'!G43+$C454*('A1'!G41-'A1'!G43))</f>
        <v>704.2195537974826</v>
      </c>
      <c r="AG454" s="217">
        <f ca="1">H454*('A1'!H43+$C454*('A1'!H41-'A1'!H43))</f>
        <v>700.70984831232124</v>
      </c>
      <c r="AH454" s="217">
        <f ca="1">I454*('A1'!I43+$C454*('A1'!I41-'A1'!I43))</f>
        <v>677.98280047945207</v>
      </c>
      <c r="AI454" s="217">
        <f ca="1">J454*('A1'!J43+$C454*('A1'!J41-'A1'!J43))</f>
        <v>686.41798294642922</v>
      </c>
      <c r="AJ454" s="217">
        <f ca="1">(U454-Z454)*DCF!$H$40</f>
        <v>206.52004829760708</v>
      </c>
      <c r="AK454" s="217">
        <f ca="1">(V454-AA454)*DCF!$H$40</f>
        <v>244.42285463438444</v>
      </c>
      <c r="AL454" s="217">
        <f ca="1">(W454-AB454)*DCF!$H$40</f>
        <v>304.29330925377349</v>
      </c>
      <c r="AM454" s="217">
        <f ca="1">(X454-AC454)*DCF!$H$40</f>
        <v>350.79696776319884</v>
      </c>
      <c r="AN454" s="217">
        <f ca="1">(Y454-AD454)*DCF!$H$40</f>
        <v>399.03782768554964</v>
      </c>
      <c r="AO454" s="217">
        <f ca="1">(F454-DCF!$H$7)*DCF!$H$41</f>
        <v>297.28444496685745</v>
      </c>
      <c r="AP454" s="217">
        <f ca="1">(G454-F454)*DCF!$H$41</f>
        <v>257.73735228385249</v>
      </c>
      <c r="AQ454" s="217">
        <f ca="1">(H454-G454)*DCF!$H$41</f>
        <v>246.4090949913622</v>
      </c>
      <c r="AR454" s="217">
        <f ca="1">(I454-H454)*DCF!$H$41</f>
        <v>228.31126371559111</v>
      </c>
      <c r="AS454" s="217">
        <f ca="1">(J454-I454)*DCF!$H$41</f>
        <v>224.50282472526916</v>
      </c>
      <c r="AT454" s="217">
        <f ca="1">(U454-Z454)*(1-DCF!$H$40)+Z454-AE454-AO454</f>
        <v>76.609133668382924</v>
      </c>
      <c r="AU454" s="217">
        <f ca="1">(V454-AA454)*(1-DCF!$H$40)+AA454-AF454-AP454</f>
        <v>209.9512168182348</v>
      </c>
      <c r="AV454" s="217">
        <f ca="1">(W454-AB454)*(1-DCF!$H$40)+AB454-AG454-AQ454</f>
        <v>436.30203761081657</v>
      </c>
      <c r="AW454" s="217">
        <f ca="1">(X454-AC454)*(1-DCF!$H$40)+AC454-AH454-AR454</f>
        <v>640.2837646217065</v>
      </c>
      <c r="AX454" s="217">
        <f ca="1">(Y454-AD454)*(1-DCF!$H$40)+AD454-AI454-AS454</f>
        <v>804.24123133778448</v>
      </c>
      <c r="AY454" s="218">
        <f t="shared" ca="1" si="93"/>
        <v>9.6061017073403893E-2</v>
      </c>
      <c r="AZ454" s="219">
        <f t="shared" ca="1" si="94"/>
        <v>10.712203414680777</v>
      </c>
      <c r="BA454" s="217">
        <f ca="1">SUMPRODUCT(AT454:AX454,(1+$AY454)^(-{1,2,3,4,5}))</f>
        <v>1528.0560100486634</v>
      </c>
      <c r="BB454" s="217">
        <f t="shared" ca="1" si="95"/>
        <v>22647.739031328172</v>
      </c>
      <c r="BC454" s="217">
        <f t="shared" ca="1" si="96"/>
        <v>14316.972584544723</v>
      </c>
      <c r="BD454" s="217">
        <f t="shared" ca="1" si="97"/>
        <v>15845.028594593387</v>
      </c>
      <c r="BE454" s="217">
        <f ca="1">BD454-(DCF!$J$48-DCF!$J$51)</f>
        <v>15282.888594593387</v>
      </c>
      <c r="BF454" s="220">
        <f ca="1">BE454/DCF!$J$55</f>
        <v>616.75054447481966</v>
      </c>
    </row>
    <row r="455" spans="1:58" ht="15" customHeight="1">
      <c r="A455">
        <v>429</v>
      </c>
      <c r="B455" s="215">
        <f t="shared" ca="1" si="84"/>
        <v>0.93006188116011224</v>
      </c>
      <c r="C455" s="216">
        <f t="shared" ca="1" si="85"/>
        <v>0.81299984112321222</v>
      </c>
      <c r="D455" s="215">
        <f t="shared" ca="1" si="86"/>
        <v>0.26365996083432874</v>
      </c>
      <c r="E455" s="216">
        <f t="shared" ca="1" si="87"/>
        <v>0.36308398534934638</v>
      </c>
      <c r="F455" s="217">
        <f ca="1">DCF!$H$7*(1+('A1'!F14+$C455*('A1'!F12-'A1'!F14)))</f>
        <v>6489.3658914276784</v>
      </c>
      <c r="G455" s="217">
        <f ca="1">F455*(1+('A1'!G14+$C455*('A1'!G12-'A1'!G14)))</f>
        <v>7670.1058607215027</v>
      </c>
      <c r="H455" s="217">
        <f ca="1">G455*(1+('A1'!H14+$C455*('A1'!H12-'A1'!H14)))</f>
        <v>8864.2644837590015</v>
      </c>
      <c r="I455" s="217">
        <f ca="1">H455*(1+('A1'!I14+$C455*('A1'!I12-'A1'!I14)))</f>
        <v>9956.07581347427</v>
      </c>
      <c r="J455" s="217">
        <f ca="1">I455*(1+('A1'!J14+$C455*('A1'!J12-'A1'!J14)))</f>
        <v>11020.47976796755</v>
      </c>
      <c r="K455" s="216">
        <f ca="1">'A1'!F21+$C455*('A1'!F19-'A1'!F21)</f>
        <v>0.33528500873822331</v>
      </c>
      <c r="L455" s="216">
        <f ca="1">'A1'!G21+$C455*('A1'!G19-'A1'!G21)</f>
        <v>0.32402501191575905</v>
      </c>
      <c r="M455" s="216">
        <f ca="1">'A1'!H21+$C455*('A1'!H19-'A1'!H21)</f>
        <v>0.31089501350452697</v>
      </c>
      <c r="N455" s="216">
        <f ca="1">'A1'!I21+$C455*('A1'!I19-'A1'!I21)</f>
        <v>0.30589501350452697</v>
      </c>
      <c r="O455" s="216">
        <f ca="1">'A1'!J21+$C455*('A1'!J19-'A1'!J21)</f>
        <v>0.30089501350452696</v>
      </c>
      <c r="P455" s="216">
        <f ca="1">'A1'!F28+$C455*('A1'!F26-'A1'!F28)</f>
        <v>0.43967500397191972</v>
      </c>
      <c r="Q455" s="216">
        <f ca="1">'A1'!G28+$C455*('A1'!G26-'A1'!G28)</f>
        <v>0.42841500714945546</v>
      </c>
      <c r="R455" s="216">
        <f ca="1">'A1'!H28+$C455*('A1'!H26-'A1'!H28)</f>
        <v>0.41622000953260729</v>
      </c>
      <c r="S455" s="216">
        <f ca="1">'A1'!I28+$C455*('A1'!I26-'A1'!I28)</f>
        <v>0.4121550103269912</v>
      </c>
      <c r="T455" s="216">
        <f ca="1">'A1'!J28+$C455*('A1'!J26-'A1'!J28)</f>
        <v>0.40809001112137516</v>
      </c>
      <c r="U455" s="217">
        <f t="shared" ca="1" si="88"/>
        <v>1460.3668177261161</v>
      </c>
      <c r="V455" s="217">
        <f t="shared" ca="1" si="89"/>
        <v>1898.8112606480015</v>
      </c>
      <c r="W455" s="217">
        <f t="shared" ca="1" si="90"/>
        <v>2418.9246094433242</v>
      </c>
      <c r="X455" s="217">
        <f t="shared" ca="1" si="91"/>
        <v>2807.1153383406686</v>
      </c>
      <c r="Y455" s="217">
        <f t="shared" ca="1" si="92"/>
        <v>3207.1246482858205</v>
      </c>
      <c r="Z455" s="217">
        <f ca="1">F455*('A1'!F35+$C455*('A1'!F33-'A1'!F35))</f>
        <v>362.98268629205523</v>
      </c>
      <c r="AA455" s="217">
        <f ca="1">G455*('A1'!G35+$C455*('A1'!G33-'A1'!G35))</f>
        <v>413.18861490308512</v>
      </c>
      <c r="AB455" s="217">
        <f ca="1">H455*('A1'!H35+$C455*('A1'!H33-'A1'!H35))</f>
        <v>452.58276723886786</v>
      </c>
      <c r="AC455" s="217">
        <f ca="1">I455*('A1'!I35+$C455*('A1'!I33-'A1'!I35))</f>
        <v>480.32094052672477</v>
      </c>
      <c r="AD455" s="217">
        <f ca="1">J455*('A1'!J35+$C455*('A1'!J33-'A1'!J35))</f>
        <v>509.63108740067241</v>
      </c>
      <c r="AE455" s="217">
        <f ca="1">F455*('A1'!F43+$C455*('A1'!F41-'A1'!F43))</f>
        <v>608.31317928262274</v>
      </c>
      <c r="AF455" s="217">
        <f ca="1">G455*('A1'!G43+$C455*('A1'!G41-'A1'!G43))</f>
        <v>663.80935436720483</v>
      </c>
      <c r="AG455" s="217">
        <f ca="1">H455*('A1'!H43+$C455*('A1'!H41-'A1'!H43))</f>
        <v>678.51517420073822</v>
      </c>
      <c r="AH455" s="217">
        <f ca="1">I455*('A1'!I43+$C455*('A1'!I41-'A1'!I43))</f>
        <v>662.52712037027231</v>
      </c>
      <c r="AI455" s="217">
        <f ca="1">J455*('A1'!J43+$C455*('A1'!J41-'A1'!J43))</f>
        <v>678.25548860100776</v>
      </c>
      <c r="AJ455" s="217">
        <f ca="1">(U455-Z455)*DCF!$H$40</f>
        <v>265.56695980704274</v>
      </c>
      <c r="AK455" s="217">
        <f ca="1">(V455-AA455)*DCF!$H$40</f>
        <v>359.52068027026974</v>
      </c>
      <c r="AL455" s="217">
        <f ca="1">(W455-AB455)*DCF!$H$40</f>
        <v>475.85472581347847</v>
      </c>
      <c r="AM455" s="217">
        <f ca="1">(X455-AC455)*DCF!$H$40</f>
        <v>563.08424427097441</v>
      </c>
      <c r="AN455" s="217">
        <f ca="1">(Y455-AD455)*DCF!$H$40</f>
        <v>652.79344173420589</v>
      </c>
      <c r="AO455" s="217">
        <f ca="1">(F455-DCF!$H$7)*DCF!$H$41</f>
        <v>372.89427248283693</v>
      </c>
      <c r="AP455" s="217">
        <f ca="1">(G455-F455)*DCF!$H$41</f>
        <v>391.81367555912061</v>
      </c>
      <c r="AQ455" s="217">
        <f ca="1">(H455-G455)*DCF!$H$41</f>
        <v>396.26648666155893</v>
      </c>
      <c r="AR455" s="217">
        <f ca="1">(I455-H455)*DCF!$H$41</f>
        <v>362.30382746226542</v>
      </c>
      <c r="AS455" s="217">
        <f ca="1">(J455-I455)*DCF!$H$41</f>
        <v>353.20903546536391</v>
      </c>
      <c r="AT455" s="217">
        <f ca="1">(U455-Z455)*(1-DCF!$H$40)+Z455-AE455-AO455</f>
        <v>213.59240615361381</v>
      </c>
      <c r="AU455" s="217">
        <f ca="1">(V455-AA455)*(1-DCF!$H$40)+AA455-AF455-AP455</f>
        <v>483.66755045140621</v>
      </c>
      <c r="AV455" s="217">
        <f ca="1">(W455-AB455)*(1-DCF!$H$40)+AB455-AG455-AQ455</f>
        <v>868.28822276754886</v>
      </c>
      <c r="AW455" s="217">
        <f ca="1">(X455-AC455)*(1-DCF!$H$40)+AC455-AH455-AR455</f>
        <v>1219.2001462371563</v>
      </c>
      <c r="AX455" s="217">
        <f ca="1">(Y455-AD455)*(1-DCF!$H$40)+AD455-AI455-AS455</f>
        <v>1522.866682485243</v>
      </c>
      <c r="AY455" s="218">
        <f t="shared" ca="1" si="93"/>
        <v>9.9761679706986933E-2</v>
      </c>
      <c r="AZ455" s="219">
        <f t="shared" ca="1" si="94"/>
        <v>11.452335941397386</v>
      </c>
      <c r="BA455" s="217">
        <f ca="1">SUMPRODUCT(AT455:AX455,(1+$AY455)^(-{1,2,3,4,5}))</f>
        <v>3026.9550283133494</v>
      </c>
      <c r="BB455" s="217">
        <f t="shared" ca="1" si="95"/>
        <v>36729.068878105158</v>
      </c>
      <c r="BC455" s="217">
        <f t="shared" ca="1" si="96"/>
        <v>22830.583106762657</v>
      </c>
      <c r="BD455" s="217">
        <f t="shared" ca="1" si="97"/>
        <v>25857.538135076007</v>
      </c>
      <c r="BE455" s="217">
        <f ca="1">BD455-(DCF!$J$48-DCF!$J$51)</f>
        <v>25295.398135076008</v>
      </c>
      <c r="BF455" s="220">
        <f ca="1">BE455/DCF!$J$55</f>
        <v>1020.8116401525429</v>
      </c>
    </row>
    <row r="456" spans="1:58" ht="15" customHeight="1">
      <c r="A456">
        <v>430</v>
      </c>
      <c r="B456" s="215">
        <f t="shared" ca="1" si="84"/>
        <v>0.62868288628392455</v>
      </c>
      <c r="C456" s="216">
        <f t="shared" ca="1" si="85"/>
        <v>0.56911885994158706</v>
      </c>
      <c r="D456" s="215">
        <f t="shared" ca="1" si="86"/>
        <v>0.88317795075724337</v>
      </c>
      <c r="E456" s="216">
        <f t="shared" ca="1" si="87"/>
        <v>0.75831627150058634</v>
      </c>
      <c r="F456" s="217">
        <f ca="1">DCF!$H$7*(1+('A1'!F14+$C456*('A1'!F12-'A1'!F14)))</f>
        <v>6345.4223611622674</v>
      </c>
      <c r="G456" s="217">
        <f ca="1">F456*(1+('A1'!G14+$C456*('A1'!G12-'A1'!G14)))</f>
        <v>7267.8426338368827</v>
      </c>
      <c r="H456" s="217">
        <f ca="1">G456*(1+('A1'!H14+$C456*('A1'!H12-'A1'!H14)))</f>
        <v>8168.9493863492617</v>
      </c>
      <c r="I456" s="217">
        <f ca="1">H456*(1+('A1'!I14+$C456*('A1'!I12-'A1'!I14)))</f>
        <v>8995.8161402178921</v>
      </c>
      <c r="J456" s="217">
        <f ca="1">I456*(1+('A1'!J14+$C456*('A1'!J12-'A1'!J14)))</f>
        <v>9803.9851510463304</v>
      </c>
      <c r="K456" s="216">
        <f ca="1">'A1'!F21+$C456*('A1'!F19-'A1'!F21)</f>
        <v>0.3486984627032127</v>
      </c>
      <c r="L456" s="216">
        <f ca="1">'A1'!G21+$C456*('A1'!G19-'A1'!G21)</f>
        <v>0.34231608550438097</v>
      </c>
      <c r="M456" s="216">
        <f ca="1">'A1'!H21+$C456*('A1'!H19-'A1'!H21)</f>
        <v>0.33162489690496511</v>
      </c>
      <c r="N456" s="216">
        <f ca="1">'A1'!I21+$C456*('A1'!I19-'A1'!I21)</f>
        <v>0.3266248969049651</v>
      </c>
      <c r="O456" s="216">
        <f ca="1">'A1'!J21+$C456*('A1'!J19-'A1'!J21)</f>
        <v>0.3216248969049651</v>
      </c>
      <c r="P456" s="216">
        <f ca="1">'A1'!F28+$C456*('A1'!F26-'A1'!F28)</f>
        <v>0.4457720285014603</v>
      </c>
      <c r="Q456" s="216">
        <f ca="1">'A1'!G28+$C456*('A1'!G26-'A1'!G28)</f>
        <v>0.43938965130262858</v>
      </c>
      <c r="R456" s="216">
        <f ca="1">'A1'!H28+$C456*('A1'!H26-'A1'!H28)</f>
        <v>0.43085286840350479</v>
      </c>
      <c r="S456" s="216">
        <f ca="1">'A1'!I28+$C456*('A1'!I26-'A1'!I28)</f>
        <v>0.42800727410379685</v>
      </c>
      <c r="T456" s="216">
        <f ca="1">'A1'!J28+$C456*('A1'!J26-'A1'!J28)</f>
        <v>0.42516167980408892</v>
      </c>
      <c r="U456" s="217">
        <f t="shared" ca="1" si="88"/>
        <v>1304.1715409885649</v>
      </c>
      <c r="V456" s="217">
        <f t="shared" ca="1" si="89"/>
        <v>1586.5283527560252</v>
      </c>
      <c r="W456" s="217">
        <f t="shared" ca="1" si="90"/>
        <v>1940.3071133276801</v>
      </c>
      <c r="X456" s="217">
        <f t="shared" ca="1" si="91"/>
        <v>2207.2838763296027</v>
      </c>
      <c r="Y456" s="217">
        <f t="shared" ca="1" si="92"/>
        <v>2482.5006419900433</v>
      </c>
      <c r="Z456" s="217">
        <f ca="1">F456*('A1'!F35+$C456*('A1'!F33-'A1'!F35))</f>
        <v>362.66884396957346</v>
      </c>
      <c r="AA456" s="217">
        <f ca="1">G456*('A1'!G35+$C456*('A1'!G33-'A1'!G35))</f>
        <v>409.24358015784566</v>
      </c>
      <c r="AB456" s="217">
        <f ca="1">H456*('A1'!H35+$C456*('A1'!H33-'A1'!H35))</f>
        <v>438.99682840247988</v>
      </c>
      <c r="AC456" s="217">
        <f ca="1">I456*('A1'!I35+$C456*('A1'!I33-'A1'!I35))</f>
        <v>460.32107262105853</v>
      </c>
      <c r="AD456" s="217">
        <f ca="1">J456*('A1'!J35+$C456*('A1'!J33-'A1'!J35))</f>
        <v>482.06757423402166</v>
      </c>
      <c r="AE456" s="217">
        <f ca="1">F456*('A1'!F43+$C456*('A1'!F41-'A1'!F43))</f>
        <v>625.77046892719898</v>
      </c>
      <c r="AF456" s="217">
        <f ca="1">G456*('A1'!G43+$C456*('A1'!G41-'A1'!G43))</f>
        <v>691.03258190109773</v>
      </c>
      <c r="AG456" s="217">
        <f ca="1">H456*('A1'!H43+$C456*('A1'!H41-'A1'!H43))</f>
        <v>695.0210749078858</v>
      </c>
      <c r="AH456" s="217">
        <f ca="1">I456*('A1'!I43+$C456*('A1'!I41-'A1'!I43))</f>
        <v>675.41343141192704</v>
      </c>
      <c r="AI456" s="217">
        <f ca="1">J456*('A1'!J43+$C456*('A1'!J41-'A1'!J43))</f>
        <v>687.07151377249886</v>
      </c>
      <c r="AJ456" s="217">
        <f ca="1">(U456-Z456)*DCF!$H$40</f>
        <v>227.8436526785959</v>
      </c>
      <c r="AK456" s="217">
        <f ca="1">(V456-AA456)*DCF!$H$40</f>
        <v>284.90291496875949</v>
      </c>
      <c r="AL456" s="217">
        <f ca="1">(W456-AB456)*DCF!$H$40</f>
        <v>363.31708895189843</v>
      </c>
      <c r="AM456" s="217">
        <f ca="1">(X456-AC456)*DCF!$H$40</f>
        <v>422.76499849746762</v>
      </c>
      <c r="AN456" s="217">
        <f ca="1">(Y456-AD456)*DCF!$H$40</f>
        <v>484.10480239695721</v>
      </c>
      <c r="AO456" s="217">
        <f ca="1">(F456-DCF!$H$7)*DCF!$H$41</f>
        <v>325.12842637535124</v>
      </c>
      <c r="AP456" s="217">
        <f ca="1">(G456-F456)*DCF!$H$41</f>
        <v>306.09354036100183</v>
      </c>
      <c r="AQ456" s="217">
        <f ca="1">(H456-G456)*DCF!$H$41</f>
        <v>299.02091735251355</v>
      </c>
      <c r="AR456" s="217">
        <f ca="1">(I456-H456)*DCF!$H$41</f>
        <v>274.38530959926004</v>
      </c>
      <c r="AS456" s="217">
        <f ca="1">(J456-I456)*DCF!$H$41</f>
        <v>268.18069925679896</v>
      </c>
      <c r="AT456" s="217">
        <f ca="1">(U456-Z456)*(1-DCF!$H$40)+Z456-AE456-AO456</f>
        <v>125.42899300741857</v>
      </c>
      <c r="AU456" s="217">
        <f ca="1">(V456-AA456)*(1-DCF!$H$40)+AA456-AF456-AP456</f>
        <v>304.49931552516625</v>
      </c>
      <c r="AV456" s="217">
        <f ca="1">(W456-AB456)*(1-DCF!$H$40)+AB456-AG456-AQ456</f>
        <v>582.94803211538215</v>
      </c>
      <c r="AW456" s="217">
        <f ca="1">(X456-AC456)*(1-DCF!$H$40)+AC456-AH456-AR456</f>
        <v>834.72013682094791</v>
      </c>
      <c r="AX456" s="217">
        <f ca="1">(Y456-AD456)*(1-DCF!$H$40)+AD456-AI456-AS456</f>
        <v>1043.1436265637881</v>
      </c>
      <c r="AY456" s="218">
        <f t="shared" ca="1" si="93"/>
        <v>0.10766632543001173</v>
      </c>
      <c r="AZ456" s="219">
        <f t="shared" ca="1" si="94"/>
        <v>13.033265086002345</v>
      </c>
      <c r="BA456" s="217">
        <f ca="1">SUMPRODUCT(AT456:AX456,(1+$AY456)^(-{1,2,3,4,5}))</f>
        <v>1970.4727119181894</v>
      </c>
      <c r="BB456" s="217">
        <f t="shared" ca="1" si="95"/>
        <v>32355.088943227238</v>
      </c>
      <c r="BC456" s="217">
        <f t="shared" ca="1" si="96"/>
        <v>19404.293466769523</v>
      </c>
      <c r="BD456" s="217">
        <f t="shared" ca="1" si="97"/>
        <v>21374.766178687711</v>
      </c>
      <c r="BE456" s="217">
        <f ca="1">BD456-(DCF!$J$48-DCF!$J$51)</f>
        <v>20812.626178687711</v>
      </c>
      <c r="BF456" s="220">
        <f ca="1">BE456/DCF!$J$55</f>
        <v>839.90656924618179</v>
      </c>
    </row>
    <row r="457" spans="1:58" ht="15" customHeight="1">
      <c r="A457">
        <v>431</v>
      </c>
      <c r="B457" s="215">
        <f t="shared" ca="1" si="84"/>
        <v>0.62677591506003894</v>
      </c>
      <c r="C457" s="216">
        <f t="shared" ca="1" si="85"/>
        <v>0.56801383995551369</v>
      </c>
      <c r="D457" s="215">
        <f t="shared" ca="1" si="86"/>
        <v>0.85823991409865774</v>
      </c>
      <c r="E457" s="216">
        <f t="shared" ca="1" si="87"/>
        <v>0.73376693865961884</v>
      </c>
      <c r="F457" s="217">
        <f ca="1">DCF!$H$7*(1+('A1'!F14+$C457*('A1'!F12-'A1'!F14)))</f>
        <v>6344.7701558240788</v>
      </c>
      <c r="G457" s="217">
        <f ca="1">F457*(1+('A1'!G14+$C457*('A1'!G12-'A1'!G14)))</f>
        <v>7266.0439541502401</v>
      </c>
      <c r="H457" s="217">
        <f ca="1">G457*(1+('A1'!H14+$C457*('A1'!H12-'A1'!H14)))</f>
        <v>8165.8839104564659</v>
      </c>
      <c r="I457" s="217">
        <f ca="1">H457*(1+('A1'!I14+$C457*('A1'!I12-'A1'!I14)))</f>
        <v>8991.6282628741283</v>
      </c>
      <c r="J457" s="217">
        <f ca="1">I457*(1+('A1'!J14+$C457*('A1'!J12-'A1'!J14)))</f>
        <v>9798.7255268111694</v>
      </c>
      <c r="K457" s="216">
        <f ca="1">'A1'!F21+$C457*('A1'!F19-'A1'!F21)</f>
        <v>0.34875923880244675</v>
      </c>
      <c r="L457" s="216">
        <f ca="1">'A1'!G21+$C457*('A1'!G19-'A1'!G21)</f>
        <v>0.34239896200333647</v>
      </c>
      <c r="M457" s="216">
        <f ca="1">'A1'!H21+$C457*('A1'!H19-'A1'!H21)</f>
        <v>0.33171882360378135</v>
      </c>
      <c r="N457" s="216">
        <f ca="1">'A1'!I21+$C457*('A1'!I19-'A1'!I21)</f>
        <v>0.32671882360378135</v>
      </c>
      <c r="O457" s="216">
        <f ca="1">'A1'!J21+$C457*('A1'!J19-'A1'!J21)</f>
        <v>0.32171882360378135</v>
      </c>
      <c r="P457" s="216">
        <f ca="1">'A1'!F28+$C457*('A1'!F26-'A1'!F28)</f>
        <v>0.44579965400111216</v>
      </c>
      <c r="Q457" s="216">
        <f ca="1">'A1'!G28+$C457*('A1'!G26-'A1'!G28)</f>
        <v>0.43943937720200188</v>
      </c>
      <c r="R457" s="216">
        <f ca="1">'A1'!H28+$C457*('A1'!H26-'A1'!H28)</f>
        <v>0.43091916960266918</v>
      </c>
      <c r="S457" s="216">
        <f ca="1">'A1'!I28+$C457*('A1'!I26-'A1'!I28)</f>
        <v>0.42807910040289165</v>
      </c>
      <c r="T457" s="216">
        <f ca="1">'A1'!J28+$C457*('A1'!J26-'A1'!J28)</f>
        <v>0.42523903120311407</v>
      </c>
      <c r="U457" s="217">
        <f t="shared" ca="1" si="88"/>
        <v>1303.4766057194349</v>
      </c>
      <c r="V457" s="217">
        <f t="shared" ca="1" si="89"/>
        <v>1585.1722164444263</v>
      </c>
      <c r="W457" s="217">
        <f t="shared" ca="1" si="90"/>
        <v>1938.2705922291038</v>
      </c>
      <c r="X457" s="217">
        <f t="shared" ca="1" si="91"/>
        <v>2204.7659166170088</v>
      </c>
      <c r="Y457" s="217">
        <f t="shared" ca="1" si="92"/>
        <v>2479.4905274627322</v>
      </c>
      <c r="Z457" s="217">
        <f ca="1">F457*('A1'!F35+$C457*('A1'!F33-'A1'!F35))</f>
        <v>362.66662305022084</v>
      </c>
      <c r="AA457" s="217">
        <f ca="1">G457*('A1'!G35+$C457*('A1'!G33-'A1'!G35))</f>
        <v>409.22258988049066</v>
      </c>
      <c r="AB457" s="217">
        <f ca="1">H457*('A1'!H35+$C457*('A1'!H33-'A1'!H35))</f>
        <v>438.93134878468538</v>
      </c>
      <c r="AC457" s="217">
        <f ca="1">I457*('A1'!I35+$C457*('A1'!I33-'A1'!I35))</f>
        <v>460.22600768212754</v>
      </c>
      <c r="AD457" s="217">
        <f ca="1">J457*('A1'!J35+$C457*('A1'!J33-'A1'!J35))</f>
        <v>481.93888894357593</v>
      </c>
      <c r="AE457" s="217">
        <f ca="1">F457*('A1'!F43+$C457*('A1'!F41-'A1'!F43))</f>
        <v>625.84637194375307</v>
      </c>
      <c r="AF457" s="217">
        <f ca="1">G457*('A1'!G43+$C457*('A1'!G41-'A1'!G43))</f>
        <v>691.14258125839285</v>
      </c>
      <c r="AG457" s="217">
        <f ca="1">H457*('A1'!H43+$C457*('A1'!H41-'A1'!H43))</f>
        <v>695.07608291660256</v>
      </c>
      <c r="AH457" s="217">
        <f ca="1">I457*('A1'!I43+$C457*('A1'!I41-'A1'!I43))</f>
        <v>675.44675957637412</v>
      </c>
      <c r="AI457" s="217">
        <f ca="1">J457*('A1'!J43+$C457*('A1'!J41-'A1'!J43))</f>
        <v>687.08188745261077</v>
      </c>
      <c r="AJ457" s="217">
        <f ca="1">(U457-Z457)*DCF!$H$40</f>
        <v>227.67601580594982</v>
      </c>
      <c r="AK457" s="217">
        <f ca="1">(V457-AA457)*DCF!$H$40</f>
        <v>284.57980962847245</v>
      </c>
      <c r="AL457" s="217">
        <f ca="1">(W457-AB457)*DCF!$H$40</f>
        <v>362.8400969135493</v>
      </c>
      <c r="AM457" s="217">
        <f ca="1">(X457-AC457)*DCF!$H$40</f>
        <v>422.17865796224123</v>
      </c>
      <c r="AN457" s="217">
        <f ca="1">(Y457-AD457)*DCF!$H$40</f>
        <v>483.40749652163584</v>
      </c>
      <c r="AO457" s="217">
        <f ca="1">(F457-DCF!$H$7)*DCF!$H$41</f>
        <v>324.9120002549347</v>
      </c>
      <c r="AP457" s="217">
        <f ca="1">(G457-F457)*DCF!$H$41</f>
        <v>305.71309729979959</v>
      </c>
      <c r="AQ457" s="217">
        <f ca="1">(H457-G457)*DCF!$H$41</f>
        <v>298.60054699949325</v>
      </c>
      <c r="AR457" s="217">
        <f ca="1">(I457-H457)*DCF!$H$41</f>
        <v>274.01285482564913</v>
      </c>
      <c r="AS457" s="217">
        <f ca="1">(J457-I457)*DCF!$H$41</f>
        <v>267.82505356027991</v>
      </c>
      <c r="AT457" s="217">
        <f ca="1">(U457-Z457)*(1-DCF!$H$40)+Z457-AE457-AO457</f>
        <v>125.04221771479729</v>
      </c>
      <c r="AU457" s="217">
        <f ca="1">(V457-AA457)*(1-DCF!$H$40)+AA457-AF457-AP457</f>
        <v>303.7367282577614</v>
      </c>
      <c r="AV457" s="217">
        <f ca="1">(W457-AB457)*(1-DCF!$H$40)+AB457-AG457-AQ457</f>
        <v>581.75386539945885</v>
      </c>
      <c r="AW457" s="217">
        <f ca="1">(X457-AC457)*(1-DCF!$H$40)+AC457-AH457-AR457</f>
        <v>833.1276442527444</v>
      </c>
      <c r="AX457" s="217">
        <f ca="1">(Y457-AD457)*(1-DCF!$H$40)+AD457-AI457-AS457</f>
        <v>1041.1760899282058</v>
      </c>
      <c r="AY457" s="218">
        <f t="shared" ca="1" si="93"/>
        <v>0.10717533877319238</v>
      </c>
      <c r="AZ457" s="219">
        <f t="shared" ca="1" si="94"/>
        <v>12.935067754638474</v>
      </c>
      <c r="BA457" s="217">
        <f ca="1">SUMPRODUCT(AT457:AX457,(1+$AY457)^(-{1,2,3,4,5}))</f>
        <v>1969.5929653584151</v>
      </c>
      <c r="BB457" s="217">
        <f t="shared" ca="1" si="95"/>
        <v>32072.377969714729</v>
      </c>
      <c r="BC457" s="217">
        <f t="shared" ca="1" si="96"/>
        <v>19277.430349580314</v>
      </c>
      <c r="BD457" s="217">
        <f t="shared" ca="1" si="97"/>
        <v>21247.023314938728</v>
      </c>
      <c r="BE457" s="217">
        <f ca="1">BD457-(DCF!$J$48-DCF!$J$51)</f>
        <v>20684.883314938728</v>
      </c>
      <c r="BF457" s="220">
        <f ca="1">BE457/DCF!$J$55</f>
        <v>834.75142594442207</v>
      </c>
    </row>
    <row r="458" spans="1:58" ht="15" customHeight="1">
      <c r="A458">
        <v>432</v>
      </c>
      <c r="B458" s="215">
        <f t="shared" ca="1" si="84"/>
        <v>0.74389403127457654</v>
      </c>
      <c r="C458" s="216">
        <f t="shared" ca="1" si="85"/>
        <v>0.64215508336332094</v>
      </c>
      <c r="D458" s="215">
        <f t="shared" ca="1" si="86"/>
        <v>0.10756484497918051</v>
      </c>
      <c r="E458" s="216">
        <f t="shared" ca="1" si="87"/>
        <v>0.23191037598518582</v>
      </c>
      <c r="F458" s="217">
        <f ca="1">DCF!$H$7*(1+('A1'!F14+$C458*('A1'!F12-'A1'!F14)))</f>
        <v>6388.5298301647335</v>
      </c>
      <c r="G458" s="217">
        <f ca="1">F458*(1+('A1'!G14+$C458*('A1'!G12-'A1'!G14)))</f>
        <v>7387.2056558233917</v>
      </c>
      <c r="H458" s="217">
        <f ca="1">G458*(1+('A1'!H14+$C458*('A1'!H12-'A1'!H14)))</f>
        <v>8373.2510549004055</v>
      </c>
      <c r="I458" s="217">
        <f ca="1">H458*(1+('A1'!I14+$C458*('A1'!I12-'A1'!I14)))</f>
        <v>9275.8369232717687</v>
      </c>
      <c r="J458" s="217">
        <f ca="1">I458*(1+('A1'!J14+$C458*('A1'!J12-'A1'!J14)))</f>
        <v>10156.585577726328</v>
      </c>
      <c r="K458" s="216">
        <f ca="1">'A1'!F21+$C458*('A1'!F19-'A1'!F21)</f>
        <v>0.34468147041501734</v>
      </c>
      <c r="L458" s="216">
        <f ca="1">'A1'!G21+$C458*('A1'!G19-'A1'!G21)</f>
        <v>0.33683836874775092</v>
      </c>
      <c r="M458" s="216">
        <f ca="1">'A1'!H21+$C458*('A1'!H19-'A1'!H21)</f>
        <v>0.3254168179141177</v>
      </c>
      <c r="N458" s="216">
        <f ca="1">'A1'!I21+$C458*('A1'!I19-'A1'!I21)</f>
        <v>0.32041681791411769</v>
      </c>
      <c r="O458" s="216">
        <f ca="1">'A1'!J21+$C458*('A1'!J19-'A1'!J21)</f>
        <v>0.31541681791411769</v>
      </c>
      <c r="P458" s="216">
        <f ca="1">'A1'!F28+$C458*('A1'!F26-'A1'!F28)</f>
        <v>0.44394612291591701</v>
      </c>
      <c r="Q458" s="216">
        <f ca="1">'A1'!G28+$C458*('A1'!G26-'A1'!G28)</f>
        <v>0.43610302124865058</v>
      </c>
      <c r="R458" s="216">
        <f ca="1">'A1'!H28+$C458*('A1'!H26-'A1'!H28)</f>
        <v>0.42647069499820078</v>
      </c>
      <c r="S458" s="216">
        <f ca="1">'A1'!I28+$C458*('A1'!I26-'A1'!I28)</f>
        <v>0.42325991958138415</v>
      </c>
      <c r="T458" s="216">
        <f ca="1">'A1'!J28+$C458*('A1'!J26-'A1'!J28)</f>
        <v>0.42004914416456757</v>
      </c>
      <c r="U458" s="217">
        <f t="shared" ca="1" si="88"/>
        <v>1350.3589252790366</v>
      </c>
      <c r="V458" s="217">
        <f t="shared" ca="1" si="89"/>
        <v>1677.3286480219801</v>
      </c>
      <c r="W458" s="217">
        <f t="shared" ca="1" si="90"/>
        <v>2077.5081442408928</v>
      </c>
      <c r="X458" s="217">
        <f t="shared" ca="1" si="91"/>
        <v>2377.6127826327061</v>
      </c>
      <c r="Y458" s="217">
        <f t="shared" ca="1" si="92"/>
        <v>2686.7625943693347</v>
      </c>
      <c r="Z458" s="217">
        <f ca="1">F458*('A1'!F35+$C458*('A1'!F33-'A1'!F35))</f>
        <v>362.79965528159153</v>
      </c>
      <c r="AA458" s="217">
        <f ca="1">G458*('A1'!G35+$C458*('A1'!G33-'A1'!G35))</f>
        <v>410.56943402367762</v>
      </c>
      <c r="AB458" s="217">
        <f ca="1">H458*('A1'!H35+$C458*('A1'!H33-'A1'!H35))</f>
        <v>443.24888027302688</v>
      </c>
      <c r="AC458" s="217">
        <f ca="1">I458*('A1'!I35+$C458*('A1'!I33-'A1'!I35))</f>
        <v>466.52023155702477</v>
      </c>
      <c r="AD458" s="217">
        <f ca="1">J458*('A1'!J35+$C458*('A1'!J33-'A1'!J35))</f>
        <v>490.5035556524557</v>
      </c>
      <c r="AE458" s="217">
        <f ca="1">F458*('A1'!F43+$C458*('A1'!F41-'A1'!F43))</f>
        <v>620.68974320495079</v>
      </c>
      <c r="AF458" s="217">
        <f ca="1">G458*('A1'!G43+$C458*('A1'!G41-'A1'!G43))</f>
        <v>683.49804218888573</v>
      </c>
      <c r="AG458" s="217">
        <f ca="1">H458*('A1'!H43+$C458*('A1'!H41-'A1'!H43))</f>
        <v>690.99896024318707</v>
      </c>
      <c r="AH458" s="217">
        <f ca="1">I458*('A1'!I43+$C458*('A1'!I41-'A1'!I43))</f>
        <v>672.72610356533266</v>
      </c>
      <c r="AI458" s="217">
        <f ca="1">J458*('A1'!J43+$C458*('A1'!J41-'A1'!J43))</f>
        <v>685.81909495306513</v>
      </c>
      <c r="AJ458" s="217">
        <f ca="1">(U458-Z458)*DCF!$H$40</f>
        <v>238.98934333938169</v>
      </c>
      <c r="AK458" s="217">
        <f ca="1">(V458-AA458)*DCF!$H$40</f>
        <v>306.5557297875892</v>
      </c>
      <c r="AL458" s="217">
        <f ca="1">(W458-AB458)*DCF!$H$40</f>
        <v>395.49074188022354</v>
      </c>
      <c r="AM458" s="217">
        <f ca="1">(X458-AC458)*DCF!$H$40</f>
        <v>462.48439736031486</v>
      </c>
      <c r="AN458" s="217">
        <f ca="1">(Y458-AD458)*DCF!$H$40</f>
        <v>531.49468736948472</v>
      </c>
      <c r="AO458" s="217">
        <f ca="1">(F458-DCF!$H$7)*DCF!$H$41</f>
        <v>339.4330965933068</v>
      </c>
      <c r="AP458" s="217">
        <f ca="1">(G458-F458)*DCF!$H$41</f>
        <v>331.39798441597907</v>
      </c>
      <c r="AQ458" s="217">
        <f ca="1">(H458-G458)*DCF!$H$41</f>
        <v>327.20673656164121</v>
      </c>
      <c r="AR458" s="217">
        <f ca="1">(I458-H458)*DCF!$H$41</f>
        <v>299.51174330603232</v>
      </c>
      <c r="AS458" s="217">
        <f ca="1">(J458-I458)*DCF!$H$41</f>
        <v>292.26533912626104</v>
      </c>
      <c r="AT458" s="217">
        <f ca="1">(U458-Z458)*(1-DCF!$H$40)+Z458-AE458-AO458</f>
        <v>151.24674214139725</v>
      </c>
      <c r="AU458" s="217">
        <f ca="1">(V458-AA458)*(1-DCF!$H$40)+AA458-AF458-AP458</f>
        <v>355.8768916295262</v>
      </c>
      <c r="AV458" s="217">
        <f ca="1">(W458-AB458)*(1-DCF!$H$40)+AB458-AG458-AQ458</f>
        <v>663.81170555584094</v>
      </c>
      <c r="AW458" s="217">
        <f ca="1">(X458-AC458)*(1-DCF!$H$40)+AC458-AH458-AR458</f>
        <v>942.89053840102633</v>
      </c>
      <c r="AX458" s="217">
        <f ca="1">(Y458-AD458)*(1-DCF!$H$40)+AD458-AI458-AS458</f>
        <v>1177.1834729205236</v>
      </c>
      <c r="AY458" s="218">
        <f t="shared" ca="1" si="93"/>
        <v>9.7138207519703715E-2</v>
      </c>
      <c r="AZ458" s="219">
        <f t="shared" ca="1" si="94"/>
        <v>10.927641503940743</v>
      </c>
      <c r="BA458" s="217">
        <f ca="1">SUMPRODUCT(AT458:AX458,(1+$AY458)^(-{1,2,3,4,5}))</f>
        <v>2327.4233544263634</v>
      </c>
      <c r="BB458" s="217">
        <f t="shared" ca="1" si="95"/>
        <v>29359.978437465848</v>
      </c>
      <c r="BC458" s="217">
        <f t="shared" ca="1" si="96"/>
        <v>18469.240424467847</v>
      </c>
      <c r="BD458" s="217">
        <f t="shared" ca="1" si="97"/>
        <v>20796.66377889421</v>
      </c>
      <c r="BE458" s="217">
        <f ca="1">BD458-(DCF!$J$48-DCF!$J$51)</f>
        <v>20234.52377889421</v>
      </c>
      <c r="BF458" s="220">
        <f ca="1">BE458/DCF!$J$55</f>
        <v>816.57688470205858</v>
      </c>
    </row>
    <row r="459" spans="1:58" ht="15" customHeight="1">
      <c r="A459">
        <v>433</v>
      </c>
      <c r="B459" s="215">
        <f t="shared" ca="1" si="84"/>
        <v>0.40734053348253318</v>
      </c>
      <c r="C459" s="216">
        <f t="shared" ca="1" si="85"/>
        <v>0.45129842315397756</v>
      </c>
      <c r="D459" s="215">
        <f t="shared" ca="1" si="86"/>
        <v>0.58663622242485758</v>
      </c>
      <c r="E459" s="216">
        <f t="shared" ca="1" si="87"/>
        <v>0.54537720164121639</v>
      </c>
      <c r="F459" s="217">
        <f ca="1">DCF!$H$7*(1+('A1'!F14+$C459*('A1'!F12-'A1'!F14)))</f>
        <v>6275.8823358333111</v>
      </c>
      <c r="G459" s="217">
        <f ca="1">F459*(1+('A1'!G14+$C459*('A1'!G12-'A1'!G14)))</f>
        <v>7077.2796462925317</v>
      </c>
      <c r="H459" s="217">
        <f ca="1">G459*(1+('A1'!H14+$C459*('A1'!H12-'A1'!H14)))</f>
        <v>7846.3590974040617</v>
      </c>
      <c r="I459" s="217">
        <f ca="1">H459*(1+('A1'!I14+$C459*('A1'!I12-'A1'!I14)))</f>
        <v>8557.3715062085139</v>
      </c>
      <c r="J459" s="217">
        <f ca="1">I459*(1+('A1'!J14+$C459*('A1'!J12-'A1'!J14)))</f>
        <v>9255.5750602155676</v>
      </c>
      <c r="K459" s="216">
        <f ca="1">'A1'!F21+$C459*('A1'!F19-'A1'!F21)</f>
        <v>0.35517858672653124</v>
      </c>
      <c r="L459" s="216">
        <f ca="1">'A1'!G21+$C459*('A1'!G19-'A1'!G21)</f>
        <v>0.35115261826345168</v>
      </c>
      <c r="M459" s="216">
        <f ca="1">'A1'!H21+$C459*('A1'!H19-'A1'!H21)</f>
        <v>0.34163963403191189</v>
      </c>
      <c r="N459" s="216">
        <f ca="1">'A1'!I21+$C459*('A1'!I19-'A1'!I21)</f>
        <v>0.33663963403191188</v>
      </c>
      <c r="O459" s="216">
        <f ca="1">'A1'!J21+$C459*('A1'!J19-'A1'!J21)</f>
        <v>0.33163963403191188</v>
      </c>
      <c r="P459" s="216">
        <f ca="1">'A1'!F28+$C459*('A1'!F26-'A1'!F28)</f>
        <v>0.44871753942115056</v>
      </c>
      <c r="Q459" s="216">
        <f ca="1">'A1'!G28+$C459*('A1'!G26-'A1'!G28)</f>
        <v>0.44469157095807099</v>
      </c>
      <c r="R459" s="216">
        <f ca="1">'A1'!H28+$C459*('A1'!H26-'A1'!H28)</f>
        <v>0.43792209461076137</v>
      </c>
      <c r="S459" s="216">
        <f ca="1">'A1'!I28+$C459*('A1'!I26-'A1'!I28)</f>
        <v>0.43566560249499148</v>
      </c>
      <c r="T459" s="216">
        <f ca="1">'A1'!J28+$C459*('A1'!J26-'A1'!J28)</f>
        <v>0.43340911037922158</v>
      </c>
      <c r="U459" s="217">
        <f t="shared" ca="1" si="88"/>
        <v>1230.7248378982476</v>
      </c>
      <c r="V459" s="217">
        <f t="shared" ca="1" si="89"/>
        <v>1444.8677642948671</v>
      </c>
      <c r="W459" s="217">
        <f t="shared" ca="1" si="90"/>
        <v>1729.637835880586</v>
      </c>
      <c r="X459" s="217">
        <f t="shared" ca="1" si="91"/>
        <v>1948.4686810575643</v>
      </c>
      <c r="Y459" s="217">
        <f t="shared" ca="1" si="92"/>
        <v>2174.6089815946466</v>
      </c>
      <c r="Z459" s="217">
        <f ca="1">F459*('A1'!F35+$C459*('A1'!F33-'A1'!F35))</f>
        <v>362.39146113969127</v>
      </c>
      <c r="AA459" s="217">
        <f ca="1">G459*('A1'!G35+$C459*('A1'!G33-'A1'!G35))</f>
        <v>406.85168662422137</v>
      </c>
      <c r="AB459" s="217">
        <f ca="1">H459*('A1'!H35+$C459*('A1'!H33-'A1'!H35))</f>
        <v>431.83000147450218</v>
      </c>
      <c r="AC459" s="217">
        <f ca="1">I459*('A1'!I35+$C459*('A1'!I33-'A1'!I35))</f>
        <v>449.98440815495769</v>
      </c>
      <c r="AD459" s="217">
        <f ca="1">J459*('A1'!J35+$C459*('A1'!J33-'A1'!J35))</f>
        <v>468.187886211369</v>
      </c>
      <c r="AE459" s="217">
        <f ca="1">F459*('A1'!F43+$C459*('A1'!F41-'A1'!F43))</f>
        <v>633.70114090043467</v>
      </c>
      <c r="AF459" s="217">
        <f ca="1">G459*('A1'!G43+$C459*('A1'!G41-'A1'!G43))</f>
        <v>702.09837926293653</v>
      </c>
      <c r="AG459" s="217">
        <f ca="1">H459*('A1'!H43+$C459*('A1'!H41-'A1'!H43))</f>
        <v>699.93097314188537</v>
      </c>
      <c r="AH459" s="217">
        <f ca="1">I459*('A1'!I43+$C459*('A1'!I41-'A1'!I43))</f>
        <v>677.78280374149494</v>
      </c>
      <c r="AI459" s="217">
        <f ca="1">J459*('A1'!J43+$C459*('A1'!J41-'A1'!J43))</f>
        <v>686.80583036735118</v>
      </c>
      <c r="AJ459" s="217">
        <f ca="1">(U459-Z459)*DCF!$H$40</f>
        <v>210.13667717557064</v>
      </c>
      <c r="AK459" s="217">
        <f ca="1">(V459-AA459)*DCF!$H$40</f>
        <v>251.19989079629624</v>
      </c>
      <c r="AL459" s="217">
        <f ca="1">(W459-AB459)*DCF!$H$40</f>
        <v>314.06949592627223</v>
      </c>
      <c r="AM459" s="217">
        <f ca="1">(X459-AC459)*DCF!$H$40</f>
        <v>362.63319404243077</v>
      </c>
      <c r="AN459" s="217">
        <f ca="1">(Y459-AD459)*DCF!$H$40</f>
        <v>412.95390508275318</v>
      </c>
      <c r="AO459" s="217">
        <f ca="1">(F459-DCF!$H$7)*DCF!$H$41</f>
        <v>302.05244552335347</v>
      </c>
      <c r="AP459" s="217">
        <f ca="1">(G459-F459)*DCF!$H$41</f>
        <v>265.93359584669327</v>
      </c>
      <c r="AQ459" s="217">
        <f ca="1">(H459-G459)*DCF!$H$41</f>
        <v>255.20932158942853</v>
      </c>
      <c r="AR459" s="217">
        <f ca="1">(I459-H459)*DCF!$H$41</f>
        <v>235.94050553605965</v>
      </c>
      <c r="AS459" s="217">
        <f ca="1">(J459-I459)*DCF!$H$41</f>
        <v>231.69004852741503</v>
      </c>
      <c r="AT459" s="217">
        <f ca="1">(U459-Z459)*(1-DCF!$H$40)+Z459-AE459-AO459</f>
        <v>84.834574298888867</v>
      </c>
      <c r="AU459" s="217">
        <f ca="1">(V459-AA459)*(1-DCF!$H$40)+AA459-AF459-AP459</f>
        <v>225.63589838894097</v>
      </c>
      <c r="AV459" s="217">
        <f ca="1">(W459-AB459)*(1-DCF!$H$40)+AB459-AG459-AQ459</f>
        <v>460.42804522299969</v>
      </c>
      <c r="AW459" s="217">
        <f ca="1">(X459-AC459)*(1-DCF!$H$40)+AC459-AH459-AR459</f>
        <v>672.1121777375788</v>
      </c>
      <c r="AX459" s="217">
        <f ca="1">(Y459-AD459)*(1-DCF!$H$40)+AD459-AI459-AS459</f>
        <v>843.15919761712712</v>
      </c>
      <c r="AY459" s="218">
        <f t="shared" ca="1" si="93"/>
        <v>0.10340754403282433</v>
      </c>
      <c r="AZ459" s="219">
        <f t="shared" ca="1" si="94"/>
        <v>12.181508806564866</v>
      </c>
      <c r="BA459" s="217">
        <f ca="1">SUMPRODUCT(AT459:AX459,(1+$AY459)^(-{1,2,3,4,5}))</f>
        <v>1573.8601327632969</v>
      </c>
      <c r="BB459" s="217">
        <f t="shared" ca="1" si="95"/>
        <v>26490.018460130243</v>
      </c>
      <c r="BC459" s="217">
        <f t="shared" ca="1" si="96"/>
        <v>16195.804149872345</v>
      </c>
      <c r="BD459" s="217">
        <f t="shared" ca="1" si="97"/>
        <v>17769.66428263564</v>
      </c>
      <c r="BE459" s="217">
        <f ca="1">BD459-(DCF!$J$48-DCF!$J$51)</f>
        <v>17207.524282635641</v>
      </c>
      <c r="BF459" s="220">
        <f ca="1">BE459/DCF!$J$55</f>
        <v>694.42042351428745</v>
      </c>
    </row>
    <row r="460" spans="1:58" ht="15" customHeight="1">
      <c r="A460">
        <v>434</v>
      </c>
      <c r="B460" s="215">
        <f t="shared" ca="1" si="84"/>
        <v>0.18959469290662756</v>
      </c>
      <c r="C460" s="216">
        <f t="shared" ca="1" si="85"/>
        <v>0.3078917771771662</v>
      </c>
      <c r="D460" s="215">
        <f t="shared" ca="1" si="86"/>
        <v>0.21010446097529212</v>
      </c>
      <c r="E460" s="216">
        <f t="shared" ca="1" si="87"/>
        <v>0.32411761829256686</v>
      </c>
      <c r="F460" s="217">
        <f ca="1">DCF!$H$7*(1+('A1'!F14+$C460*('A1'!F12-'A1'!F14)))</f>
        <v>6191.2408078822182</v>
      </c>
      <c r="G460" s="217">
        <f ca="1">F460*(1+('A1'!G14+$C460*('A1'!G12-'A1'!G14)))</f>
        <v>6848.6500766457493</v>
      </c>
      <c r="H460" s="217">
        <f ca="1">G460*(1+('A1'!H14+$C460*('A1'!H12-'A1'!H14)))</f>
        <v>7465.2061761152263</v>
      </c>
      <c r="I460" s="217">
        <f ca="1">H460*(1+('A1'!I14+$C460*('A1'!I12-'A1'!I14)))</f>
        <v>8045.329288611214</v>
      </c>
      <c r="J460" s="217">
        <f ca="1">I460*(1+('A1'!J14+$C460*('A1'!J12-'A1'!J14)))</f>
        <v>8620.9921043269969</v>
      </c>
      <c r="K460" s="216">
        <f ca="1">'A1'!F21+$C460*('A1'!F19-'A1'!F21)</f>
        <v>0.36306595225525584</v>
      </c>
      <c r="L460" s="216">
        <f ca="1">'A1'!G21+$C460*('A1'!G19-'A1'!G21)</f>
        <v>0.36190811671171252</v>
      </c>
      <c r="M460" s="216">
        <f ca="1">'A1'!H21+$C460*('A1'!H19-'A1'!H21)</f>
        <v>0.35382919893994086</v>
      </c>
      <c r="N460" s="216">
        <f ca="1">'A1'!I21+$C460*('A1'!I19-'A1'!I21)</f>
        <v>0.34882919893994085</v>
      </c>
      <c r="O460" s="216">
        <f ca="1">'A1'!J21+$C460*('A1'!J19-'A1'!J21)</f>
        <v>0.34382919893994085</v>
      </c>
      <c r="P460" s="216">
        <f ca="1">'A1'!F28+$C460*('A1'!F26-'A1'!F28)</f>
        <v>0.45230270557057084</v>
      </c>
      <c r="Q460" s="216">
        <f ca="1">'A1'!G28+$C460*('A1'!G26-'A1'!G28)</f>
        <v>0.45114487002702752</v>
      </c>
      <c r="R460" s="216">
        <f ca="1">'A1'!H28+$C460*('A1'!H26-'A1'!H28)</f>
        <v>0.44652649336937006</v>
      </c>
      <c r="S460" s="216">
        <f ca="1">'A1'!I28+$C460*('A1'!I26-'A1'!I28)</f>
        <v>0.4449870344834842</v>
      </c>
      <c r="T460" s="216">
        <f ca="1">'A1'!J28+$C460*('A1'!J26-'A1'!J28)</f>
        <v>0.4434475755975984</v>
      </c>
      <c r="U460" s="217">
        <f t="shared" ca="1" si="88"/>
        <v>1143.0971000828072</v>
      </c>
      <c r="V460" s="217">
        <f t="shared" ca="1" si="89"/>
        <v>1280.3346767004218</v>
      </c>
      <c r="W460" s="217">
        <f t="shared" ca="1" si="90"/>
        <v>1490.3859187987803</v>
      </c>
      <c r="X460" s="217">
        <f t="shared" ca="1" si="91"/>
        <v>1658.8162960746968</v>
      </c>
      <c r="Y460" s="217">
        <f t="shared" ca="1" si="92"/>
        <v>1833.8852471188452</v>
      </c>
      <c r="Z460" s="217">
        <f ca="1">F460*('A1'!F35+$C460*('A1'!F33-'A1'!F35))</f>
        <v>361.94328779657985</v>
      </c>
      <c r="AA460" s="217">
        <f ca="1">G460*('A1'!G35+$C460*('A1'!G33-'A1'!G35))</f>
        <v>403.52987431840648</v>
      </c>
      <c r="AB460" s="217">
        <f ca="1">H460*('A1'!H35+$C460*('A1'!H33-'A1'!H35))</f>
        <v>422.62913900477474</v>
      </c>
      <c r="AC460" s="217">
        <f ca="1">I460*('A1'!I35+$C460*('A1'!I33-'A1'!I35))</f>
        <v>436.90400994769828</v>
      </c>
      <c r="AD460" s="217">
        <f ca="1">J460*('A1'!J35+$C460*('A1'!J33-'A1'!J35))</f>
        <v>450.92356688193314</v>
      </c>
      <c r="AE460" s="217">
        <f ca="1">F460*('A1'!F43+$C460*('A1'!F41-'A1'!F43))</f>
        <v>642.91184616163105</v>
      </c>
      <c r="AF460" s="217">
        <f ca="1">G460*('A1'!G43+$C460*('A1'!G41-'A1'!G43))</f>
        <v>713.7922522965564</v>
      </c>
      <c r="AG460" s="217">
        <f ca="1">H460*('A1'!H43+$C460*('A1'!H41-'A1'!H43))</f>
        <v>703.40000261256614</v>
      </c>
      <c r="AH460" s="217">
        <f ca="1">I460*('A1'!I43+$C460*('A1'!I41-'A1'!I43))</f>
        <v>677.60810677545487</v>
      </c>
      <c r="AI460" s="217">
        <f ca="1">J460*('A1'!J43+$C460*('A1'!J41-'A1'!J43))</f>
        <v>682.98764908832527</v>
      </c>
      <c r="AJ460" s="217">
        <f ca="1">(U460-Z460)*DCF!$H$40</f>
        <v>189.03922257326701</v>
      </c>
      <c r="AK460" s="217">
        <f ca="1">(V460-AA460)*DCF!$H$40</f>
        <v>212.18676217644773</v>
      </c>
      <c r="AL460" s="217">
        <f ca="1">(W460-AB460)*DCF!$H$40</f>
        <v>258.3971407101493</v>
      </c>
      <c r="AM460" s="217">
        <f ca="1">(X460-AC460)*DCF!$H$40</f>
        <v>295.7027732427336</v>
      </c>
      <c r="AN460" s="217">
        <f ca="1">(Y460-AD460)*DCF!$H$40</f>
        <v>334.67672661733275</v>
      </c>
      <c r="AO460" s="217">
        <f ca="1">(F460-DCF!$H$7)*DCF!$H$41</f>
        <v>273.9652213809436</v>
      </c>
      <c r="AP460" s="217">
        <f ca="1">(G460-F460)*DCF!$H$41</f>
        <v>218.15297918213713</v>
      </c>
      <c r="AQ460" s="217">
        <f ca="1">(H460-G460)*DCF!$H$41</f>
        <v>204.59636990692499</v>
      </c>
      <c r="AR460" s="217">
        <f ca="1">(I460-H460)*DCF!$H$41</f>
        <v>192.50654241830534</v>
      </c>
      <c r="AS460" s="217">
        <f ca="1">(J460-I460)*DCF!$H$41</f>
        <v>191.02644915392491</v>
      </c>
      <c r="AT460" s="217">
        <f ca="1">(U460-Z460)*(1-DCF!$H$40)+Z460-AE460-AO460</f>
        <v>37.180809966965512</v>
      </c>
      <c r="AU460" s="217">
        <f ca="1">(V460-AA460)*(1-DCF!$H$40)+AA460-AF460-AP460</f>
        <v>136.20268304528059</v>
      </c>
      <c r="AV460" s="217">
        <f ca="1">(W460-AB460)*(1-DCF!$H$40)+AB460-AG460-AQ460</f>
        <v>323.99240556913992</v>
      </c>
      <c r="AW460" s="217">
        <f ca="1">(X460-AC460)*(1-DCF!$H$40)+AC460-AH460-AR460</f>
        <v>492.99887363820289</v>
      </c>
      <c r="AX460" s="217">
        <f ca="1">(Y460-AD460)*(1-DCF!$H$40)+AD460-AI460-AS460</f>
        <v>625.19442225926241</v>
      </c>
      <c r="AY460" s="218">
        <f t="shared" ca="1" si="93"/>
        <v>9.8982352365851331E-2</v>
      </c>
      <c r="AZ460" s="219">
        <f t="shared" ca="1" si="94"/>
        <v>11.296470473170267</v>
      </c>
      <c r="BA460" s="217">
        <f ca="1">SUMPRODUCT(AT460:AX460,(1+$AY460)^(-{1,2,3,4,5}))</f>
        <v>1118.6729567701227</v>
      </c>
      <c r="BB460" s="217">
        <f t="shared" ca="1" si="95"/>
        <v>20716.430545260591</v>
      </c>
      <c r="BC460" s="217">
        <f t="shared" ca="1" si="96"/>
        <v>12922.940232203913</v>
      </c>
      <c r="BD460" s="217">
        <f t="shared" ca="1" si="97"/>
        <v>14041.613188974035</v>
      </c>
      <c r="BE460" s="217">
        <f ca="1">BD460-(DCF!$J$48-DCF!$J$51)</f>
        <v>13479.473188974036</v>
      </c>
      <c r="BF460" s="220">
        <f ca="1">BE460/DCF!$J$55</f>
        <v>543.97258588108275</v>
      </c>
    </row>
    <row r="461" spans="1:58" ht="15" customHeight="1">
      <c r="A461">
        <v>435</v>
      </c>
      <c r="B461" s="215">
        <f t="shared" ca="1" si="84"/>
        <v>0.21328924902764401</v>
      </c>
      <c r="C461" s="216">
        <f t="shared" ca="1" si="85"/>
        <v>0.32656488561053532</v>
      </c>
      <c r="D461" s="215">
        <f t="shared" ca="1" si="86"/>
        <v>0.78562669516456451</v>
      </c>
      <c r="E461" s="216">
        <f t="shared" ca="1" si="87"/>
        <v>0.67260627309351551</v>
      </c>
      <c r="F461" s="217">
        <f ca="1">DCF!$H$7*(1+('A1'!F14+$C461*('A1'!F12-'A1'!F14)))</f>
        <v>6202.2620574110051</v>
      </c>
      <c r="G461" s="217">
        <f ca="1">F461*(1+('A1'!G14+$C461*('A1'!G12-'A1'!G14)))</f>
        <v>6878.2139307514135</v>
      </c>
      <c r="H461" s="217">
        <f ca="1">G461*(1+('A1'!H14+$C461*('A1'!H12-'A1'!H14)))</f>
        <v>7514.1284362040651</v>
      </c>
      <c r="I461" s="217">
        <f ca="1">H461*(1+('A1'!I14+$C461*('A1'!I12-'A1'!I14)))</f>
        <v>8110.6814024051346</v>
      </c>
      <c r="J461" s="217">
        <f ca="1">I461*(1+('A1'!J14+$C461*('A1'!J12-'A1'!J14)))</f>
        <v>8701.6219346333874</v>
      </c>
      <c r="K461" s="216">
        <f ca="1">'A1'!F21+$C461*('A1'!F19-'A1'!F21)</f>
        <v>0.36203893129142056</v>
      </c>
      <c r="L461" s="216">
        <f ca="1">'A1'!G21+$C461*('A1'!G19-'A1'!G21)</f>
        <v>0.36050763357920984</v>
      </c>
      <c r="M461" s="216">
        <f ca="1">'A1'!H21+$C461*('A1'!H19-'A1'!H21)</f>
        <v>0.35224198472310447</v>
      </c>
      <c r="N461" s="216">
        <f ca="1">'A1'!I21+$C461*('A1'!I19-'A1'!I21)</f>
        <v>0.34724198472310447</v>
      </c>
      <c r="O461" s="216">
        <f ca="1">'A1'!J21+$C461*('A1'!J19-'A1'!J21)</f>
        <v>0.34224198472310446</v>
      </c>
      <c r="P461" s="216">
        <f ca="1">'A1'!F28+$C461*('A1'!F26-'A1'!F28)</f>
        <v>0.45183587785973661</v>
      </c>
      <c r="Q461" s="216">
        <f ca="1">'A1'!G28+$C461*('A1'!G26-'A1'!G28)</f>
        <v>0.45030458014752595</v>
      </c>
      <c r="R461" s="216">
        <f ca="1">'A1'!H28+$C461*('A1'!H26-'A1'!H28)</f>
        <v>0.4454061068633679</v>
      </c>
      <c r="S461" s="216">
        <f ca="1">'A1'!I28+$C461*('A1'!I26-'A1'!I28)</f>
        <v>0.44377328243531522</v>
      </c>
      <c r="T461" s="216">
        <f ca="1">'A1'!J28+$C461*('A1'!J26-'A1'!J28)</f>
        <v>0.44214045800726254</v>
      </c>
      <c r="U461" s="217">
        <f t="shared" ca="1" si="88"/>
        <v>1154.3972091301603</v>
      </c>
      <c r="V461" s="217">
        <f t="shared" ca="1" si="89"/>
        <v>1301.2740670727865</v>
      </c>
      <c r="W461" s="217">
        <f t="shared" ca="1" si="90"/>
        <v>1520.498229130249</v>
      </c>
      <c r="X461" s="217">
        <f t="shared" ca="1" si="91"/>
        <v>1695.0085860448105</v>
      </c>
      <c r="Y461" s="217">
        <f t="shared" ca="1" si="92"/>
        <v>1876.2224658295095</v>
      </c>
      <c r="Z461" s="217">
        <f ca="1">F461*('A1'!F35+$C461*('A1'!F33-'A1'!F35))</f>
        <v>362.00851844813536</v>
      </c>
      <c r="AA461" s="217">
        <f ca="1">G461*('A1'!G35+$C461*('A1'!G33-'A1'!G35))</f>
        <v>403.98743225158137</v>
      </c>
      <c r="AB461" s="217">
        <f ca="1">H461*('A1'!H35+$C461*('A1'!H33-'A1'!H35))</f>
        <v>423.85535074669355</v>
      </c>
      <c r="AC461" s="217">
        <f ca="1">I461*('A1'!I35+$C461*('A1'!I33-'A1'!I35))</f>
        <v>438.6355564066987</v>
      </c>
      <c r="AD461" s="217">
        <f ca="1">J461*('A1'!J35+$C461*('A1'!J33-'A1'!J35))</f>
        <v>453.19109827895358</v>
      </c>
      <c r="AE461" s="217">
        <f ca="1">F461*('A1'!F43+$C461*('A1'!F41-'A1'!F43))</f>
        <v>641.74000632911077</v>
      </c>
      <c r="AF461" s="217">
        <f ca="1">G461*('A1'!G43+$C461*('A1'!G41-'A1'!G43))</f>
        <v>712.37819194389078</v>
      </c>
      <c r="AG461" s="217">
        <f ca="1">H461*('A1'!H43+$C461*('A1'!H41-'A1'!H43))</f>
        <v>703.09871853831203</v>
      </c>
      <c r="AH461" s="217">
        <f ca="1">I461*('A1'!I43+$C461*('A1'!I41-'A1'!I43))</f>
        <v>677.81150217449022</v>
      </c>
      <c r="AI461" s="217">
        <f ca="1">J461*('A1'!J43+$C461*('A1'!J41-'A1'!J43))</f>
        <v>683.68842810716615</v>
      </c>
      <c r="AJ461" s="217">
        <f ca="1">(U461-Z461)*DCF!$H$40</f>
        <v>191.75806314505002</v>
      </c>
      <c r="AK461" s="217">
        <f ca="1">(V461-AA461)*DCF!$H$40</f>
        <v>217.14336562673162</v>
      </c>
      <c r="AL461" s="217">
        <f ca="1">(W461-AB461)*DCF!$H$40</f>
        <v>265.38757656882041</v>
      </c>
      <c r="AM461" s="217">
        <f ca="1">(X461-AC461)*DCF!$H$40</f>
        <v>304.04227317242305</v>
      </c>
      <c r="AN461" s="217">
        <f ca="1">(Y461-AD461)*DCF!$H$40</f>
        <v>344.3735909472345</v>
      </c>
      <c r="AO461" s="217">
        <f ca="1">(F461-DCF!$H$7)*DCF!$H$41</f>
        <v>277.62248411399986</v>
      </c>
      <c r="AP461" s="217">
        <f ca="1">(G461-F461)*DCF!$H$41</f>
        <v>224.30610878107063</v>
      </c>
      <c r="AQ461" s="217">
        <f ca="1">(H461-G461)*DCF!$H$41</f>
        <v>211.02021291934514</v>
      </c>
      <c r="AR461" s="217">
        <f ca="1">(I461-H461)*DCF!$H$41</f>
        <v>197.95858227170069</v>
      </c>
      <c r="AS461" s="217">
        <f ca="1">(J461-I461)*DCF!$H$41</f>
        <v>196.09616680266447</v>
      </c>
      <c r="AT461" s="217">
        <f ca="1">(U461-Z461)*(1-DCF!$H$40)+Z461-AE461-AO461</f>
        <v>43.27665554199956</v>
      </c>
      <c r="AU461" s="217">
        <f ca="1">(V461-AA461)*(1-DCF!$H$40)+AA461-AF461-AP461</f>
        <v>147.44640072109348</v>
      </c>
      <c r="AV461" s="217">
        <f ca="1">(W461-AB461)*(1-DCF!$H$40)+AB461-AG461-AQ461</f>
        <v>340.99172110377151</v>
      </c>
      <c r="AW461" s="217">
        <f ca="1">(X461-AC461)*(1-DCF!$H$40)+AC461-AH461-AR461</f>
        <v>515.1962284261964</v>
      </c>
      <c r="AX461" s="217">
        <f ca="1">(Y461-AD461)*(1-DCF!$H$40)+AD461-AI461-AS461</f>
        <v>652.0642799724443</v>
      </c>
      <c r="AY461" s="218">
        <f t="shared" ca="1" si="93"/>
        <v>0.10595212546187031</v>
      </c>
      <c r="AZ461" s="219">
        <f t="shared" ca="1" si="94"/>
        <v>12.690425092374062</v>
      </c>
      <c r="BA461" s="217">
        <f ca="1">SUMPRODUCT(AT461:AX461,(1+$AY461)^(-{1,2,3,4,5}))</f>
        <v>1150.2307926866158</v>
      </c>
      <c r="BB461" s="217">
        <f t="shared" ca="1" si="95"/>
        <v>23810.060659238741</v>
      </c>
      <c r="BC461" s="217">
        <f t="shared" ca="1" si="96"/>
        <v>14390.598743246848</v>
      </c>
      <c r="BD461" s="217">
        <f t="shared" ca="1" si="97"/>
        <v>15540.829535933464</v>
      </c>
      <c r="BE461" s="217">
        <f ca="1">BD461-(DCF!$J$48-DCF!$J$51)</f>
        <v>14978.689535933465</v>
      </c>
      <c r="BF461" s="220">
        <f ca="1">BE461/DCF!$J$55</f>
        <v>604.47440087173095</v>
      </c>
    </row>
    <row r="462" spans="1:58" ht="15" customHeight="1">
      <c r="A462">
        <v>436</v>
      </c>
      <c r="B462" s="215">
        <f t="shared" ca="1" si="84"/>
        <v>0.2188995407297627</v>
      </c>
      <c r="C462" s="216">
        <f t="shared" ca="1" si="85"/>
        <v>0.3308319367365874</v>
      </c>
      <c r="D462" s="215">
        <f t="shared" ca="1" si="86"/>
        <v>0.82846347280415744</v>
      </c>
      <c r="E462" s="216">
        <f t="shared" ca="1" si="87"/>
        <v>0.70713780783801861</v>
      </c>
      <c r="F462" s="217">
        <f ca="1">DCF!$H$7*(1+('A1'!F14+$C462*('A1'!F12-'A1'!F14)))</f>
        <v>6204.7805580334434</v>
      </c>
      <c r="G462" s="217">
        <f ca="1">F462*(1+('A1'!G14+$C462*('A1'!G12-'A1'!G14)))</f>
        <v>6884.9783268714091</v>
      </c>
      <c r="H462" s="217">
        <f ca="1">G462*(1+('A1'!H14+$C462*('A1'!H12-'A1'!H14)))</f>
        <v>7525.3374360698581</v>
      </c>
      <c r="I462" s="217">
        <f ca="1">H462*(1+('A1'!I14+$C462*('A1'!I12-'A1'!I14)))</f>
        <v>8125.6702841447714</v>
      </c>
      <c r="J462" s="217">
        <f ca="1">I462*(1+('A1'!J14+$C462*('A1'!J12-'A1'!J14)))</f>
        <v>8720.1299849690695</v>
      </c>
      <c r="K462" s="216">
        <f ca="1">'A1'!F21+$C462*('A1'!F19-'A1'!F21)</f>
        <v>0.3618042434794877</v>
      </c>
      <c r="L462" s="216">
        <f ca="1">'A1'!G21+$C462*('A1'!G19-'A1'!G21)</f>
        <v>0.36018760474475597</v>
      </c>
      <c r="M462" s="216">
        <f ca="1">'A1'!H21+$C462*('A1'!H19-'A1'!H21)</f>
        <v>0.35187928537739005</v>
      </c>
      <c r="N462" s="216">
        <f ca="1">'A1'!I21+$C462*('A1'!I19-'A1'!I21)</f>
        <v>0.34687928537739005</v>
      </c>
      <c r="O462" s="216">
        <f ca="1">'A1'!J21+$C462*('A1'!J19-'A1'!J21)</f>
        <v>0.34187928537739004</v>
      </c>
      <c r="P462" s="216">
        <f ca="1">'A1'!F28+$C462*('A1'!F26-'A1'!F28)</f>
        <v>0.4517292015815853</v>
      </c>
      <c r="Q462" s="216">
        <f ca="1">'A1'!G28+$C462*('A1'!G26-'A1'!G28)</f>
        <v>0.45011256284685358</v>
      </c>
      <c r="R462" s="216">
        <f ca="1">'A1'!H28+$C462*('A1'!H26-'A1'!H28)</f>
        <v>0.44515008379580479</v>
      </c>
      <c r="S462" s="216">
        <f ca="1">'A1'!I28+$C462*('A1'!I26-'A1'!I28)</f>
        <v>0.44349592411212185</v>
      </c>
      <c r="T462" s="216">
        <f ca="1">'A1'!J28+$C462*('A1'!J26-'A1'!J28)</f>
        <v>0.44184176442843892</v>
      </c>
      <c r="U462" s="217">
        <f t="shared" ca="1" si="88"/>
        <v>1156.9840548085292</v>
      </c>
      <c r="V462" s="217">
        <f t="shared" ca="1" si="89"/>
        <v>1306.0792347429067</v>
      </c>
      <c r="W462" s="217">
        <f t="shared" ca="1" si="90"/>
        <v>1527.422486583672</v>
      </c>
      <c r="X462" s="217">
        <f t="shared" ca="1" si="91"/>
        <v>1703.3419310711456</v>
      </c>
      <c r="Y462" s="217">
        <f t="shared" ca="1" si="92"/>
        <v>1885.9805587058233</v>
      </c>
      <c r="Z462" s="217">
        <f ca="1">F462*('A1'!F35+$C462*('A1'!F33-'A1'!F35))</f>
        <v>362.02313563680792</v>
      </c>
      <c r="AA462" s="217">
        <f ca="1">G462*('A1'!G35+$C462*('A1'!G33-'A1'!G35))</f>
        <v>404.09094912334439</v>
      </c>
      <c r="AB462" s="217">
        <f ca="1">H462*('A1'!H35+$C462*('A1'!H33-'A1'!H35))</f>
        <v>424.13440461990677</v>
      </c>
      <c r="AC462" s="217">
        <f ca="1">I462*('A1'!I35+$C462*('A1'!I33-'A1'!I35))</f>
        <v>439.03010163175816</v>
      </c>
      <c r="AD462" s="217">
        <f ca="1">J462*('A1'!J35+$C462*('A1'!J33-'A1'!J35))</f>
        <v>453.70850926000264</v>
      </c>
      <c r="AE462" s="217">
        <f ca="1">F462*('A1'!F43+$C462*('A1'!F41-'A1'!F43))</f>
        <v>641.47107000288418</v>
      </c>
      <c r="AF462" s="217">
        <f ca="1">G462*('A1'!G43+$C462*('A1'!G41-'A1'!G43))</f>
        <v>712.0505325908216</v>
      </c>
      <c r="AG462" s="217">
        <f ca="1">H462*('A1'!H43+$C462*('A1'!H41-'A1'!H43))</f>
        <v>703.02366223733839</v>
      </c>
      <c r="AH462" s="217">
        <f ca="1">I462*('A1'!I43+$C462*('A1'!I41-'A1'!I43))</f>
        <v>677.85058368522391</v>
      </c>
      <c r="AI462" s="217">
        <f ca="1">J462*('A1'!J43+$C462*('A1'!J41-'A1'!J43))</f>
        <v>683.84028644394255</v>
      </c>
      <c r="AJ462" s="217">
        <f ca="1">(U462-Z462)*DCF!$H$40</f>
        <v>192.38054243955656</v>
      </c>
      <c r="AK462" s="217">
        <f ca="1">(V462-AA462)*DCF!$H$40</f>
        <v>218.28116511993406</v>
      </c>
      <c r="AL462" s="217">
        <f ca="1">(W462-AB462)*DCF!$H$40</f>
        <v>266.99571583523118</v>
      </c>
      <c r="AM462" s="217">
        <f ca="1">(X462-AC462)*DCF!$H$40</f>
        <v>305.96346272433181</v>
      </c>
      <c r="AN462" s="217">
        <f ca="1">(Y462-AD462)*DCF!$H$40</f>
        <v>346.60983596588864</v>
      </c>
      <c r="AO462" s="217">
        <f ca="1">(F462-DCF!$H$7)*DCF!$H$41</f>
        <v>278.45821679980503</v>
      </c>
      <c r="AP462" s="217">
        <f ca="1">(G462-F462)*DCF!$H$41</f>
        <v>225.71505568233695</v>
      </c>
      <c r="AQ462" s="217">
        <f ca="1">(H462-G462)*DCF!$H$41</f>
        <v>212.49509864806851</v>
      </c>
      <c r="AR462" s="217">
        <f ca="1">(I462-H462)*DCF!$H$41</f>
        <v>199.21288842604881</v>
      </c>
      <c r="AS462" s="217">
        <f ca="1">(J462-I462)*DCF!$H$41</f>
        <v>197.26395854207124</v>
      </c>
      <c r="AT462" s="217">
        <f ca="1">(U462-Z462)*(1-DCF!$H$40)+Z462-AE462-AO462</f>
        <v>44.67422556628361</v>
      </c>
      <c r="AU462" s="217">
        <f ca="1">(V462-AA462)*(1-DCF!$H$40)+AA462-AF462-AP462</f>
        <v>150.03248134981411</v>
      </c>
      <c r="AV462" s="217">
        <f ca="1">(W462-AB462)*(1-DCF!$H$40)+AB462-AG462-AQ462</f>
        <v>344.90800986303407</v>
      </c>
      <c r="AW462" s="217">
        <f ca="1">(X462-AC462)*(1-DCF!$H$40)+AC462-AH462-AR462</f>
        <v>520.31499623554112</v>
      </c>
      <c r="AX462" s="217">
        <f ca="1">(Y462-AD462)*(1-DCF!$H$40)+AD462-AI462-AS462</f>
        <v>658.26647775392121</v>
      </c>
      <c r="AY462" s="218">
        <f t="shared" ca="1" si="93"/>
        <v>0.10664275615676037</v>
      </c>
      <c r="AZ462" s="219">
        <f t="shared" ca="1" si="94"/>
        <v>12.828551231352074</v>
      </c>
      <c r="BA462" s="217">
        <f ca="1">SUMPRODUCT(AT462:AX462,(1+$AY462)^(-{1,2,3,4,5}))</f>
        <v>1160.9113641658423</v>
      </c>
      <c r="BB462" s="217">
        <f t="shared" ca="1" si="95"/>
        <v>24194.398218691662</v>
      </c>
      <c r="BC462" s="217">
        <f t="shared" ca="1" si="96"/>
        <v>14577.316950965</v>
      </c>
      <c r="BD462" s="217">
        <f t="shared" ca="1" si="97"/>
        <v>15738.228315130842</v>
      </c>
      <c r="BE462" s="217">
        <f ca="1">BD462-(DCF!$J$48-DCF!$J$51)</f>
        <v>15176.088315130843</v>
      </c>
      <c r="BF462" s="220">
        <f ca="1">BE462/DCF!$J$55</f>
        <v>612.44055228316756</v>
      </c>
    </row>
    <row r="463" spans="1:58" ht="15" customHeight="1">
      <c r="A463">
        <v>437</v>
      </c>
      <c r="B463" s="215">
        <f t="shared" ca="1" si="84"/>
        <v>0.12790770990661615</v>
      </c>
      <c r="C463" s="216">
        <f t="shared" ca="1" si="85"/>
        <v>0.2528909942115537</v>
      </c>
      <c r="D463" s="215">
        <f t="shared" ca="1" si="86"/>
        <v>0.97185308862115605</v>
      </c>
      <c r="E463" s="216">
        <f t="shared" ca="1" si="87"/>
        <v>0.88136840349459178</v>
      </c>
      <c r="F463" s="217">
        <f ca="1">DCF!$H$7*(1+('A1'!F14+$C463*('A1'!F12-'A1'!F14)))</f>
        <v>6158.7782237599413</v>
      </c>
      <c r="G463" s="217">
        <f ca="1">F463*(1+('A1'!G14+$C463*('A1'!G12-'A1'!G14)))</f>
        <v>6761.9298494058057</v>
      </c>
      <c r="H463" s="217">
        <f ca="1">G463*(1+('A1'!H14+$C463*('A1'!H12-'A1'!H14)))</f>
        <v>7322.3303929887488</v>
      </c>
      <c r="I463" s="217">
        <f ca="1">H463*(1+('A1'!I14+$C463*('A1'!I12-'A1'!I14)))</f>
        <v>7855.1045398107417</v>
      </c>
      <c r="J463" s="217">
        <f ca="1">I463*(1+('A1'!J14+$C463*('A1'!J12-'A1'!J14)))</f>
        <v>8386.9137305708682</v>
      </c>
      <c r="K463" s="216">
        <f ca="1">'A1'!F21+$C463*('A1'!F19-'A1'!F21)</f>
        <v>0.36609099531836453</v>
      </c>
      <c r="L463" s="216">
        <f ca="1">'A1'!G21+$C463*('A1'!G19-'A1'!G21)</f>
        <v>0.3660331754341335</v>
      </c>
      <c r="M463" s="216">
        <f ca="1">'A1'!H21+$C463*('A1'!H19-'A1'!H21)</f>
        <v>0.35850426549201792</v>
      </c>
      <c r="N463" s="216">
        <f ca="1">'A1'!I21+$C463*('A1'!I19-'A1'!I21)</f>
        <v>0.35350426549201791</v>
      </c>
      <c r="O463" s="216">
        <f ca="1">'A1'!J21+$C463*('A1'!J19-'A1'!J21)</f>
        <v>0.34850426549201791</v>
      </c>
      <c r="P463" s="216">
        <f ca="1">'A1'!F28+$C463*('A1'!F26-'A1'!F28)</f>
        <v>0.45367772514471116</v>
      </c>
      <c r="Q463" s="216">
        <f ca="1">'A1'!G28+$C463*('A1'!G26-'A1'!G28)</f>
        <v>0.45361990526048007</v>
      </c>
      <c r="R463" s="216">
        <f ca="1">'A1'!H28+$C463*('A1'!H26-'A1'!H28)</f>
        <v>0.44982654034730679</v>
      </c>
      <c r="S463" s="216">
        <f ca="1">'A1'!I28+$C463*('A1'!I26-'A1'!I28)</f>
        <v>0.44856208537624903</v>
      </c>
      <c r="T463" s="216">
        <f ca="1">'A1'!J28+$C463*('A1'!J26-'A1'!J28)</f>
        <v>0.44729763040519127</v>
      </c>
      <c r="U463" s="217">
        <f t="shared" ca="1" si="88"/>
        <v>1110.0044796524001</v>
      </c>
      <c r="V463" s="217">
        <f t="shared" ca="1" si="89"/>
        <v>1219.4932168994726</v>
      </c>
      <c r="W463" s="217">
        <f t="shared" ca="1" si="90"/>
        <v>1403.4651658023747</v>
      </c>
      <c r="X463" s="217">
        <f t="shared" ca="1" si="91"/>
        <v>1554.7895058759823</v>
      </c>
      <c r="Y463" s="217">
        <f t="shared" ca="1" si="92"/>
        <v>1712.5918830562364</v>
      </c>
      <c r="Z463" s="217">
        <f ca="1">F463*('A1'!F35+$C463*('A1'!F33-'A1'!F35))</f>
        <v>361.7391956849209</v>
      </c>
      <c r="AA463" s="217">
        <f ca="1">G463*('A1'!G35+$C463*('A1'!G33-'A1'!G35))</f>
        <v>402.13933903910981</v>
      </c>
      <c r="AB463" s="217">
        <f ca="1">H463*('A1'!H35+$C463*('A1'!H33-'A1'!H35))</f>
        <v>418.97055803601251</v>
      </c>
      <c r="AC463" s="217">
        <f ca="1">I463*('A1'!I35+$C463*('A1'!I33-'A1'!I35))</f>
        <v>431.75824094852192</v>
      </c>
      <c r="AD463" s="217">
        <f ca="1">J463*('A1'!J35+$C463*('A1'!J33-'A1'!J35))</f>
        <v>444.21546949168146</v>
      </c>
      <c r="AE463" s="217">
        <f ca="1">F463*('A1'!F43+$C463*('A1'!F41-'A1'!F43))</f>
        <v>646.31561365089112</v>
      </c>
      <c r="AF463" s="217">
        <f ca="1">G463*('A1'!G43+$C463*('A1'!G41-'A1'!G43))</f>
        <v>717.7708419974922</v>
      </c>
      <c r="AG463" s="217">
        <f ca="1">H463*('A1'!H43+$C463*('A1'!H41-'A1'!H43))</f>
        <v>704.03339180782461</v>
      </c>
      <c r="AH463" s="217">
        <f ca="1">I463*('A1'!I43+$C463*('A1'!I41-'A1'!I43))</f>
        <v>676.70794939722555</v>
      </c>
      <c r="AI463" s="217">
        <f ca="1">J463*('A1'!J43+$C463*('A1'!J41-'A1'!J43))</f>
        <v>680.58811244220726</v>
      </c>
      <c r="AJ463" s="217">
        <f ca="1">(U463-Z463)*DCF!$H$40</f>
        <v>181.08019872012994</v>
      </c>
      <c r="AK463" s="217">
        <f ca="1">(V463-AA463)*DCF!$H$40</f>
        <v>197.79963844220779</v>
      </c>
      <c r="AL463" s="217">
        <f ca="1">(W463-AB463)*DCF!$H$40</f>
        <v>238.24769507945965</v>
      </c>
      <c r="AM463" s="217">
        <f ca="1">(X463-AC463)*DCF!$H$40</f>
        <v>271.77356611244539</v>
      </c>
      <c r="AN463" s="217">
        <f ca="1">(Y463-AD463)*DCF!$H$40</f>
        <v>306.94709208262231</v>
      </c>
      <c r="AO463" s="217">
        <f ca="1">(F463-DCF!$H$7)*DCF!$H$41</f>
        <v>263.19292203149109</v>
      </c>
      <c r="AP463" s="217">
        <f ca="1">(G463-F463)*DCF!$H$41</f>
        <v>200.14826423222104</v>
      </c>
      <c r="AQ463" s="217">
        <f ca="1">(H463-G463)*DCF!$H$41</f>
        <v>185.9618565278889</v>
      </c>
      <c r="AR463" s="217">
        <f ca="1">(I463-H463)*DCF!$H$41</f>
        <v>176.79438499405376</v>
      </c>
      <c r="AS463" s="217">
        <f ca="1">(J463-I463)*DCF!$H$41</f>
        <v>176.47417648821397</v>
      </c>
      <c r="AT463" s="217">
        <f ca="1">(U463-Z463)*(1-DCF!$H$40)+Z463-AE463-AO463</f>
        <v>19.415745249887891</v>
      </c>
      <c r="AU463" s="217">
        <f ca="1">(V463-AA463)*(1-DCF!$H$40)+AA463-AF463-AP463</f>
        <v>103.7744722275516</v>
      </c>
      <c r="AV463" s="217">
        <f ca="1">(W463-AB463)*(1-DCF!$H$40)+AB463-AG463-AQ463</f>
        <v>275.22222238720155</v>
      </c>
      <c r="AW463" s="217">
        <f ca="1">(X463-AC463)*(1-DCF!$H$40)+AC463-AH463-AR463</f>
        <v>429.51360537225753</v>
      </c>
      <c r="AX463" s="217">
        <f ca="1">(Y463-AD463)*(1-DCF!$H$40)+AD463-AI463-AS463</f>
        <v>548.5825020431929</v>
      </c>
      <c r="AY463" s="218">
        <f t="shared" ca="1" si="93"/>
        <v>0.11012736806989185</v>
      </c>
      <c r="AZ463" s="219">
        <f t="shared" ca="1" si="94"/>
        <v>13.525473613978367</v>
      </c>
      <c r="BA463" s="217">
        <f ca="1">SUMPRODUCT(AT463:AX463,(1+$AY463)^(-{1,2,3,4,5}))</f>
        <v>911.04126532252315</v>
      </c>
      <c r="BB463" s="217">
        <f t="shared" ca="1" si="95"/>
        <v>23163.616325790648</v>
      </c>
      <c r="BC463" s="217">
        <f t="shared" ca="1" si="96"/>
        <v>13738.594817442805</v>
      </c>
      <c r="BD463" s="217">
        <f t="shared" ca="1" si="97"/>
        <v>14649.636082765328</v>
      </c>
      <c r="BE463" s="217">
        <f ca="1">BD463-(DCF!$J$48-DCF!$J$51)</f>
        <v>14087.496082765329</v>
      </c>
      <c r="BF463" s="220">
        <f ca="1">BE463/DCF!$J$55</f>
        <v>568.50973070667533</v>
      </c>
    </row>
    <row r="464" spans="1:58" ht="15" customHeight="1">
      <c r="A464">
        <v>438</v>
      </c>
      <c r="B464" s="215">
        <f t="shared" ca="1" si="84"/>
        <v>0.25817239218797605</v>
      </c>
      <c r="C464" s="216">
        <f t="shared" ca="1" si="85"/>
        <v>0.35928567476868323</v>
      </c>
      <c r="D464" s="215">
        <f t="shared" ca="1" si="86"/>
        <v>0.12352118806188939</v>
      </c>
      <c r="E464" s="216">
        <f t="shared" ca="1" si="87"/>
        <v>0.24851678822756562</v>
      </c>
      <c r="F464" s="217">
        <f ca="1">DCF!$H$7*(1+('A1'!F14+$C464*('A1'!F12-'A1'!F14)))</f>
        <v>6221.5745346762424</v>
      </c>
      <c r="G464" s="217">
        <f ca="1">F464*(1+('A1'!G14+$C464*('A1'!G12-'A1'!G14)))</f>
        <v>6930.1673974790392</v>
      </c>
      <c r="H464" s="217">
        <f ca="1">G464*(1+('A1'!H14+$C464*('A1'!H12-'A1'!H14)))</f>
        <v>7600.3640504092054</v>
      </c>
      <c r="I464" s="217">
        <f ca="1">H464*(1+('A1'!I14+$C464*('A1'!I12-'A1'!I14)))</f>
        <v>8226.1454263001688</v>
      </c>
      <c r="J464" s="217">
        <f ca="1">I464*(1+('A1'!J14+$C464*('A1'!J12-'A1'!J14)))</f>
        <v>8844.3402323315277</v>
      </c>
      <c r="K464" s="216">
        <f ca="1">'A1'!F21+$C464*('A1'!F19-'A1'!F21)</f>
        <v>0.36023928788772241</v>
      </c>
      <c r="L464" s="216">
        <f ca="1">'A1'!G21+$C464*('A1'!G19-'A1'!G21)</f>
        <v>0.35805357439234875</v>
      </c>
      <c r="M464" s="216">
        <f ca="1">'A1'!H21+$C464*('A1'!H19-'A1'!H21)</f>
        <v>0.34946071764466191</v>
      </c>
      <c r="N464" s="216">
        <f ca="1">'A1'!I21+$C464*('A1'!I19-'A1'!I21)</f>
        <v>0.34446071764466191</v>
      </c>
      <c r="O464" s="216">
        <f ca="1">'A1'!J21+$C464*('A1'!J19-'A1'!J21)</f>
        <v>0.3394607176446619</v>
      </c>
      <c r="P464" s="216">
        <f ca="1">'A1'!F28+$C464*('A1'!F26-'A1'!F28)</f>
        <v>0.45101785813078293</v>
      </c>
      <c r="Q464" s="216">
        <f ca="1">'A1'!G28+$C464*('A1'!G26-'A1'!G28)</f>
        <v>0.44883214463540927</v>
      </c>
      <c r="R464" s="216">
        <f ca="1">'A1'!H28+$C464*('A1'!H26-'A1'!H28)</f>
        <v>0.44344285951387902</v>
      </c>
      <c r="S464" s="216">
        <f ca="1">'A1'!I28+$C464*('A1'!I26-'A1'!I28)</f>
        <v>0.4416464311400356</v>
      </c>
      <c r="T464" s="216">
        <f ca="1">'A1'!J28+$C464*('A1'!J26-'A1'!J28)</f>
        <v>0.43985000276619218</v>
      </c>
      <c r="U464" s="217">
        <f t="shared" ca="1" si="88"/>
        <v>1174.2777339333836</v>
      </c>
      <c r="V464" s="217">
        <f t="shared" ca="1" si="89"/>
        <v>1338.3142939814381</v>
      </c>
      <c r="W464" s="217">
        <f t="shared" ca="1" si="90"/>
        <v>1574.0082071325694</v>
      </c>
      <c r="X464" s="217">
        <f t="shared" ca="1" si="91"/>
        <v>1759.5136997430632</v>
      </c>
      <c r="Y464" s="217">
        <f t="shared" ca="1" si="92"/>
        <v>1951.8510743145443</v>
      </c>
      <c r="Z464" s="217">
        <f ca="1">F464*('A1'!F35+$C464*('A1'!F33-'A1'!F35))</f>
        <v>362.11785905650049</v>
      </c>
      <c r="AA464" s="217">
        <f ca="1">G464*('A1'!G35+$C464*('A1'!G33-'A1'!G35))</f>
        <v>404.77127994706854</v>
      </c>
      <c r="AB464" s="217">
        <f ca="1">H464*('A1'!H35+$C464*('A1'!H33-'A1'!H35))</f>
        <v>425.98412183482429</v>
      </c>
      <c r="AC464" s="217">
        <f ca="1">I464*('A1'!I35+$C464*('A1'!I33-'A1'!I35))</f>
        <v>441.65000020260692</v>
      </c>
      <c r="AD464" s="217">
        <f ca="1">J464*('A1'!J35+$C464*('A1'!J33-'A1'!J35))</f>
        <v>457.15131603148097</v>
      </c>
      <c r="AE464" s="217">
        <f ca="1">F464*('A1'!F43+$C464*('A1'!F41-'A1'!F43))</f>
        <v>639.66674671809039</v>
      </c>
      <c r="AF464" s="217">
        <f ca="1">G464*('A1'!G43+$C464*('A1'!G41-'A1'!G43))</f>
        <v>709.8224052718781</v>
      </c>
      <c r="AG464" s="217">
        <f ca="1">H464*('A1'!H43+$C464*('A1'!H41-'A1'!H43))</f>
        <v>702.4636578711046</v>
      </c>
      <c r="AH464" s="217">
        <f ca="1">I464*('A1'!I43+$C464*('A1'!I41-'A1'!I43))</f>
        <v>678.0400481403409</v>
      </c>
      <c r="AI464" s="217">
        <f ca="1">J464*('A1'!J43+$C464*('A1'!J41-'A1'!J43))</f>
        <v>684.77305472084095</v>
      </c>
      <c r="AJ464" s="217">
        <f ca="1">(U464-Z464)*DCF!$H$40</f>
        <v>196.54268972020571</v>
      </c>
      <c r="AK464" s="217">
        <f ca="1">(V464-AA464)*DCF!$H$40</f>
        <v>225.91740939631745</v>
      </c>
      <c r="AL464" s="217">
        <f ca="1">(W464-AB464)*DCF!$H$40</f>
        <v>277.8218286420543</v>
      </c>
      <c r="AM464" s="217">
        <f ca="1">(X464-AC464)*DCF!$H$40</f>
        <v>318.9230152887904</v>
      </c>
      <c r="AN464" s="217">
        <f ca="1">(Y464-AD464)*DCF!$H$40</f>
        <v>361.71734150450135</v>
      </c>
      <c r="AO464" s="217">
        <f ca="1">(F464-DCF!$H$7)*DCF!$H$41</f>
        <v>284.0310862603049</v>
      </c>
      <c r="AP464" s="217">
        <f ca="1">(G464-F464)*DCF!$H$41</f>
        <v>235.13760969383628</v>
      </c>
      <c r="AQ464" s="217">
        <f ca="1">(H464-G464)*DCF!$H$41</f>
        <v>222.39631143260067</v>
      </c>
      <c r="AR464" s="217">
        <f ca="1">(I464-H464)*DCF!$H$41</f>
        <v>207.6576616026006</v>
      </c>
      <c r="AS464" s="217">
        <f ca="1">(J464-I464)*DCF!$H$41</f>
        <v>205.14015402355636</v>
      </c>
      <c r="AT464" s="217">
        <f ca="1">(U464-Z464)*(1-DCF!$H$40)+Z464-AE464-AO464</f>
        <v>54.03721123478266</v>
      </c>
      <c r="AU464" s="217">
        <f ca="1">(V464-AA464)*(1-DCF!$H$40)+AA464-AF464-AP464</f>
        <v>167.43686961940631</v>
      </c>
      <c r="AV464" s="217">
        <f ca="1">(W464-AB464)*(1-DCF!$H$40)+AB464-AG464-AQ464</f>
        <v>371.32640918680988</v>
      </c>
      <c r="AW464" s="217">
        <f ca="1">(X464-AC464)*(1-DCF!$H$40)+AC464-AH464-AR464</f>
        <v>554.89297471133136</v>
      </c>
      <c r="AX464" s="217">
        <f ca="1">(Y464-AD464)*(1-DCF!$H$40)+AD464-AI464-AS464</f>
        <v>700.2205240656458</v>
      </c>
      <c r="AY464" s="218">
        <f t="shared" ca="1" si="93"/>
        <v>9.7470335764551316E-2</v>
      </c>
      <c r="AZ464" s="219">
        <f t="shared" ca="1" si="94"/>
        <v>10.994067152910262</v>
      </c>
      <c r="BA464" s="217">
        <f ca="1">SUMPRODUCT(AT464:AX464,(1+$AY464)^(-{1,2,3,4,5}))</f>
        <v>1291.4925382848498</v>
      </c>
      <c r="BB464" s="217">
        <f t="shared" ca="1" si="95"/>
        <v>21458.781783494138</v>
      </c>
      <c r="BC464" s="217">
        <f t="shared" ca="1" si="96"/>
        <v>13478.486009171573</v>
      </c>
      <c r="BD464" s="217">
        <f t="shared" ca="1" si="97"/>
        <v>14769.978547456423</v>
      </c>
      <c r="BE464" s="217">
        <f ca="1">BD464-(DCF!$J$48-DCF!$J$51)</f>
        <v>14207.838547456424</v>
      </c>
      <c r="BF464" s="220">
        <f ca="1">BE464/DCF!$J$55</f>
        <v>573.36622626785686</v>
      </c>
    </row>
    <row r="465" spans="1:58" ht="15" customHeight="1">
      <c r="A465">
        <v>439</v>
      </c>
      <c r="B465" s="215">
        <f t="shared" ca="1" si="84"/>
        <v>0.44104891773035548</v>
      </c>
      <c r="C465" s="216">
        <f t="shared" ca="1" si="85"/>
        <v>0.46960031821238979</v>
      </c>
      <c r="D465" s="215">
        <f t="shared" ca="1" si="86"/>
        <v>0.4534544465688044</v>
      </c>
      <c r="E465" s="216">
        <f t="shared" ca="1" si="87"/>
        <v>0.47615882149173944</v>
      </c>
      <c r="F465" s="217">
        <f ca="1">DCF!$H$7*(1+('A1'!F14+$C465*('A1'!F12-'A1'!F14)))</f>
        <v>6286.6844876554442</v>
      </c>
      <c r="G465" s="217">
        <f ca="1">F465*(1+('A1'!G14+$C465*('A1'!G12-'A1'!G14)))</f>
        <v>7106.7199123003556</v>
      </c>
      <c r="H465" s="217">
        <f ca="1">G465*(1+('A1'!H14+$C465*('A1'!H12-'A1'!H14)))</f>
        <v>7895.9072391095078</v>
      </c>
      <c r="I465" s="217">
        <f ca="1">H465*(1+('A1'!I14+$C465*('A1'!I12-'A1'!I14)))</f>
        <v>8624.4154507505045</v>
      </c>
      <c r="J465" s="217">
        <f ca="1">I465*(1+('A1'!J14+$C465*('A1'!J12-'A1'!J14)))</f>
        <v>9339.1382000928097</v>
      </c>
      <c r="K465" s="216">
        <f ca="1">'A1'!F21+$C465*('A1'!F19-'A1'!F21)</f>
        <v>0.35417198249831855</v>
      </c>
      <c r="L465" s="216">
        <f ca="1">'A1'!G21+$C465*('A1'!G19-'A1'!G21)</f>
        <v>0.34977997613407075</v>
      </c>
      <c r="M465" s="216">
        <f ca="1">'A1'!H21+$C465*('A1'!H19-'A1'!H21)</f>
        <v>0.34008397295194687</v>
      </c>
      <c r="N465" s="216">
        <f ca="1">'A1'!I21+$C465*('A1'!I19-'A1'!I21)</f>
        <v>0.33508397295194686</v>
      </c>
      <c r="O465" s="216">
        <f ca="1">'A1'!J21+$C465*('A1'!J19-'A1'!J21)</f>
        <v>0.33008397295194686</v>
      </c>
      <c r="P465" s="216">
        <f ca="1">'A1'!F28+$C465*('A1'!F26-'A1'!F28)</f>
        <v>0.44825999204469025</v>
      </c>
      <c r="Q465" s="216">
        <f ca="1">'A1'!G28+$C465*('A1'!G26-'A1'!G28)</f>
        <v>0.44386798568044245</v>
      </c>
      <c r="R465" s="216">
        <f ca="1">'A1'!H28+$C465*('A1'!H26-'A1'!H28)</f>
        <v>0.43682398090725666</v>
      </c>
      <c r="S465" s="216">
        <f ca="1">'A1'!I28+$C465*('A1'!I26-'A1'!I28)</f>
        <v>0.43447597931619469</v>
      </c>
      <c r="T465" s="216">
        <f ca="1">'A1'!J28+$C465*('A1'!J26-'A1'!J28)</f>
        <v>0.43212797772513273</v>
      </c>
      <c r="U465" s="217">
        <f t="shared" ca="1" si="88"/>
        <v>1242.0478408971828</v>
      </c>
      <c r="V465" s="217">
        <f t="shared" ca="1" si="89"/>
        <v>1466.4861387165624</v>
      </c>
      <c r="W465" s="217">
        <f t="shared" ca="1" si="90"/>
        <v>1761.5141021108668</v>
      </c>
      <c r="X465" s="217">
        <f t="shared" ca="1" si="91"/>
        <v>1987.4107081303241</v>
      </c>
      <c r="Y465" s="217">
        <f t="shared" ca="1" si="92"/>
        <v>2220.7354549572387</v>
      </c>
      <c r="Z465" s="217">
        <f ca="1">F465*('A1'!F35+$C465*('A1'!F33-'A1'!F35))</f>
        <v>362.43992407980721</v>
      </c>
      <c r="AA465" s="217">
        <f ca="1">G465*('A1'!G35+$C465*('A1'!G33-'A1'!G35))</f>
        <v>407.24345523999631</v>
      </c>
      <c r="AB465" s="217">
        <f ca="1">H465*('A1'!H35+$C465*('A1'!H33-'A1'!H35))</f>
        <v>432.96730827389575</v>
      </c>
      <c r="AC465" s="217">
        <f ca="1">I465*('A1'!I35+$C465*('A1'!I33-'A1'!I35))</f>
        <v>451.61575726270985</v>
      </c>
      <c r="AD465" s="217">
        <f ca="1">J465*('A1'!J35+$C465*('A1'!J33-'A1'!J35))</f>
        <v>470.36379195808053</v>
      </c>
      <c r="AE465" s="217">
        <f ca="1">F465*('A1'!F43+$C465*('A1'!F41-'A1'!F43))</f>
        <v>632.49071292402107</v>
      </c>
      <c r="AF465" s="217">
        <f ca="1">G465*('A1'!G43+$C465*('A1'!G41-'A1'!G43))</f>
        <v>700.46666228535082</v>
      </c>
      <c r="AG465" s="217">
        <f ca="1">H465*('A1'!H43+$C465*('A1'!H41-'A1'!H43))</f>
        <v>699.29304078435155</v>
      </c>
      <c r="AH465" s="217">
        <f ca="1">I465*('A1'!I43+$C465*('A1'!I41-'A1'!I43))</f>
        <v>677.56847941890783</v>
      </c>
      <c r="AI465" s="217">
        <f ca="1">J465*('A1'!J43+$C465*('A1'!J41-'A1'!J43))</f>
        <v>687.02425853759541</v>
      </c>
      <c r="AJ465" s="217">
        <f ca="1">(U465-Z465)*DCF!$H$40</f>
        <v>212.86511586980487</v>
      </c>
      <c r="AK465" s="217">
        <f ca="1">(V465-AA465)*DCF!$H$40</f>
        <v>256.33672940132897</v>
      </c>
      <c r="AL465" s="217">
        <f ca="1">(W465-AB465)*DCF!$H$40</f>
        <v>321.50832410854701</v>
      </c>
      <c r="AM465" s="217">
        <f ca="1">(X465-AC465)*DCF!$H$40</f>
        <v>371.66237810996262</v>
      </c>
      <c r="AN465" s="217">
        <f ca="1">(Y465-AD465)*DCF!$H$40</f>
        <v>423.58994244579628</v>
      </c>
      <c r="AO465" s="217">
        <f ca="1">(F465-DCF!$H$7)*DCF!$H$41</f>
        <v>305.6370034441876</v>
      </c>
      <c r="AP465" s="217">
        <f ca="1">(G465-F465)*DCF!$H$41</f>
        <v>272.11841910541102</v>
      </c>
      <c r="AQ465" s="217">
        <f ca="1">(H465-G465)*DCF!$H$41</f>
        <v>261.88186667950731</v>
      </c>
      <c r="AR465" s="217">
        <f ca="1">(I465-H465)*DCF!$H$41</f>
        <v>241.74626717242069</v>
      </c>
      <c r="AS465" s="217">
        <f ca="1">(J465-I465)*DCF!$H$41</f>
        <v>237.17173527462913</v>
      </c>
      <c r="AT465" s="217">
        <f ca="1">(U465-Z465)*(1-DCF!$H$40)+Z465-AE465-AO465</f>
        <v>91.055008659169289</v>
      </c>
      <c r="AU465" s="217">
        <f ca="1">(V465-AA465)*(1-DCF!$H$40)+AA465-AF465-AP465</f>
        <v>237.56432792447163</v>
      </c>
      <c r="AV465" s="217">
        <f ca="1">(W465-AB465)*(1-DCF!$H$40)+AB465-AG465-AQ465</f>
        <v>478.830870538461</v>
      </c>
      <c r="AW465" s="217">
        <f ca="1">(X465-AC465)*(1-DCF!$H$40)+AC465-AH465-AR465</f>
        <v>696.43358342903298</v>
      </c>
      <c r="AX465" s="217">
        <f ca="1">(Y465-AD465)*(1-DCF!$H$40)+AD465-AI465-AS465</f>
        <v>872.94951869921806</v>
      </c>
      <c r="AY465" s="218">
        <f t="shared" ca="1" si="93"/>
        <v>0.10202317642983479</v>
      </c>
      <c r="AZ465" s="219">
        <f t="shared" ca="1" si="94"/>
        <v>11.904635285966958</v>
      </c>
      <c r="BA465" s="217">
        <f ca="1">SUMPRODUCT(AT465:AX465,(1+$AY465)^(-{1,2,3,4,5}))</f>
        <v>1645.2799024854917</v>
      </c>
      <c r="BB465" s="217">
        <f t="shared" ca="1" si="95"/>
        <v>26437.04565788183</v>
      </c>
      <c r="BC465" s="217">
        <f t="shared" ca="1" si="96"/>
        <v>16265.195221069114</v>
      </c>
      <c r="BD465" s="217">
        <f t="shared" ca="1" si="97"/>
        <v>17910.475123554606</v>
      </c>
      <c r="BE465" s="217">
        <f ca="1">BD465-(DCF!$J$48-DCF!$J$51)</f>
        <v>17348.335123554607</v>
      </c>
      <c r="BF465" s="220">
        <f ca="1">BE465/DCF!$J$55</f>
        <v>700.10293322226585</v>
      </c>
    </row>
    <row r="466" spans="1:58" ht="15" customHeight="1">
      <c r="A466">
        <v>440</v>
      </c>
      <c r="B466" s="215">
        <f t="shared" ca="1" si="84"/>
        <v>0.69530281304079955</v>
      </c>
      <c r="C466" s="216">
        <f t="shared" ca="1" si="85"/>
        <v>0.60968142052984431</v>
      </c>
      <c r="D466" s="215">
        <f t="shared" ca="1" si="86"/>
        <v>0.52682492449118601</v>
      </c>
      <c r="E466" s="216">
        <f t="shared" ca="1" si="87"/>
        <v>0.5135973501774409</v>
      </c>
      <c r="F466" s="217">
        <f ca="1">DCF!$H$7*(1+('A1'!F14+$C466*('A1'!F12-'A1'!F14)))</f>
        <v>6369.3632118976939</v>
      </c>
      <c r="G466" s="217">
        <f ca="1">F466*(1+('A1'!G14+$C466*('A1'!G12-'A1'!G14)))</f>
        <v>7334.0173662466032</v>
      </c>
      <c r="H466" s="217">
        <f ca="1">G466*(1+('A1'!H14+$C466*('A1'!H12-'A1'!H14)))</f>
        <v>8282.0020709446253</v>
      </c>
      <c r="I466" s="217">
        <f ca="1">H466*(1+('A1'!I14+$C466*('A1'!I12-'A1'!I14)))</f>
        <v>9150.5466253618742</v>
      </c>
      <c r="J466" s="217">
        <f ca="1">I466*(1+('A1'!J14+$C466*('A1'!J12-'A1'!J14)))</f>
        <v>9998.5982351922321</v>
      </c>
      <c r="K466" s="216">
        <f ca="1">'A1'!F21+$C466*('A1'!F19-'A1'!F21)</f>
        <v>0.34646752187085855</v>
      </c>
      <c r="L466" s="216">
        <f ca="1">'A1'!G21+$C466*('A1'!G19-'A1'!G21)</f>
        <v>0.33927389346026166</v>
      </c>
      <c r="M466" s="216">
        <f ca="1">'A1'!H21+$C466*('A1'!H19-'A1'!H21)</f>
        <v>0.3281770792549632</v>
      </c>
      <c r="N466" s="216">
        <f ca="1">'A1'!I21+$C466*('A1'!I19-'A1'!I21)</f>
        <v>0.3231770792549632</v>
      </c>
      <c r="O466" s="216">
        <f ca="1">'A1'!J21+$C466*('A1'!J19-'A1'!J21)</f>
        <v>0.31817707925496319</v>
      </c>
      <c r="P466" s="216">
        <f ca="1">'A1'!F28+$C466*('A1'!F26-'A1'!F28)</f>
        <v>0.44475796448675392</v>
      </c>
      <c r="Q466" s="216">
        <f ca="1">'A1'!G28+$C466*('A1'!G26-'A1'!G28)</f>
        <v>0.43756433607615702</v>
      </c>
      <c r="R466" s="216">
        <f ca="1">'A1'!H28+$C466*('A1'!H26-'A1'!H28)</f>
        <v>0.42841911476820937</v>
      </c>
      <c r="S466" s="216">
        <f ca="1">'A1'!I28+$C466*('A1'!I26-'A1'!I28)</f>
        <v>0.42537070766556012</v>
      </c>
      <c r="T466" s="216">
        <f ca="1">'A1'!J28+$C466*('A1'!J26-'A1'!J28)</f>
        <v>0.42232230056291092</v>
      </c>
      <c r="U466" s="217">
        <f t="shared" ca="1" si="88"/>
        <v>1329.760706775656</v>
      </c>
      <c r="V466" s="217">
        <f t="shared" ca="1" si="89"/>
        <v>1636.6723000622433</v>
      </c>
      <c r="W466" s="217">
        <f t="shared" ca="1" si="90"/>
        <v>2015.8708251758885</v>
      </c>
      <c r="X466" s="217">
        <f t="shared" ca="1" si="91"/>
        <v>2300.9251998341801</v>
      </c>
      <c r="Y466" s="217">
        <f t="shared" ca="1" si="92"/>
        <v>2594.6424429842937</v>
      </c>
      <c r="Z466" s="217">
        <f ca="1">F466*('A1'!F35+$C466*('A1'!F33-'A1'!F35))</f>
        <v>362.74538065936002</v>
      </c>
      <c r="AA466" s="217">
        <f ca="1">G466*('A1'!G35+$C466*('A1'!G33-'A1'!G35))</f>
        <v>409.99493544685163</v>
      </c>
      <c r="AB466" s="217">
        <f ca="1">H466*('A1'!H35+$C466*('A1'!H33-'A1'!H35))</f>
        <v>441.37691359478657</v>
      </c>
      <c r="AC466" s="217">
        <f ca="1">I466*('A1'!I35+$C466*('A1'!I33-'A1'!I35))</f>
        <v>463.78468508888631</v>
      </c>
      <c r="AD466" s="217">
        <f ca="1">J466*('A1'!J35+$C466*('A1'!J33-'A1'!J35))</f>
        <v>486.76998626669467</v>
      </c>
      <c r="AE466" s="217">
        <f ca="1">F466*('A1'!F43+$C466*('A1'!F41-'A1'!F43))</f>
        <v>622.96430509073991</v>
      </c>
      <c r="AF466" s="217">
        <f ca="1">G466*('A1'!G43+$C466*('A1'!G41-'A1'!G43))</f>
        <v>686.91250270682724</v>
      </c>
      <c r="AG466" s="217">
        <f ca="1">H466*('A1'!H43+$C466*('A1'!H41-'A1'!H43))</f>
        <v>692.88181988862368</v>
      </c>
      <c r="AH466" s="217">
        <f ca="1">I466*('A1'!I43+$C466*('A1'!I41-'A1'!I43))</f>
        <v>674.03979012824607</v>
      </c>
      <c r="AI466" s="217">
        <f ca="1">J466*('A1'!J43+$C466*('A1'!J41-'A1'!J43))</f>
        <v>686.5152560304291</v>
      </c>
      <c r="AJ466" s="217">
        <f ca="1">(U466-Z466)*DCF!$H$40</f>
        <v>234.0177089201436</v>
      </c>
      <c r="AK466" s="217">
        <f ca="1">(V466-AA466)*DCF!$H$40</f>
        <v>296.85592223692475</v>
      </c>
      <c r="AL466" s="217">
        <f ca="1">(W466-AB466)*DCF!$H$40</f>
        <v>381.02752660262666</v>
      </c>
      <c r="AM466" s="217">
        <f ca="1">(X466-AC466)*DCF!$H$40</f>
        <v>444.5880045683611</v>
      </c>
      <c r="AN466" s="217">
        <f ca="1">(Y466-AD466)*DCF!$H$40</f>
        <v>510.10513452565897</v>
      </c>
      <c r="AO466" s="217">
        <f ca="1">(F466-DCF!$H$7)*DCF!$H$41</f>
        <v>333.07289591699799</v>
      </c>
      <c r="AP466" s="217">
        <f ca="1">(G466-F466)*DCF!$H$41</f>
        <v>320.10832163568926</v>
      </c>
      <c r="AQ466" s="217">
        <f ca="1">(H466-G466)*DCF!$H$41</f>
        <v>314.57677488779012</v>
      </c>
      <c r="AR466" s="217">
        <f ca="1">(I466-H466)*DCF!$H$41</f>
        <v>288.21556236180584</v>
      </c>
      <c r="AS466" s="217">
        <f ca="1">(J466-I466)*DCF!$H$41</f>
        <v>281.41523701462427</v>
      </c>
      <c r="AT466" s="217">
        <f ca="1">(U466-Z466)*(1-DCF!$H$40)+Z466-AE466-AO466</f>
        <v>139.70579684777448</v>
      </c>
      <c r="AU466" s="217">
        <f ca="1">(V466-AA466)*(1-DCF!$H$40)+AA466-AF466-AP466</f>
        <v>332.79555348280184</v>
      </c>
      <c r="AV466" s="217">
        <f ca="1">(W466-AB466)*(1-DCF!$H$40)+AB466-AG466-AQ466</f>
        <v>627.38470379684804</v>
      </c>
      <c r="AW466" s="217">
        <f ca="1">(X466-AC466)*(1-DCF!$H$40)+AC466-AH466-AR466</f>
        <v>894.08184277576709</v>
      </c>
      <c r="AX466" s="217">
        <f ca="1">(Y466-AD466)*(1-DCF!$H$40)+AD466-AI466-AS466</f>
        <v>1116.6068154135814</v>
      </c>
      <c r="AY466" s="218">
        <f t="shared" ca="1" si="93"/>
        <v>0.10277194700354882</v>
      </c>
      <c r="AZ466" s="219">
        <f t="shared" ca="1" si="94"/>
        <v>12.054389400709763</v>
      </c>
      <c r="BA466" s="217">
        <f ca="1">SUMPRODUCT(AT466:AX466,(1+$AY466)^(-{1,2,3,4,5}))</f>
        <v>2157.3685777052169</v>
      </c>
      <c r="BB466" s="217">
        <f t="shared" ca="1" si="95"/>
        <v>31276.830363341556</v>
      </c>
      <c r="BC466" s="217">
        <f t="shared" ca="1" si="96"/>
        <v>19177.596908767991</v>
      </c>
      <c r="BD466" s="217">
        <f t="shared" ca="1" si="97"/>
        <v>21334.965486473207</v>
      </c>
      <c r="BE466" s="217">
        <f ca="1">BD466-(DCF!$J$48-DCF!$J$51)</f>
        <v>20772.825486473208</v>
      </c>
      <c r="BF466" s="220">
        <f ca="1">BE466/DCF!$J$55</f>
        <v>838.30038737540281</v>
      </c>
    </row>
    <row r="467" spans="1:58" ht="15" customHeight="1">
      <c r="A467">
        <v>441</v>
      </c>
      <c r="B467" s="215">
        <f t="shared" ca="1" si="84"/>
        <v>0.28195669961007541</v>
      </c>
      <c r="C467" s="216">
        <f t="shared" ca="1" si="85"/>
        <v>0.37547083748946164</v>
      </c>
      <c r="D467" s="215">
        <f t="shared" ca="1" si="86"/>
        <v>0.27935494521735127</v>
      </c>
      <c r="E467" s="216">
        <f t="shared" ca="1" si="87"/>
        <v>0.37373449480704296</v>
      </c>
      <c r="F467" s="217">
        <f ca="1">DCF!$H$7*(1+('A1'!F14+$C467*('A1'!F12-'A1'!F14)))</f>
        <v>6231.1273478913645</v>
      </c>
      <c r="G467" s="217">
        <f ca="1">F467*(1+('A1'!G14+$C467*('A1'!G12-'A1'!G14)))</f>
        <v>6955.9359793372851</v>
      </c>
      <c r="H467" s="217">
        <f ca="1">G467*(1+('A1'!H14+$C467*('A1'!H12-'A1'!H14)))</f>
        <v>7643.2604223031794</v>
      </c>
      <c r="I467" s="217">
        <f ca="1">H467*(1+('A1'!I14+$C467*('A1'!I12-'A1'!I14)))</f>
        <v>8283.7073686904387</v>
      </c>
      <c r="J467" s="217">
        <f ca="1">I467*(1+('A1'!J14+$C467*('A1'!J12-'A1'!J14)))</f>
        <v>8915.6130751517485</v>
      </c>
      <c r="K467" s="216">
        <f ca="1">'A1'!F21+$C467*('A1'!F19-'A1'!F21)</f>
        <v>0.35934910393807962</v>
      </c>
      <c r="L467" s="216">
        <f ca="1">'A1'!G21+$C467*('A1'!G19-'A1'!G21)</f>
        <v>0.3568396871882904</v>
      </c>
      <c r="M467" s="216">
        <f ca="1">'A1'!H21+$C467*('A1'!H19-'A1'!H21)</f>
        <v>0.34808497881339573</v>
      </c>
      <c r="N467" s="216">
        <f ca="1">'A1'!I21+$C467*('A1'!I19-'A1'!I21)</f>
        <v>0.34308497881339572</v>
      </c>
      <c r="O467" s="216">
        <f ca="1">'A1'!J21+$C467*('A1'!J19-'A1'!J21)</f>
        <v>0.33808497881339572</v>
      </c>
      <c r="P467" s="216">
        <f ca="1">'A1'!F28+$C467*('A1'!F26-'A1'!F28)</f>
        <v>0.45061322906276347</v>
      </c>
      <c r="Q467" s="216">
        <f ca="1">'A1'!G28+$C467*('A1'!G26-'A1'!G28)</f>
        <v>0.44810381231297425</v>
      </c>
      <c r="R467" s="216">
        <f ca="1">'A1'!H28+$C467*('A1'!H26-'A1'!H28)</f>
        <v>0.4424717497506323</v>
      </c>
      <c r="S467" s="216">
        <f ca="1">'A1'!I28+$C467*('A1'!I26-'A1'!I28)</f>
        <v>0.44059439556318503</v>
      </c>
      <c r="T467" s="216">
        <f ca="1">'A1'!J28+$C467*('A1'!J26-'A1'!J28)</f>
        <v>0.43871704137573769</v>
      </c>
      <c r="U467" s="217">
        <f t="shared" ca="1" si="88"/>
        <v>1184.1489039679188</v>
      </c>
      <c r="V467" s="217">
        <f t="shared" ca="1" si="89"/>
        <v>1356.8005298227743</v>
      </c>
      <c r="W467" s="217">
        <f t="shared" ca="1" si="90"/>
        <v>1600.8294672842665</v>
      </c>
      <c r="X467" s="217">
        <f t="shared" ca="1" si="91"/>
        <v>1791.9367604764439</v>
      </c>
      <c r="Y467" s="217">
        <f t="shared" ca="1" si="92"/>
        <v>1989.9468271492181</v>
      </c>
      <c r="Z467" s="217">
        <f ca="1">F467*('A1'!F35+$C467*('A1'!F33-'A1'!F35))</f>
        <v>362.16960785440057</v>
      </c>
      <c r="AA467" s="217">
        <f ca="1">G467*('A1'!G35+$C467*('A1'!G33-'A1'!G35))</f>
        <v>405.15051964206316</v>
      </c>
      <c r="AB467" s="217">
        <f ca="1">H467*('A1'!H35+$C467*('A1'!H33-'A1'!H35))</f>
        <v>427.02759002715618</v>
      </c>
      <c r="AC467" s="217">
        <f ca="1">I467*('A1'!I35+$C467*('A1'!I33-'A1'!I35))</f>
        <v>443.13154086516755</v>
      </c>
      <c r="AD467" s="217">
        <f ca="1">J467*('A1'!J35+$C467*('A1'!J33-'A1'!J35))</f>
        <v>459.10369971178721</v>
      </c>
      <c r="AE467" s="217">
        <f ca="1">F467*('A1'!F43+$C467*('A1'!F41-'A1'!F43))</f>
        <v>638.63187619172493</v>
      </c>
      <c r="AF467" s="217">
        <f ca="1">G467*('A1'!G43+$C467*('A1'!G41-'A1'!G43))</f>
        <v>708.52134885481814</v>
      </c>
      <c r="AG467" s="217">
        <f ca="1">H467*('A1'!H43+$C467*('A1'!H41-'A1'!H43))</f>
        <v>702.09859562490578</v>
      </c>
      <c r="AH467" s="217">
        <f ca="1">I467*('A1'!I43+$C467*('A1'!I41-'A1'!I43))</f>
        <v>678.09203101219782</v>
      </c>
      <c r="AI467" s="217">
        <f ca="1">J467*('A1'!J43+$C467*('A1'!J41-'A1'!J43))</f>
        <v>685.24083198158462</v>
      </c>
      <c r="AJ467" s="217">
        <f ca="1">(U467-Z467)*DCF!$H$40</f>
        <v>198.91898965947144</v>
      </c>
      <c r="AK467" s="217">
        <f ca="1">(V467-AA467)*DCF!$H$40</f>
        <v>230.29930246373209</v>
      </c>
      <c r="AL467" s="217">
        <f ca="1">(W467-AB467)*DCF!$H$40</f>
        <v>284.0600542962207</v>
      </c>
      <c r="AM467" s="217">
        <f ca="1">(X467-AC467)*DCF!$H$40</f>
        <v>326.41086314592883</v>
      </c>
      <c r="AN467" s="217">
        <f ca="1">(Y467-AD467)*DCF!$H$40</f>
        <v>370.46403683985824</v>
      </c>
      <c r="AO467" s="217">
        <f ca="1">(F467-DCF!$H$7)*DCF!$H$41</f>
        <v>287.20106691234065</v>
      </c>
      <c r="AP467" s="217">
        <f ca="1">(G467-F467)*DCF!$H$41</f>
        <v>240.51860811796735</v>
      </c>
      <c r="AQ467" s="217">
        <f ca="1">(H467-G467)*DCF!$H$41</f>
        <v>228.07995265981953</v>
      </c>
      <c r="AR467" s="217">
        <f ca="1">(I467-H467)*DCF!$H$41</f>
        <v>212.52424631198565</v>
      </c>
      <c r="AS467" s="217">
        <f ca="1">(J467-I467)*DCF!$H$41</f>
        <v>209.6899435050602</v>
      </c>
      <c r="AT467" s="217">
        <f ca="1">(U467-Z467)*(1-DCF!$H$40)+Z467-AE467-AO467</f>
        <v>59.396971204381828</v>
      </c>
      <c r="AU467" s="217">
        <f ca="1">(V467-AA467)*(1-DCF!$H$40)+AA467-AF467-AP467</f>
        <v>177.46127038625684</v>
      </c>
      <c r="AV467" s="217">
        <f ca="1">(W467-AB467)*(1-DCF!$H$40)+AB467-AG467-AQ467</f>
        <v>386.59086470332051</v>
      </c>
      <c r="AW467" s="217">
        <f ca="1">(X467-AC467)*(1-DCF!$H$40)+AC467-AH467-AR467</f>
        <v>574.90962000633147</v>
      </c>
      <c r="AX467" s="217">
        <f ca="1">(Y467-AD467)*(1-DCF!$H$40)+AD467-AI467-AS467</f>
        <v>724.55201482271502</v>
      </c>
      <c r="AY467" s="218">
        <f t="shared" ca="1" si="93"/>
        <v>9.9974689896140861E-2</v>
      </c>
      <c r="AZ467" s="219">
        <f t="shared" ca="1" si="94"/>
        <v>11.494937979228173</v>
      </c>
      <c r="BA467" s="217">
        <f ca="1">SUMPRODUCT(AT467:AX467,(1+$AY467)^(-{1,2,3,4,5}))</f>
        <v>1333.7876395029327</v>
      </c>
      <c r="BB467" s="217">
        <f t="shared" ca="1" si="95"/>
        <v>22874.315360042146</v>
      </c>
      <c r="BC467" s="217">
        <f t="shared" ca="1" si="96"/>
        <v>14204.784284798774</v>
      </c>
      <c r="BD467" s="217">
        <f t="shared" ca="1" si="97"/>
        <v>15538.571924301707</v>
      </c>
      <c r="BE467" s="217">
        <f ca="1">BD467-(DCF!$J$48-DCF!$J$51)</f>
        <v>14976.431924301707</v>
      </c>
      <c r="BF467" s="220">
        <f ca="1">BE467/DCF!$J$55</f>
        <v>604.38329353986239</v>
      </c>
    </row>
    <row r="468" spans="1:58" ht="15" customHeight="1">
      <c r="A468">
        <v>442</v>
      </c>
      <c r="B468" s="215">
        <f t="shared" ca="1" si="84"/>
        <v>0.82712381051679817</v>
      </c>
      <c r="C468" s="216">
        <f t="shared" ca="1" si="85"/>
        <v>0.70599643753586783</v>
      </c>
      <c r="D468" s="215">
        <f t="shared" ca="1" si="86"/>
        <v>0.82325987173139603</v>
      </c>
      <c r="E468" s="216">
        <f t="shared" ca="1" si="87"/>
        <v>0.70272897192241901</v>
      </c>
      <c r="F468" s="217">
        <f ca="1">DCF!$H$7*(1+('A1'!F14+$C468*('A1'!F12-'A1'!F14)))</f>
        <v>6426.2102997609954</v>
      </c>
      <c r="G468" s="217">
        <f ca="1">F468*(1+('A1'!G14+$C468*('A1'!G12-'A1'!G14)))</f>
        <v>7492.3151545197888</v>
      </c>
      <c r="H468" s="217">
        <f ca="1">G468*(1+('A1'!H14+$C468*('A1'!H12-'A1'!H14)))</f>
        <v>8554.5721272840838</v>
      </c>
      <c r="I468" s="217">
        <f ca="1">H468*(1+('A1'!I14+$C468*('A1'!I12-'A1'!I14)))</f>
        <v>9525.8555038338454</v>
      </c>
      <c r="J468" s="217">
        <f ca="1">I468*(1+('A1'!J14+$C468*('A1'!J12-'A1'!J14)))</f>
        <v>10472.913682538707</v>
      </c>
      <c r="K468" s="216">
        <f ca="1">'A1'!F21+$C468*('A1'!F19-'A1'!F21)</f>
        <v>0.34117019593552728</v>
      </c>
      <c r="L468" s="216">
        <f ca="1">'A1'!G21+$C468*('A1'!G19-'A1'!G21)</f>
        <v>0.3320502671848099</v>
      </c>
      <c r="M468" s="216">
        <f ca="1">'A1'!H21+$C468*('A1'!H19-'A1'!H21)</f>
        <v>0.31999030280945123</v>
      </c>
      <c r="N468" s="216">
        <f ca="1">'A1'!I21+$C468*('A1'!I19-'A1'!I21)</f>
        <v>0.31499030280945123</v>
      </c>
      <c r="O468" s="216">
        <f ca="1">'A1'!J21+$C468*('A1'!J19-'A1'!J21)</f>
        <v>0.30999030280945122</v>
      </c>
      <c r="P468" s="216">
        <f ca="1">'A1'!F28+$C468*('A1'!F26-'A1'!F28)</f>
        <v>0.44235008906160334</v>
      </c>
      <c r="Q468" s="216">
        <f ca="1">'A1'!G28+$C468*('A1'!G26-'A1'!G28)</f>
        <v>0.43323016031088596</v>
      </c>
      <c r="R468" s="216">
        <f ca="1">'A1'!H28+$C468*('A1'!H26-'A1'!H28)</f>
        <v>0.42264021374784794</v>
      </c>
      <c r="S468" s="216">
        <f ca="1">'A1'!I28+$C468*('A1'!I26-'A1'!I28)</f>
        <v>0.41911023156016863</v>
      </c>
      <c r="T468" s="216">
        <f ca="1">'A1'!J28+$C468*('A1'!J26-'A1'!J28)</f>
        <v>0.41558024937248927</v>
      </c>
      <c r="U468" s="217">
        <f t="shared" ca="1" si="88"/>
        <v>1391.1441742407637</v>
      </c>
      <c r="V468" s="217">
        <f t="shared" ca="1" si="89"/>
        <v>1758.5930101364042</v>
      </c>
      <c r="W468" s="217">
        <f t="shared" ca="1" si="90"/>
        <v>2201.6858094724307</v>
      </c>
      <c r="X468" s="217">
        <f t="shared" ca="1" si="91"/>
        <v>2532.9198881416355</v>
      </c>
      <c r="Y468" s="217">
        <f t="shared" ca="1" si="92"/>
        <v>2874.075918945297</v>
      </c>
      <c r="Z468" s="217">
        <f ca="1">F468*('A1'!F35+$C468*('A1'!F33-'A1'!F35))</f>
        <v>362.88821009322191</v>
      </c>
      <c r="AA468" s="217">
        <f ca="1">G468*('A1'!G35+$C468*('A1'!G33-'A1'!G35))</f>
        <v>411.62806150035726</v>
      </c>
      <c r="AB468" s="217">
        <f ca="1">H468*('A1'!H35+$C468*('A1'!H33-'A1'!H35))</f>
        <v>446.83985572547687</v>
      </c>
      <c r="AC468" s="217">
        <f ca="1">I468*('A1'!I35+$C468*('A1'!I33-'A1'!I35))</f>
        <v>471.79697862010545</v>
      </c>
      <c r="AD468" s="217">
        <f ca="1">J468*('A1'!J35+$C468*('A1'!J33-'A1'!J35))</f>
        <v>497.75708921625193</v>
      </c>
      <c r="AE468" s="217">
        <f ca="1">F468*('A1'!F43+$C468*('A1'!F41-'A1'!F43))</f>
        <v>616.14550140395818</v>
      </c>
      <c r="AF468" s="217">
        <f ca="1">G468*('A1'!G43+$C468*('A1'!G41-'A1'!G43))</f>
        <v>676.48206949023199</v>
      </c>
      <c r="AG468" s="217">
        <f ca="1">H468*('A1'!H43+$C468*('A1'!H41-'A1'!H43))</f>
        <v>686.84766273711205</v>
      </c>
      <c r="AH468" s="217">
        <f ca="1">I468*('A1'!I43+$C468*('A1'!I41-'A1'!I43))</f>
        <v>669.57357110763064</v>
      </c>
      <c r="AI468" s="217">
        <f ca="1">J468*('A1'!J43+$C468*('A1'!J41-'A1'!J43))</f>
        <v>683.77784016122951</v>
      </c>
      <c r="AJ468" s="217">
        <f ca="1">(U468-Z468)*DCF!$H$40</f>
        <v>248.8379433237051</v>
      </c>
      <c r="AK468" s="217">
        <f ca="1">(V468-AA468)*DCF!$H$40</f>
        <v>325.96551756992335</v>
      </c>
      <c r="AL468" s="217">
        <f ca="1">(W468-AB468)*DCF!$H$40</f>
        <v>424.67272080676281</v>
      </c>
      <c r="AM468" s="217">
        <f ca="1">(X468-AC468)*DCF!$H$40</f>
        <v>498.79174410421024</v>
      </c>
      <c r="AN468" s="217">
        <f ca="1">(Y468-AD468)*DCF!$H$40</f>
        <v>575.06915679442886</v>
      </c>
      <c r="AO468" s="217">
        <f ca="1">(F468-DCF!$H$7)*DCF!$H$41</f>
        <v>351.93688546574998</v>
      </c>
      <c r="AP468" s="217">
        <f ca="1">(G468-F468)*DCF!$H$41</f>
        <v>353.77345777859244</v>
      </c>
      <c r="AQ468" s="217">
        <f ca="1">(H468-G468)*DCF!$H$41</f>
        <v>352.49658664134796</v>
      </c>
      <c r="AR468" s="217">
        <f ca="1">(I468-H468)*DCF!$H$41</f>
        <v>322.30814546156313</v>
      </c>
      <c r="AS468" s="217">
        <f ca="1">(J468-I468)*DCF!$H$41</f>
        <v>314.26931891583848</v>
      </c>
      <c r="AT468" s="217">
        <f ca="1">(U468-Z468)*(1-DCF!$H$40)+Z468-AE468-AO468</f>
        <v>174.2238440473505</v>
      </c>
      <c r="AU468" s="217">
        <f ca="1">(V468-AA468)*(1-DCF!$H$40)+AA468-AF468-AP468</f>
        <v>402.37196529765646</v>
      </c>
      <c r="AV468" s="217">
        <f ca="1">(W468-AB468)*(1-DCF!$H$40)+AB468-AG468-AQ468</f>
        <v>737.66883928720813</v>
      </c>
      <c r="AW468" s="217">
        <f ca="1">(X468-AC468)*(1-DCF!$H$40)+AC468-AH468-AR468</f>
        <v>1042.2464274682313</v>
      </c>
      <c r="AX468" s="217">
        <f ca="1">(Y468-AD468)*(1-DCF!$H$40)+AD468-AI468-AS468</f>
        <v>1300.9596030737998</v>
      </c>
      <c r="AY468" s="218">
        <f t="shared" ca="1" si="93"/>
        <v>0.10655457943844839</v>
      </c>
      <c r="AZ468" s="219">
        <f t="shared" ca="1" si="94"/>
        <v>12.810915887689676</v>
      </c>
      <c r="BA468" s="217">
        <f ca="1">SUMPRODUCT(AT468:AX468,(1+$AY468)^(-{1,2,3,4,5}))</f>
        <v>2509.7908615967522</v>
      </c>
      <c r="BB468" s="217">
        <f t="shared" ca="1" si="95"/>
        <v>36819.54485244261</v>
      </c>
      <c r="BC468" s="217">
        <f t="shared" ca="1" si="96"/>
        <v>22192.908188014553</v>
      </c>
      <c r="BD468" s="217">
        <f t="shared" ca="1" si="97"/>
        <v>24702.699049611307</v>
      </c>
      <c r="BE468" s="217">
        <f ca="1">BD468-(DCF!$J$48-DCF!$J$51)</f>
        <v>24140.559049611307</v>
      </c>
      <c r="BF468" s="220">
        <f ca="1">BE468/DCF!$J$55</f>
        <v>974.20738531336747</v>
      </c>
    </row>
    <row r="469" spans="1:58" ht="15" customHeight="1">
      <c r="A469">
        <v>443</v>
      </c>
      <c r="B469" s="215">
        <f t="shared" ca="1" si="84"/>
        <v>0.87379974086212786</v>
      </c>
      <c r="C469" s="216">
        <f t="shared" ca="1" si="85"/>
        <v>0.74880260835562784</v>
      </c>
      <c r="D469" s="215">
        <f t="shared" ca="1" si="86"/>
        <v>0.54746045647830155</v>
      </c>
      <c r="E469" s="216">
        <f t="shared" ca="1" si="87"/>
        <v>0.52432177707945338</v>
      </c>
      <c r="F469" s="217">
        <f ca="1">DCF!$H$7*(1+('A1'!F14+$C469*('A1'!F12-'A1'!F14)))</f>
        <v>6451.4753750247019</v>
      </c>
      <c r="G469" s="217">
        <f ca="1">F469*(1+('A1'!G14+$C469*('A1'!G12-'A1'!G14)))</f>
        <v>7563.1961358102735</v>
      </c>
      <c r="H469" s="217">
        <f ca="1">G469*(1+('A1'!H14+$C469*('A1'!H12-'A1'!H14)))</f>
        <v>8677.5902718207799</v>
      </c>
      <c r="I469" s="217">
        <f ca="1">H469*(1+('A1'!I14+$C469*('A1'!I12-'A1'!I14)))</f>
        <v>9696.2719860920915</v>
      </c>
      <c r="J469" s="217">
        <f ca="1">I469*(1+('A1'!J14+$C469*('A1'!J12-'A1'!J14)))</f>
        <v>10689.327148212491</v>
      </c>
      <c r="K469" s="216">
        <f ca="1">'A1'!F21+$C469*('A1'!F19-'A1'!F21)</f>
        <v>0.3388158565404405</v>
      </c>
      <c r="L469" s="216">
        <f ca="1">'A1'!G21+$C469*('A1'!G19-'A1'!G21)</f>
        <v>0.32883980437332794</v>
      </c>
      <c r="M469" s="216">
        <f ca="1">'A1'!H21+$C469*('A1'!H19-'A1'!H21)</f>
        <v>0.31635177828977162</v>
      </c>
      <c r="N469" s="216">
        <f ca="1">'A1'!I21+$C469*('A1'!I19-'A1'!I21)</f>
        <v>0.31135177828977162</v>
      </c>
      <c r="O469" s="216">
        <f ca="1">'A1'!J21+$C469*('A1'!J19-'A1'!J21)</f>
        <v>0.30635177828977161</v>
      </c>
      <c r="P469" s="216">
        <f ca="1">'A1'!F28+$C469*('A1'!F26-'A1'!F28)</f>
        <v>0.44127993479110933</v>
      </c>
      <c r="Q469" s="216">
        <f ca="1">'A1'!G28+$C469*('A1'!G26-'A1'!G28)</f>
        <v>0.43130388262399677</v>
      </c>
      <c r="R469" s="216">
        <f ca="1">'A1'!H28+$C469*('A1'!H26-'A1'!H28)</f>
        <v>0.42007184349866233</v>
      </c>
      <c r="S469" s="216">
        <f ca="1">'A1'!I28+$C469*('A1'!I26-'A1'!I28)</f>
        <v>0.41632783045688421</v>
      </c>
      <c r="T469" s="216">
        <f ca="1">'A1'!J28+$C469*('A1'!J26-'A1'!J28)</f>
        <v>0.41258381741510608</v>
      </c>
      <c r="U469" s="217">
        <f t="shared" ca="1" si="88"/>
        <v>1418.7065870888002</v>
      </c>
      <c r="V469" s="217">
        <f t="shared" ca="1" si="89"/>
        <v>1814.0803396515332</v>
      </c>
      <c r="W469" s="217">
        <f t="shared" ca="1" si="90"/>
        <v>2287.2078154504406</v>
      </c>
      <c r="X469" s="217">
        <f t="shared" ca="1" si="91"/>
        <v>2640.4925809514384</v>
      </c>
      <c r="Y469" s="217">
        <f t="shared" ca="1" si="92"/>
        <v>3004.3893672280228</v>
      </c>
      <c r="Z469" s="217">
        <f ca="1">F469*('A1'!F35+$C469*('A1'!F33-'A1'!F35))</f>
        <v>362.93411455867908</v>
      </c>
      <c r="AA469" s="217">
        <f ca="1">G469*('A1'!G35+$C469*('A1'!G33-'A1'!G35))</f>
        <v>412.28475048023756</v>
      </c>
      <c r="AB469" s="217">
        <f ca="1">H469*('A1'!H35+$C469*('A1'!H33-'A1'!H35))</f>
        <v>449.17959178165773</v>
      </c>
      <c r="AC469" s="217">
        <f ca="1">I469*('A1'!I35+$C469*('A1'!I33-'A1'!I35))</f>
        <v>475.25665013920502</v>
      </c>
      <c r="AD469" s="217">
        <f ca="1">J469*('A1'!J35+$C469*('A1'!J33-'A1'!J35))</f>
        <v>502.55196769812187</v>
      </c>
      <c r="AE469" s="217">
        <f ca="1">F469*('A1'!F43+$C469*('A1'!F41-'A1'!F43))</f>
        <v>613.04465948150516</v>
      </c>
      <c r="AF469" s="217">
        <f ca="1">G469*('A1'!G43+$C469*('A1'!G41-'A1'!G43))</f>
        <v>671.5506208281837</v>
      </c>
      <c r="AG469" s="217">
        <f ca="1">H469*('A1'!H43+$C469*('A1'!H41-'A1'!H43))</f>
        <v>683.72390049885325</v>
      </c>
      <c r="AH469" s="217">
        <f ca="1">I469*('A1'!I43+$C469*('A1'!I41-'A1'!I43))</f>
        <v>667.02505727085111</v>
      </c>
      <c r="AI469" s="217">
        <f ca="1">J469*('A1'!J43+$C469*('A1'!J41-'A1'!J43))</f>
        <v>681.89258158393932</v>
      </c>
      <c r="AJ469" s="217">
        <f ca="1">(U469-Z469)*DCF!$H$40</f>
        <v>255.49693835228931</v>
      </c>
      <c r="AK469" s="217">
        <f ca="1">(V469-AA469)*DCF!$H$40</f>
        <v>339.23453257945351</v>
      </c>
      <c r="AL469" s="217">
        <f ca="1">(W469-AB469)*DCF!$H$40</f>
        <v>444.80283012784543</v>
      </c>
      <c r="AM469" s="217">
        <f ca="1">(X469-AC469)*DCF!$H$40</f>
        <v>523.98709525656045</v>
      </c>
      <c r="AN469" s="217">
        <f ca="1">(Y469-AD469)*DCF!$H$40</f>
        <v>605.44465068623595</v>
      </c>
      <c r="AO469" s="217">
        <f ca="1">(F469-DCF!$H$7)*DCF!$H$41</f>
        <v>360.32078222522966</v>
      </c>
      <c r="AP469" s="217">
        <f ca="1">(G469-F469)*DCF!$H$41</f>
        <v>368.91052120416686</v>
      </c>
      <c r="AQ469" s="217">
        <f ca="1">(H469-G469)*DCF!$H$41</f>
        <v>369.797647074613</v>
      </c>
      <c r="AR469" s="217">
        <f ca="1">(I469-H469)*DCF!$H$41</f>
        <v>338.03668637746023</v>
      </c>
      <c r="AS469" s="217">
        <f ca="1">(J469-I469)*DCF!$H$41</f>
        <v>329.53283806938475</v>
      </c>
      <c r="AT469" s="217">
        <f ca="1">(U469-Z469)*(1-DCF!$H$40)+Z469-AE469-AO469</f>
        <v>189.84420702977604</v>
      </c>
      <c r="AU469" s="217">
        <f ca="1">(V469-AA469)*(1-DCF!$H$40)+AA469-AF469-AP469</f>
        <v>434.3846650397291</v>
      </c>
      <c r="AV469" s="217">
        <f ca="1">(W469-AB469)*(1-DCF!$H$40)+AB469-AG469-AQ469</f>
        <v>788.88343774912892</v>
      </c>
      <c r="AW469" s="217">
        <f ca="1">(X469-AC469)*(1-DCF!$H$40)+AC469-AH469-AR469</f>
        <v>1111.4437420465665</v>
      </c>
      <c r="AX469" s="217">
        <f ca="1">(Y469-AD469)*(1-DCF!$H$40)+AD469-AI469-AS469</f>
        <v>1387.5192968884628</v>
      </c>
      <c r="AY469" s="218">
        <f t="shared" ca="1" si="93"/>
        <v>0.10298643554158907</v>
      </c>
      <c r="AZ469" s="219">
        <f t="shared" ca="1" si="94"/>
        <v>12.097287108317813</v>
      </c>
      <c r="BA469" s="217">
        <f ca="1">SUMPRODUCT(AT469:AX469,(1+$AY469)^(-{1,2,3,4,5}))</f>
        <v>2717.9535228844702</v>
      </c>
      <c r="BB469" s="217">
        <f t="shared" ca="1" si="95"/>
        <v>36344.960760534676</v>
      </c>
      <c r="BC469" s="217">
        <f t="shared" ca="1" si="96"/>
        <v>22263.495214654613</v>
      </c>
      <c r="BD469" s="217">
        <f t="shared" ca="1" si="97"/>
        <v>24981.448737539082</v>
      </c>
      <c r="BE469" s="217">
        <f ca="1">BD469-(DCF!$J$48-DCF!$J$51)</f>
        <v>24419.308737539082</v>
      </c>
      <c r="BF469" s="220">
        <f ca="1">BE469/DCF!$J$55</f>
        <v>985.45650361567982</v>
      </c>
    </row>
    <row r="470" spans="1:58" ht="15" customHeight="1">
      <c r="A470">
        <v>444</v>
      </c>
      <c r="B470" s="215">
        <f t="shared" ca="1" si="84"/>
        <v>5.0810507498718849E-2</v>
      </c>
      <c r="C470" s="216">
        <f t="shared" ca="1" si="85"/>
        <v>0.15939025613054089</v>
      </c>
      <c r="D470" s="215">
        <f t="shared" ca="1" si="86"/>
        <v>0.74299055613381615</v>
      </c>
      <c r="E470" s="216">
        <f t="shared" ca="1" si="87"/>
        <v>0.64152444723092772</v>
      </c>
      <c r="F470" s="217">
        <f ca="1">DCF!$H$7*(1+('A1'!F14+$C470*('A1'!F12-'A1'!F14)))</f>
        <v>6103.5921807294708</v>
      </c>
      <c r="G470" s="217">
        <f ca="1">F470*(1+('A1'!G14+$C470*('A1'!G12-'A1'!G14)))</f>
        <v>6615.7356797236635</v>
      </c>
      <c r="H470" s="217">
        <f ca="1">G470*(1+('A1'!H14+$C470*('A1'!H12-'A1'!H14)))</f>
        <v>7083.6053582926515</v>
      </c>
      <c r="I470" s="217">
        <f ca="1">H470*(1+('A1'!I14+$C470*('A1'!I12-'A1'!I14)))</f>
        <v>7539.4008167220181</v>
      </c>
      <c r="J470" s="217">
        <f ca="1">I470*(1+('A1'!J14+$C470*('A1'!J12-'A1'!J14)))</f>
        <v>8000.4903494654882</v>
      </c>
      <c r="K470" s="216">
        <f ca="1">'A1'!F21+$C470*('A1'!F19-'A1'!F21)</f>
        <v>0.37123353591282027</v>
      </c>
      <c r="L470" s="216">
        <f ca="1">'A1'!G21+$C470*('A1'!G19-'A1'!G21)</f>
        <v>0.37304573079020942</v>
      </c>
      <c r="M470" s="216">
        <f ca="1">'A1'!H21+$C470*('A1'!H19-'A1'!H21)</f>
        <v>0.36645182822890404</v>
      </c>
      <c r="N470" s="216">
        <f ca="1">'A1'!I21+$C470*('A1'!I19-'A1'!I21)</f>
        <v>0.36145182822890404</v>
      </c>
      <c r="O470" s="216">
        <f ca="1">'A1'!J21+$C470*('A1'!J19-'A1'!J21)</f>
        <v>0.35645182822890403</v>
      </c>
      <c r="P470" s="216">
        <f ca="1">'A1'!F28+$C470*('A1'!F26-'A1'!F28)</f>
        <v>0.45601524359673651</v>
      </c>
      <c r="Q470" s="216">
        <f ca="1">'A1'!G28+$C470*('A1'!G26-'A1'!G28)</f>
        <v>0.45782743847412566</v>
      </c>
      <c r="R470" s="216">
        <f ca="1">'A1'!H28+$C470*('A1'!H26-'A1'!H28)</f>
        <v>0.45543658463216757</v>
      </c>
      <c r="S470" s="216">
        <f ca="1">'A1'!I28+$C470*('A1'!I26-'A1'!I28)</f>
        <v>0.45463963335151486</v>
      </c>
      <c r="T470" s="216">
        <f ca="1">'A1'!J28+$C470*('A1'!J26-'A1'!J28)</f>
        <v>0.45384268207086215</v>
      </c>
      <c r="U470" s="217">
        <f t="shared" ca="1" si="88"/>
        <v>1054.4029985969421</v>
      </c>
      <c r="V470" s="217">
        <f t="shared" ca="1" si="89"/>
        <v>1118.8984084965232</v>
      </c>
      <c r="W470" s="217">
        <f t="shared" ca="1" si="90"/>
        <v>1261.672193031322</v>
      </c>
      <c r="X470" s="217">
        <f t="shared" ca="1" si="91"/>
        <v>1386.560184762742</v>
      </c>
      <c r="Y470" s="217">
        <f t="shared" ca="1" si="92"/>
        <v>1517.7369395873457</v>
      </c>
      <c r="Z470" s="217">
        <f ca="1">F470*('A1'!F35+$C470*('A1'!F33-'A1'!F35))</f>
        <v>361.35126523875402</v>
      </c>
      <c r="AA470" s="217">
        <f ca="1">G470*('A1'!G35+$C470*('A1'!G33-'A1'!G35))</f>
        <v>399.630774098036</v>
      </c>
      <c r="AB470" s="217">
        <f ca="1">H470*('A1'!H35+$C470*('A1'!H33-'A1'!H35))</f>
        <v>412.59668710131376</v>
      </c>
      <c r="AC470" s="217">
        <f ca="1">I470*('A1'!I35+$C470*('A1'!I33-'A1'!I35))</f>
        <v>422.86476304289948</v>
      </c>
      <c r="AD470" s="217">
        <f ca="1">J470*('A1'!J35+$C470*('A1'!J33-'A1'!J35))</f>
        <v>432.72505709841266</v>
      </c>
      <c r="AE470" s="217">
        <f ca="1">F470*('A1'!F43+$C470*('A1'!F41-'A1'!F43))</f>
        <v>651.93807746018513</v>
      </c>
      <c r="AF470" s="217">
        <f ca="1">G470*('A1'!G43+$C470*('A1'!G41-'A1'!G43))</f>
        <v>723.90267001131247</v>
      </c>
      <c r="AG470" s="217">
        <f ca="1">H470*('A1'!H43+$C470*('A1'!H41-'A1'!H43))</f>
        <v>704.26154408722061</v>
      </c>
      <c r="AH470" s="217">
        <f ca="1">I470*('A1'!I43+$C470*('A1'!I41-'A1'!I43))</f>
        <v>674.18333163490706</v>
      </c>
      <c r="AI470" s="217">
        <f ca="1">J470*('A1'!J43+$C470*('A1'!J41-'A1'!J43))</f>
        <v>675.41212424290109</v>
      </c>
      <c r="AJ470" s="217">
        <f ca="1">(U470-Z470)*DCF!$H$40</f>
        <v>167.71851947268152</v>
      </c>
      <c r="AK470" s="217">
        <f ca="1">(V470-AA470)*DCF!$H$40</f>
        <v>174.06276752443389</v>
      </c>
      <c r="AL470" s="217">
        <f ca="1">(W470-AB470)*DCF!$H$40</f>
        <v>205.47627243506196</v>
      </c>
      <c r="AM470" s="217">
        <f ca="1">(X470-AC470)*DCF!$H$40</f>
        <v>233.21429205620186</v>
      </c>
      <c r="AN470" s="217">
        <f ca="1">(Y470-AD470)*DCF!$H$40</f>
        <v>262.57287556232177</v>
      </c>
      <c r="AO470" s="217">
        <f ca="1">(F470-DCF!$H$7)*DCF!$H$41</f>
        <v>244.8801292730106</v>
      </c>
      <c r="AP470" s="217">
        <f ca="1">(G470-F470)*DCF!$H$41</f>
        <v>169.94836456212863</v>
      </c>
      <c r="AQ470" s="217">
        <f ca="1">(H470-G470)*DCF!$H$41</f>
        <v>155.25665532642043</v>
      </c>
      <c r="AR470" s="217">
        <f ca="1">(I470-H470)*DCF!$H$41</f>
        <v>151.2499775688745</v>
      </c>
      <c r="AS470" s="217">
        <f ca="1">(J470-I470)*DCF!$H$41</f>
        <v>153.00674939809662</v>
      </c>
      <c r="AT470" s="217">
        <f ca="1">(U470-Z470)*(1-DCF!$H$40)+Z470-AE470-AO470</f>
        <v>-10.133727608935089</v>
      </c>
      <c r="AU470" s="217">
        <f ca="1">(V470-AA470)*(1-DCF!$H$40)+AA470-AF470-AP470</f>
        <v>50.984606398648225</v>
      </c>
      <c r="AV470" s="217">
        <f ca="1">(W470-AB470)*(1-DCF!$H$40)+AB470-AG470-AQ470</f>
        <v>196.6777211826188</v>
      </c>
      <c r="AW470" s="217">
        <f ca="1">(X470-AC470)*(1-DCF!$H$40)+AC470-AH470-AR470</f>
        <v>327.91258350275854</v>
      </c>
      <c r="AX470" s="217">
        <f ca="1">(Y470-AD470)*(1-DCF!$H$40)+AD470-AI470-AS470</f>
        <v>426.74519038402616</v>
      </c>
      <c r="AY470" s="218">
        <f t="shared" ca="1" si="93"/>
        <v>0.10533048894461855</v>
      </c>
      <c r="AZ470" s="219">
        <f t="shared" ca="1" si="94"/>
        <v>12.566097788923711</v>
      </c>
      <c r="BA470" s="217">
        <f ca="1">SUMPRODUCT(AT470:AX470,(1+$AY470)^(-{1,2,3,4,5}))</f>
        <v>656.52864655464396</v>
      </c>
      <c r="BB470" s="217">
        <f t="shared" ca="1" si="95"/>
        <v>19072.030800716384</v>
      </c>
      <c r="BC470" s="217">
        <f t="shared" ca="1" si="96"/>
        <v>11559.423936267865</v>
      </c>
      <c r="BD470" s="217">
        <f t="shared" ca="1" si="97"/>
        <v>12215.952582822509</v>
      </c>
      <c r="BE470" s="217">
        <f ca="1">BD470-(DCF!$J$48-DCF!$J$51)</f>
        <v>11653.812582822509</v>
      </c>
      <c r="BF470" s="220">
        <f ca="1">BE470/DCF!$J$55</f>
        <v>470.29690828250887</v>
      </c>
    </row>
    <row r="471" spans="1:58" ht="15" customHeight="1">
      <c r="A471">
        <v>445</v>
      </c>
      <c r="B471" s="215">
        <f t="shared" ca="1" si="84"/>
        <v>0.45995071410455113</v>
      </c>
      <c r="C471" s="216">
        <f t="shared" ca="1" si="85"/>
        <v>0.47955745959402568</v>
      </c>
      <c r="D471" s="215">
        <f t="shared" ca="1" si="86"/>
        <v>0.48623333756419185</v>
      </c>
      <c r="E471" s="216">
        <f t="shared" ca="1" si="87"/>
        <v>0.49306862482021296</v>
      </c>
      <c r="F471" s="217">
        <f ca="1">DCF!$H$7*(1+('A1'!F14+$C471*('A1'!F12-'A1'!F14)))</f>
        <v>6292.5613956245697</v>
      </c>
      <c r="G471" s="217">
        <f ca="1">F471*(1+('A1'!G14+$C471*('A1'!G12-'A1'!G14)))</f>
        <v>7122.7617929458174</v>
      </c>
      <c r="H471" s="217">
        <f ca="1">G471*(1+('A1'!H14+$C471*('A1'!H12-'A1'!H14)))</f>
        <v>7922.950444186511</v>
      </c>
      <c r="I471" s="217">
        <f ca="1">H471*(1+('A1'!I14+$C471*('A1'!I12-'A1'!I14)))</f>
        <v>8661.0538652711457</v>
      </c>
      <c r="J471" s="217">
        <f ca="1">I471*(1+('A1'!J14+$C471*('A1'!J12-'A1'!J14)))</f>
        <v>9384.8496677672538</v>
      </c>
      <c r="K471" s="216">
        <f ca="1">'A1'!F21+$C471*('A1'!F19-'A1'!F21)</f>
        <v>0.3536243397223286</v>
      </c>
      <c r="L471" s="216">
        <f ca="1">'A1'!G21+$C471*('A1'!G19-'A1'!G21)</f>
        <v>0.34903319053044807</v>
      </c>
      <c r="M471" s="216">
        <f ca="1">'A1'!H21+$C471*('A1'!H19-'A1'!H21)</f>
        <v>0.3392376159345078</v>
      </c>
      <c r="N471" s="216">
        <f ca="1">'A1'!I21+$C471*('A1'!I19-'A1'!I21)</f>
        <v>0.33423761593450779</v>
      </c>
      <c r="O471" s="216">
        <f ca="1">'A1'!J21+$C471*('A1'!J19-'A1'!J21)</f>
        <v>0.32923761593450779</v>
      </c>
      <c r="P471" s="216">
        <f ca="1">'A1'!F28+$C471*('A1'!F26-'A1'!F28)</f>
        <v>0.44801106351014935</v>
      </c>
      <c r="Q471" s="216">
        <f ca="1">'A1'!G28+$C471*('A1'!G26-'A1'!G28)</f>
        <v>0.44341991431826883</v>
      </c>
      <c r="R471" s="216">
        <f ca="1">'A1'!H28+$C471*('A1'!H26-'A1'!H28)</f>
        <v>0.43622655242435848</v>
      </c>
      <c r="S471" s="216">
        <f ca="1">'A1'!I28+$C471*('A1'!I26-'A1'!I28)</f>
        <v>0.43382876512638835</v>
      </c>
      <c r="T471" s="216">
        <f ca="1">'A1'!J28+$C471*('A1'!J26-'A1'!J28)</f>
        <v>0.43143097782841822</v>
      </c>
      <c r="U471" s="217">
        <f t="shared" ca="1" si="88"/>
        <v>1248.2214038779432</v>
      </c>
      <c r="V471" s="217">
        <f t="shared" ca="1" si="89"/>
        <v>1478.3070950280912</v>
      </c>
      <c r="W471" s="217">
        <f t="shared" ca="1" si="90"/>
        <v>1778.9862670369077</v>
      </c>
      <c r="X471" s="217">
        <f t="shared" ca="1" si="91"/>
        <v>2008.789566798851</v>
      </c>
      <c r="Y471" s="217">
        <f t="shared" ca="1" si="92"/>
        <v>2246.0892683102729</v>
      </c>
      <c r="Z471" s="217">
        <f ca="1">F471*('A1'!F35+$C471*('A1'!F33-'A1'!F35))</f>
        <v>362.46545995134841</v>
      </c>
      <c r="AA471" s="217">
        <f ca="1">G471*('A1'!G35+$C471*('A1'!G33-'A1'!G35))</f>
        <v>407.45349565545581</v>
      </c>
      <c r="AB471" s="217">
        <f ca="1">H471*('A1'!H35+$C471*('A1'!H33-'A1'!H35))</f>
        <v>433.58241678865284</v>
      </c>
      <c r="AC471" s="217">
        <f ca="1">I471*('A1'!I35+$C471*('A1'!I33-'A1'!I35))</f>
        <v>452.49944831728908</v>
      </c>
      <c r="AD471" s="217">
        <f ca="1">J471*('A1'!J35+$C471*('A1'!J33-'A1'!J35))</f>
        <v>471.54468541081064</v>
      </c>
      <c r="AE471" s="217">
        <f ca="1">F471*('A1'!F43+$C471*('A1'!F41-'A1'!F43))</f>
        <v>631.82885837419951</v>
      </c>
      <c r="AF471" s="217">
        <f ca="1">G471*('A1'!G43+$C471*('A1'!G41-'A1'!G43))</f>
        <v>699.56553191362207</v>
      </c>
      <c r="AG471" s="217">
        <f ca="1">H471*('A1'!H43+$C471*('A1'!H41-'A1'!H43))</f>
        <v>698.9269470769633</v>
      </c>
      <c r="AH471" s="217">
        <f ca="1">I471*('A1'!I43+$C471*('A1'!I41-'A1'!I43))</f>
        <v>677.42856258448319</v>
      </c>
      <c r="AI471" s="217">
        <f ca="1">J471*('A1'!J43+$C471*('A1'!J41-'A1'!J43))</f>
        <v>687.11635681193229</v>
      </c>
      <c r="AJ471" s="217">
        <f ca="1">(U471-Z471)*DCF!$H$40</f>
        <v>214.35293843023592</v>
      </c>
      <c r="AK471" s="217">
        <f ca="1">(V471-AA471)*DCF!$H$40</f>
        <v>259.1465710481778</v>
      </c>
      <c r="AL471" s="217">
        <f ca="1">(W471-AB471)*DCF!$H$40</f>
        <v>325.5877317600777</v>
      </c>
      <c r="AM471" s="217">
        <f ca="1">(X471-AC471)*DCF!$H$40</f>
        <v>376.62220867253797</v>
      </c>
      <c r="AN471" s="217">
        <f ca="1">(Y471-AD471)*DCF!$H$40</f>
        <v>429.43978906166984</v>
      </c>
      <c r="AO471" s="217">
        <f ca="1">(F471-DCF!$H$7)*DCF!$H$41</f>
        <v>307.58718127519887</v>
      </c>
      <c r="AP471" s="217">
        <f ca="1">(G471-F471)*DCF!$H$41</f>
        <v>275.49153715836837</v>
      </c>
      <c r="AQ471" s="217">
        <f ca="1">(H471-G471)*DCF!$H$41</f>
        <v>265.53251752019884</v>
      </c>
      <c r="AR471" s="217">
        <f ca="1">(I471-H471)*DCF!$H$41</f>
        <v>244.93031647848412</v>
      </c>
      <c r="AS471" s="217">
        <f ca="1">(J471-I471)*DCF!$H$41</f>
        <v>240.18251359770133</v>
      </c>
      <c r="AT471" s="217">
        <f ca="1">(U471-Z471)*(1-DCF!$H$40)+Z471-AE471-AO471</f>
        <v>94.452425798309037</v>
      </c>
      <c r="AU471" s="217">
        <f ca="1">(V471-AA471)*(1-DCF!$H$40)+AA471-AF471-AP471</f>
        <v>244.10345490792304</v>
      </c>
      <c r="AV471" s="217">
        <f ca="1">(W471-AB471)*(1-DCF!$H$40)+AB471-AG471-AQ471</f>
        <v>488.93907067966785</v>
      </c>
      <c r="AW471" s="217">
        <f ca="1">(X471-AC471)*(1-DCF!$H$40)+AC471-AH471-AR471</f>
        <v>709.80847906334577</v>
      </c>
      <c r="AX471" s="217">
        <f ca="1">(Y471-AD471)*(1-DCF!$H$40)+AD471-AI471-AS471</f>
        <v>889.35060883896938</v>
      </c>
      <c r="AY471" s="218">
        <f t="shared" ca="1" si="93"/>
        <v>0.10236137249640426</v>
      </c>
      <c r="AZ471" s="219">
        <f t="shared" ca="1" si="94"/>
        <v>11.972274499280852</v>
      </c>
      <c r="BA471" s="217">
        <f ca="1">SUMPRODUCT(AT471:AX471,(1+$AY471)^(-{1,2,3,4,5}))</f>
        <v>1678.5440049339791</v>
      </c>
      <c r="BB471" s="217">
        <f t="shared" ca="1" si="95"/>
        <v>26890.797270099469</v>
      </c>
      <c r="BC471" s="217">
        <f t="shared" ca="1" si="96"/>
        <v>16518.999662686318</v>
      </c>
      <c r="BD471" s="217">
        <f t="shared" ca="1" si="97"/>
        <v>18197.543667620295</v>
      </c>
      <c r="BE471" s="217">
        <f ca="1">BD471-(DCF!$J$48-DCF!$J$51)</f>
        <v>17635.403667620296</v>
      </c>
      <c r="BF471" s="220">
        <f ca="1">BE471/DCF!$J$55</f>
        <v>711.68776417606489</v>
      </c>
    </row>
    <row r="472" spans="1:58" ht="15" customHeight="1">
      <c r="A472">
        <v>446</v>
      </c>
      <c r="B472" s="215">
        <f t="shared" ca="1" si="84"/>
        <v>0.2778655270353213</v>
      </c>
      <c r="C472" s="216">
        <f t="shared" ca="1" si="85"/>
        <v>0.37273685559340741</v>
      </c>
      <c r="D472" s="215">
        <f t="shared" ca="1" si="86"/>
        <v>0.84552339514199537</v>
      </c>
      <c r="E472" s="216">
        <f t="shared" ca="1" si="87"/>
        <v>0.72208220202908502</v>
      </c>
      <c r="F472" s="217">
        <f ca="1">DCF!$H$7*(1+('A1'!F14+$C472*('A1'!F12-'A1'!F14)))</f>
        <v>6229.5136960030841</v>
      </c>
      <c r="G472" s="217">
        <f ca="1">F472*(1+('A1'!G14+$C472*('A1'!G12-'A1'!G14)))</f>
        <v>6951.5799198019076</v>
      </c>
      <c r="H472" s="217">
        <f ca="1">G472*(1+('A1'!H14+$C472*('A1'!H12-'A1'!H14)))</f>
        <v>7636.003221084723</v>
      </c>
      <c r="I472" s="217">
        <f ca="1">H472*(1+('A1'!I14+$C472*('A1'!I12-'A1'!I14)))</f>
        <v>8273.9631668325019</v>
      </c>
      <c r="J472" s="217">
        <f ca="1">I472*(1+('A1'!J14+$C472*('A1'!J12-'A1'!J14)))</f>
        <v>8903.5420961611835</v>
      </c>
      <c r="K472" s="216">
        <f ca="1">'A1'!F21+$C472*('A1'!F19-'A1'!F21)</f>
        <v>0.35949947294236262</v>
      </c>
      <c r="L472" s="216">
        <f ca="1">'A1'!G21+$C472*('A1'!G19-'A1'!G21)</f>
        <v>0.35704473583049445</v>
      </c>
      <c r="M472" s="216">
        <f ca="1">'A1'!H21+$C472*('A1'!H19-'A1'!H21)</f>
        <v>0.34831736727456036</v>
      </c>
      <c r="N472" s="216">
        <f ca="1">'A1'!I21+$C472*('A1'!I19-'A1'!I21)</f>
        <v>0.34331736727456036</v>
      </c>
      <c r="O472" s="216">
        <f ca="1">'A1'!J21+$C472*('A1'!J19-'A1'!J21)</f>
        <v>0.33831736727456035</v>
      </c>
      <c r="P472" s="216">
        <f ca="1">'A1'!F28+$C472*('A1'!F26-'A1'!F28)</f>
        <v>0.45068157861016483</v>
      </c>
      <c r="Q472" s="216">
        <f ca="1">'A1'!G28+$C472*('A1'!G26-'A1'!G28)</f>
        <v>0.44822684149829667</v>
      </c>
      <c r="R472" s="216">
        <f ca="1">'A1'!H28+$C472*('A1'!H26-'A1'!H28)</f>
        <v>0.44263578866439557</v>
      </c>
      <c r="S472" s="216">
        <f ca="1">'A1'!I28+$C472*('A1'!I26-'A1'!I28)</f>
        <v>0.44077210438642855</v>
      </c>
      <c r="T472" s="216">
        <f ca="1">'A1'!J28+$C472*('A1'!J26-'A1'!J28)</f>
        <v>0.43890842010846148</v>
      </c>
      <c r="U472" s="217">
        <f t="shared" ca="1" si="88"/>
        <v>1182.4797391144336</v>
      </c>
      <c r="V472" s="217">
        <f t="shared" ca="1" si="89"/>
        <v>1353.6701928558741</v>
      </c>
      <c r="W472" s="217">
        <f t="shared" ca="1" si="90"/>
        <v>1596.2823746077288</v>
      </c>
      <c r="X472" s="217">
        <f t="shared" ca="1" si="91"/>
        <v>1786.4357588083224</v>
      </c>
      <c r="Y472" s="217">
        <f t="shared" ca="1" si="92"/>
        <v>1983.4795799744275</v>
      </c>
      <c r="Z472" s="217">
        <f ca="1">F472*('A1'!F35+$C472*('A1'!F33-'A1'!F35))</f>
        <v>362.16097502556374</v>
      </c>
      <c r="AA472" s="217">
        <f ca="1">G472*('A1'!G35+$C472*('A1'!G33-'A1'!G35))</f>
        <v>405.08685462058594</v>
      </c>
      <c r="AB472" s="217">
        <f ca="1">H472*('A1'!H35+$C472*('A1'!H33-'A1'!H35))</f>
        <v>426.85177513587263</v>
      </c>
      <c r="AC472" s="217">
        <f ca="1">I472*('A1'!I35+$C472*('A1'!I33-'A1'!I35))</f>
        <v>442.8817315070753</v>
      </c>
      <c r="AD472" s="217">
        <f ca="1">J472*('A1'!J35+$C472*('A1'!J33-'A1'!J35))</f>
        <v>458.7742179702264</v>
      </c>
      <c r="AE472" s="217">
        <f ca="1">F472*('A1'!F43+$C472*('A1'!F41-'A1'!F43))</f>
        <v>638.8071196218541</v>
      </c>
      <c r="AF472" s="217">
        <f ca="1">G472*('A1'!G43+$C472*('A1'!G41-'A1'!G43))</f>
        <v>708.74283935225628</v>
      </c>
      <c r="AG472" s="217">
        <f ca="1">H472*('A1'!H43+$C472*('A1'!H41-'A1'!H43))</f>
        <v>702.16264416640718</v>
      </c>
      <c r="AH472" s="217">
        <f ca="1">I472*('A1'!I43+$C472*('A1'!I41-'A1'!I43))</f>
        <v>678.08611535555906</v>
      </c>
      <c r="AI472" s="217">
        <f ca="1">J472*('A1'!J43+$C472*('A1'!J41-'A1'!J43))</f>
        <v>685.1650486946736</v>
      </c>
      <c r="AJ472" s="217">
        <f ca="1">(U472-Z472)*DCF!$H$40</f>
        <v>198.51714090950651</v>
      </c>
      <c r="AK472" s="217">
        <f ca="1">(V472-AA472)*DCF!$H$40</f>
        <v>229.55716785293976</v>
      </c>
      <c r="AL472" s="217">
        <f ca="1">(W472-AB472)*DCF!$H$40</f>
        <v>283.00220507218916</v>
      </c>
      <c r="AM472" s="217">
        <f ca="1">(X472-AC472)*DCF!$H$40</f>
        <v>325.14007460690181</v>
      </c>
      <c r="AN472" s="217">
        <f ca="1">(Y472-AD472)*DCF!$H$40</f>
        <v>368.97869760501663</v>
      </c>
      <c r="AO472" s="217">
        <f ca="1">(F472-DCF!$H$7)*DCF!$H$41</f>
        <v>286.66559687332926</v>
      </c>
      <c r="AP472" s="217">
        <f ca="1">(G472-F472)*DCF!$H$41</f>
        <v>239.6085747083817</v>
      </c>
      <c r="AQ472" s="217">
        <f ca="1">(H472-G472)*DCF!$H$41</f>
        <v>227.11724536123899</v>
      </c>
      <c r="AR472" s="217">
        <f ca="1">(I472-H472)*DCF!$H$41</f>
        <v>211.69896649846712</v>
      </c>
      <c r="AS472" s="217">
        <f ca="1">(J472-I472)*DCF!$H$41</f>
        <v>208.91783184267004</v>
      </c>
      <c r="AT472" s="217">
        <f ca="1">(U472-Z472)*(1-DCF!$H$40)+Z472-AE472-AO472</f>
        <v>58.489881709743713</v>
      </c>
      <c r="AU472" s="217">
        <f ca="1">(V472-AA472)*(1-DCF!$H$40)+AA472-AF472-AP472</f>
        <v>175.76161094229639</v>
      </c>
      <c r="AV472" s="217">
        <f ca="1">(W472-AB472)*(1-DCF!$H$40)+AB472-AG472-AQ472</f>
        <v>384.00028000789331</v>
      </c>
      <c r="AW472" s="217">
        <f ca="1">(X472-AC472)*(1-DCF!$H$40)+AC472-AH472-AR472</f>
        <v>571.5106023473943</v>
      </c>
      <c r="AX472" s="217">
        <f ca="1">(Y472-AD472)*(1-DCF!$H$40)+AD472-AI472-AS472</f>
        <v>720.41800183206726</v>
      </c>
      <c r="AY472" s="218">
        <f t="shared" ca="1" si="93"/>
        <v>0.10694164404058171</v>
      </c>
      <c r="AZ472" s="219">
        <f t="shared" ca="1" si="94"/>
        <v>12.88832880811634</v>
      </c>
      <c r="BA472" s="217">
        <f ca="1">SUMPRODUCT(AT472:AX472,(1+$AY472)^(-{1,2,3,4,5}))</f>
        <v>1293.5134789671001</v>
      </c>
      <c r="BB472" s="217">
        <f t="shared" ca="1" si="95"/>
        <v>25563.737010894911</v>
      </c>
      <c r="BC472" s="217">
        <f t="shared" ca="1" si="96"/>
        <v>15381.571540189434</v>
      </c>
      <c r="BD472" s="217">
        <f t="shared" ca="1" si="97"/>
        <v>16675.085019156533</v>
      </c>
      <c r="BE472" s="217">
        <f ca="1">BD472-(DCF!$J$48-DCF!$J$51)</f>
        <v>16112.945019156534</v>
      </c>
      <c r="BF472" s="220">
        <f ca="1">BE472/DCF!$J$55</f>
        <v>650.24799154613129</v>
      </c>
    </row>
    <row r="473" spans="1:58" ht="15" customHeight="1">
      <c r="A473">
        <v>447</v>
      </c>
      <c r="B473" s="215">
        <f t="shared" ca="1" si="84"/>
        <v>0.93563971834059634</v>
      </c>
      <c r="C473" s="216">
        <f t="shared" ca="1" si="85"/>
        <v>0.82061175949995546</v>
      </c>
      <c r="D473" s="215">
        <f t="shared" ca="1" si="86"/>
        <v>0.15507849860790612</v>
      </c>
      <c r="E473" s="216">
        <f t="shared" ca="1" si="87"/>
        <v>0.27845870304939846</v>
      </c>
      <c r="F473" s="217">
        <f ca="1">DCF!$H$7*(1+('A1'!F14+$C473*('A1'!F12-'A1'!F14)))</f>
        <v>6493.8586009367682</v>
      </c>
      <c r="G473" s="217">
        <f ca="1">F473*(1+('A1'!G14+$C473*('A1'!G12-'A1'!G14)))</f>
        <v>7682.8306268617707</v>
      </c>
      <c r="H473" s="217">
        <f ca="1">G473*(1+('A1'!H14+$C473*('A1'!H12-'A1'!H14)))</f>
        <v>8886.5729088292537</v>
      </c>
      <c r="I473" s="217">
        <f ca="1">H473*(1+('A1'!I14+$C473*('A1'!I12-'A1'!I14)))</f>
        <v>9987.2199150282268</v>
      </c>
      <c r="J473" s="217">
        <f ca="1">I473*(1+('A1'!J14+$C473*('A1'!J12-'A1'!J14)))</f>
        <v>11060.275018268539</v>
      </c>
      <c r="K473" s="216">
        <f ca="1">'A1'!F21+$C473*('A1'!F19-'A1'!F21)</f>
        <v>0.33486635322750247</v>
      </c>
      <c r="L473" s="216">
        <f ca="1">'A1'!G21+$C473*('A1'!G19-'A1'!G21)</f>
        <v>0.32345411803750335</v>
      </c>
      <c r="M473" s="216">
        <f ca="1">'A1'!H21+$C473*('A1'!H19-'A1'!H21)</f>
        <v>0.31024800044250378</v>
      </c>
      <c r="N473" s="216">
        <f ca="1">'A1'!I21+$C473*('A1'!I19-'A1'!I21)</f>
        <v>0.30524800044250378</v>
      </c>
      <c r="O473" s="216">
        <f ca="1">'A1'!J21+$C473*('A1'!J19-'A1'!J21)</f>
        <v>0.30024800044250377</v>
      </c>
      <c r="P473" s="216">
        <f ca="1">'A1'!F28+$C473*('A1'!F26-'A1'!F28)</f>
        <v>0.43948470601250111</v>
      </c>
      <c r="Q473" s="216">
        <f ca="1">'A1'!G28+$C473*('A1'!G26-'A1'!G28)</f>
        <v>0.42807247082250199</v>
      </c>
      <c r="R473" s="216">
        <f ca="1">'A1'!H28+$C473*('A1'!H26-'A1'!H28)</f>
        <v>0.41576329443000271</v>
      </c>
      <c r="S473" s="216">
        <f ca="1">'A1'!I28+$C473*('A1'!I26-'A1'!I28)</f>
        <v>0.41166023563250292</v>
      </c>
      <c r="T473" s="216">
        <f ca="1">'A1'!J28+$C473*('A1'!J26-'A1'!J28)</f>
        <v>0.40755717683500314</v>
      </c>
      <c r="U473" s="217">
        <f t="shared" ca="1" si="88"/>
        <v>1465.332314746574</v>
      </c>
      <c r="V473" s="217">
        <f t="shared" ca="1" si="89"/>
        <v>1908.9791330671676</v>
      </c>
      <c r="W473" s="217">
        <f t="shared" ca="1" si="90"/>
        <v>2434.8206043111909</v>
      </c>
      <c r="X473" s="217">
        <f t="shared" ca="1" si="91"/>
        <v>2827.2997024521624</v>
      </c>
      <c r="Y473" s="217">
        <f t="shared" ca="1" si="92"/>
        <v>3231.755098224995</v>
      </c>
      <c r="Z473" s="217">
        <f ca="1">F473*('A1'!F35+$C473*('A1'!F33-'A1'!F35))</f>
        <v>362.98683239391289</v>
      </c>
      <c r="AA473" s="217">
        <f ca="1">G473*('A1'!G35+$C473*('A1'!G33-'A1'!G35))</f>
        <v>413.28928727893793</v>
      </c>
      <c r="AB473" s="217">
        <f ca="1">H473*('A1'!H35+$C473*('A1'!H33-'A1'!H35))</f>
        <v>452.97768599272609</v>
      </c>
      <c r="AC473" s="217">
        <f ca="1">I473*('A1'!I35+$C473*('A1'!I33-'A1'!I35))</f>
        <v>480.91119378782548</v>
      </c>
      <c r="AD473" s="217">
        <f ca="1">J473*('A1'!J35+$C473*('A1'!J33-'A1'!J35))</f>
        <v>510.46110010350122</v>
      </c>
      <c r="AE473" s="217">
        <f ca="1">F473*('A1'!F43+$C473*('A1'!F41-'A1'!F43))</f>
        <v>607.74571145387165</v>
      </c>
      <c r="AF473" s="217">
        <f ca="1">G473*('A1'!G43+$C473*('A1'!G41-'A1'!G43))</f>
        <v>662.86378153638225</v>
      </c>
      <c r="AG473" s="217">
        <f ca="1">H473*('A1'!H43+$C473*('A1'!H41-'A1'!H43))</f>
        <v>677.85523735470633</v>
      </c>
      <c r="AH473" s="217">
        <f ca="1">I473*('A1'!I43+$C473*('A1'!I41-'A1'!I43))</f>
        <v>661.9388381832307</v>
      </c>
      <c r="AI473" s="217">
        <f ca="1">J473*('A1'!J43+$C473*('A1'!J41-'A1'!J43))</f>
        <v>677.75804062885231</v>
      </c>
      <c r="AJ473" s="217">
        <f ca="1">(U473-Z473)*DCF!$H$40</f>
        <v>266.76760672934398</v>
      </c>
      <c r="AK473" s="217">
        <f ca="1">(V473-AA473)*DCF!$H$40</f>
        <v>361.95694268075158</v>
      </c>
      <c r="AL473" s="217">
        <f ca="1">(W473-AB473)*DCF!$H$40</f>
        <v>479.60598623306851</v>
      </c>
      <c r="AM473" s="217">
        <f ca="1">(X473-AC473)*DCF!$H$40</f>
        <v>567.82601909676953</v>
      </c>
      <c r="AN473" s="217">
        <f ca="1">(Y473-AD473)*DCF!$H$40</f>
        <v>658.55314754540143</v>
      </c>
      <c r="AO473" s="217">
        <f ca="1">(F473-DCF!$H$7)*DCF!$H$41</f>
        <v>374.38512150273476</v>
      </c>
      <c r="AP473" s="217">
        <f ca="1">(G473-F473)*DCF!$H$41</f>
        <v>394.54537978693787</v>
      </c>
      <c r="AQ473" s="217">
        <f ca="1">(H473-G473)*DCF!$H$41</f>
        <v>399.44670307526081</v>
      </c>
      <c r="AR473" s="217">
        <f ca="1">(I473-H473)*DCF!$H$41</f>
        <v>365.23583532950312</v>
      </c>
      <c r="AS473" s="217">
        <f ca="1">(J473-I473)*DCF!$H$41</f>
        <v>356.07981012916287</v>
      </c>
      <c r="AT473" s="217">
        <f ca="1">(U473-Z473)*(1-DCF!$H$40)+Z473-AE473-AO473</f>
        <v>216.43387506062362</v>
      </c>
      <c r="AU473" s="217">
        <f ca="1">(V473-AA473)*(1-DCF!$H$40)+AA473-AF473-AP473</f>
        <v>489.61302906309589</v>
      </c>
      <c r="AV473" s="217">
        <f ca="1">(W473-AB473)*(1-DCF!$H$40)+AB473-AG473-AQ473</f>
        <v>877.9126776481553</v>
      </c>
      <c r="AW473" s="217">
        <f ca="1">(X473-AC473)*(1-DCF!$H$40)+AC473-AH473-AR473</f>
        <v>1232.2990098426592</v>
      </c>
      <c r="AX473" s="217">
        <f ca="1">(Y473-AD473)*(1-DCF!$H$40)+AD473-AI473-AS473</f>
        <v>1539.3640999215786</v>
      </c>
      <c r="AY473" s="218">
        <f t="shared" ca="1" si="93"/>
        <v>9.8069174060987974E-2</v>
      </c>
      <c r="AZ473" s="219">
        <f t="shared" ca="1" si="94"/>
        <v>11.113834812197593</v>
      </c>
      <c r="BA473" s="217">
        <f ca="1">SUMPRODUCT(AT473:AX473,(1+$AY473)^(-{1,2,3,4,5}))</f>
        <v>3078.1110400431753</v>
      </c>
      <c r="BB473" s="217">
        <f t="shared" ca="1" si="95"/>
        <v>35917.192315150001</v>
      </c>
      <c r="BC473" s="217">
        <f t="shared" ca="1" si="96"/>
        <v>22498.516408601736</v>
      </c>
      <c r="BD473" s="217">
        <f t="shared" ca="1" si="97"/>
        <v>25576.627448644911</v>
      </c>
      <c r="BE473" s="217">
        <f ca="1">BD473-(DCF!$J$48-DCF!$J$51)</f>
        <v>25014.487448644912</v>
      </c>
      <c r="BF473" s="220">
        <f ca="1">BE473/DCF!$J$55</f>
        <v>1009.4753134016913</v>
      </c>
    </row>
    <row r="474" spans="1:58" ht="15" customHeight="1">
      <c r="A474">
        <v>448</v>
      </c>
      <c r="B474" s="215">
        <f t="shared" ca="1" si="84"/>
        <v>0.11877928492213474</v>
      </c>
      <c r="C474" s="216">
        <f t="shared" ca="1" si="85"/>
        <v>0.24369990246421391</v>
      </c>
      <c r="D474" s="215">
        <f t="shared" ca="1" si="86"/>
        <v>0.20425681452041256</v>
      </c>
      <c r="E474" s="216">
        <f t="shared" ca="1" si="87"/>
        <v>0.31957535458825087</v>
      </c>
      <c r="F474" s="217">
        <f ca="1">DCF!$H$7*(1+('A1'!F14+$C474*('A1'!F12-'A1'!F14)))</f>
        <v>6153.3534539123893</v>
      </c>
      <c r="G474" s="217">
        <f ca="1">F474*(1+('A1'!G14+$C474*('A1'!G12-'A1'!G14)))</f>
        <v>6747.4904066290756</v>
      </c>
      <c r="H474" s="217">
        <f ca="1">G474*(1+('A1'!H14+$C474*('A1'!H12-'A1'!H14)))</f>
        <v>7298.6320849771146</v>
      </c>
      <c r="I474" s="217">
        <f ca="1">H474*(1+('A1'!I14+$C474*('A1'!I12-'A1'!I14)))</f>
        <v>7823.6445226767692</v>
      </c>
      <c r="J474" s="217">
        <f ca="1">I474*(1+('A1'!J14+$C474*('A1'!J12-'A1'!J14)))</f>
        <v>8348.2902473069789</v>
      </c>
      <c r="K474" s="216">
        <f ca="1">'A1'!F21+$C474*('A1'!F19-'A1'!F21)</f>
        <v>0.36659650536446825</v>
      </c>
      <c r="L474" s="216">
        <f ca="1">'A1'!G21+$C474*('A1'!G19-'A1'!G21)</f>
        <v>0.36672250731518397</v>
      </c>
      <c r="M474" s="216">
        <f ca="1">'A1'!H21+$C474*('A1'!H19-'A1'!H21)</f>
        <v>0.35928550829054184</v>
      </c>
      <c r="N474" s="216">
        <f ca="1">'A1'!I21+$C474*('A1'!I19-'A1'!I21)</f>
        <v>0.35428550829054184</v>
      </c>
      <c r="O474" s="216">
        <f ca="1">'A1'!J21+$C474*('A1'!J19-'A1'!J21)</f>
        <v>0.34928550829054184</v>
      </c>
      <c r="P474" s="216">
        <f ca="1">'A1'!F28+$C474*('A1'!F26-'A1'!F28)</f>
        <v>0.45390750243839467</v>
      </c>
      <c r="Q474" s="216">
        <f ca="1">'A1'!G28+$C474*('A1'!G26-'A1'!G28)</f>
        <v>0.45403350438911039</v>
      </c>
      <c r="R474" s="216">
        <f ca="1">'A1'!H28+$C474*('A1'!H26-'A1'!H28)</f>
        <v>0.45037800585214721</v>
      </c>
      <c r="S474" s="216">
        <f ca="1">'A1'!I28+$C474*('A1'!I26-'A1'!I28)</f>
        <v>0.4491595063398261</v>
      </c>
      <c r="T474" s="216">
        <f ca="1">'A1'!J28+$C474*('A1'!J26-'A1'!J28)</f>
        <v>0.44794100682750504</v>
      </c>
      <c r="U474" s="217">
        <f t="shared" ca="1" si="88"/>
        <v>1104.502283549685</v>
      </c>
      <c r="V474" s="217">
        <f t="shared" ca="1" si="89"/>
        <v>1209.4470914712081</v>
      </c>
      <c r="W474" s="217">
        <f t="shared" ca="1" si="90"/>
        <v>1389.1959826199625</v>
      </c>
      <c r="X474" s="217">
        <f t="shared" ca="1" si="91"/>
        <v>1537.7763346919344</v>
      </c>
      <c r="Y474" s="217">
        <f t="shared" ca="1" si="92"/>
        <v>1692.8119062524584</v>
      </c>
      <c r="Z474" s="217">
        <f ca="1">F474*('A1'!F35+$C474*('A1'!F33-'A1'!F35))</f>
        <v>361.7033490520119</v>
      </c>
      <c r="AA474" s="217">
        <f ca="1">G474*('A1'!G35+$C474*('A1'!G33-'A1'!G35))</f>
        <v>401.90077767126542</v>
      </c>
      <c r="AB474" s="217">
        <f ca="1">H474*('A1'!H35+$C474*('A1'!H33-'A1'!H35))</f>
        <v>418.35248989908473</v>
      </c>
      <c r="AC474" s="217">
        <f ca="1">I474*('A1'!I35+$C474*('A1'!I33-'A1'!I35))</f>
        <v>430.89192543016054</v>
      </c>
      <c r="AD474" s="217">
        <f ca="1">J474*('A1'!J35+$C474*('A1'!J33-'A1'!J35))</f>
        <v>443.09052362105092</v>
      </c>
      <c r="AE474" s="217">
        <f ca="1">F474*('A1'!F43+$C474*('A1'!F41-'A1'!F43))</f>
        <v>646.87744719943714</v>
      </c>
      <c r="AF474" s="217">
        <f ca="1">G474*('A1'!G43+$C474*('A1'!G41-'A1'!G43))</f>
        <v>718.40870037326329</v>
      </c>
      <c r="AG474" s="217">
        <f ca="1">H474*('A1'!H43+$C474*('A1'!H41-'A1'!H43))</f>
        <v>704.10271146950834</v>
      </c>
      <c r="AH474" s="217">
        <f ca="1">I474*('A1'!I43+$C474*('A1'!I41-'A1'!I43))</f>
        <v>676.51448040610774</v>
      </c>
      <c r="AI474" s="217">
        <f ca="1">J474*('A1'!J43+$C474*('A1'!J41-'A1'!J43))</f>
        <v>680.13940909221992</v>
      </c>
      <c r="AJ474" s="217">
        <f ca="1">(U474-Z474)*DCF!$H$40</f>
        <v>179.75734214843689</v>
      </c>
      <c r="AK474" s="217">
        <f ca="1">(V474-AA474)*DCF!$H$40</f>
        <v>195.42620793958613</v>
      </c>
      <c r="AL474" s="217">
        <f ca="1">(W474-AB474)*DCF!$H$40</f>
        <v>234.94412523845241</v>
      </c>
      <c r="AM474" s="217">
        <f ca="1">(X474-AC474)*DCF!$H$40</f>
        <v>267.86602704134924</v>
      </c>
      <c r="AN474" s="217">
        <f ca="1">(Y474-AD474)*DCF!$H$40</f>
        <v>302.43257459680058</v>
      </c>
      <c r="AO474" s="217">
        <f ca="1">(F474-DCF!$H$7)*DCF!$H$41</f>
        <v>261.3927805369139</v>
      </c>
      <c r="AP474" s="217">
        <f ca="1">(G474-F474)*DCF!$H$41</f>
        <v>197.15685865080661</v>
      </c>
      <c r="AQ474" s="217">
        <f ca="1">(H474-G474)*DCF!$H$41</f>
        <v>182.88941880786828</v>
      </c>
      <c r="AR474" s="217">
        <f ca="1">(I474-H474)*DCF!$H$41</f>
        <v>174.21875965830523</v>
      </c>
      <c r="AS474" s="217">
        <f ca="1">(J474-I474)*DCF!$H$41</f>
        <v>174.09707054863557</v>
      </c>
      <c r="AT474" s="217">
        <f ca="1">(U474-Z474)*(1-DCF!$H$40)+Z474-AE474-AO474</f>
        <v>16.474713664897024</v>
      </c>
      <c r="AU474" s="217">
        <f ca="1">(V474-AA474)*(1-DCF!$H$40)+AA474-AF474-AP474</f>
        <v>98.455324507552177</v>
      </c>
      <c r="AV474" s="217">
        <f ca="1">(W474-AB474)*(1-DCF!$H$40)+AB474-AG474-AQ474</f>
        <v>267.25972710413339</v>
      </c>
      <c r="AW474" s="217">
        <f ca="1">(X474-AC474)*(1-DCF!$H$40)+AC474-AH474-AR474</f>
        <v>419.17706758617214</v>
      </c>
      <c r="AX474" s="217">
        <f ca="1">(Y474-AD474)*(1-DCF!$H$40)+AD474-AI474-AS474</f>
        <v>536.14285201480209</v>
      </c>
      <c r="AY474" s="218">
        <f t="shared" ca="1" si="93"/>
        <v>9.8891507091765016E-2</v>
      </c>
      <c r="AZ474" s="219">
        <f t="shared" ca="1" si="94"/>
        <v>11.278301418353003</v>
      </c>
      <c r="BA474" s="217">
        <f ca="1">SUMPRODUCT(AT474:AX474,(1+$AY474)^(-{1,2,3,4,5}))</f>
        <v>919.97437440975341</v>
      </c>
      <c r="BB474" s="217">
        <f t="shared" ca="1" si="95"/>
        <v>19092.042923291952</v>
      </c>
      <c r="BC474" s="217">
        <f t="shared" ca="1" si="96"/>
        <v>11914.568475010254</v>
      </c>
      <c r="BD474" s="217">
        <f t="shared" ca="1" si="97"/>
        <v>12834.542849420008</v>
      </c>
      <c r="BE474" s="217">
        <f ca="1">BD474-(DCF!$J$48-DCF!$J$51)</f>
        <v>12272.402849420008</v>
      </c>
      <c r="BF474" s="220">
        <f ca="1">BE474/DCF!$J$55</f>
        <v>495.26050605850787</v>
      </c>
    </row>
    <row r="475" spans="1:58" ht="15" customHeight="1">
      <c r="A475">
        <v>449</v>
      </c>
      <c r="B475" s="215">
        <f t="shared" ref="B475:B526" ca="1" si="98">RAND()</f>
        <v>9.6076193348348271E-2</v>
      </c>
      <c r="C475" s="216">
        <f t="shared" ref="C475:C526" ca="1" si="99">IF(B475&lt;0.5,SQRT(0.5*B475),1-SQRT(0.5*(1-B475)))</f>
        <v>0.21917594912347052</v>
      </c>
      <c r="D475" s="215">
        <f t="shared" ref="D475:D526" ca="1" si="100">RAND()</f>
        <v>0.12672550952163086</v>
      </c>
      <c r="E475" s="216">
        <f t="shared" ref="E475:E526" ca="1" si="101">IF(D475&lt;0.5,SQRT(0.5*D475),1-SQRT(0.5*(1-D475)))</f>
        <v>0.25171959550423451</v>
      </c>
      <c r="F475" s="217">
        <f ca="1">DCF!$H$7*(1+('A1'!F14+$C475*('A1'!F12-'A1'!F14)))</f>
        <v>6138.8789163620349</v>
      </c>
      <c r="G475" s="217">
        <f ca="1">F475*(1+('A1'!G14+$C475*('A1'!G12-'A1'!G14)))</f>
        <v>6709.0358433009133</v>
      </c>
      <c r="H475" s="217">
        <f ca="1">G475*(1+('A1'!H14+$C475*('A1'!H12-'A1'!H14)))</f>
        <v>7235.6473442916113</v>
      </c>
      <c r="I475" s="217">
        <f ca="1">H475*(1+('A1'!I14+$C475*('A1'!I12-'A1'!I14)))</f>
        <v>7740.158900184897</v>
      </c>
      <c r="J475" s="217">
        <f ca="1">I475*(1+('A1'!J14+$C475*('A1'!J12-'A1'!J14)))</f>
        <v>8245.9188123261556</v>
      </c>
      <c r="K475" s="216">
        <f ca="1">'A1'!F21+$C475*('A1'!F19-'A1'!F21)</f>
        <v>0.36794532279820913</v>
      </c>
      <c r="L475" s="216">
        <f ca="1">'A1'!G21+$C475*('A1'!G19-'A1'!G21)</f>
        <v>0.36856180381573972</v>
      </c>
      <c r="M475" s="216">
        <f ca="1">'A1'!H21+$C475*('A1'!H19-'A1'!H21)</f>
        <v>0.36137004432450498</v>
      </c>
      <c r="N475" s="216">
        <f ca="1">'A1'!I21+$C475*('A1'!I19-'A1'!I21)</f>
        <v>0.35637004432450498</v>
      </c>
      <c r="O475" s="216">
        <f ca="1">'A1'!J21+$C475*('A1'!J19-'A1'!J21)</f>
        <v>0.35137004432450497</v>
      </c>
      <c r="P475" s="216">
        <f ca="1">'A1'!F28+$C475*('A1'!F26-'A1'!F28)</f>
        <v>0.45452060127191324</v>
      </c>
      <c r="Q475" s="216">
        <f ca="1">'A1'!G28+$C475*('A1'!G26-'A1'!G28)</f>
        <v>0.45513708228944383</v>
      </c>
      <c r="R475" s="216">
        <f ca="1">'A1'!H28+$C475*('A1'!H26-'A1'!H28)</f>
        <v>0.45184944305259178</v>
      </c>
      <c r="S475" s="216">
        <f ca="1">'A1'!I28+$C475*('A1'!I26-'A1'!I28)</f>
        <v>0.45075356330697441</v>
      </c>
      <c r="T475" s="216">
        <f ca="1">'A1'!J28+$C475*('A1'!J26-'A1'!J28)</f>
        <v>0.4496576835613571</v>
      </c>
      <c r="U475" s="217">
        <f t="shared" ref="U475:U526" ca="1" si="102">F475*(1-K475-P475)</f>
        <v>1089.8601956617424</v>
      </c>
      <c r="V475" s="217">
        <f t="shared" ref="V475:V526" ca="1" si="103">G475*(1-L475-Q475)</f>
        <v>1182.8104923342007</v>
      </c>
      <c r="W475" s="217">
        <f t="shared" ref="W475:W526" ca="1" si="104">H475*(1-M475-R475)</f>
        <v>1351.4779201253359</v>
      </c>
      <c r="X475" s="217">
        <f t="shared" ref="X475:X526" ca="1" si="105">I475*(1-N475-S475)</f>
        <v>1492.8939250267588</v>
      </c>
      <c r="Y475" s="217">
        <f t="shared" ref="Y475:Y526" ca="1" si="106">J475*(1-O475-T475)</f>
        <v>1640.7092017572493</v>
      </c>
      <c r="Z475" s="217">
        <f ca="1">F475*('A1'!F35+$C475*('A1'!F33-'A1'!F35))</f>
        <v>361.60526191648353</v>
      </c>
      <c r="AA475" s="217">
        <f ca="1">G475*('A1'!G35+$C475*('A1'!G33-'A1'!G35))</f>
        <v>401.25562929806802</v>
      </c>
      <c r="AB475" s="217">
        <f ca="1">H475*('A1'!H35+$C475*('A1'!H33-'A1'!H35))</f>
        <v>416.69416204121052</v>
      </c>
      <c r="AC475" s="217">
        <f ca="1">I475*('A1'!I35+$C475*('A1'!I33-'A1'!I35))</f>
        <v>428.57173613095</v>
      </c>
      <c r="AD475" s="217">
        <f ca="1">J475*('A1'!J35+$C475*('A1'!J33-'A1'!J35))</f>
        <v>440.08376850522473</v>
      </c>
      <c r="AE475" s="217">
        <f ca="1">F475*('A1'!F43+$C475*('A1'!F41-'A1'!F43))</f>
        <v>648.36678853886963</v>
      </c>
      <c r="AF475" s="217">
        <f ca="1">G475*('A1'!G43+$C475*('A1'!G41-'A1'!G43))</f>
        <v>720.07304652654489</v>
      </c>
      <c r="AG475" s="217">
        <f ca="1">H475*('A1'!H43+$C475*('A1'!H41-'A1'!H43))</f>
        <v>704.23717555334508</v>
      </c>
      <c r="AH475" s="217">
        <f ca="1">I475*('A1'!I43+$C475*('A1'!I41-'A1'!I43))</f>
        <v>675.93911195155761</v>
      </c>
      <c r="AI475" s="217">
        <f ca="1">J475*('A1'!J43+$C475*('A1'!J41-'A1'!J43))</f>
        <v>678.87694523632069</v>
      </c>
      <c r="AJ475" s="217">
        <f ca="1">(U475-Z475)*DCF!$H$40</f>
        <v>176.23769396635265</v>
      </c>
      <c r="AK475" s="217">
        <f ca="1">(V475-AA475)*DCF!$H$40</f>
        <v>189.1362768547441</v>
      </c>
      <c r="AL475" s="217">
        <f ca="1">(W475-AB475)*DCF!$H$40</f>
        <v>226.21766945635832</v>
      </c>
      <c r="AM475" s="217">
        <f ca="1">(X475-AC475)*DCF!$H$40</f>
        <v>257.56596971278572</v>
      </c>
      <c r="AN475" s="217">
        <f ca="1">(Y475-AD475)*DCF!$H$40</f>
        <v>290.55135484698991</v>
      </c>
      <c r="AO475" s="217">
        <f ca="1">(F475-DCF!$H$7)*DCF!$H$41</f>
        <v>256.58958770266543</v>
      </c>
      <c r="AP475" s="217">
        <f ca="1">(G475-F475)*DCF!$H$41</f>
        <v>189.19938936514777</v>
      </c>
      <c r="AQ475" s="217">
        <f ca="1">(H475-G475)*DCF!$H$41</f>
        <v>174.74938865521307</v>
      </c>
      <c r="AR475" s="217">
        <f ca="1">(I475-H475)*DCF!$H$41</f>
        <v>167.41580044488879</v>
      </c>
      <c r="AS475" s="217">
        <f ca="1">(J475-I475)*DCF!$H$41</f>
        <v>167.83005173022298</v>
      </c>
      <c r="AT475" s="217">
        <f ca="1">(U475-Z475)*(1-DCF!$H$40)+Z475-AE475-AO475</f>
        <v>8.666125453854761</v>
      </c>
      <c r="AU475" s="217">
        <f ca="1">(V475-AA475)*(1-DCF!$H$40)+AA475-AF475-AP475</f>
        <v>84.401779587763968</v>
      </c>
      <c r="AV475" s="217">
        <f ca="1">(W475-AB475)*(1-DCF!$H$40)+AB475-AG475-AQ475</f>
        <v>246.27368646041936</v>
      </c>
      <c r="AW475" s="217">
        <f ca="1">(X475-AC475)*(1-DCF!$H$40)+AC475-AH475-AR475</f>
        <v>391.97304291752664</v>
      </c>
      <c r="AX475" s="217">
        <f ca="1">(Y475-AD475)*(1-DCF!$H$40)+AD475-AI475-AS475</f>
        <v>503.45084994371553</v>
      </c>
      <c r="AY475" s="218">
        <f t="shared" ref="AY475:AY526" ca="1" si="107">0.0925+$E475*(0.1125-0.0925)</f>
        <v>9.7534391910084686E-2</v>
      </c>
      <c r="AZ475" s="219">
        <f t="shared" ref="AZ475:AZ526" ca="1" si="108">10+$E475*(14-10)</f>
        <v>11.006878382016938</v>
      </c>
      <c r="BA475" s="217">
        <f ca="1">SUMPRODUCT(AT475:AX475,(1+$AY475)^(-{1,2,3,4,5}))</f>
        <v>850.50938566975469</v>
      </c>
      <c r="BB475" s="217">
        <f t="shared" ref="BB475:BB526" ca="1" si="109">Y475*$AZ475</f>
        <v>18059.086643998133</v>
      </c>
      <c r="BC475" s="217">
        <f t="shared" ref="BC475:BC526" ca="1" si="110">BB475*(1+$AY475)^(-5)</f>
        <v>11339.792078987493</v>
      </c>
      <c r="BD475" s="217">
        <f t="shared" ref="BD475:BD526" ca="1" si="111">BA475+BC475</f>
        <v>12190.301464657248</v>
      </c>
      <c r="BE475" s="217">
        <f ca="1">BD475-(DCF!$J$48-DCF!$J$51)</f>
        <v>11628.161464657249</v>
      </c>
      <c r="BF475" s="220">
        <f ca="1">BE475/DCF!$J$55</f>
        <v>469.26174133766779</v>
      </c>
    </row>
    <row r="476" spans="1:58" ht="15" customHeight="1">
      <c r="A476">
        <v>450</v>
      </c>
      <c r="B476" s="215">
        <f t="shared" ca="1" si="98"/>
        <v>0.71410818459459113</v>
      </c>
      <c r="C476" s="216">
        <f t="shared" ca="1" si="99"/>
        <v>0.62191812037244576</v>
      </c>
      <c r="D476" s="215">
        <f t="shared" ca="1" si="100"/>
        <v>0.16190337529048748</v>
      </c>
      <c r="E476" s="216">
        <f t="shared" ca="1" si="101"/>
        <v>0.28452010059966543</v>
      </c>
      <c r="F476" s="217">
        <f ca="1">DCF!$H$7*(1+('A1'!F14+$C476*('A1'!F12-'A1'!F14)))</f>
        <v>6376.5855617734733</v>
      </c>
      <c r="G476" s="217">
        <f ca="1">F476*(1+('A1'!G14+$C476*('A1'!G12-'A1'!G14)))</f>
        <v>7354.0378115257172</v>
      </c>
      <c r="H476" s="217">
        <f ca="1">G476*(1+('A1'!H14+$C476*('A1'!H12-'A1'!H14)))</f>
        <v>8316.3089205779597</v>
      </c>
      <c r="I476" s="217">
        <f ca="1">H476*(1+('A1'!I14+$C476*('A1'!I12-'A1'!I14)))</f>
        <v>9197.610055715877</v>
      </c>
      <c r="J476" s="217">
        <f ca="1">I476*(1+('A1'!J14+$C476*('A1'!J12-'A1'!J14)))</f>
        <v>10057.901783545538</v>
      </c>
      <c r="K476" s="216">
        <f ca="1">'A1'!F21+$C476*('A1'!F19-'A1'!F21)</f>
        <v>0.34579450337951551</v>
      </c>
      <c r="L476" s="216">
        <f ca="1">'A1'!G21+$C476*('A1'!G19-'A1'!G21)</f>
        <v>0.33835614097206657</v>
      </c>
      <c r="M476" s="216">
        <f ca="1">'A1'!H21+$C476*('A1'!H19-'A1'!H21)</f>
        <v>0.32713695976834212</v>
      </c>
      <c r="N476" s="216">
        <f ca="1">'A1'!I21+$C476*('A1'!I19-'A1'!I21)</f>
        <v>0.32213695976834211</v>
      </c>
      <c r="O476" s="216">
        <f ca="1">'A1'!J21+$C476*('A1'!J19-'A1'!J21)</f>
        <v>0.31713695976834211</v>
      </c>
      <c r="P476" s="216">
        <f ca="1">'A1'!F28+$C476*('A1'!F26-'A1'!F28)</f>
        <v>0.44445204699068885</v>
      </c>
      <c r="Q476" s="216">
        <f ca="1">'A1'!G28+$C476*('A1'!G26-'A1'!G28)</f>
        <v>0.43701368458323997</v>
      </c>
      <c r="R476" s="216">
        <f ca="1">'A1'!H28+$C476*('A1'!H26-'A1'!H28)</f>
        <v>0.4276849127776533</v>
      </c>
      <c r="S476" s="216">
        <f ca="1">'A1'!I28+$C476*('A1'!I26-'A1'!I28)</f>
        <v>0.42457532217579103</v>
      </c>
      <c r="T476" s="216">
        <f ca="1">'A1'!J28+$C476*('A1'!J26-'A1'!J28)</f>
        <v>0.4214657315739288</v>
      </c>
      <c r="U476" s="217">
        <f t="shared" ca="1" si="102"/>
        <v>1337.510818441534</v>
      </c>
      <c r="V476" s="217">
        <f t="shared" ca="1" si="103"/>
        <v>1651.9387964758937</v>
      </c>
      <c r="W476" s="217">
        <f t="shared" ca="1" si="104"/>
        <v>2038.9770484763383</v>
      </c>
      <c r="X476" s="217">
        <f t="shared" ca="1" si="105"/>
        <v>2329.6416625799689</v>
      </c>
      <c r="Y476" s="217">
        <f t="shared" ca="1" si="106"/>
        <v>2629.1084569625768</v>
      </c>
      <c r="Z476" s="217">
        <f ca="1">F476*('A1'!F35+$C476*('A1'!F33-'A1'!F35))</f>
        <v>362.7665631715472</v>
      </c>
      <c r="AA476" s="217">
        <f ca="1">G476*('A1'!G35+$C476*('A1'!G33-'A1'!G35))</f>
        <v>410.21425058567479</v>
      </c>
      <c r="AB476" s="217">
        <f ca="1">H476*('A1'!H35+$C476*('A1'!H33-'A1'!H35))</f>
        <v>442.08583989913069</v>
      </c>
      <c r="AC476" s="217">
        <f ca="1">I476*('A1'!I35+$C476*('A1'!I33-'A1'!I35))</f>
        <v>464.81945893828657</v>
      </c>
      <c r="AD476" s="217">
        <f ca="1">J476*('A1'!J35+$C476*('A1'!J33-'A1'!J35))</f>
        <v>488.18020341319038</v>
      </c>
      <c r="AE476" s="217">
        <f ca="1">F476*('A1'!F43+$C476*('A1'!F41-'A1'!F43))</f>
        <v>622.11012965563737</v>
      </c>
      <c r="AF476" s="217">
        <f ca="1">G476*('A1'!G43+$C476*('A1'!G41-'A1'!G43))</f>
        <v>685.63802027423867</v>
      </c>
      <c r="AG476" s="217">
        <f ca="1">H476*('A1'!H43+$C476*('A1'!H41-'A1'!H43))</f>
        <v>692.19022422940009</v>
      </c>
      <c r="AH476" s="217">
        <f ca="1">I476*('A1'!I43+$C476*('A1'!I41-'A1'!I43))</f>
        <v>673.56734277107489</v>
      </c>
      <c r="AI476" s="217">
        <f ca="1">J476*('A1'!J43+$C476*('A1'!J41-'A1'!J43))</f>
        <v>686.27946249513252</v>
      </c>
      <c r="AJ476" s="217">
        <f ca="1">(U476-Z476)*DCF!$H$40</f>
        <v>235.8881097753368</v>
      </c>
      <c r="AK476" s="217">
        <f ca="1">(V476-AA476)*DCF!$H$40</f>
        <v>300.49734010543295</v>
      </c>
      <c r="AL476" s="217">
        <f ca="1">(W476-AB476)*DCF!$H$40</f>
        <v>386.44767247568421</v>
      </c>
      <c r="AM476" s="217">
        <f ca="1">(X476-AC476)*DCF!$H$40</f>
        <v>451.28697328128709</v>
      </c>
      <c r="AN476" s="217">
        <f ca="1">(Y476-AD476)*DCF!$H$40</f>
        <v>518.10463735895155</v>
      </c>
      <c r="AO476" s="217">
        <f ca="1">(F476-DCF!$H$7)*DCF!$H$41</f>
        <v>335.46954168541009</v>
      </c>
      <c r="AP476" s="217">
        <f ca="1">(G476-F476)*DCF!$H$41</f>
        <v>324.3552082750362</v>
      </c>
      <c r="AQ476" s="217">
        <f ca="1">(H476-G476)*DCF!$H$41</f>
        <v>319.31753809232424</v>
      </c>
      <c r="AR476" s="217">
        <f ca="1">(I476-H476)*DCF!$H$41</f>
        <v>292.44867287700339</v>
      </c>
      <c r="AS476" s="217">
        <f ca="1">(J476-I476)*DCF!$H$41</f>
        <v>285.47696588575968</v>
      </c>
      <c r="AT476" s="217">
        <f ca="1">(U476-Z476)*(1-DCF!$H$40)+Z476-AE476-AO476</f>
        <v>144.04303732514956</v>
      </c>
      <c r="AU476" s="217">
        <f ca="1">(V476-AA476)*(1-DCF!$H$40)+AA476-AF476-AP476</f>
        <v>341.44822782118598</v>
      </c>
      <c r="AV476" s="217">
        <f ca="1">(W476-AB476)*(1-DCF!$H$40)+AB476-AG476-AQ476</f>
        <v>641.02161367892973</v>
      </c>
      <c r="AW476" s="217">
        <f ca="1">(X476-AC476)*(1-DCF!$H$40)+AC476-AH476-AR476</f>
        <v>912.33867365060337</v>
      </c>
      <c r="AX476" s="217">
        <f ca="1">(Y476-AD476)*(1-DCF!$H$40)+AD476-AI476-AS476</f>
        <v>1139.2473912227335</v>
      </c>
      <c r="AY476" s="218">
        <f t="shared" ca="1" si="107"/>
        <v>9.8190402011993305E-2</v>
      </c>
      <c r="AZ476" s="219">
        <f t="shared" ca="1" si="108"/>
        <v>11.138080402398662</v>
      </c>
      <c r="BA476" s="217">
        <f ca="1">SUMPRODUCT(AT476:AX476,(1+$AY476)^(-{1,2,3,4,5}))</f>
        <v>2238.7644488899227</v>
      </c>
      <c r="BB476" s="217">
        <f t="shared" ca="1" si="109"/>
        <v>29283.221380275463</v>
      </c>
      <c r="BC476" s="217">
        <f t="shared" ca="1" si="110"/>
        <v>18332.87731380458</v>
      </c>
      <c r="BD476" s="217">
        <f t="shared" ca="1" si="111"/>
        <v>20571.641762694504</v>
      </c>
      <c r="BE476" s="217">
        <f ca="1">BD476-(DCF!$J$48-DCF!$J$51)</f>
        <v>20009.501762694505</v>
      </c>
      <c r="BF476" s="220">
        <f ca="1">BE476/DCF!$J$55</f>
        <v>807.4959802545128</v>
      </c>
    </row>
    <row r="477" spans="1:58" ht="15" customHeight="1">
      <c r="A477">
        <v>451</v>
      </c>
      <c r="B477" s="215">
        <f t="shared" ca="1" si="98"/>
        <v>0.19296508491612396</v>
      </c>
      <c r="C477" s="216">
        <f t="shared" ca="1" si="99"/>
        <v>0.31061639116128753</v>
      </c>
      <c r="D477" s="215">
        <f t="shared" ca="1" si="100"/>
        <v>0.25489237662720188</v>
      </c>
      <c r="E477" s="216">
        <f t="shared" ca="1" si="101"/>
        <v>0.35699606204214768</v>
      </c>
      <c r="F477" s="217">
        <f ca="1">DCF!$H$7*(1+('A1'!F14+$C477*('A1'!F12-'A1'!F14)))</f>
        <v>6192.8489306377714</v>
      </c>
      <c r="G477" s="217">
        <f ca="1">F477*(1+('A1'!G14+$C477*('A1'!G12-'A1'!G14)))</f>
        <v>6852.9599243522989</v>
      </c>
      <c r="H477" s="217">
        <f ca="1">G477*(1+('A1'!H14+$C477*('A1'!H12-'A1'!H14)))</f>
        <v>7472.3313390316944</v>
      </c>
      <c r="I477" s="217">
        <f ca="1">H477*(1+('A1'!I14+$C477*('A1'!I12-'A1'!I14)))</f>
        <v>8054.8404794515072</v>
      </c>
      <c r="J477" s="217">
        <f ca="1">I477*(1+('A1'!J14+$C477*('A1'!J12-'A1'!J14)))</f>
        <v>8632.7200871015793</v>
      </c>
      <c r="K477" s="216">
        <f ca="1">'A1'!F21+$C477*('A1'!F19-'A1'!F21)</f>
        <v>0.36291609848612921</v>
      </c>
      <c r="L477" s="216">
        <f ca="1">'A1'!G21+$C477*('A1'!G19-'A1'!G21)</f>
        <v>0.36170377066290343</v>
      </c>
      <c r="M477" s="216">
        <f ca="1">'A1'!H21+$C477*('A1'!H19-'A1'!H21)</f>
        <v>0.35359760675129054</v>
      </c>
      <c r="N477" s="216">
        <f ca="1">'A1'!I21+$C477*('A1'!I19-'A1'!I21)</f>
        <v>0.34859760675129053</v>
      </c>
      <c r="O477" s="216">
        <f ca="1">'A1'!J21+$C477*('A1'!J19-'A1'!J21)</f>
        <v>0.34359760675129053</v>
      </c>
      <c r="P477" s="216">
        <f ca="1">'A1'!F28+$C477*('A1'!F26-'A1'!F28)</f>
        <v>0.45223459022096785</v>
      </c>
      <c r="Q477" s="216">
        <f ca="1">'A1'!G28+$C477*('A1'!G26-'A1'!G28)</f>
        <v>0.45102226239774207</v>
      </c>
      <c r="R477" s="216">
        <f ca="1">'A1'!H28+$C477*('A1'!H26-'A1'!H28)</f>
        <v>0.44636301653032279</v>
      </c>
      <c r="S477" s="216">
        <f ca="1">'A1'!I28+$C477*('A1'!I26-'A1'!I28)</f>
        <v>0.44480993457451634</v>
      </c>
      <c r="T477" s="216">
        <f ca="1">'A1'!J28+$C477*('A1'!J26-'A1'!J28)</f>
        <v>0.4432568526187099</v>
      </c>
      <c r="U477" s="217">
        <f t="shared" ca="1" si="102"/>
        <v>1144.7438597693822</v>
      </c>
      <c r="V477" s="217">
        <f t="shared" ca="1" si="103"/>
        <v>1283.3809903098741</v>
      </c>
      <c r="W477" s="217">
        <f t="shared" ca="1" si="104"/>
        <v>1494.7605036931682</v>
      </c>
      <c r="X477" s="217">
        <f t="shared" ca="1" si="105"/>
        <v>1664.069298878303</v>
      </c>
      <c r="Y477" s="217">
        <f t="shared" ca="1" si="106"/>
        <v>1840.0257900727236</v>
      </c>
      <c r="Z477" s="217">
        <f ca="1">F477*('A1'!F35+$C477*('A1'!F33-'A1'!F35))</f>
        <v>361.95293390905755</v>
      </c>
      <c r="AA477" s="217">
        <f ca="1">G477*('A1'!G35+$C477*('A1'!G33-'A1'!G35))</f>
        <v>403.59709850509012</v>
      </c>
      <c r="AB477" s="217">
        <f ca="1">H477*('A1'!H35+$C477*('A1'!H33-'A1'!H35))</f>
        <v>422.80856580689607</v>
      </c>
      <c r="AC477" s="217">
        <f ca="1">I477*('A1'!I35+$C477*('A1'!I33-'A1'!I35))</f>
        <v>437.15716203490246</v>
      </c>
      <c r="AD477" s="217">
        <f ca="1">J477*('A1'!J35+$C477*('A1'!J33-'A1'!J35))</f>
        <v>451.25475256535589</v>
      </c>
      <c r="AE477" s="217">
        <f ca="1">F477*('A1'!F43+$C477*('A1'!F41-'A1'!F43))</f>
        <v>642.74137465332001</v>
      </c>
      <c r="AF477" s="217">
        <f ca="1">G477*('A1'!G43+$C477*('A1'!G41-'A1'!G43))</f>
        <v>713.58793248388099</v>
      </c>
      <c r="AG477" s="217">
        <f ca="1">H477*('A1'!H43+$C477*('A1'!H41-'A1'!H43))</f>
        <v>703.35878980512825</v>
      </c>
      <c r="AH477" s="217">
        <f ca="1">I477*('A1'!I43+$C477*('A1'!I41-'A1'!I43))</f>
        <v>677.64105370914535</v>
      </c>
      <c r="AI477" s="217">
        <f ca="1">J477*('A1'!J43+$C477*('A1'!J41-'A1'!J43))</f>
        <v>683.09355526150546</v>
      </c>
      <c r="AJ477" s="217">
        <f ca="1">(U477-Z477)*DCF!$H$40</f>
        <v>189.43540405819857</v>
      </c>
      <c r="AK477" s="217">
        <f ca="1">(V477-AA477)*DCF!$H$40</f>
        <v>212.90770181675771</v>
      </c>
      <c r="AL477" s="217">
        <f ca="1">(W477-AB477)*DCF!$H$40</f>
        <v>259.41236896847784</v>
      </c>
      <c r="AM477" s="217">
        <f ca="1">(X477-AC477)*DCF!$H$40</f>
        <v>296.9127371161029</v>
      </c>
      <c r="AN477" s="217">
        <f ca="1">(Y477-AD477)*DCF!$H$40</f>
        <v>336.08259107678299</v>
      </c>
      <c r="AO477" s="217">
        <f ca="1">(F477-DCF!$H$7)*DCF!$H$41</f>
        <v>274.49885664695432</v>
      </c>
      <c r="AP477" s="217">
        <f ca="1">(G477-F477)*DCF!$H$41</f>
        <v>219.04951255182797</v>
      </c>
      <c r="AQ477" s="217">
        <f ca="1">(H477-G477)*DCF!$H$41</f>
        <v>205.53059677223166</v>
      </c>
      <c r="AR477" s="217">
        <f ca="1">(I477-H477)*DCF!$H$41</f>
        <v>193.29831570889681</v>
      </c>
      <c r="AS477" s="217">
        <f ca="1">(J477-I477)*DCF!$H$41</f>
        <v>191.76206361461192</v>
      </c>
      <c r="AT477" s="217">
        <f ca="1">(U477-Z477)*(1-DCF!$H$40)+Z477-AE477-AO477</f>
        <v>38.068224410909238</v>
      </c>
      <c r="AU477" s="217">
        <f ca="1">(V477-AA477)*(1-DCF!$H$40)+AA477-AF477-AP477</f>
        <v>137.83584345740738</v>
      </c>
      <c r="AV477" s="217">
        <f ca="1">(W477-AB477)*(1-DCF!$H$40)+AB477-AG477-AQ477</f>
        <v>326.45874814733054</v>
      </c>
      <c r="AW477" s="217">
        <f ca="1">(X477-AC477)*(1-DCF!$H$40)+AC477-AH477-AR477</f>
        <v>496.21719234415787</v>
      </c>
      <c r="AX477" s="217">
        <f ca="1">(Y477-AD477)*(1-DCF!$H$40)+AD477-AI477-AS477</f>
        <v>629.08758011982309</v>
      </c>
      <c r="AY477" s="218">
        <f t="shared" ca="1" si="107"/>
        <v>9.9639921240842949E-2</v>
      </c>
      <c r="AZ477" s="219">
        <f t="shared" ca="1" si="108"/>
        <v>11.42798424816859</v>
      </c>
      <c r="BA477" s="217">
        <f ca="1">SUMPRODUCT(AT477:AX477,(1+$AY477)^(-{1,2,3,4,5}))</f>
        <v>1124.7426653794951</v>
      </c>
      <c r="BB477" s="217">
        <f t="shared" ca="1" si="109"/>
        <v>21027.78574517505</v>
      </c>
      <c r="BC477" s="217">
        <f t="shared" ca="1" si="110"/>
        <v>13077.991568564026</v>
      </c>
      <c r="BD477" s="217">
        <f t="shared" ca="1" si="111"/>
        <v>14202.734233943522</v>
      </c>
      <c r="BE477" s="217">
        <f ca="1">BD477-(DCF!$J$48-DCF!$J$51)</f>
        <v>13640.594233943522</v>
      </c>
      <c r="BF477" s="220">
        <f ca="1">BE477/DCF!$J$55</f>
        <v>550.47472659854088</v>
      </c>
    </row>
    <row r="478" spans="1:58" ht="15" customHeight="1">
      <c r="A478">
        <v>452</v>
      </c>
      <c r="B478" s="215">
        <f t="shared" ca="1" si="98"/>
        <v>0.50446588215946198</v>
      </c>
      <c r="C478" s="216">
        <f t="shared" ca="1" si="99"/>
        <v>0.50223794949768519</v>
      </c>
      <c r="D478" s="215">
        <f t="shared" ca="1" si="100"/>
        <v>0.43844141677016535</v>
      </c>
      <c r="E478" s="216">
        <f t="shared" ca="1" si="101"/>
        <v>0.46821011136570156</v>
      </c>
      <c r="F478" s="217">
        <f ca="1">DCF!$H$7*(1+('A1'!F14+$C478*('A1'!F12-'A1'!F14)))</f>
        <v>6305.947883447704</v>
      </c>
      <c r="G478" s="217">
        <f ca="1">F478*(1+('A1'!G14+$C478*('A1'!G12-'A1'!G14)))</f>
        <v>7159.3677066478722</v>
      </c>
      <c r="H478" s="217">
        <f ca="1">G478*(1+('A1'!H14+$C478*('A1'!H12-'A1'!H14)))</f>
        <v>7984.7778923495453</v>
      </c>
      <c r="I478" s="217">
        <f ca="1">H478*(1+('A1'!I14+$C478*('A1'!I12-'A1'!I14)))</f>
        <v>8744.9400497933511</v>
      </c>
      <c r="J478" s="217">
        <f ca="1">I478*(1+('A1'!J14+$C478*('A1'!J12-'A1'!J14)))</f>
        <v>9489.6299054192077</v>
      </c>
      <c r="K478" s="216">
        <f ca="1">'A1'!F21+$C478*('A1'!F19-'A1'!F21)</f>
        <v>0.35237691277762734</v>
      </c>
      <c r="L478" s="216">
        <f ca="1">'A1'!G21+$C478*('A1'!G19-'A1'!G21)</f>
        <v>0.34733215378767363</v>
      </c>
      <c r="M478" s="216">
        <f ca="1">'A1'!H21+$C478*('A1'!H19-'A1'!H21)</f>
        <v>0.33730977429269676</v>
      </c>
      <c r="N478" s="216">
        <f ca="1">'A1'!I21+$C478*('A1'!I19-'A1'!I21)</f>
        <v>0.33230977429269676</v>
      </c>
      <c r="O478" s="216">
        <f ca="1">'A1'!J21+$C478*('A1'!J19-'A1'!J21)</f>
        <v>0.32730977429269675</v>
      </c>
      <c r="P478" s="216">
        <f ca="1">'A1'!F28+$C478*('A1'!F26-'A1'!F28)</f>
        <v>0.44744405126255787</v>
      </c>
      <c r="Q478" s="216">
        <f ca="1">'A1'!G28+$C478*('A1'!G26-'A1'!G28)</f>
        <v>0.44239929227260416</v>
      </c>
      <c r="R478" s="216">
        <f ca="1">'A1'!H28+$C478*('A1'!H26-'A1'!H28)</f>
        <v>0.43486572303013893</v>
      </c>
      <c r="S478" s="216">
        <f ca="1">'A1'!I28+$C478*('A1'!I26-'A1'!I28)</f>
        <v>0.4323545332826505</v>
      </c>
      <c r="T478" s="216">
        <f ca="1">'A1'!J28+$C478*('A1'!J26-'A1'!J28)</f>
        <v>0.42984334353516207</v>
      </c>
      <c r="U478" s="217">
        <f t="shared" ca="1" si="102"/>
        <v>1262.3185681213963</v>
      </c>
      <c r="V478" s="217">
        <f t="shared" ca="1" si="103"/>
        <v>1505.3898947995931</v>
      </c>
      <c r="W478" s="217">
        <f t="shared" ca="1" si="104"/>
        <v>1819.1280523121518</v>
      </c>
      <c r="X478" s="217">
        <f t="shared" ca="1" si="105"/>
        <v>2057.996521830195</v>
      </c>
      <c r="Y478" s="217">
        <f t="shared" ca="1" si="106"/>
        <v>2304.527035498566</v>
      </c>
      <c r="Z478" s="217">
        <f ca="1">F478*('A1'!F35+$C478*('A1'!F33-'A1'!F35))</f>
        <v>362.52144133375202</v>
      </c>
      <c r="AA478" s="217">
        <f ca="1">G478*('A1'!G35+$C478*('A1'!G33-'A1'!G35))</f>
        <v>407.92373624530035</v>
      </c>
      <c r="AB478" s="217">
        <f ca="1">H478*('A1'!H35+$C478*('A1'!H33-'A1'!H35))</f>
        <v>434.97383030664378</v>
      </c>
      <c r="AC478" s="217">
        <f ca="1">I478*('A1'!I35+$C478*('A1'!I33-'A1'!I35))</f>
        <v>454.50203377895366</v>
      </c>
      <c r="AD478" s="217">
        <f ca="1">J478*('A1'!J35+$C478*('A1'!J33-'A1'!J35))</f>
        <v>474.22664752119982</v>
      </c>
      <c r="AE478" s="217">
        <f ca="1">F478*('A1'!F43+$C478*('A1'!F41-'A1'!F43))</f>
        <v>630.3125404868066</v>
      </c>
      <c r="AF478" s="217">
        <f ca="1">G478*('A1'!G43+$C478*('A1'!G41-'A1'!G43))</f>
        <v>697.47757078046823</v>
      </c>
      <c r="AG478" s="217">
        <f ca="1">H478*('A1'!H43+$C478*('A1'!H41-'A1'!H43))</f>
        <v>698.04263204201936</v>
      </c>
      <c r="AH478" s="217">
        <f ca="1">I478*('A1'!I43+$C478*('A1'!I41-'A1'!I43))</f>
        <v>677.04787816227451</v>
      </c>
      <c r="AI478" s="217">
        <f ca="1">J478*('A1'!J43+$C478*('A1'!J41-'A1'!J43))</f>
        <v>687.25486220609082</v>
      </c>
      <c r="AJ478" s="217">
        <f ca="1">(U478-Z478)*DCF!$H$40</f>
        <v>217.7509046826099</v>
      </c>
      <c r="AK478" s="217">
        <f ca="1">(V478-AA478)*DCF!$H$40</f>
        <v>265.58681037013883</v>
      </c>
      <c r="AL478" s="217">
        <f ca="1">(W478-AB478)*DCF!$H$40</f>
        <v>334.96532172533296</v>
      </c>
      <c r="AM478" s="217">
        <f ca="1">(X478-AC478)*DCF!$H$40</f>
        <v>388.04566610840038</v>
      </c>
      <c r="AN478" s="217">
        <f ca="1">(Y478-AD478)*DCF!$H$40</f>
        <v>442.93269389052261</v>
      </c>
      <c r="AO478" s="217">
        <f ca="1">(F478-DCF!$H$7)*DCF!$H$41</f>
        <v>312.02931852235804</v>
      </c>
      <c r="AP478" s="217">
        <f ca="1">(G478-F478)*DCF!$H$41</f>
        <v>283.19661095495843</v>
      </c>
      <c r="AQ478" s="217">
        <f ca="1">(H478-G478)*DCF!$H$41</f>
        <v>273.90196581312625</v>
      </c>
      <c r="AR478" s="217">
        <f ca="1">(I478-H478)*DCF!$H$41</f>
        <v>252.25023008846011</v>
      </c>
      <c r="AS478" s="217">
        <f ca="1">(J478-I478)*DCF!$H$41</f>
        <v>247.11594175884889</v>
      </c>
      <c r="AT478" s="217">
        <f ca="1">(U478-Z478)*(1-DCF!$H$40)+Z478-AE478-AO478</f>
        <v>102.2258044296218</v>
      </c>
      <c r="AU478" s="217">
        <f ca="1">(V478-AA478)*(1-DCF!$H$40)+AA478-AF478-AP478</f>
        <v>259.12890269402754</v>
      </c>
      <c r="AV478" s="217">
        <f ca="1">(W478-AB478)*(1-DCF!$H$40)+AB478-AG478-AQ478</f>
        <v>512.21813273167334</v>
      </c>
      <c r="AW478" s="217">
        <f ca="1">(X478-AC478)*(1-DCF!$H$40)+AC478-AH478-AR478</f>
        <v>740.65274747105991</v>
      </c>
      <c r="AX478" s="217">
        <f ca="1">(Y478-AD478)*(1-DCF!$H$40)+AD478-AI478-AS478</f>
        <v>927.22353764310367</v>
      </c>
      <c r="AY478" s="218">
        <f t="shared" ca="1" si="107"/>
        <v>0.10186420222731403</v>
      </c>
      <c r="AZ478" s="219">
        <f t="shared" ca="1" si="108"/>
        <v>11.872840445462806</v>
      </c>
      <c r="BA478" s="217">
        <f ca="1">SUMPRODUCT(AT478:AX478,(1+$AY478)^(-{1,2,3,4,5}))</f>
        <v>1762.4344967878271</v>
      </c>
      <c r="BB478" s="217">
        <f t="shared" ca="1" si="109"/>
        <v>27361.281794729875</v>
      </c>
      <c r="BC478" s="217">
        <f t="shared" ca="1" si="110"/>
        <v>16845.971827503014</v>
      </c>
      <c r="BD478" s="217">
        <f t="shared" ca="1" si="111"/>
        <v>18608.406324290841</v>
      </c>
      <c r="BE478" s="217">
        <f ca="1">BD478-(DCF!$J$48-DCF!$J$51)</f>
        <v>18046.266324290842</v>
      </c>
      <c r="BF478" s="220">
        <f ca="1">BE478/DCF!$J$55</f>
        <v>728.26838410517792</v>
      </c>
    </row>
    <row r="479" spans="1:58" ht="15" customHeight="1">
      <c r="A479">
        <v>453</v>
      </c>
      <c r="B479" s="215">
        <f t="shared" ca="1" si="98"/>
        <v>0.21698839748044108</v>
      </c>
      <c r="C479" s="216">
        <f t="shared" ca="1" si="99"/>
        <v>0.32938457574728747</v>
      </c>
      <c r="D479" s="215">
        <f t="shared" ca="1" si="100"/>
        <v>0.7614115397540393</v>
      </c>
      <c r="E479" s="216">
        <f t="shared" ca="1" si="101"/>
        <v>0.65461003181479005</v>
      </c>
      <c r="F479" s="217">
        <f ca="1">DCF!$H$7*(1+('A1'!F14+$C479*('A1'!F12-'A1'!F14)))</f>
        <v>6203.9262960513952</v>
      </c>
      <c r="G479" s="217">
        <f ca="1">F479*(1+('A1'!G14+$C479*('A1'!G12-'A1'!G14)))</f>
        <v>6882.6835184633292</v>
      </c>
      <c r="H479" s="217">
        <f ca="1">G479*(1+('A1'!H14+$C479*('A1'!H12-'A1'!H14)))</f>
        <v>7521.5341671816414</v>
      </c>
      <c r="I479" s="217">
        <f ca="1">H479*(1+('A1'!I14+$C479*('A1'!I12-'A1'!I14)))</f>
        <v>8120.5838361970491</v>
      </c>
      <c r="J479" s="217">
        <f ca="1">I479*(1+('A1'!J14+$C479*('A1'!J12-'A1'!J14)))</f>
        <v>8713.8486823263247</v>
      </c>
      <c r="K479" s="216">
        <f ca="1">'A1'!F21+$C479*('A1'!F19-'A1'!F21)</f>
        <v>0.36188384833389919</v>
      </c>
      <c r="L479" s="216">
        <f ca="1">'A1'!G21+$C479*('A1'!G19-'A1'!G21)</f>
        <v>0.36029615681895344</v>
      </c>
      <c r="M479" s="216">
        <f ca="1">'A1'!H21+$C479*('A1'!H19-'A1'!H21)</f>
        <v>0.35200231106148056</v>
      </c>
      <c r="N479" s="216">
        <f ca="1">'A1'!I21+$C479*('A1'!I19-'A1'!I21)</f>
        <v>0.34700231106148055</v>
      </c>
      <c r="O479" s="216">
        <f ca="1">'A1'!J21+$C479*('A1'!J19-'A1'!J21)</f>
        <v>0.34200231106148055</v>
      </c>
      <c r="P479" s="216">
        <f ca="1">'A1'!F28+$C479*('A1'!F26-'A1'!F28)</f>
        <v>0.45176538560631785</v>
      </c>
      <c r="Q479" s="216">
        <f ca="1">'A1'!G28+$C479*('A1'!G26-'A1'!G28)</f>
        <v>0.45017769409137209</v>
      </c>
      <c r="R479" s="216">
        <f ca="1">'A1'!H28+$C479*('A1'!H26-'A1'!H28)</f>
        <v>0.4452369254551628</v>
      </c>
      <c r="S479" s="216">
        <f ca="1">'A1'!I28+$C479*('A1'!I26-'A1'!I28)</f>
        <v>0.44359000257642633</v>
      </c>
      <c r="T479" s="216">
        <f ca="1">'A1'!J28+$C479*('A1'!J26-'A1'!J28)</f>
        <v>0.44194307969768992</v>
      </c>
      <c r="U479" s="217">
        <f t="shared" ca="1" si="102"/>
        <v>1156.1064178476092</v>
      </c>
      <c r="V479" s="217">
        <f t="shared" ca="1" si="103"/>
        <v>1304.4485026573261</v>
      </c>
      <c r="W479" s="217">
        <f t="shared" ca="1" si="104"/>
        <v>1525.072010303903</v>
      </c>
      <c r="X479" s="217">
        <f t="shared" ca="1" si="105"/>
        <v>1700.5126730474342</v>
      </c>
      <c r="Y479" s="217">
        <f t="shared" ca="1" si="106"/>
        <v>1882.6671720437319</v>
      </c>
      <c r="Z479" s="217">
        <f ca="1">F479*('A1'!F35+$C479*('A1'!F33-'A1'!F35))</f>
        <v>362.01818960812204</v>
      </c>
      <c r="AA479" s="217">
        <f ca="1">G479*('A1'!G35+$C479*('A1'!G33-'A1'!G35))</f>
        <v>404.05588023740751</v>
      </c>
      <c r="AB479" s="217">
        <f ca="1">H479*('A1'!H35+$C479*('A1'!H33-'A1'!H35))</f>
        <v>424.03979928401412</v>
      </c>
      <c r="AC479" s="217">
        <f ca="1">I479*('A1'!I35+$C479*('A1'!I33-'A1'!I35))</f>
        <v>438.89632175895633</v>
      </c>
      <c r="AD479" s="217">
        <f ca="1">J479*('A1'!J35+$C479*('A1'!J33-'A1'!J35))</f>
        <v>453.53303799402477</v>
      </c>
      <c r="AE479" s="217">
        <f ca="1">F479*('A1'!F43+$C479*('A1'!F41-'A1'!F43))</f>
        <v>641.56233994580691</v>
      </c>
      <c r="AF479" s="217">
        <f ca="1">G479*('A1'!G43+$C479*('A1'!G41-'A1'!G43))</f>
        <v>712.16186194766669</v>
      </c>
      <c r="AG479" s="217">
        <f ca="1">H479*('A1'!H43+$C479*('A1'!H41-'A1'!H43))</f>
        <v>703.04938063216741</v>
      </c>
      <c r="AH479" s="217">
        <f ca="1">I479*('A1'!I43+$C479*('A1'!I41-'A1'!I43))</f>
        <v>677.83763727900805</v>
      </c>
      <c r="AI479" s="217">
        <f ca="1">J479*('A1'!J43+$C479*('A1'!J41-'A1'!J43))</f>
        <v>683.78912411197507</v>
      </c>
      <c r="AJ479" s="217">
        <f ca="1">(U479-Z479)*DCF!$H$40</f>
        <v>192.16935123395589</v>
      </c>
      <c r="AK479" s="217">
        <f ca="1">(V479-AA479)*DCF!$H$40</f>
        <v>217.89501462562029</v>
      </c>
      <c r="AL479" s="217">
        <f ca="1">(W479-AB479)*DCF!$H$40</f>
        <v>266.44979506681307</v>
      </c>
      <c r="AM479" s="217">
        <f ca="1">(X479-AC479)*DCF!$H$40</f>
        <v>305.31115701181159</v>
      </c>
      <c r="AN479" s="217">
        <f ca="1">(Y479-AD479)*DCF!$H$40</f>
        <v>345.85046044002905</v>
      </c>
      <c r="AO479" s="217">
        <f ca="1">(F479-DCF!$H$7)*DCF!$H$41</f>
        <v>278.17474072905179</v>
      </c>
      <c r="AP479" s="217">
        <f ca="1">(G479-F479)*DCF!$H$41</f>
        <v>225.23702850897499</v>
      </c>
      <c r="AQ479" s="217">
        <f ca="1">(H479-G479)*DCF!$H$41</f>
        <v>211.99453505190976</v>
      </c>
      <c r="AR479" s="217">
        <f ca="1">(I479-H479)*DCF!$H$41</f>
        <v>198.78708162964972</v>
      </c>
      <c r="AS479" s="217">
        <f ca="1">(J479-I479)*DCF!$H$41</f>
        <v>196.86746107269548</v>
      </c>
      <c r="AT479" s="217">
        <f ca="1">(U479-Z479)*(1-DCF!$H$40)+Z479-AE479-AO479</f>
        <v>44.199985938794612</v>
      </c>
      <c r="AU479" s="217">
        <f ca="1">(V479-AA479)*(1-DCF!$H$40)+AA479-AF479-AP479</f>
        <v>149.154597575064</v>
      </c>
      <c r="AV479" s="217">
        <f ca="1">(W479-AB479)*(1-DCF!$H$40)+AB479-AG479-AQ479</f>
        <v>343.5782995530127</v>
      </c>
      <c r="AW479" s="217">
        <f ca="1">(X479-AC479)*(1-DCF!$H$40)+AC479-AH479-AR479</f>
        <v>518.57679712696472</v>
      </c>
      <c r="AX479" s="217">
        <f ca="1">(Y479-AD479)*(1-DCF!$H$40)+AD479-AI479-AS479</f>
        <v>656.16012641903194</v>
      </c>
      <c r="AY479" s="218">
        <f t="shared" ca="1" si="107"/>
        <v>0.1055922006362958</v>
      </c>
      <c r="AZ479" s="219">
        <f t="shared" ca="1" si="108"/>
        <v>12.618440127259159</v>
      </c>
      <c r="BA479" s="217">
        <f ca="1">SUMPRODUCT(AT479:AX479,(1+$AY479)^(-{1,2,3,4,5}))</f>
        <v>1160.5476461030246</v>
      </c>
      <c r="BB479" s="217">
        <f t="shared" ca="1" si="109"/>
        <v>23756.322989990149</v>
      </c>
      <c r="BC479" s="217">
        <f t="shared" ca="1" si="110"/>
        <v>14381.506757329866</v>
      </c>
      <c r="BD479" s="217">
        <f t="shared" ca="1" si="111"/>
        <v>15542.05440343289</v>
      </c>
      <c r="BE479" s="217">
        <f ca="1">BD479-(DCF!$J$48-DCF!$J$51)</f>
        <v>14979.914403432891</v>
      </c>
      <c r="BF479" s="220">
        <f ca="1">BE479/DCF!$J$55</f>
        <v>604.52383116709075</v>
      </c>
    </row>
    <row r="480" spans="1:58" ht="15" customHeight="1">
      <c r="A480">
        <v>454</v>
      </c>
      <c r="B480" s="215">
        <f t="shared" ca="1" si="98"/>
        <v>0.11047969623187814</v>
      </c>
      <c r="C480" s="216">
        <f t="shared" ca="1" si="99"/>
        <v>0.23503158961284135</v>
      </c>
      <c r="D480" s="215">
        <f t="shared" ca="1" si="100"/>
        <v>0.76503250703599934</v>
      </c>
      <c r="E480" s="216">
        <f t="shared" ca="1" si="101"/>
        <v>0.65724097899252842</v>
      </c>
      <c r="F480" s="217">
        <f ca="1">DCF!$H$7*(1+('A1'!F14+$C480*('A1'!F12-'A1'!F14)))</f>
        <v>6148.2372388339272</v>
      </c>
      <c r="G480" s="217">
        <f ca="1">F480*(1+('A1'!G14+$C480*('A1'!G12-'A1'!G14)))</f>
        <v>6733.8859688979637</v>
      </c>
      <c r="H480" s="217">
        <f ca="1">G480*(1+('A1'!H14+$C480*('A1'!H12-'A1'!H14)))</f>
        <v>7276.3281374032822</v>
      </c>
      <c r="I480" s="217">
        <f ca="1">H480*(1+('A1'!I14+$C480*('A1'!I12-'A1'!I14)))</f>
        <v>7794.0595714545152</v>
      </c>
      <c r="J480" s="217">
        <f ca="1">I480*(1+('A1'!J14+$C480*('A1'!J12-'A1'!J14)))</f>
        <v>8311.9920647703711</v>
      </c>
      <c r="K480" s="216">
        <f ca="1">'A1'!F21+$C480*('A1'!F19-'A1'!F21)</f>
        <v>0.36707326257129375</v>
      </c>
      <c r="L480" s="216">
        <f ca="1">'A1'!G21+$C480*('A1'!G19-'A1'!G21)</f>
        <v>0.36737263077903692</v>
      </c>
      <c r="M480" s="216">
        <f ca="1">'A1'!H21+$C480*('A1'!H19-'A1'!H21)</f>
        <v>0.36002231488290848</v>
      </c>
      <c r="N480" s="216">
        <f ca="1">'A1'!I21+$C480*('A1'!I19-'A1'!I21)</f>
        <v>0.35502231488290847</v>
      </c>
      <c r="O480" s="216">
        <f ca="1">'A1'!J21+$C480*('A1'!J19-'A1'!J21)</f>
        <v>0.35002231488290847</v>
      </c>
      <c r="P480" s="216">
        <f ca="1">'A1'!F28+$C480*('A1'!F26-'A1'!F28)</f>
        <v>0.45412421025967897</v>
      </c>
      <c r="Q480" s="216">
        <f ca="1">'A1'!G28+$C480*('A1'!G26-'A1'!G28)</f>
        <v>0.45442357846742215</v>
      </c>
      <c r="R480" s="216">
        <f ca="1">'A1'!H28+$C480*('A1'!H26-'A1'!H28)</f>
        <v>0.45089810462322955</v>
      </c>
      <c r="S480" s="216">
        <f ca="1">'A1'!I28+$C480*('A1'!I26-'A1'!I28)</f>
        <v>0.44972294667516532</v>
      </c>
      <c r="T480" s="216">
        <f ca="1">'A1'!J28+$C480*('A1'!J26-'A1'!J28)</f>
        <v>0.4485477887271011</v>
      </c>
      <c r="U480" s="217">
        <f t="shared" ca="1" si="102"/>
        <v>1099.3203559382282</v>
      </c>
      <c r="V480" s="217">
        <f t="shared" ca="1" si="103"/>
        <v>1200.0040061596978</v>
      </c>
      <c r="W480" s="217">
        <f t="shared" ca="1" si="104"/>
        <v>1375.8050717558967</v>
      </c>
      <c r="X480" s="217">
        <f t="shared" ca="1" si="105"/>
        <v>1521.8270630251427</v>
      </c>
      <c r="Y480" s="217">
        <f t="shared" ca="1" si="106"/>
        <v>1674.2837004011185</v>
      </c>
      <c r="Z480" s="217">
        <f ca="1">F480*('A1'!F35+$C480*('A1'!F33-'A1'!F35))</f>
        <v>361.66908447223562</v>
      </c>
      <c r="AA480" s="217">
        <f ca="1">G480*('A1'!G35+$C480*('A1'!G33-'A1'!G35))</f>
        <v>401.67417083625679</v>
      </c>
      <c r="AB480" s="217">
        <f ca="1">H480*('A1'!H35+$C480*('A1'!H33-'A1'!H35))</f>
        <v>417.76785158873298</v>
      </c>
      <c r="AC480" s="217">
        <f ca="1">I480*('A1'!I35+$C480*('A1'!I33-'A1'!I35))</f>
        <v>430.07325261696826</v>
      </c>
      <c r="AD480" s="217">
        <f ca="1">J480*('A1'!J35+$C480*('A1'!J33-'A1'!J35))</f>
        <v>442.02858713315317</v>
      </c>
      <c r="AE480" s="217">
        <f ca="1">F480*('A1'!F43+$C480*('A1'!F41-'A1'!F43))</f>
        <v>647.4054968405319</v>
      </c>
      <c r="AF480" s="217">
        <f ca="1">G480*('A1'!G43+$C480*('A1'!G41-'A1'!G43))</f>
        <v>719.00322909930651</v>
      </c>
      <c r="AG480" s="217">
        <f ca="1">H480*('A1'!H43+$C480*('A1'!H41-'A1'!H43))</f>
        <v>704.15861052359571</v>
      </c>
      <c r="AH480" s="217">
        <f ca="1">I480*('A1'!I43+$C480*('A1'!I41-'A1'!I43))</f>
        <v>676.32090191661416</v>
      </c>
      <c r="AI480" s="217">
        <f ca="1">J480*('A1'!J43+$C480*('A1'!J41-'A1'!J43))</f>
        <v>679.70396105520274</v>
      </c>
      <c r="AJ480" s="217">
        <f ca="1">(U480-Z480)*DCF!$H$40</f>
        <v>178.51160769477019</v>
      </c>
      <c r="AK480" s="217">
        <f ca="1">(V480-AA480)*DCF!$H$40</f>
        <v>193.19582014827273</v>
      </c>
      <c r="AL480" s="217">
        <f ca="1">(W480-AB480)*DCF!$H$40</f>
        <v>231.84500728045361</v>
      </c>
      <c r="AM480" s="217">
        <f ca="1">(X480-AC480)*DCF!$H$40</f>
        <v>264.20442211877821</v>
      </c>
      <c r="AN480" s="217">
        <f ca="1">(Y480-AD480)*DCF!$H$40</f>
        <v>298.20573741084758</v>
      </c>
      <c r="AO480" s="217">
        <f ca="1">(F480-DCF!$H$7)*DCF!$H$41</f>
        <v>259.69502905312009</v>
      </c>
      <c r="AP480" s="217">
        <f ca="1">(G480-F480)*DCF!$H$41</f>
        <v>194.34014895774189</v>
      </c>
      <c r="AQ480" s="217">
        <f ca="1">(H480-G480)*DCF!$H$41</f>
        <v>180.00259612405782</v>
      </c>
      <c r="AR480" s="217">
        <f ca="1">(I480-H480)*DCF!$H$41</f>
        <v>171.8026503747738</v>
      </c>
      <c r="AS480" s="217">
        <f ca="1">(J480-I480)*DCF!$H$41</f>
        <v>171.86936935738285</v>
      </c>
      <c r="AT480" s="217">
        <f ca="1">(U480-Z480)*(1-DCF!$H$40)+Z480-AE480-AO480</f>
        <v>13.708222349806022</v>
      </c>
      <c r="AU480" s="217">
        <f ca="1">(V480-AA480)*(1-DCF!$H$40)+AA480-AF480-AP480</f>
        <v>93.464807954376653</v>
      </c>
      <c r="AV480" s="217">
        <f ca="1">(W480-AB480)*(1-DCF!$H$40)+AB480-AG480-AQ480</f>
        <v>259.79885782778945</v>
      </c>
      <c r="AW480" s="217">
        <f ca="1">(X480-AC480)*(1-DCF!$H$40)+AC480-AH480-AR480</f>
        <v>409.49908861497676</v>
      </c>
      <c r="AX480" s="217">
        <f ca="1">(Y480-AD480)*(1-DCF!$H$40)+AD480-AI480-AS480</f>
        <v>524.50463257768524</v>
      </c>
      <c r="AY480" s="218">
        <f t="shared" ca="1" si="107"/>
        <v>0.10564481957985057</v>
      </c>
      <c r="AZ480" s="219">
        <f t="shared" ca="1" si="108"/>
        <v>12.628963915970115</v>
      </c>
      <c r="BA480" s="217">
        <f ca="1">SUMPRODUCT(AT480:AX480,(1+$AY480)^(-{1,2,3,4,5}))</f>
        <v>872.54375477941494</v>
      </c>
      <c r="BB480" s="217">
        <f t="shared" ca="1" si="109"/>
        <v>21144.468437462645</v>
      </c>
      <c r="BC480" s="217">
        <f t="shared" ca="1" si="110"/>
        <v>12797.307179196665</v>
      </c>
      <c r="BD480" s="217">
        <f t="shared" ca="1" si="111"/>
        <v>13669.85093397608</v>
      </c>
      <c r="BE480" s="217">
        <f ca="1">BD480-(DCF!$J$48-DCF!$J$51)</f>
        <v>13107.710933976081</v>
      </c>
      <c r="BF480" s="220">
        <f ca="1">BE480/DCF!$J$55</f>
        <v>528.96988715917428</v>
      </c>
    </row>
    <row r="481" spans="1:58" ht="15" customHeight="1">
      <c r="A481">
        <v>455</v>
      </c>
      <c r="B481" s="215">
        <f t="shared" ca="1" si="98"/>
        <v>0.13769520853205963</v>
      </c>
      <c r="C481" s="216">
        <f t="shared" ca="1" si="99"/>
        <v>0.26238827006181092</v>
      </c>
      <c r="D481" s="215">
        <f t="shared" ca="1" si="100"/>
        <v>0.71100451246619434</v>
      </c>
      <c r="E481" s="216">
        <f t="shared" ca="1" si="101"/>
        <v>0.61987141153696057</v>
      </c>
      <c r="F481" s="217">
        <f ca="1">DCF!$H$7*(1+('A1'!F14+$C481*('A1'!F12-'A1'!F14)))</f>
        <v>6164.38370971119</v>
      </c>
      <c r="G481" s="217">
        <f ca="1">F481*(1+('A1'!G14+$C481*('A1'!G12-'A1'!G14)))</f>
        <v>6776.8660289321106</v>
      </c>
      <c r="H481" s="217">
        <f ca="1">G481*(1+('A1'!H14+$C481*('A1'!H12-'A1'!H14)))</f>
        <v>7346.8714503690962</v>
      </c>
      <c r="I481" s="217">
        <f ca="1">H481*(1+('A1'!I14+$C481*('A1'!I12-'A1'!I14)))</f>
        <v>7887.7109830081472</v>
      </c>
      <c r="J481" s="217">
        <f ca="1">I481*(1+('A1'!J14+$C481*('A1'!J12-'A1'!J14)))</f>
        <v>8426.9715309290877</v>
      </c>
      <c r="K481" s="216">
        <f ca="1">'A1'!F21+$C481*('A1'!F19-'A1'!F21)</f>
        <v>0.36556864514660042</v>
      </c>
      <c r="L481" s="216">
        <f ca="1">'A1'!G21+$C481*('A1'!G19-'A1'!G21)</f>
        <v>0.3653208797453642</v>
      </c>
      <c r="M481" s="216">
        <f ca="1">'A1'!H21+$C481*('A1'!H19-'A1'!H21)</f>
        <v>0.35769699704474606</v>
      </c>
      <c r="N481" s="216">
        <f ca="1">'A1'!I21+$C481*('A1'!I19-'A1'!I21)</f>
        <v>0.35269699704474605</v>
      </c>
      <c r="O481" s="216">
        <f ca="1">'A1'!J21+$C481*('A1'!J19-'A1'!J21)</f>
        <v>0.34769699704474605</v>
      </c>
      <c r="P481" s="216">
        <f ca="1">'A1'!F28+$C481*('A1'!F26-'A1'!F28)</f>
        <v>0.45344029324845475</v>
      </c>
      <c r="Q481" s="216">
        <f ca="1">'A1'!G28+$C481*('A1'!G26-'A1'!G28)</f>
        <v>0.45319252784721853</v>
      </c>
      <c r="R481" s="216">
        <f ca="1">'A1'!H28+$C481*('A1'!H26-'A1'!H28)</f>
        <v>0.44925670379629135</v>
      </c>
      <c r="S481" s="216">
        <f ca="1">'A1'!I28+$C481*('A1'!I26-'A1'!I28)</f>
        <v>0.4479447624459823</v>
      </c>
      <c r="T481" s="216">
        <f ca="1">'A1'!J28+$C481*('A1'!J26-'A1'!J28)</f>
        <v>0.44663282109567326</v>
      </c>
      <c r="U481" s="217">
        <f t="shared" ca="1" si="102"/>
        <v>1115.698351760856</v>
      </c>
      <c r="V481" s="217">
        <f t="shared" ca="1" si="103"/>
        <v>1229.9103227924743</v>
      </c>
      <c r="W481" s="217">
        <f t="shared" ca="1" si="104"/>
        <v>1418.2863438903935</v>
      </c>
      <c r="X481" s="217">
        <f t="shared" ca="1" si="105"/>
        <v>1572.4801832181622</v>
      </c>
      <c r="Y481" s="217">
        <f t="shared" ca="1" si="106"/>
        <v>1733.1767672916942</v>
      </c>
      <c r="Z481" s="217">
        <f ca="1">F481*('A1'!F35+$C481*('A1'!F33-'A1'!F35))</f>
        <v>361.77571269472975</v>
      </c>
      <c r="AA481" s="217">
        <f ca="1">G481*('A1'!G35+$C481*('A1'!G33-'A1'!G35))</f>
        <v>402.38399225606929</v>
      </c>
      <c r="AB481" s="217">
        <f ca="1">H481*('A1'!H35+$C481*('A1'!H33-'A1'!H35))</f>
        <v>419.60722522962834</v>
      </c>
      <c r="AC481" s="217">
        <f ca="1">I481*('A1'!I35+$C481*('A1'!I33-'A1'!I35))</f>
        <v>432.65152293952394</v>
      </c>
      <c r="AD481" s="217">
        <f ca="1">J481*('A1'!J35+$C481*('A1'!J33-'A1'!J35))</f>
        <v>445.37674394970156</v>
      </c>
      <c r="AE481" s="217">
        <f ca="1">F481*('A1'!F43+$C481*('A1'!F41-'A1'!F43))</f>
        <v>645.73296851646444</v>
      </c>
      <c r="AF481" s="217">
        <f ca="1">G481*('A1'!G43+$C481*('A1'!G41-'A1'!G43))</f>
        <v>717.10363794516752</v>
      </c>
      <c r="AG481" s="217">
        <f ca="1">H481*('A1'!H43+$C481*('A1'!H41-'A1'!H43))</f>
        <v>703.95085113074515</v>
      </c>
      <c r="AH481" s="217">
        <f ca="1">I481*('A1'!I43+$C481*('A1'!I41-'A1'!I43))</f>
        <v>676.89504400050714</v>
      </c>
      <c r="AI481" s="217">
        <f ca="1">J481*('A1'!J43+$C481*('A1'!J41-'A1'!J43))</f>
        <v>681.03759091849633</v>
      </c>
      <c r="AJ481" s="217">
        <f ca="1">(U481-Z481)*DCF!$H$40</f>
        <v>182.44927865400257</v>
      </c>
      <c r="AK481" s="217">
        <f ca="1">(V481-AA481)*DCF!$H$40</f>
        <v>200.26137198981002</v>
      </c>
      <c r="AL481" s="217">
        <f ca="1">(W481-AB481)*DCF!$H$40</f>
        <v>241.68034671590516</v>
      </c>
      <c r="AM481" s="217">
        <f ca="1">(X481-AC481)*DCF!$H$40</f>
        <v>275.83853578743049</v>
      </c>
      <c r="AN481" s="217">
        <f ca="1">(Y481-AD481)*DCF!$H$40</f>
        <v>311.64760564876218</v>
      </c>
      <c r="AO481" s="217">
        <f ca="1">(F481-DCF!$H$7)*DCF!$H$41</f>
        <v>265.05303188714998</v>
      </c>
      <c r="AP481" s="217">
        <f ca="1">(G481-F481)*DCF!$H$41</f>
        <v>203.24453728152341</v>
      </c>
      <c r="AQ481" s="217">
        <f ca="1">(H481-G481)*DCF!$H$41</f>
        <v>189.14911417407458</v>
      </c>
      <c r="AR481" s="217">
        <f ca="1">(I481-H481)*DCF!$H$41</f>
        <v>179.47078161309423</v>
      </c>
      <c r="AS481" s="217">
        <f ca="1">(J481-I481)*DCF!$H$41</f>
        <v>178.94681543752338</v>
      </c>
      <c r="AT481" s="217">
        <f ca="1">(U481-Z481)*(1-DCF!$H$40)+Z481-AE481-AO481</f>
        <v>22.463072703239106</v>
      </c>
      <c r="AU481" s="217">
        <f ca="1">(V481-AA481)*(1-DCF!$H$40)+AA481-AF481-AP481</f>
        <v>109.3007755759734</v>
      </c>
      <c r="AV481" s="217">
        <f ca="1">(W481-AB481)*(1-DCF!$H$40)+AB481-AG481-AQ481</f>
        <v>283.5060318696685</v>
      </c>
      <c r="AW481" s="217">
        <f ca="1">(X481-AC481)*(1-DCF!$H$40)+AC481-AH481-AR481</f>
        <v>440.27582181713046</v>
      </c>
      <c r="AX481" s="217">
        <f ca="1">(Y481-AD481)*(1-DCF!$H$40)+AD481-AI481-AS481</f>
        <v>561.54475528691205</v>
      </c>
      <c r="AY481" s="218">
        <f t="shared" ca="1" si="107"/>
        <v>0.10489742823073922</v>
      </c>
      <c r="AZ481" s="219">
        <f t="shared" ca="1" si="108"/>
        <v>12.479485646147843</v>
      </c>
      <c r="BA481" s="217">
        <f ca="1">SUMPRODUCT(AT481:AX481,(1+$AY481)^(-{1,2,3,4,5}))</f>
        <v>956.47897498400062</v>
      </c>
      <c r="BB481" s="217">
        <f t="shared" ca="1" si="109"/>
        <v>21629.154589653619</v>
      </c>
      <c r="BC481" s="217">
        <f t="shared" ca="1" si="110"/>
        <v>13134.989535708921</v>
      </c>
      <c r="BD481" s="217">
        <f t="shared" ca="1" si="111"/>
        <v>14091.468510692921</v>
      </c>
      <c r="BE481" s="217">
        <f ca="1">BD481-(DCF!$J$48-DCF!$J$51)</f>
        <v>13529.328510692922</v>
      </c>
      <c r="BF481" s="220">
        <f ca="1">BE481/DCF!$J$55</f>
        <v>545.98452862507213</v>
      </c>
    </row>
    <row r="482" spans="1:58" ht="15" customHeight="1">
      <c r="A482">
        <v>456</v>
      </c>
      <c r="B482" s="215">
        <f t="shared" ca="1" si="98"/>
        <v>0.54252733119917129</v>
      </c>
      <c r="C482" s="216">
        <f t="shared" ca="1" si="99"/>
        <v>0.52173612471731223</v>
      </c>
      <c r="D482" s="215">
        <f t="shared" ca="1" si="100"/>
        <v>0.19141727561223154</v>
      </c>
      <c r="E482" s="216">
        <f t="shared" ca="1" si="101"/>
        <v>0.30936812668100727</v>
      </c>
      <c r="F482" s="217">
        <f ca="1">DCF!$H$7*(1+('A1'!F14+$C482*('A1'!F12-'A1'!F14)))</f>
        <v>6317.4561042251025</v>
      </c>
      <c r="G482" s="217">
        <f ca="1">F482*(1+('A1'!G14+$C482*('A1'!G12-'A1'!G14)))</f>
        <v>7190.9102303621294</v>
      </c>
      <c r="H482" s="217">
        <f ca="1">G482*(1+('A1'!H14+$C482*('A1'!H12-'A1'!H14)))</f>
        <v>8038.184234661534</v>
      </c>
      <c r="I482" s="217">
        <f ca="1">H482*(1+('A1'!I14+$C482*('A1'!I12-'A1'!I14)))</f>
        <v>8817.5364447066604</v>
      </c>
      <c r="J482" s="217">
        <f ca="1">I482*(1+('A1'!J14+$C482*('A1'!J12-'A1'!J14)))</f>
        <v>9580.4431775370376</v>
      </c>
      <c r="K482" s="216">
        <f ca="1">'A1'!F21+$C482*('A1'!F19-'A1'!F21)</f>
        <v>0.35130451314054784</v>
      </c>
      <c r="L482" s="216">
        <f ca="1">'A1'!G21+$C482*('A1'!G19-'A1'!G21)</f>
        <v>0.3458697906462016</v>
      </c>
      <c r="M482" s="216">
        <f ca="1">'A1'!H21+$C482*('A1'!H19-'A1'!H21)</f>
        <v>0.33565242939902845</v>
      </c>
      <c r="N482" s="216">
        <f ca="1">'A1'!I21+$C482*('A1'!I19-'A1'!I21)</f>
        <v>0.33065242939902845</v>
      </c>
      <c r="O482" s="216">
        <f ca="1">'A1'!J21+$C482*('A1'!J19-'A1'!J21)</f>
        <v>0.32565242939902844</v>
      </c>
      <c r="P482" s="216">
        <f ca="1">'A1'!F28+$C482*('A1'!F26-'A1'!F28)</f>
        <v>0.44695659688206718</v>
      </c>
      <c r="Q482" s="216">
        <f ca="1">'A1'!G28+$C482*('A1'!G26-'A1'!G28)</f>
        <v>0.44152187438772095</v>
      </c>
      <c r="R482" s="216">
        <f ca="1">'A1'!H28+$C482*('A1'!H26-'A1'!H28)</f>
        <v>0.43369583251696131</v>
      </c>
      <c r="S482" s="216">
        <f ca="1">'A1'!I28+$C482*('A1'!I26-'A1'!I28)</f>
        <v>0.43108715189337471</v>
      </c>
      <c r="T482" s="216">
        <f ca="1">'A1'!J28+$C482*('A1'!J26-'A1'!J28)</f>
        <v>0.42847847126978816</v>
      </c>
      <c r="U482" s="217">
        <f t="shared" ca="1" si="102"/>
        <v>1274.4765819472268</v>
      </c>
      <c r="V482" s="217">
        <f t="shared" ca="1" si="103"/>
        <v>1528.8474509678247</v>
      </c>
      <c r="W482" s="217">
        <f t="shared" ca="1" si="104"/>
        <v>1854.0211647641729</v>
      </c>
      <c r="X482" s="217">
        <f t="shared" ca="1" si="105"/>
        <v>2100.8699252853035</v>
      </c>
      <c r="Y482" s="217">
        <f t="shared" ca="1" si="106"/>
        <v>2355.5349352546127</v>
      </c>
      <c r="Z482" s="217">
        <f ca="1">F482*('A1'!F35+$C482*('A1'!F33-'A1'!F35))</f>
        <v>362.56714092405548</v>
      </c>
      <c r="AA482" s="217">
        <f ca="1">G482*('A1'!G35+$C482*('A1'!G33-'A1'!G35))</f>
        <v>408.31885791465987</v>
      </c>
      <c r="AB482" s="217">
        <f ca="1">H482*('A1'!H35+$C482*('A1'!H33-'A1'!H35))</f>
        <v>436.1591320637749</v>
      </c>
      <c r="AC482" s="217">
        <f ca="1">I482*('A1'!I35+$C482*('A1'!I33-'A1'!I35))</f>
        <v>456.21198626240727</v>
      </c>
      <c r="AD482" s="217">
        <f ca="1">J482*('A1'!J35+$C482*('A1'!J33-'A1'!J35))</f>
        <v>476.52325838380307</v>
      </c>
      <c r="AE482" s="217">
        <f ca="1">F482*('A1'!F43+$C482*('A1'!F41-'A1'!F43))</f>
        <v>628.99927014695857</v>
      </c>
      <c r="AF482" s="217">
        <f ca="1">G482*('A1'!G43+$C482*('A1'!G41-'A1'!G43))</f>
        <v>695.64315920437241</v>
      </c>
      <c r="AG482" s="217">
        <f ca="1">H482*('A1'!H43+$C482*('A1'!H41-'A1'!H43))</f>
        <v>697.22595640699751</v>
      </c>
      <c r="AH482" s="217">
        <f ca="1">I482*('A1'!I43+$C482*('A1'!I41-'A1'!I43))</f>
        <v>676.65100694961052</v>
      </c>
      <c r="AI482" s="217">
        <f ca="1">J482*('A1'!J43+$C482*('A1'!J41-'A1'!J43))</f>
        <v>687.29367060004279</v>
      </c>
      <c r="AJ482" s="217">
        <f ca="1">(U482-Z482)*DCF!$H$40</f>
        <v>220.68208472760745</v>
      </c>
      <c r="AK482" s="217">
        <f ca="1">(V482-AA482)*DCF!$H$40</f>
        <v>271.16791951886586</v>
      </c>
      <c r="AL482" s="217">
        <f ca="1">(W482-AB482)*DCF!$H$40</f>
        <v>343.12261191349631</v>
      </c>
      <c r="AM482" s="217">
        <f ca="1">(X482-AC482)*DCF!$H$40</f>
        <v>398.00722124354087</v>
      </c>
      <c r="AN482" s="217">
        <f ca="1">(Y482-AD482)*DCF!$H$40</f>
        <v>454.72082580273593</v>
      </c>
      <c r="AO482" s="217">
        <f ca="1">(F482-DCF!$H$7)*DCF!$H$41</f>
        <v>315.8481765259836</v>
      </c>
      <c r="AP482" s="217">
        <f ca="1">(G482-F482)*DCF!$H$41</f>
        <v>289.84474185176396</v>
      </c>
      <c r="AQ482" s="217">
        <f ca="1">(H482-G482)*DCF!$H$41</f>
        <v>281.15719842091079</v>
      </c>
      <c r="AR482" s="217">
        <f ca="1">(I482-H482)*DCF!$H$41</f>
        <v>258.61820715320977</v>
      </c>
      <c r="AS482" s="217">
        <f ca="1">(J482-I482)*DCF!$H$41</f>
        <v>253.16098283506591</v>
      </c>
      <c r="AT482" s="217">
        <f ca="1">(U482-Z482)*(1-DCF!$H$40)+Z482-AE482-AO482</f>
        <v>108.94705054667702</v>
      </c>
      <c r="AU482" s="217">
        <f ca="1">(V482-AA482)*(1-DCF!$H$40)+AA482-AF482-AP482</f>
        <v>272.19163039282228</v>
      </c>
      <c r="AV482" s="217">
        <f ca="1">(W482-AB482)*(1-DCF!$H$40)+AB482-AG482-AQ482</f>
        <v>532.5153980227683</v>
      </c>
      <c r="AW482" s="217">
        <f ca="1">(X482-AC482)*(1-DCF!$H$40)+AC482-AH482-AR482</f>
        <v>767.59348993894218</v>
      </c>
      <c r="AX482" s="217">
        <f ca="1">(Y482-AD482)*(1-DCF!$H$40)+AD482-AI482-AS482</f>
        <v>960.35945601676826</v>
      </c>
      <c r="AY482" s="218">
        <f t="shared" ca="1" si="107"/>
        <v>9.8687362533620149E-2</v>
      </c>
      <c r="AZ482" s="219">
        <f t="shared" ca="1" si="108"/>
        <v>11.237472506724028</v>
      </c>
      <c r="BA482" s="217">
        <f ca="1">SUMPRODUCT(AT482:AX482,(1+$AY482)^(-{1,2,3,4,5}))</f>
        <v>1852.838086304512</v>
      </c>
      <c r="BB482" s="217">
        <f t="shared" ca="1" si="109"/>
        <v>26470.259073551675</v>
      </c>
      <c r="BC482" s="217">
        <f t="shared" ca="1" si="110"/>
        <v>16534.365975955916</v>
      </c>
      <c r="BD482" s="217">
        <f t="shared" ca="1" si="111"/>
        <v>18387.204062260429</v>
      </c>
      <c r="BE482" s="217">
        <f ca="1">BD482-(DCF!$J$48-DCF!$J$51)</f>
        <v>17825.06406226043</v>
      </c>
      <c r="BF482" s="220">
        <f ca="1">BE482/DCF!$J$55</f>
        <v>719.34162823033751</v>
      </c>
    </row>
    <row r="483" spans="1:58" ht="15" customHeight="1">
      <c r="A483">
        <v>457</v>
      </c>
      <c r="B483" s="215">
        <f t="shared" ca="1" si="98"/>
        <v>0.20131560002349158</v>
      </c>
      <c r="C483" s="216">
        <f t="shared" ca="1" si="99"/>
        <v>0.31726613436001294</v>
      </c>
      <c r="D483" s="215">
        <f t="shared" ca="1" si="100"/>
        <v>0.76384304920956447</v>
      </c>
      <c r="E483" s="216">
        <f t="shared" ca="1" si="101"/>
        <v>0.65637451288471371</v>
      </c>
      <c r="F483" s="217">
        <f ca="1">DCF!$H$7*(1+('A1'!F14+$C483*('A1'!F12-'A1'!F14)))</f>
        <v>6196.7737447284208</v>
      </c>
      <c r="G483" s="217">
        <f ca="1">F483*(1+('A1'!G14+$C483*('A1'!G12-'A1'!G14)))</f>
        <v>6863.4841371361663</v>
      </c>
      <c r="H483" s="217">
        <f ca="1">G483*(1+('A1'!H14+$C483*('A1'!H12-'A1'!H14)))</f>
        <v>7489.7399844489346</v>
      </c>
      <c r="I483" s="217">
        <f ca="1">H483*(1+('A1'!I14+$C483*('A1'!I12-'A1'!I14)))</f>
        <v>8078.0886603718782</v>
      </c>
      <c r="J483" s="217">
        <f ca="1">I483*(1+('A1'!J14+$C483*('A1'!J12-'A1'!J14)))</f>
        <v>8661.3963707510266</v>
      </c>
      <c r="K483" s="216">
        <f ca="1">'A1'!F21+$C483*('A1'!F19-'A1'!F21)</f>
        <v>0.36255036261019929</v>
      </c>
      <c r="L483" s="216">
        <f ca="1">'A1'!G21+$C483*('A1'!G19-'A1'!G21)</f>
        <v>0.36120503992299902</v>
      </c>
      <c r="M483" s="216">
        <f ca="1">'A1'!H21+$C483*('A1'!H19-'A1'!H21)</f>
        <v>0.3530323785793989</v>
      </c>
      <c r="N483" s="216">
        <f ca="1">'A1'!I21+$C483*('A1'!I19-'A1'!I21)</f>
        <v>0.34803237857939889</v>
      </c>
      <c r="O483" s="216">
        <f ca="1">'A1'!J21+$C483*('A1'!J19-'A1'!J21)</f>
        <v>0.34303237857939889</v>
      </c>
      <c r="P483" s="216">
        <f ca="1">'A1'!F28+$C483*('A1'!F26-'A1'!F28)</f>
        <v>0.45206834664099971</v>
      </c>
      <c r="Q483" s="216">
        <f ca="1">'A1'!G28+$C483*('A1'!G26-'A1'!G28)</f>
        <v>0.45072302395379943</v>
      </c>
      <c r="R483" s="216">
        <f ca="1">'A1'!H28+$C483*('A1'!H26-'A1'!H28)</f>
        <v>0.44596403193839923</v>
      </c>
      <c r="S483" s="216">
        <f ca="1">'A1'!I28+$C483*('A1'!I26-'A1'!I28)</f>
        <v>0.4443777012665992</v>
      </c>
      <c r="T483" s="216">
        <f ca="1">'A1'!J28+$C483*('A1'!J26-'A1'!J28)</f>
        <v>0.44279137059479912</v>
      </c>
      <c r="U483" s="217">
        <f t="shared" ca="1" si="102"/>
        <v>1148.7659152760355</v>
      </c>
      <c r="V483" s="217">
        <f t="shared" ca="1" si="103"/>
        <v>1290.8287502220803</v>
      </c>
      <c r="W483" s="217">
        <f t="shared" ca="1" si="104"/>
        <v>1505.4646211626064</v>
      </c>
      <c r="X483" s="217">
        <f t="shared" ca="1" si="105"/>
        <v>1676.929780003547</v>
      </c>
      <c r="Y483" s="217">
        <f t="shared" ca="1" si="106"/>
        <v>1855.0654016036624</v>
      </c>
      <c r="Z483" s="217">
        <f ca="1">F483*('A1'!F35+$C483*('A1'!F33-'A1'!F35))</f>
        <v>361.97629242623719</v>
      </c>
      <c r="AA483" s="217">
        <f ca="1">G483*('A1'!G35+$C483*('A1'!G33-'A1'!G35))</f>
        <v>403.76050569813771</v>
      </c>
      <c r="AB483" s="217">
        <f ca="1">H483*('A1'!H35+$C483*('A1'!H33-'A1'!H35))</f>
        <v>423.24574969243099</v>
      </c>
      <c r="AC483" s="217">
        <f ca="1">I483*('A1'!I35+$C483*('A1'!I33-'A1'!I35))</f>
        <v>437.77429475404529</v>
      </c>
      <c r="AD483" s="217">
        <f ca="1">J483*('A1'!J35+$C483*('A1'!J33-'A1'!J35))</f>
        <v>452.06258382556121</v>
      </c>
      <c r="AE483" s="217">
        <f ca="1">F483*('A1'!F43+$C483*('A1'!F41-'A1'!F43))</f>
        <v>642.32458289025419</v>
      </c>
      <c r="AF483" s="217">
        <f ca="1">G483*('A1'!G43+$C483*('A1'!G41-'A1'!G43))</f>
        <v>713.08638795559307</v>
      </c>
      <c r="AG483" s="217">
        <f ca="1">H483*('A1'!H43+$C483*('A1'!H41-'A1'!H43))</f>
        <v>703.25426853916736</v>
      </c>
      <c r="AH483" s="217">
        <f ca="1">I483*('A1'!I43+$C483*('A1'!I41-'A1'!I43))</f>
        <v>677.71678405505099</v>
      </c>
      <c r="AI483" s="217">
        <f ca="1">J483*('A1'!J43+$C483*('A1'!J41-'A1'!J43))</f>
        <v>683.34680230281151</v>
      </c>
      <c r="AJ483" s="217">
        <f ca="1">(U483-Z483)*DCF!$H$40</f>
        <v>190.40308872965116</v>
      </c>
      <c r="AK483" s="217">
        <f ca="1">(V483-AA483)*DCF!$H$40</f>
        <v>214.67051517479413</v>
      </c>
      <c r="AL483" s="217">
        <f ca="1">(W483-AB483)*DCF!$H$40</f>
        <v>261.89696689578244</v>
      </c>
      <c r="AM483" s="217">
        <f ca="1">(X483-AC483)*DCF!$H$40</f>
        <v>299.87562743037938</v>
      </c>
      <c r="AN483" s="217">
        <f ca="1">(Y483-AD483)*DCF!$H$40</f>
        <v>339.52668190230048</v>
      </c>
      <c r="AO483" s="217">
        <f ca="1">(F483-DCF!$H$7)*DCF!$H$41</f>
        <v>275.80125673057586</v>
      </c>
      <c r="AP483" s="217">
        <f ca="1">(G483-F483)*DCF!$H$41</f>
        <v>221.23943982261929</v>
      </c>
      <c r="AQ483" s="217">
        <f ca="1">(H483-G483)*DCF!$H$41</f>
        <v>207.81510896320478</v>
      </c>
      <c r="AR483" s="217">
        <f ca="1">(I483-H483)*DCF!$H$41</f>
        <v>195.23609195814839</v>
      </c>
      <c r="AS483" s="217">
        <f ca="1">(J483-I483)*DCF!$H$41</f>
        <v>193.56331108391191</v>
      </c>
      <c r="AT483" s="217">
        <f ca="1">(U483-Z483)*(1-DCF!$H$40)+Z483-AE483-AO483</f>
        <v>40.236986925554163</v>
      </c>
      <c r="AU483" s="217">
        <f ca="1">(V483-AA483)*(1-DCF!$H$40)+AA483-AF483-AP483</f>
        <v>141.83240726907397</v>
      </c>
      <c r="AV483" s="217">
        <f ca="1">(W483-AB483)*(1-DCF!$H$40)+AB483-AG483-AQ483</f>
        <v>332.4982767644517</v>
      </c>
      <c r="AW483" s="217">
        <f ca="1">(X483-AC483)*(1-DCF!$H$40)+AC483-AH483-AR483</f>
        <v>504.1012765599682</v>
      </c>
      <c r="AX483" s="217">
        <f ca="1">(Y483-AD483)*(1-DCF!$H$40)+AD483-AI483-AS483</f>
        <v>638.62860631463855</v>
      </c>
      <c r="AY483" s="218">
        <f t="shared" ca="1" si="107"/>
        <v>0.10562749025769427</v>
      </c>
      <c r="AZ483" s="219">
        <f t="shared" ca="1" si="108"/>
        <v>12.625498051538855</v>
      </c>
      <c r="BA483" s="217">
        <f ca="1">SUMPRODUCT(AT483:AX483,(1+$AY483)^(-{1,2,3,4,5}))</f>
        <v>1122.3353968082172</v>
      </c>
      <c r="BB483" s="217">
        <f t="shared" ca="1" si="109"/>
        <v>23421.124613424185</v>
      </c>
      <c r="BC483" s="217">
        <f t="shared" ca="1" si="110"/>
        <v>14176.323090358474</v>
      </c>
      <c r="BD483" s="217">
        <f t="shared" ca="1" si="111"/>
        <v>15298.658487166691</v>
      </c>
      <c r="BE483" s="217">
        <f ca="1">BD483-(DCF!$J$48-DCF!$J$51)</f>
        <v>14736.518487166692</v>
      </c>
      <c r="BF483" s="220">
        <f ca="1">BE483/DCF!$J$55</f>
        <v>594.70143647049963</v>
      </c>
    </row>
    <row r="484" spans="1:58" ht="15" customHeight="1">
      <c r="A484">
        <v>458</v>
      </c>
      <c r="B484" s="215">
        <f t="shared" ca="1" si="98"/>
        <v>0.10797100712548935</v>
      </c>
      <c r="C484" s="216">
        <f t="shared" ca="1" si="99"/>
        <v>0.23234780731210844</v>
      </c>
      <c r="D484" s="215">
        <f t="shared" ca="1" si="100"/>
        <v>0.4268244074333698</v>
      </c>
      <c r="E484" s="216">
        <f t="shared" ca="1" si="101"/>
        <v>0.46196558715632152</v>
      </c>
      <c r="F484" s="217">
        <f ca="1">DCF!$H$7*(1+('A1'!F14+$C484*('A1'!F12-'A1'!F14)))</f>
        <v>6146.6532157708762</v>
      </c>
      <c r="G484" s="217">
        <f ca="1">F484*(1+('A1'!G14+$C484*('A1'!G12-'A1'!G14)))</f>
        <v>6729.6766182659712</v>
      </c>
      <c r="H484" s="217">
        <f ca="1">G484*(1+('A1'!H14+$C484*('A1'!H12-'A1'!H14)))</f>
        <v>7269.4317779818457</v>
      </c>
      <c r="I484" s="217">
        <f ca="1">H484*(1+('A1'!I14+$C484*('A1'!I12-'A1'!I14)))</f>
        <v>7784.9166549426527</v>
      </c>
      <c r="J484" s="217">
        <f ca="1">I484*(1+('A1'!J14+$C484*('A1'!J12-'A1'!J14)))</f>
        <v>8300.779069731625</v>
      </c>
      <c r="K484" s="216">
        <f ca="1">'A1'!F21+$C484*('A1'!F19-'A1'!F21)</f>
        <v>0.36722087059783404</v>
      </c>
      <c r="L484" s="216">
        <f ca="1">'A1'!G21+$C484*('A1'!G19-'A1'!G21)</f>
        <v>0.36757391445159188</v>
      </c>
      <c r="M484" s="216">
        <f ca="1">'A1'!H21+$C484*('A1'!H19-'A1'!H21)</f>
        <v>0.36025043637847076</v>
      </c>
      <c r="N484" s="216">
        <f ca="1">'A1'!I21+$C484*('A1'!I19-'A1'!I21)</f>
        <v>0.35525043637847076</v>
      </c>
      <c r="O484" s="216">
        <f ca="1">'A1'!J21+$C484*('A1'!J19-'A1'!J21)</f>
        <v>0.35025043637847075</v>
      </c>
      <c r="P484" s="216">
        <f ca="1">'A1'!F28+$C484*('A1'!F26-'A1'!F28)</f>
        <v>0.45419130481719733</v>
      </c>
      <c r="Q484" s="216">
        <f ca="1">'A1'!G28+$C484*('A1'!G26-'A1'!G28)</f>
        <v>0.45454434867095511</v>
      </c>
      <c r="R484" s="216">
        <f ca="1">'A1'!H28+$C484*('A1'!H26-'A1'!H28)</f>
        <v>0.45105913156127353</v>
      </c>
      <c r="S484" s="216">
        <f ca="1">'A1'!I28+$C484*('A1'!I26-'A1'!I28)</f>
        <v>0.44989739252471295</v>
      </c>
      <c r="T484" s="216">
        <f ca="1">'A1'!J28+$C484*('A1'!J26-'A1'!J28)</f>
        <v>0.44873565348815242</v>
      </c>
      <c r="U484" s="217">
        <f t="shared" ca="1" si="102"/>
        <v>1097.7174262827225</v>
      </c>
      <c r="V484" s="217">
        <f t="shared" ca="1" si="103"/>
        <v>1197.0865654807349</v>
      </c>
      <c r="W484" s="217">
        <f t="shared" ca="1" si="104"/>
        <v>1371.6722230199473</v>
      </c>
      <c r="X484" s="217">
        <f t="shared" ca="1" si="105"/>
        <v>1516.9079120233405</v>
      </c>
      <c r="Y484" s="217">
        <f t="shared" ca="1" si="106"/>
        <v>1668.5720579600481</v>
      </c>
      <c r="Z484" s="217">
        <f ca="1">F484*('A1'!F35+$C484*('A1'!F33-'A1'!F35))</f>
        <v>361.65838596129117</v>
      </c>
      <c r="AA484" s="217">
        <f ca="1">G484*('A1'!G35+$C484*('A1'!G33-'A1'!G35))</f>
        <v>401.60369427075358</v>
      </c>
      <c r="AB484" s="217">
        <f ca="1">H484*('A1'!H35+$C484*('A1'!H33-'A1'!H35))</f>
        <v>417.58650480470129</v>
      </c>
      <c r="AC484" s="217">
        <f ca="1">I484*('A1'!I35+$C484*('A1'!I33-'A1'!I35))</f>
        <v>429.81946620807258</v>
      </c>
      <c r="AD484" s="217">
        <f ca="1">J484*('A1'!J35+$C484*('A1'!J33-'A1'!J35))</f>
        <v>441.69961411495837</v>
      </c>
      <c r="AE484" s="217">
        <f ca="1">F484*('A1'!F43+$C484*('A1'!F41-'A1'!F43))</f>
        <v>647.56862579495078</v>
      </c>
      <c r="AF484" s="217">
        <f ca="1">G484*('A1'!G43+$C484*('A1'!G41-'A1'!G43))</f>
        <v>719.18591488450852</v>
      </c>
      <c r="AG484" s="217">
        <f ca="1">H484*('A1'!H43+$C484*('A1'!H41-'A1'!H43))</f>
        <v>704.17405799742733</v>
      </c>
      <c r="AH484" s="217">
        <f ca="1">I484*('A1'!I43+$C484*('A1'!I41-'A1'!I43))</f>
        <v>676.25879119863157</v>
      </c>
      <c r="AI484" s="217">
        <f ca="1">J484*('A1'!J43+$C484*('A1'!J41-'A1'!J43))</f>
        <v>679.56674272164275</v>
      </c>
      <c r="AJ484" s="217">
        <f ca="1">(U484-Z484)*DCF!$H$40</f>
        <v>178.12628775778637</v>
      </c>
      <c r="AK484" s="217">
        <f ca="1">(V484-AA484)*DCF!$H$40</f>
        <v>192.50685483281549</v>
      </c>
      <c r="AL484" s="217">
        <f ca="1">(W484-AB484)*DCF!$H$40</f>
        <v>230.88874380808954</v>
      </c>
      <c r="AM484" s="217">
        <f ca="1">(X484-AC484)*DCF!$H$40</f>
        <v>263.07540388729484</v>
      </c>
      <c r="AN484" s="217">
        <f ca="1">(Y484-AD484)*DCF!$H$40</f>
        <v>296.90313141051172</v>
      </c>
      <c r="AO484" s="217">
        <f ca="1">(F484-DCF!$H$7)*DCF!$H$41</f>
        <v>259.16939096628914</v>
      </c>
      <c r="AP484" s="217">
        <f ca="1">(G484-F484)*DCF!$H$41</f>
        <v>193.46896709629542</v>
      </c>
      <c r="AQ484" s="217">
        <f ca="1">(H484-G484)*DCF!$H$41</f>
        <v>179.11094612708058</v>
      </c>
      <c r="AR484" s="217">
        <f ca="1">(I484-H484)*DCF!$H$41</f>
        <v>171.05715872221319</v>
      </c>
      <c r="AS484" s="217">
        <f ca="1">(J484-I484)*DCF!$H$41</f>
        <v>171.18243989161792</v>
      </c>
      <c r="AT484" s="217">
        <f ca="1">(U484-Z484)*(1-DCF!$H$40)+Z484-AE484-AO484</f>
        <v>12.853121763696208</v>
      </c>
      <c r="AU484" s="217">
        <f ca="1">(V484-AA484)*(1-DCF!$H$40)+AA484-AF484-AP484</f>
        <v>91.92482866711552</v>
      </c>
      <c r="AV484" s="217">
        <f ca="1">(W484-AB484)*(1-DCF!$H$40)+AB484-AG484-AQ484</f>
        <v>257.49847508734996</v>
      </c>
      <c r="AW484" s="217">
        <f ca="1">(X484-AC484)*(1-DCF!$H$40)+AC484-AH484-AR484</f>
        <v>406.51655821520103</v>
      </c>
      <c r="AX484" s="217">
        <f ca="1">(Y484-AD484)*(1-DCF!$H$40)+AD484-AI484-AS484</f>
        <v>520.91974393627561</v>
      </c>
      <c r="AY484" s="218">
        <f t="shared" ca="1" si="107"/>
        <v>0.10173931174312643</v>
      </c>
      <c r="AZ484" s="219">
        <f t="shared" ca="1" si="108"/>
        <v>11.847862348625286</v>
      </c>
      <c r="BA484" s="217">
        <f ca="1">SUMPRODUCT(AT484:AX484,(1+$AY484)^(-{1,2,3,4,5}))</f>
        <v>876.75723200725747</v>
      </c>
      <c r="BB484" s="217">
        <f t="shared" ca="1" si="109"/>
        <v>19769.012061473062</v>
      </c>
      <c r="BC484" s="217">
        <f t="shared" ca="1" si="110"/>
        <v>12178.41407731519</v>
      </c>
      <c r="BD484" s="217">
        <f t="shared" ca="1" si="111"/>
        <v>13055.171309322448</v>
      </c>
      <c r="BE484" s="217">
        <f ca="1">BD484-(DCF!$J$48-DCF!$J$51)</f>
        <v>12493.031309322449</v>
      </c>
      <c r="BF484" s="220">
        <f ca="1">BE484/DCF!$J$55</f>
        <v>504.16410578896779</v>
      </c>
    </row>
    <row r="485" spans="1:58" ht="15" customHeight="1">
      <c r="A485">
        <v>459</v>
      </c>
      <c r="B485" s="215">
        <f t="shared" ca="1" si="98"/>
        <v>0.2424882984412291</v>
      </c>
      <c r="C485" s="216">
        <f t="shared" ca="1" si="99"/>
        <v>0.34820130559866452</v>
      </c>
      <c r="D485" s="215">
        <f t="shared" ca="1" si="100"/>
        <v>0.86606878962800726</v>
      </c>
      <c r="E485" s="216">
        <f t="shared" ca="1" si="101"/>
        <v>0.74122286579762042</v>
      </c>
      <c r="F485" s="217">
        <f ca="1">DCF!$H$7*(1+('A1'!F14+$C485*('A1'!F12-'A1'!F14)))</f>
        <v>6215.0323138709664</v>
      </c>
      <c r="G485" s="217">
        <f ca="1">F485*(1+('A1'!G14+$C485*('A1'!G12-'A1'!G14)))</f>
        <v>6912.546607607389</v>
      </c>
      <c r="H485" s="217">
        <f ca="1">G485*(1+('A1'!H14+$C485*('A1'!H12-'A1'!H14)))</f>
        <v>7571.0784459792249</v>
      </c>
      <c r="I485" s="217">
        <f ca="1">H485*(1+('A1'!I14+$C485*('A1'!I12-'A1'!I14)))</f>
        <v>8186.8957142493755</v>
      </c>
      <c r="J485" s="217">
        <f ca="1">I485*(1+('A1'!J14+$C485*('A1'!J12-'A1'!J14)))</f>
        <v>8795.7886443169664</v>
      </c>
      <c r="K485" s="216">
        <f ca="1">'A1'!F21+$C485*('A1'!F19-'A1'!F21)</f>
        <v>0.36084892819207348</v>
      </c>
      <c r="L485" s="216">
        <f ca="1">'A1'!G21+$C485*('A1'!G19-'A1'!G21)</f>
        <v>0.35888490208010015</v>
      </c>
      <c r="M485" s="216">
        <f ca="1">'A1'!H21+$C485*('A1'!H19-'A1'!H21)</f>
        <v>0.35040288902411354</v>
      </c>
      <c r="N485" s="216">
        <f ca="1">'A1'!I21+$C485*('A1'!I19-'A1'!I21)</f>
        <v>0.34540288902411354</v>
      </c>
      <c r="O485" s="216">
        <f ca="1">'A1'!J21+$C485*('A1'!J19-'A1'!J21)</f>
        <v>0.34040288902411353</v>
      </c>
      <c r="P485" s="216">
        <f ca="1">'A1'!F28+$C485*('A1'!F26-'A1'!F28)</f>
        <v>0.45129496736003338</v>
      </c>
      <c r="Q485" s="216">
        <f ca="1">'A1'!G28+$C485*('A1'!G26-'A1'!G28)</f>
        <v>0.44933094124806011</v>
      </c>
      <c r="R485" s="216">
        <f ca="1">'A1'!H28+$C485*('A1'!H26-'A1'!H28)</f>
        <v>0.44410792166408014</v>
      </c>
      <c r="S485" s="216">
        <f ca="1">'A1'!I28+$C485*('A1'!I26-'A1'!I28)</f>
        <v>0.44236691513608684</v>
      </c>
      <c r="T485" s="216">
        <f ca="1">'A1'!J28+$C485*('A1'!J26-'A1'!J28)</f>
        <v>0.44062590860809353</v>
      </c>
      <c r="U485" s="217">
        <f t="shared" ca="1" si="102"/>
        <v>1167.5317595015752</v>
      </c>
      <c r="V485" s="217">
        <f t="shared" ca="1" si="103"/>
        <v>1325.7169215947697</v>
      </c>
      <c r="W485" s="217">
        <f t="shared" ca="1" si="104"/>
        <v>1555.7747720803613</v>
      </c>
      <c r="X485" s="217">
        <f t="shared" ca="1" si="105"/>
        <v>1737.5064807551612</v>
      </c>
      <c r="Y485" s="217">
        <f t="shared" ca="1" si="106"/>
        <v>1926.0244152190655</v>
      </c>
      <c r="Z485" s="217">
        <f ca="1">F485*('A1'!F35+$C485*('A1'!F33-'A1'!F35))</f>
        <v>362.08152700211917</v>
      </c>
      <c r="AA485" s="217">
        <f ca="1">G485*('A1'!G35+$C485*('A1'!G33-'A1'!G35))</f>
        <v>404.508312133853</v>
      </c>
      <c r="AB485" s="217">
        <f ca="1">H485*('A1'!H35+$C485*('A1'!H33-'A1'!H35))</f>
        <v>425.26585336227487</v>
      </c>
      <c r="AC485" s="217">
        <f ca="1">I485*('A1'!I35+$C485*('A1'!I33-'A1'!I35))</f>
        <v>440.63169810844289</v>
      </c>
      <c r="AD485" s="217">
        <f ca="1">J485*('A1'!J35+$C485*('A1'!J33-'A1'!J35))</f>
        <v>455.81170300509723</v>
      </c>
      <c r="AE485" s="217">
        <f ca="1">F485*('A1'!F43+$C485*('A1'!F41-'A1'!F43))</f>
        <v>640.37190720525109</v>
      </c>
      <c r="AF485" s="217">
        <f ca="1">G485*('A1'!G43+$C485*('A1'!G41-'A1'!G43))</f>
        <v>710.69933849253187</v>
      </c>
      <c r="AG485" s="217">
        <f ca="1">H485*('A1'!H43+$C485*('A1'!H41-'A1'!H43))</f>
        <v>702.69415783902298</v>
      </c>
      <c r="AH485" s="217">
        <f ca="1">I485*('A1'!I43+$C485*('A1'!I41-'A1'!I43))</f>
        <v>677.98102067612967</v>
      </c>
      <c r="AI485" s="217">
        <f ca="1">J485*('A1'!J43+$C485*('A1'!J41-'A1'!J43))</f>
        <v>684.42629984828932</v>
      </c>
      <c r="AJ485" s="217">
        <f ca="1">(U485-Z485)*DCF!$H$40</f>
        <v>194.91895626486834</v>
      </c>
      <c r="AK485" s="217">
        <f ca="1">(V485-AA485)*DCF!$H$40</f>
        <v>222.93248348954182</v>
      </c>
      <c r="AL485" s="217">
        <f ca="1">(W485-AB485)*DCF!$H$40</f>
        <v>273.58315832977695</v>
      </c>
      <c r="AM485" s="217">
        <f ca="1">(X485-AC485)*DCF!$H$40</f>
        <v>313.84369740050585</v>
      </c>
      <c r="AN485" s="217">
        <f ca="1">(Y485-AD485)*DCF!$H$40</f>
        <v>355.79147635578028</v>
      </c>
      <c r="AO485" s="217">
        <f ca="1">(F485-DCF!$H$7)*DCF!$H$41</f>
        <v>281.86013275089874</v>
      </c>
      <c r="AP485" s="217">
        <f ca="1">(G485-F485)*DCF!$H$41</f>
        <v>231.46132619474565</v>
      </c>
      <c r="AQ485" s="217">
        <f ca="1">(H485-G485)*DCF!$H$41</f>
        <v>218.52548975664061</v>
      </c>
      <c r="AR485" s="217">
        <f ca="1">(I485-H485)*DCF!$H$41</f>
        <v>204.35119808641065</v>
      </c>
      <c r="AS485" s="217">
        <f ca="1">(J485-I485)*DCF!$H$41</f>
        <v>202.05344373531338</v>
      </c>
      <c r="AT485" s="217">
        <f ca="1">(U485-Z485)*(1-DCF!$H$40)+Z485-AE485-AO485</f>
        <v>50.380763280556948</v>
      </c>
      <c r="AU485" s="217">
        <f ca="1">(V485-AA485)*(1-DCF!$H$40)+AA485-AF485-AP485</f>
        <v>160.62377341795025</v>
      </c>
      <c r="AV485" s="217">
        <f ca="1">(W485-AB485)*(1-DCF!$H$40)+AB485-AG485-AQ485</f>
        <v>360.97196615492101</v>
      </c>
      <c r="AW485" s="217">
        <f ca="1">(X485-AC485)*(1-DCF!$H$40)+AC485-AH485-AR485</f>
        <v>541.33056459211502</v>
      </c>
      <c r="AX485" s="217">
        <f ca="1">(Y485-AD485)*(1-DCF!$H$40)+AD485-AI485-AS485</f>
        <v>683.75319527968247</v>
      </c>
      <c r="AY485" s="218">
        <f t="shared" ca="1" si="107"/>
        <v>0.10732445731595242</v>
      </c>
      <c r="AZ485" s="219">
        <f t="shared" ca="1" si="108"/>
        <v>12.964891463190481</v>
      </c>
      <c r="BA485" s="217">
        <f ca="1">SUMPRODUCT(AT485:AX485,(1+$AY485)^(-{1,2,3,4,5}))</f>
        <v>1213.1021055953249</v>
      </c>
      <c r="BB485" s="217">
        <f t="shared" ca="1" si="109"/>
        <v>24970.697498770103</v>
      </c>
      <c r="BC485" s="217">
        <f t="shared" ca="1" si="110"/>
        <v>14998.789581248084</v>
      </c>
      <c r="BD485" s="217">
        <f t="shared" ca="1" si="111"/>
        <v>16211.891686843408</v>
      </c>
      <c r="BE485" s="217">
        <f ca="1">BD485-(DCF!$J$48-DCF!$J$51)</f>
        <v>15649.751686843409</v>
      </c>
      <c r="BF485" s="220">
        <f ca="1">BE485/DCF!$J$55</f>
        <v>631.55553441454629</v>
      </c>
    </row>
    <row r="486" spans="1:58" ht="15" customHeight="1">
      <c r="A486">
        <v>460</v>
      </c>
      <c r="B486" s="215">
        <f t="shared" ca="1" si="98"/>
        <v>0.45439007275789789</v>
      </c>
      <c r="C486" s="216">
        <f t="shared" ca="1" si="99"/>
        <v>0.47664980476126173</v>
      </c>
      <c r="D486" s="215">
        <f t="shared" ca="1" si="100"/>
        <v>0.40322708479620584</v>
      </c>
      <c r="E486" s="216">
        <f t="shared" ca="1" si="101"/>
        <v>0.44901396681851991</v>
      </c>
      <c r="F486" s="217">
        <f ca="1">DCF!$H$7*(1+('A1'!F14+$C486*('A1'!F12-'A1'!F14)))</f>
        <v>6290.8452384261145</v>
      </c>
      <c r="G486" s="217">
        <f ca="1">F486*(1+('A1'!G14+$C486*('A1'!G12-'A1'!G14)))</f>
        <v>7118.0754759335505</v>
      </c>
      <c r="H486" s="217">
        <f ca="1">G486*(1+('A1'!H14+$C486*('A1'!H12-'A1'!H14)))</f>
        <v>7915.047056894583</v>
      </c>
      <c r="I486" s="217">
        <f ca="1">H486*(1+('A1'!I14+$C486*('A1'!I12-'A1'!I14)))</f>
        <v>8650.3429168303628</v>
      </c>
      <c r="J486" s="217">
        <f ca="1">I486*(1+('A1'!J14+$C486*('A1'!J12-'A1'!J14)))</f>
        <v>9371.4829610416436</v>
      </c>
      <c r="K486" s="216">
        <f ca="1">'A1'!F21+$C486*('A1'!F19-'A1'!F21)</f>
        <v>0.35378426073813063</v>
      </c>
      <c r="L486" s="216">
        <f ca="1">'A1'!G21+$C486*('A1'!G19-'A1'!G21)</f>
        <v>0.34925126464290535</v>
      </c>
      <c r="M486" s="216">
        <f ca="1">'A1'!H21+$C486*('A1'!H19-'A1'!H21)</f>
        <v>0.33948476659529275</v>
      </c>
      <c r="N486" s="216">
        <f ca="1">'A1'!I21+$C486*('A1'!I19-'A1'!I21)</f>
        <v>0.33448476659529275</v>
      </c>
      <c r="O486" s="216">
        <f ca="1">'A1'!J21+$C486*('A1'!J19-'A1'!J21)</f>
        <v>0.32948476659529274</v>
      </c>
      <c r="P486" s="216">
        <f ca="1">'A1'!F28+$C486*('A1'!F26-'A1'!F28)</f>
        <v>0.44808375488096847</v>
      </c>
      <c r="Q486" s="216">
        <f ca="1">'A1'!G28+$C486*('A1'!G26-'A1'!G28)</f>
        <v>0.44355075878574324</v>
      </c>
      <c r="R486" s="216">
        <f ca="1">'A1'!H28+$C486*('A1'!H26-'A1'!H28)</f>
        <v>0.43640101171432433</v>
      </c>
      <c r="S486" s="216">
        <f ca="1">'A1'!I28+$C486*('A1'!I26-'A1'!I28)</f>
        <v>0.43401776269051801</v>
      </c>
      <c r="T486" s="216">
        <f ca="1">'A1'!J28+$C486*('A1'!J26-'A1'!J28)</f>
        <v>0.43163451366671168</v>
      </c>
      <c r="U486" s="217">
        <f t="shared" ca="1" si="102"/>
        <v>1246.4176505225078</v>
      </c>
      <c r="V486" s="217">
        <f t="shared" ca="1" si="103"/>
        <v>1474.8508356955908</v>
      </c>
      <c r="W486" s="217">
        <f t="shared" ca="1" si="104"/>
        <v>1773.8746107986858</v>
      </c>
      <c r="X486" s="217">
        <f t="shared" ca="1" si="105"/>
        <v>2002.5325060566308</v>
      </c>
      <c r="Y486" s="217">
        <f t="shared" ca="1" si="106"/>
        <v>2238.6665947459901</v>
      </c>
      <c r="Z486" s="217">
        <f ca="1">F486*('A1'!F35+$C486*('A1'!F33-'A1'!F35))</f>
        <v>362.45806353217125</v>
      </c>
      <c r="AA486" s="217">
        <f ca="1">G486*('A1'!G35+$C486*('A1'!G33-'A1'!G35))</f>
        <v>407.39238664908362</v>
      </c>
      <c r="AB486" s="217">
        <f ca="1">H486*('A1'!H35+$C486*('A1'!H33-'A1'!H35))</f>
        <v>433.40306143587998</v>
      </c>
      <c r="AC486" s="217">
        <f ca="1">I486*('A1'!I35+$C486*('A1'!I33-'A1'!I35))</f>
        <v>452.24167802705915</v>
      </c>
      <c r="AD486" s="217">
        <f ca="1">J486*('A1'!J35+$C486*('A1'!J33-'A1'!J35))</f>
        <v>471.20005953388414</v>
      </c>
      <c r="AE486" s="217">
        <f ca="1">F486*('A1'!F43+$C486*('A1'!F41-'A1'!F43))</f>
        <v>632.02237313329022</v>
      </c>
      <c r="AF486" s="217">
        <f ca="1">G486*('A1'!G43+$C486*('A1'!G41-'A1'!G43))</f>
        <v>699.82965472657054</v>
      </c>
      <c r="AG486" s="217">
        <f ca="1">H486*('A1'!H43+$C486*('A1'!H41-'A1'!H43))</f>
        <v>699.03524377185613</v>
      </c>
      <c r="AH486" s="217">
        <f ca="1">I486*('A1'!I43+$C486*('A1'!I41-'A1'!I43))</f>
        <v>677.47112791400389</v>
      </c>
      <c r="AI486" s="217">
        <f ca="1">J486*('A1'!J43+$C486*('A1'!J41-'A1'!J43))</f>
        <v>687.09142316410828</v>
      </c>
      <c r="AJ486" s="217">
        <f ca="1">(U486-Z486)*DCF!$H$40</f>
        <v>213.91822005166142</v>
      </c>
      <c r="AK486" s="217">
        <f ca="1">(V486-AA486)*DCF!$H$40</f>
        <v>258.32494466925476</v>
      </c>
      <c r="AL486" s="217">
        <f ca="1">(W486-AB486)*DCF!$H$40</f>
        <v>324.394114945799</v>
      </c>
      <c r="AM486" s="217">
        <f ca="1">(X486-AC486)*DCF!$H$40</f>
        <v>375.17038038315633</v>
      </c>
      <c r="AN486" s="217">
        <f ca="1">(Y486-AD486)*DCF!$H$40</f>
        <v>427.72690152132964</v>
      </c>
      <c r="AO486" s="217">
        <f ca="1">(F486-DCF!$H$7)*DCF!$H$41</f>
        <v>307.01769614108747</v>
      </c>
      <c r="AP486" s="217">
        <f ca="1">(G486-F486)*DCF!$H$41</f>
        <v>274.50592706307907</v>
      </c>
      <c r="AQ486" s="217">
        <f ca="1">(H486-G486)*DCF!$H$41</f>
        <v>264.46497329912881</v>
      </c>
      <c r="AR486" s="217">
        <f ca="1">(I486-H486)*DCF!$H$41</f>
        <v>243.99866270060133</v>
      </c>
      <c r="AS486" s="217">
        <f ca="1">(J486-I486)*DCF!$H$41</f>
        <v>239.30123368676794</v>
      </c>
      <c r="AT486" s="217">
        <f ca="1">(U486-Z486)*(1-DCF!$H$40)+Z486-AE486-AO486</f>
        <v>93.459361196468706</v>
      </c>
      <c r="AU486" s="217">
        <f ca="1">(V486-AA486)*(1-DCF!$H$40)+AA486-AF486-AP486</f>
        <v>242.1903092366864</v>
      </c>
      <c r="AV486" s="217">
        <f ca="1">(W486-AB486)*(1-DCF!$H$40)+AB486-AG486-AQ486</f>
        <v>485.98027878190192</v>
      </c>
      <c r="AW486" s="217">
        <f ca="1">(X486-AC486)*(1-DCF!$H$40)+AC486-AH486-AR486</f>
        <v>705.89233505886932</v>
      </c>
      <c r="AX486" s="217">
        <f ca="1">(Y486-AD486)*(1-DCF!$H$40)+AD486-AI486-AS486</f>
        <v>884.54703637378429</v>
      </c>
      <c r="AY486" s="218">
        <f t="shared" ca="1" si="107"/>
        <v>0.1014802793363704</v>
      </c>
      <c r="AZ486" s="219">
        <f t="shared" ca="1" si="108"/>
        <v>11.796055867274079</v>
      </c>
      <c r="BA486" s="217">
        <f ca="1">SUMPRODUCT(AT486:AX486,(1+$AY486)^(-{1,2,3,4,5}))</f>
        <v>1673.2234828260423</v>
      </c>
      <c r="BB486" s="217">
        <f t="shared" ca="1" si="109"/>
        <v>26407.436219823921</v>
      </c>
      <c r="BC486" s="217">
        <f t="shared" ca="1" si="110"/>
        <v>16287.056739158814</v>
      </c>
      <c r="BD486" s="217">
        <f t="shared" ca="1" si="111"/>
        <v>17960.280221984856</v>
      </c>
      <c r="BE486" s="217">
        <f ca="1">BD486-(DCF!$J$48-DCF!$J$51)</f>
        <v>17398.140221984857</v>
      </c>
      <c r="BF486" s="220">
        <f ca="1">BE486/DCF!$J$55</f>
        <v>702.11284917397575</v>
      </c>
    </row>
    <row r="487" spans="1:58" ht="15" customHeight="1">
      <c r="A487">
        <v>461</v>
      </c>
      <c r="B487" s="215">
        <f t="shared" ca="1" si="98"/>
        <v>0.29937850465992888</v>
      </c>
      <c r="C487" s="216">
        <f t="shared" ca="1" si="99"/>
        <v>0.38689695311537986</v>
      </c>
      <c r="D487" s="215">
        <f t="shared" ca="1" si="100"/>
        <v>0.5629016205970675</v>
      </c>
      <c r="E487" s="216">
        <f t="shared" ca="1" si="101"/>
        <v>0.53250755118241089</v>
      </c>
      <c r="F487" s="217">
        <f ca="1">DCF!$H$7*(1+('A1'!F14+$C487*('A1'!F12-'A1'!F14)))</f>
        <v>6237.8712744265413</v>
      </c>
      <c r="G487" s="217">
        <f ca="1">F487*(1+('A1'!G14+$C487*('A1'!G12-'A1'!G14)))</f>
        <v>6974.1555593923704</v>
      </c>
      <c r="H487" s="217">
        <f ca="1">G487*(1+('A1'!H14+$C487*('A1'!H12-'A1'!H14)))</f>
        <v>7673.6396771045975</v>
      </c>
      <c r="I487" s="217">
        <f ca="1">H487*(1+('A1'!I14+$C487*('A1'!I12-'A1'!I14)))</f>
        <v>8324.5233638937625</v>
      </c>
      <c r="J487" s="217">
        <f ca="1">I487*(1+('A1'!J14+$C487*('A1'!J12-'A1'!J14)))</f>
        <v>8966.2008228824307</v>
      </c>
      <c r="K487" s="216">
        <f ca="1">'A1'!F21+$C487*('A1'!F19-'A1'!F21)</f>
        <v>0.35872066757865412</v>
      </c>
      <c r="L487" s="216">
        <f ca="1">'A1'!G21+$C487*('A1'!G19-'A1'!G21)</f>
        <v>0.35598272851634649</v>
      </c>
      <c r="M487" s="216">
        <f ca="1">'A1'!H21+$C487*('A1'!H19-'A1'!H21)</f>
        <v>0.3471137589851927</v>
      </c>
      <c r="N487" s="216">
        <f ca="1">'A1'!I21+$C487*('A1'!I19-'A1'!I21)</f>
        <v>0.3421137589851927</v>
      </c>
      <c r="O487" s="216">
        <f ca="1">'A1'!J21+$C487*('A1'!J19-'A1'!J21)</f>
        <v>0.33711375898519269</v>
      </c>
      <c r="P487" s="216">
        <f ca="1">'A1'!F28+$C487*('A1'!F26-'A1'!F28)</f>
        <v>0.4503275761721155</v>
      </c>
      <c r="Q487" s="216">
        <f ca="1">'A1'!G28+$C487*('A1'!G26-'A1'!G28)</f>
        <v>0.44758963710980793</v>
      </c>
      <c r="R487" s="216">
        <f ca="1">'A1'!H28+$C487*('A1'!H26-'A1'!H28)</f>
        <v>0.44178618281307724</v>
      </c>
      <c r="S487" s="216">
        <f ca="1">'A1'!I28+$C487*('A1'!I26-'A1'!I28)</f>
        <v>0.43985169804750035</v>
      </c>
      <c r="T487" s="216">
        <f ca="1">'A1'!J28+$C487*('A1'!J26-'A1'!J28)</f>
        <v>0.43791721328192346</v>
      </c>
      <c r="U487" s="217">
        <f t="shared" ca="1" si="102"/>
        <v>1191.1324751083735</v>
      </c>
      <c r="V487" s="217">
        <f t="shared" ca="1" si="103"/>
        <v>1369.916878286647</v>
      </c>
      <c r="W487" s="217">
        <f t="shared" ca="1" si="104"/>
        <v>1619.9057824558856</v>
      </c>
      <c r="X487" s="217">
        <f t="shared" ca="1" si="105"/>
        <v>1815.0336470672453</v>
      </c>
      <c r="Y487" s="217">
        <f t="shared" ca="1" si="106"/>
        <v>2017.1174815816435</v>
      </c>
      <c r="Z487" s="217">
        <f ca="1">F487*('A1'!F35+$C487*('A1'!F33-'A1'!F35))</f>
        <v>362.20520951558456</v>
      </c>
      <c r="AA487" s="217">
        <f ca="1">G487*('A1'!G35+$C487*('A1'!G33-'A1'!G35))</f>
        <v>405.41484931751097</v>
      </c>
      <c r="AB487" s="217">
        <f ca="1">H487*('A1'!H35+$C487*('A1'!H33-'A1'!H35))</f>
        <v>427.76039471212823</v>
      </c>
      <c r="AC487" s="217">
        <f ca="1">I487*('A1'!I35+$C487*('A1'!I33-'A1'!I35))</f>
        <v>444.17356239829877</v>
      </c>
      <c r="AD487" s="217">
        <f ca="1">J487*('A1'!J35+$C487*('A1'!J33-'A1'!J35))</f>
        <v>460.4792967286902</v>
      </c>
      <c r="AE487" s="217">
        <f ca="1">F487*('A1'!F43+$C487*('A1'!F41-'A1'!F43))</f>
        <v>637.89757238688787</v>
      </c>
      <c r="AF487" s="217">
        <f ca="1">G487*('A1'!G43+$C487*('A1'!G41-'A1'!G43))</f>
        <v>707.58810555326681</v>
      </c>
      <c r="AG487" s="217">
        <f ca="1">H487*('A1'!H43+$C487*('A1'!H41-'A1'!H43))</f>
        <v>701.82039273278576</v>
      </c>
      <c r="AH487" s="217">
        <f ca="1">I487*('A1'!I43+$C487*('A1'!I41-'A1'!I43))</f>
        <v>678.10407417291731</v>
      </c>
      <c r="AI487" s="217">
        <f ca="1">J487*('A1'!J43+$C487*('A1'!J41-'A1'!J43))</f>
        <v>685.54322178063489</v>
      </c>
      <c r="AJ487" s="217">
        <f ca="1">(U487-Z487)*DCF!$H$40</f>
        <v>200.60039827345491</v>
      </c>
      <c r="AK487" s="217">
        <f ca="1">(V487-AA487)*DCF!$H$40</f>
        <v>233.40949101053093</v>
      </c>
      <c r="AL487" s="217">
        <f ca="1">(W487-AB487)*DCF!$H$40</f>
        <v>288.49918383398932</v>
      </c>
      <c r="AM487" s="217">
        <f ca="1">(X487-AC487)*DCF!$H$40</f>
        <v>331.74814048988503</v>
      </c>
      <c r="AN487" s="217">
        <f ca="1">(Y487-AD487)*DCF!$H$40</f>
        <v>376.70644073441463</v>
      </c>
      <c r="AO487" s="217">
        <f ca="1">(F487-DCF!$H$7)*DCF!$H$41</f>
        <v>289.4389539257096</v>
      </c>
      <c r="AP487" s="217">
        <f ca="1">(G487-F487)*DCF!$H$41</f>
        <v>244.32665908770582</v>
      </c>
      <c r="AQ487" s="217">
        <f ca="1">(H487-G487)*DCF!$H$41</f>
        <v>232.11498745144559</v>
      </c>
      <c r="AR487" s="217">
        <f ca="1">(I487-H487)*DCF!$H$41</f>
        <v>215.98754705903565</v>
      </c>
      <c r="AS487" s="217">
        <f ca="1">(J487-I487)*DCF!$H$41</f>
        <v>212.93257640812715</v>
      </c>
      <c r="AT487" s="217">
        <f ca="1">(U487-Z487)*(1-DCF!$H$40)+Z487-AE487-AO487</f>
        <v>63.195550522321128</v>
      </c>
      <c r="AU487" s="217">
        <f ca="1">(V487-AA487)*(1-DCF!$H$40)+AA487-AF487-AP487</f>
        <v>184.59262263514347</v>
      </c>
      <c r="AV487" s="217">
        <f ca="1">(W487-AB487)*(1-DCF!$H$40)+AB487-AG487-AQ487</f>
        <v>397.47121843766524</v>
      </c>
      <c r="AW487" s="217">
        <f ca="1">(X487-AC487)*(1-DCF!$H$40)+AC487-AH487-AR487</f>
        <v>589.19388534540712</v>
      </c>
      <c r="AX487" s="217">
        <f ca="1">(Y487-AD487)*(1-DCF!$H$40)+AD487-AI487-AS487</f>
        <v>741.93524265846679</v>
      </c>
      <c r="AY487" s="218">
        <f t="shared" ca="1" si="107"/>
        <v>0.10315015102364822</v>
      </c>
      <c r="AZ487" s="219">
        <f t="shared" ca="1" si="108"/>
        <v>12.130030204729643</v>
      </c>
      <c r="BA487" s="217">
        <f ca="1">SUMPRODUCT(AT487:AX487,(1+$AY487)^(-{1,2,3,4,5}))</f>
        <v>1357.0409088840506</v>
      </c>
      <c r="BB487" s="217">
        <f t="shared" ca="1" si="109"/>
        <v>24467.695978073523</v>
      </c>
      <c r="BC487" s="217">
        <f t="shared" ca="1" si="110"/>
        <v>14976.831084858781</v>
      </c>
      <c r="BD487" s="217">
        <f t="shared" ca="1" si="111"/>
        <v>16333.871993742832</v>
      </c>
      <c r="BE487" s="217">
        <f ca="1">BD487-(DCF!$J$48-DCF!$J$51)</f>
        <v>15771.731993742833</v>
      </c>
      <c r="BF487" s="220">
        <f ca="1">BE487/DCF!$J$55</f>
        <v>636.47812612420773</v>
      </c>
    </row>
    <row r="488" spans="1:58" ht="15" customHeight="1">
      <c r="A488">
        <v>462</v>
      </c>
      <c r="B488" s="215">
        <f t="shared" ca="1" si="98"/>
        <v>9.3102448502374258E-2</v>
      </c>
      <c r="C488" s="216">
        <f t="shared" ca="1" si="99"/>
        <v>0.21575732722479468</v>
      </c>
      <c r="D488" s="215">
        <f t="shared" ca="1" si="100"/>
        <v>0.39267172098797798</v>
      </c>
      <c r="E488" s="216">
        <f t="shared" ca="1" si="101"/>
        <v>0.44309802582948732</v>
      </c>
      <c r="F488" s="217">
        <f ca="1">DCF!$H$7*(1+('A1'!F14+$C488*('A1'!F12-'A1'!F14)))</f>
        <v>6136.8611759775495</v>
      </c>
      <c r="G488" s="217">
        <f ca="1">F488*(1+('A1'!G14+$C488*('A1'!G12-'A1'!G14)))</f>
        <v>6703.6837612679819</v>
      </c>
      <c r="H488" s="217">
        <f ca="1">G488*(1+('A1'!H14+$C488*('A1'!H12-'A1'!H14)))</f>
        <v>7226.8959051472684</v>
      </c>
      <c r="I488" s="217">
        <f ca="1">H488*(1+('A1'!I14+$C488*('A1'!I12-'A1'!I14)))</f>
        <v>7728.5737174210062</v>
      </c>
      <c r="J488" s="217">
        <f ca="1">I488*(1+('A1'!J14+$C488*('A1'!J12-'A1'!J14)))</f>
        <v>8231.7271518891957</v>
      </c>
      <c r="K488" s="216">
        <f ca="1">'A1'!F21+$C488*('A1'!F19-'A1'!F21)</f>
        <v>0.36813334700263628</v>
      </c>
      <c r="L488" s="216">
        <f ca="1">'A1'!G21+$C488*('A1'!G19-'A1'!G21)</f>
        <v>0.3688182004581404</v>
      </c>
      <c r="M488" s="216">
        <f ca="1">'A1'!H21+$C488*('A1'!H19-'A1'!H21)</f>
        <v>0.36166062718589242</v>
      </c>
      <c r="N488" s="216">
        <f ca="1">'A1'!I21+$C488*('A1'!I19-'A1'!I21)</f>
        <v>0.35666062718589242</v>
      </c>
      <c r="O488" s="216">
        <f ca="1">'A1'!J21+$C488*('A1'!J19-'A1'!J21)</f>
        <v>0.35166062718589242</v>
      </c>
      <c r="P488" s="216">
        <f ca="1">'A1'!F28+$C488*('A1'!F26-'A1'!F28)</f>
        <v>0.45460606681938015</v>
      </c>
      <c r="Q488" s="216">
        <f ca="1">'A1'!G28+$C488*('A1'!G26-'A1'!G28)</f>
        <v>0.45529092027488427</v>
      </c>
      <c r="R488" s="216">
        <f ca="1">'A1'!H28+$C488*('A1'!H26-'A1'!H28)</f>
        <v>0.45205456036651237</v>
      </c>
      <c r="S488" s="216">
        <f ca="1">'A1'!I28+$C488*('A1'!I26-'A1'!I28)</f>
        <v>0.45097577373038839</v>
      </c>
      <c r="T488" s="216">
        <f ca="1">'A1'!J28+$C488*('A1'!J26-'A1'!J28)</f>
        <v>0.4498969870942644</v>
      </c>
      <c r="U488" s="217">
        <f t="shared" ca="1" si="102"/>
        <v>1087.8236093466903</v>
      </c>
      <c r="V488" s="217">
        <f t="shared" ca="1" si="103"/>
        <v>1179.1168310971698</v>
      </c>
      <c r="W488" s="217">
        <f t="shared" ca="1" si="104"/>
        <v>1346.2609482686528</v>
      </c>
      <c r="X488" s="217">
        <f t="shared" ca="1" si="105"/>
        <v>1486.6962560669438</v>
      </c>
      <c r="Y488" s="217">
        <f t="shared" ca="1" si="106"/>
        <v>1633.523574615702</v>
      </c>
      <c r="Z488" s="217">
        <f ca="1">F488*('A1'!F35+$C488*('A1'!F33-'A1'!F35))</f>
        <v>361.59130673426034</v>
      </c>
      <c r="AA488" s="217">
        <f ca="1">G488*('A1'!G35+$C488*('A1'!G33-'A1'!G35))</f>
        <v>401.16470428970047</v>
      </c>
      <c r="AB488" s="217">
        <f ca="1">H488*('A1'!H35+$C488*('A1'!H33-'A1'!H35))</f>
        <v>416.4619411179458</v>
      </c>
      <c r="AC488" s="217">
        <f ca="1">I488*('A1'!I35+$C488*('A1'!I33-'A1'!I35))</f>
        <v>428.24731870805175</v>
      </c>
      <c r="AD488" s="217">
        <f ca="1">J488*('A1'!J35+$C488*('A1'!J33-'A1'!J35))</f>
        <v>439.66405512097037</v>
      </c>
      <c r="AE488" s="217">
        <f ca="1">F488*('A1'!F43+$C488*('A1'!F41-'A1'!F43))</f>
        <v>648.57327405995989</v>
      </c>
      <c r="AF488" s="217">
        <f ca="1">G488*('A1'!G43+$C488*('A1'!G41-'A1'!G43))</f>
        <v>720.30072136461763</v>
      </c>
      <c r="AG488" s="217">
        <f ca="1">H488*('A1'!H43+$C488*('A1'!H41-'A1'!H43))</f>
        <v>704.2501189785396</v>
      </c>
      <c r="AH488" s="217">
        <f ca="1">I488*('A1'!I43+$C488*('A1'!I41-'A1'!I43))</f>
        <v>675.85212885642625</v>
      </c>
      <c r="AI488" s="217">
        <f ca="1">J488*('A1'!J43+$C488*('A1'!J41-'A1'!J43))</f>
        <v>678.69350296428911</v>
      </c>
      <c r="AJ488" s="217">
        <f ca="1">(U488-Z488)*DCF!$H$40</f>
        <v>175.74821723220805</v>
      </c>
      <c r="AK488" s="217">
        <f ca="1">(V488-AA488)*DCF!$H$40</f>
        <v>188.26441468740757</v>
      </c>
      <c r="AL488" s="217">
        <f ca="1">(W488-AB488)*DCF!$H$40</f>
        <v>225.01135973047107</v>
      </c>
      <c r="AM488" s="217">
        <f ca="1">(X488-AC488)*DCF!$H$40</f>
        <v>256.14464284085187</v>
      </c>
      <c r="AN488" s="217">
        <f ca="1">(Y488-AD488)*DCF!$H$40</f>
        <v>288.91400371772505</v>
      </c>
      <c r="AO488" s="217">
        <f ca="1">(F488-DCF!$H$7)*DCF!$H$41</f>
        <v>255.92002598973201</v>
      </c>
      <c r="AP488" s="217">
        <f ca="1">(G488-F488)*DCF!$H$41</f>
        <v>188.09293011855448</v>
      </c>
      <c r="AQ488" s="217">
        <f ca="1">(H488-G488)*DCF!$H$41</f>
        <v>173.62135484675585</v>
      </c>
      <c r="AR488" s="217">
        <f ca="1">(I488-H488)*DCF!$H$41</f>
        <v>166.47545834413705</v>
      </c>
      <c r="AS488" s="217">
        <f ca="1">(J488-I488)*DCF!$H$41</f>
        <v>166.96512496911845</v>
      </c>
      <c r="AT488" s="217">
        <f ca="1">(U488-Z488)*(1-DCF!$H$40)+Z488-AE488-AO488</f>
        <v>7.5820920647903733</v>
      </c>
      <c r="AU488" s="217">
        <f ca="1">(V488-AA488)*(1-DCF!$H$40)+AA488-AF488-AP488</f>
        <v>82.458764926590106</v>
      </c>
      <c r="AV488" s="217">
        <f ca="1">(W488-AB488)*(1-DCF!$H$40)+AB488-AG488-AQ488</f>
        <v>243.37811471288634</v>
      </c>
      <c r="AW488" s="217">
        <f ca="1">(X488-AC488)*(1-DCF!$H$40)+AC488-AH488-AR488</f>
        <v>388.22402602552853</v>
      </c>
      <c r="AX488" s="217">
        <f ca="1">(Y488-AD488)*(1-DCF!$H$40)+AD488-AI488-AS488</f>
        <v>498.95094296456938</v>
      </c>
      <c r="AY488" s="218">
        <f t="shared" ca="1" si="107"/>
        <v>0.10136196051658974</v>
      </c>
      <c r="AZ488" s="219">
        <f t="shared" ca="1" si="108"/>
        <v>11.77239210331795</v>
      </c>
      <c r="BA488" s="217">
        <f ca="1">SUMPRODUCT(AT488:AX488,(1+$AY488)^(-{1,2,3,4,5}))</f>
        <v>828.79113395811817</v>
      </c>
      <c r="BB488" s="217">
        <f t="shared" ca="1" si="109"/>
        <v>19230.480030389601</v>
      </c>
      <c r="BC488" s="217">
        <f t="shared" ca="1" si="110"/>
        <v>11866.967768027956</v>
      </c>
      <c r="BD488" s="217">
        <f t="shared" ca="1" si="111"/>
        <v>12695.758901986075</v>
      </c>
      <c r="BE488" s="217">
        <f ca="1">BD488-(DCF!$J$48-DCF!$J$51)</f>
        <v>12133.618901986076</v>
      </c>
      <c r="BF488" s="220">
        <f ca="1">BE488/DCF!$J$55</f>
        <v>489.65979290703439</v>
      </c>
    </row>
    <row r="489" spans="1:58" ht="15" customHeight="1">
      <c r="A489">
        <v>463</v>
      </c>
      <c r="B489" s="215">
        <f t="shared" ca="1" si="98"/>
        <v>0.9219288491005897</v>
      </c>
      <c r="C489" s="216">
        <f t="shared" ca="1" si="99"/>
        <v>0.80242577230391321</v>
      </c>
      <c r="D489" s="215">
        <f t="shared" ca="1" si="100"/>
        <v>0.6750967787916371</v>
      </c>
      <c r="E489" s="216">
        <f t="shared" ca="1" si="101"/>
        <v>0.5969471367125877</v>
      </c>
      <c r="F489" s="217">
        <f ca="1">DCF!$H$7*(1+('A1'!F14+$C489*('A1'!F12-'A1'!F14)))</f>
        <v>6483.1248602995247</v>
      </c>
      <c r="G489" s="217">
        <f ca="1">F489*(1+('A1'!G14+$C489*('A1'!G12-'A1'!G14)))</f>
        <v>7652.4463228627783</v>
      </c>
      <c r="H489" s="217">
        <f ca="1">G489*(1+('A1'!H14+$C489*('A1'!H12-'A1'!H14)))</f>
        <v>8833.3362585887808</v>
      </c>
      <c r="I489" s="217">
        <f ca="1">H489*(1+('A1'!I14+$C489*('A1'!I12-'A1'!I14)))</f>
        <v>9912.9317717568647</v>
      </c>
      <c r="J489" s="217">
        <f ca="1">I489*(1+('A1'!J14+$C489*('A1'!J12-'A1'!J14)))</f>
        <v>10965.385795637068</v>
      </c>
      <c r="K489" s="216">
        <f ca="1">'A1'!F21+$C489*('A1'!F19-'A1'!F21)</f>
        <v>0.33586658252328477</v>
      </c>
      <c r="L489" s="216">
        <f ca="1">'A1'!G21+$C489*('A1'!G19-'A1'!G21)</f>
        <v>0.32481806707720651</v>
      </c>
      <c r="M489" s="216">
        <f ca="1">'A1'!H21+$C489*('A1'!H19-'A1'!H21)</f>
        <v>0.31179380935416734</v>
      </c>
      <c r="N489" s="216">
        <f ca="1">'A1'!I21+$C489*('A1'!I19-'A1'!I21)</f>
        <v>0.30679380935416734</v>
      </c>
      <c r="O489" s="216">
        <f ca="1">'A1'!J21+$C489*('A1'!J19-'A1'!J21)</f>
        <v>0.30179380935416733</v>
      </c>
      <c r="P489" s="216">
        <f ca="1">'A1'!F28+$C489*('A1'!F26-'A1'!F28)</f>
        <v>0.43993935569240217</v>
      </c>
      <c r="Q489" s="216">
        <f ca="1">'A1'!G28+$C489*('A1'!G26-'A1'!G28)</f>
        <v>0.4288908402463239</v>
      </c>
      <c r="R489" s="216">
        <f ca="1">'A1'!H28+$C489*('A1'!H26-'A1'!H28)</f>
        <v>0.41685445366176521</v>
      </c>
      <c r="S489" s="216">
        <f ca="1">'A1'!I28+$C489*('A1'!I26-'A1'!I28)</f>
        <v>0.41284232480024569</v>
      </c>
      <c r="T489" s="216">
        <f ca="1">'A1'!J28+$C489*('A1'!J26-'A1'!J28)</f>
        <v>0.4088301959387261</v>
      </c>
      <c r="U489" s="217">
        <f t="shared" ca="1" si="102"/>
        <v>1453.4780954854079</v>
      </c>
      <c r="V489" s="217">
        <f t="shared" ca="1" si="103"/>
        <v>1884.7293665059055</v>
      </c>
      <c r="W489" s="217">
        <f t="shared" ca="1" si="104"/>
        <v>2396.941137132409</v>
      </c>
      <c r="X489" s="217">
        <f t="shared" ca="1" si="105"/>
        <v>2779.2278733932985</v>
      </c>
      <c r="Y489" s="217">
        <f t="shared" ca="1" si="106"/>
        <v>3173.1194219596537</v>
      </c>
      <c r="Z489" s="217">
        <f ca="1">F489*('A1'!F35+$C489*('A1'!F33-'A1'!F35))</f>
        <v>362.97635925312875</v>
      </c>
      <c r="AA489" s="217">
        <f ca="1">G489*('A1'!G35+$C489*('A1'!G33-'A1'!G35))</f>
        <v>413.04647051111817</v>
      </c>
      <c r="AB489" s="217">
        <f ca="1">H489*('A1'!H35+$C489*('A1'!H33-'A1'!H35))</f>
        <v>452.03111215282593</v>
      </c>
      <c r="AC489" s="217">
        <f ca="1">I489*('A1'!I35+$C489*('A1'!I33-'A1'!I35))</f>
        <v>479.49733956892214</v>
      </c>
      <c r="AD489" s="217">
        <f ca="1">J489*('A1'!J35+$C489*('A1'!J33-'A1'!J35))</f>
        <v>508.47470656758259</v>
      </c>
      <c r="AE489" s="217">
        <f ca="1">F489*('A1'!F43+$C489*('A1'!F41-'A1'!F43))</f>
        <v>609.09920517357682</v>
      </c>
      <c r="AF489" s="217">
        <f ca="1">G489*('A1'!G43+$C489*('A1'!G41-'A1'!G43))</f>
        <v>665.11312185691031</v>
      </c>
      <c r="AG489" s="217">
        <f ca="1">H489*('A1'!H43+$C489*('A1'!H41-'A1'!H43))</f>
        <v>679.41692372568298</v>
      </c>
      <c r="AH489" s="217">
        <f ca="1">I489*('A1'!I43+$C489*('A1'!I41-'A1'!I43))</f>
        <v>663.3248006707222</v>
      </c>
      <c r="AI489" s="217">
        <f ca="1">J489*('A1'!J43+$C489*('A1'!J41-'A1'!J43))</f>
        <v>678.92293580873093</v>
      </c>
      <c r="AJ489" s="217">
        <f ca="1">(U489-Z489)*DCF!$H$40</f>
        <v>263.90142016821159</v>
      </c>
      <c r="AK489" s="217">
        <f ca="1">(V489-AA489)*DCF!$H$40</f>
        <v>356.14726083073856</v>
      </c>
      <c r="AL489" s="217">
        <f ca="1">(W489-AB489)*DCF!$H$40</f>
        <v>470.6682260450591</v>
      </c>
      <c r="AM489" s="217">
        <f ca="1">(X489-AC489)*DCF!$H$40</f>
        <v>556.53478918549911</v>
      </c>
      <c r="AN489" s="217">
        <f ca="1">(Y489-AD489)*DCF!$H$40</f>
        <v>644.84402112488124</v>
      </c>
      <c r="AO489" s="217">
        <f ca="1">(F489-DCF!$H$7)*DCF!$H$41</f>
        <v>370.8232649712819</v>
      </c>
      <c r="AP489" s="217">
        <f ca="1">(G489-F489)*DCF!$H$41</f>
        <v>388.02458803108743</v>
      </c>
      <c r="AQ489" s="217">
        <f ca="1">(H489-G489)*DCF!$H$41</f>
        <v>391.863440029309</v>
      </c>
      <c r="AR489" s="217">
        <f ca="1">(I489-H489)*DCF!$H$41</f>
        <v>358.25016272169518</v>
      </c>
      <c r="AS489" s="217">
        <f ca="1">(J489-I489)*DCF!$H$41</f>
        <v>349.24360162052994</v>
      </c>
      <c r="AT489" s="217">
        <f ca="1">(U489-Z489)*(1-DCF!$H$40)+Z489-AE489-AO489</f>
        <v>209.65420517233781</v>
      </c>
      <c r="AU489" s="217">
        <f ca="1">(V489-AA489)*(1-DCF!$H$40)+AA489-AF489-AP489</f>
        <v>475.44439578716924</v>
      </c>
      <c r="AV489" s="217">
        <f ca="1">(W489-AB489)*(1-DCF!$H$40)+AB489-AG489-AQ489</f>
        <v>854.99254733235784</v>
      </c>
      <c r="AW489" s="217">
        <f ca="1">(X489-AC489)*(1-DCF!$H$40)+AC489-AH489-AR489</f>
        <v>1201.1181208153821</v>
      </c>
      <c r="AX489" s="217">
        <f ca="1">(Y489-AD489)*(1-DCF!$H$40)+AD489-AI489-AS489</f>
        <v>1500.1088634055116</v>
      </c>
      <c r="AY489" s="218">
        <f t="shared" ca="1" si="107"/>
        <v>0.10443894273425175</v>
      </c>
      <c r="AZ489" s="219">
        <f t="shared" ca="1" si="108"/>
        <v>12.38778854685035</v>
      </c>
      <c r="BA489" s="217">
        <f ca="1">SUMPRODUCT(AT489:AX489,(1+$AY489)^(-{1,2,3,4,5}))</f>
        <v>2934.4112582817297</v>
      </c>
      <c r="BB489" s="217">
        <f t="shared" ca="1" si="109"/>
        <v>39307.932433140202</v>
      </c>
      <c r="BC489" s="217">
        <f t="shared" ca="1" si="110"/>
        <v>23920.576551834394</v>
      </c>
      <c r="BD489" s="217">
        <f t="shared" ca="1" si="111"/>
        <v>26854.987810116123</v>
      </c>
      <c r="BE489" s="217">
        <f ca="1">BD489-(DCF!$J$48-DCF!$J$51)</f>
        <v>26292.847810116124</v>
      </c>
      <c r="BF489" s="220">
        <f ca="1">BE489/DCF!$J$55</f>
        <v>1061.0643467243133</v>
      </c>
    </row>
    <row r="490" spans="1:58" ht="15" customHeight="1">
      <c r="A490">
        <v>464</v>
      </c>
      <c r="B490" s="215">
        <f t="shared" ca="1" si="98"/>
        <v>0.93945043212958268</v>
      </c>
      <c r="C490" s="216">
        <f t="shared" ca="1" si="99"/>
        <v>0.82600349447414567</v>
      </c>
      <c r="D490" s="215">
        <f t="shared" ca="1" si="100"/>
        <v>0.14180699272518016</v>
      </c>
      <c r="E490" s="216">
        <f t="shared" ca="1" si="101"/>
        <v>0.26627710446561131</v>
      </c>
      <c r="F490" s="217">
        <f ca="1">DCF!$H$7*(1+('A1'!F14+$C490*('A1'!F12-'A1'!F14)))</f>
        <v>6497.0409129099289</v>
      </c>
      <c r="G490" s="217">
        <f ca="1">F490*(1+('A1'!G14+$C490*('A1'!G12-'A1'!G14)))</f>
        <v>7691.8501423552889</v>
      </c>
      <c r="H490" s="217">
        <f ca="1">G490*(1+('A1'!H14+$C490*('A1'!H12-'A1'!H14)))</f>
        <v>8902.3970120254526</v>
      </c>
      <c r="I490" s="217">
        <f ca="1">H490*(1+('A1'!I14+$C490*('A1'!I12-'A1'!I14)))</f>
        <v>10009.323856328356</v>
      </c>
      <c r="J490" s="217">
        <f ca="1">I490*(1+('A1'!J14+$C490*('A1'!J12-'A1'!J14)))</f>
        <v>11088.531602930319</v>
      </c>
      <c r="K490" s="216">
        <f ca="1">'A1'!F21+$C490*('A1'!F19-'A1'!F21)</f>
        <v>0.33456980780392198</v>
      </c>
      <c r="L490" s="216">
        <f ca="1">'A1'!G21+$C490*('A1'!G19-'A1'!G21)</f>
        <v>0.32304973791443908</v>
      </c>
      <c r="M490" s="216">
        <f ca="1">'A1'!H21+$C490*('A1'!H19-'A1'!H21)</f>
        <v>0.3097897029696976</v>
      </c>
      <c r="N490" s="216">
        <f ca="1">'A1'!I21+$C490*('A1'!I19-'A1'!I21)</f>
        <v>0.3047897029696976</v>
      </c>
      <c r="O490" s="216">
        <f ca="1">'A1'!J21+$C490*('A1'!J19-'A1'!J21)</f>
        <v>0.29978970296969759</v>
      </c>
      <c r="P490" s="216">
        <f ca="1">'A1'!F28+$C490*('A1'!F26-'A1'!F28)</f>
        <v>0.43934991263814638</v>
      </c>
      <c r="Q490" s="216">
        <f ca="1">'A1'!G28+$C490*('A1'!G26-'A1'!G28)</f>
        <v>0.42782984274866342</v>
      </c>
      <c r="R490" s="216">
        <f ca="1">'A1'!H28+$C490*('A1'!H26-'A1'!H28)</f>
        <v>0.41543979033155126</v>
      </c>
      <c r="S490" s="216">
        <f ca="1">'A1'!I28+$C490*('A1'!I26-'A1'!I28)</f>
        <v>0.41130977285918058</v>
      </c>
      <c r="T490" s="216">
        <f ca="1">'A1'!J28+$C490*('A1'!J26-'A1'!J28)</f>
        <v>0.40717975538680984</v>
      </c>
      <c r="U490" s="217">
        <f t="shared" ca="1" si="102"/>
        <v>1468.8528258899962</v>
      </c>
      <c r="V490" s="217">
        <f t="shared" ca="1" si="103"/>
        <v>1916.1969329401247</v>
      </c>
      <c r="W490" s="217">
        <f t="shared" ca="1" si="104"/>
        <v>2446.1161378276811</v>
      </c>
      <c r="X490" s="217">
        <f t="shared" ca="1" si="105"/>
        <v>2841.6522894101354</v>
      </c>
      <c r="Y490" s="217">
        <f t="shared" ca="1" si="106"/>
        <v>3249.2784216376558</v>
      </c>
      <c r="Z490" s="217">
        <f ca="1">F490*('A1'!F35+$C490*('A1'!F33-'A1'!F35))</f>
        <v>362.98956228557029</v>
      </c>
      <c r="AA490" s="217">
        <f ca="1">G490*('A1'!G35+$C490*('A1'!G33-'A1'!G35))</f>
        <v>413.35975786045867</v>
      </c>
      <c r="AB490" s="217">
        <f ca="1">H490*('A1'!H35+$C490*('A1'!H33-'A1'!H35))</f>
        <v>453.2562992691058</v>
      </c>
      <c r="AC490" s="217">
        <f ca="1">I490*('A1'!I35+$C490*('A1'!I33-'A1'!I35))</f>
        <v>481.32794587523676</v>
      </c>
      <c r="AD490" s="217">
        <f ca="1">J490*('A1'!J35+$C490*('A1'!J33-'A1'!J35))</f>
        <v>511.04777953280853</v>
      </c>
      <c r="AE490" s="217">
        <f ca="1">F490*('A1'!F43+$C490*('A1'!F41-'A1'!F43))</f>
        <v>607.34293046399023</v>
      </c>
      <c r="AF490" s="217">
        <f ca="1">G490*('A1'!G43+$C490*('A1'!G41-'A1'!G43))</f>
        <v>662.19043799136591</v>
      </c>
      <c r="AG490" s="217">
        <f ca="1">H490*('A1'!H43+$C490*('A1'!H41-'A1'!H43))</f>
        <v>677.38229982314999</v>
      </c>
      <c r="AH490" s="217">
        <f ca="1">I490*('A1'!I43+$C490*('A1'!I41-'A1'!I43))</f>
        <v>661.51498945842104</v>
      </c>
      <c r="AI490" s="217">
        <f ca="1">J490*('A1'!J43+$C490*('A1'!J41-'A1'!J43))</f>
        <v>677.3970394224682</v>
      </c>
      <c r="AJ490" s="217">
        <f ca="1">(U490-Z490)*DCF!$H$40</f>
        <v>267.61890979227104</v>
      </c>
      <c r="AK490" s="217">
        <f ca="1">(V490-AA490)*DCF!$H$40</f>
        <v>363.68659636927913</v>
      </c>
      <c r="AL490" s="217">
        <f ca="1">(W490-AB490)*DCF!$H$40</f>
        <v>482.2720809311752</v>
      </c>
      <c r="AM490" s="217">
        <f ca="1">(X490-AC490)*DCF!$H$40</f>
        <v>571.19849113544547</v>
      </c>
      <c r="AN490" s="217">
        <f ca="1">(Y490-AD490)*DCF!$H$40</f>
        <v>662.65181538937304</v>
      </c>
      <c r="AO490" s="217">
        <f ca="1">(F490-DCF!$H$7)*DCF!$H$41</f>
        <v>375.44113161792177</v>
      </c>
      <c r="AP490" s="217">
        <f ca="1">(G490-F490)*DCF!$H$41</f>
        <v>396.48238219710083</v>
      </c>
      <c r="AQ490" s="217">
        <f ca="1">(H490-G490)*DCF!$H$41</f>
        <v>401.7047197324307</v>
      </c>
      <c r="AR490" s="217">
        <f ca="1">(I490-H490)*DCF!$H$41</f>
        <v>367.31972044680691</v>
      </c>
      <c r="AS490" s="217">
        <f ca="1">(J490-I490)*DCF!$H$41</f>
        <v>358.12148727453354</v>
      </c>
      <c r="AT490" s="217">
        <f ca="1">(U490-Z490)*(1-DCF!$H$40)+Z490-AE490-AO490</f>
        <v>218.44985401581312</v>
      </c>
      <c r="AU490" s="217">
        <f ca="1">(V490-AA490)*(1-DCF!$H$40)+AA490-AF490-AP490</f>
        <v>493.83751638237879</v>
      </c>
      <c r="AV490" s="217">
        <f ca="1">(W490-AB490)*(1-DCF!$H$40)+AB490-AG490-AQ490</f>
        <v>884.75703734092508</v>
      </c>
      <c r="AW490" s="217">
        <f ca="1">(X490-AC490)*(1-DCF!$H$40)+AC490-AH490-AR490</f>
        <v>1241.6190883694617</v>
      </c>
      <c r="AX490" s="217">
        <f ca="1">(Y490-AD490)*(1-DCF!$H$40)+AD490-AI490-AS490</f>
        <v>1551.108079551281</v>
      </c>
      <c r="AY490" s="218">
        <f t="shared" ca="1" si="107"/>
        <v>9.7825542089312226E-2</v>
      </c>
      <c r="AZ490" s="219">
        <f t="shared" ca="1" si="108"/>
        <v>11.065108417862445</v>
      </c>
      <c r="BA490" s="217">
        <f ca="1">SUMPRODUCT(AT490:AX490,(1+$AY490)^(-{1,2,3,4,5}))</f>
        <v>3104.8949680990959</v>
      </c>
      <c r="BB490" s="217">
        <f t="shared" ca="1" si="109"/>
        <v>35953.618015241627</v>
      </c>
      <c r="BC490" s="217">
        <f t="shared" ca="1" si="110"/>
        <v>22546.334479046996</v>
      </c>
      <c r="BD490" s="217">
        <f t="shared" ca="1" si="111"/>
        <v>25651.229447146092</v>
      </c>
      <c r="BE490" s="217">
        <f ca="1">BD490-(DCF!$J$48-DCF!$J$51)</f>
        <v>25089.089447146092</v>
      </c>
      <c r="BF490" s="220">
        <f ca="1">BE490/DCF!$J$55</f>
        <v>1012.4859237918495</v>
      </c>
    </row>
    <row r="491" spans="1:58" ht="15" customHeight="1">
      <c r="A491">
        <v>465</v>
      </c>
      <c r="B491" s="215">
        <f t="shared" ca="1" si="98"/>
        <v>0.42979851135572955</v>
      </c>
      <c r="C491" s="216">
        <f t="shared" ca="1" si="99"/>
        <v>0.46357227664935352</v>
      </c>
      <c r="D491" s="215">
        <f t="shared" ca="1" si="100"/>
        <v>0.53599996595888555</v>
      </c>
      <c r="E491" s="216">
        <f t="shared" ca="1" si="101"/>
        <v>0.51833619917980422</v>
      </c>
      <c r="F491" s="217">
        <f ca="1">DCF!$H$7*(1+('A1'!F14+$C491*('A1'!F12-'A1'!F14)))</f>
        <v>6283.1266145528925</v>
      </c>
      <c r="G491" s="217">
        <f ca="1">F491*(1+('A1'!G14+$C491*('A1'!G12-'A1'!G14)))</f>
        <v>7097.0167078037302</v>
      </c>
      <c r="H491" s="217">
        <f ca="1">G491*(1+('A1'!H14+$C491*('A1'!H12-'A1'!H14)))</f>
        <v>7879.5649682390776</v>
      </c>
      <c r="I491" s="217">
        <f ca="1">H491*(1+('A1'!I14+$C491*('A1'!I12-'A1'!I14)))</f>
        <v>8602.2905250710101</v>
      </c>
      <c r="J491" s="217">
        <f ca="1">I491*(1+('A1'!J14+$C491*('A1'!J12-'A1'!J14)))</f>
        <v>9311.5498895420023</v>
      </c>
      <c r="K491" s="216">
        <f ca="1">'A1'!F21+$C491*('A1'!F19-'A1'!F21)</f>
        <v>0.35450352478428554</v>
      </c>
      <c r="L491" s="216">
        <f ca="1">'A1'!G21+$C491*('A1'!G19-'A1'!G21)</f>
        <v>0.35023207925129851</v>
      </c>
      <c r="M491" s="216">
        <f ca="1">'A1'!H21+$C491*('A1'!H19-'A1'!H21)</f>
        <v>0.34059635648480496</v>
      </c>
      <c r="N491" s="216">
        <f ca="1">'A1'!I21+$C491*('A1'!I19-'A1'!I21)</f>
        <v>0.33559635648480496</v>
      </c>
      <c r="O491" s="216">
        <f ca="1">'A1'!J21+$C491*('A1'!J19-'A1'!J21)</f>
        <v>0.33059635648480495</v>
      </c>
      <c r="P491" s="216">
        <f ca="1">'A1'!F28+$C491*('A1'!F26-'A1'!F28)</f>
        <v>0.44841069308376619</v>
      </c>
      <c r="Q491" s="216">
        <f ca="1">'A1'!G28+$C491*('A1'!G26-'A1'!G28)</f>
        <v>0.4441392475507791</v>
      </c>
      <c r="R491" s="216">
        <f ca="1">'A1'!H28+$C491*('A1'!H26-'A1'!H28)</f>
        <v>0.43718566340103882</v>
      </c>
      <c r="S491" s="216">
        <f ca="1">'A1'!I28+$C491*('A1'!I26-'A1'!I28)</f>
        <v>0.43486780201779207</v>
      </c>
      <c r="T491" s="216">
        <f ca="1">'A1'!J28+$C491*('A1'!J26-'A1'!J28)</f>
        <v>0.43254994063454527</v>
      </c>
      <c r="U491" s="217">
        <f t="shared" ca="1" si="102"/>
        <v>1238.3149230632168</v>
      </c>
      <c r="V491" s="217">
        <f t="shared" ca="1" si="103"/>
        <v>1459.3501292891683</v>
      </c>
      <c r="W491" s="217">
        <f t="shared" ca="1" si="104"/>
        <v>1750.9810114203538</v>
      </c>
      <c r="X491" s="217">
        <f t="shared" ca="1" si="105"/>
        <v>1974.5339944773102</v>
      </c>
      <c r="Y491" s="217">
        <f t="shared" ca="1" si="106"/>
        <v>2205.4750708959291</v>
      </c>
      <c r="Z491" s="217">
        <f ca="1">F491*('A1'!F35+$C491*('A1'!F33-'A1'!F35))</f>
        <v>362.42418032725141</v>
      </c>
      <c r="AA491" s="217">
        <f ca="1">G491*('A1'!G35+$C491*('A1'!G33-'A1'!G35))</f>
        <v>407.11523395728051</v>
      </c>
      <c r="AB491" s="217">
        <f ca="1">H491*('A1'!H35+$C491*('A1'!H33-'A1'!H35))</f>
        <v>432.59367150968075</v>
      </c>
      <c r="AC491" s="217">
        <f ca="1">I491*('A1'!I35+$C491*('A1'!I33-'A1'!I35))</f>
        <v>451.07944961684268</v>
      </c>
      <c r="AD491" s="217">
        <f ca="1">J491*('A1'!J35+$C491*('A1'!J33-'A1'!J35))</f>
        <v>469.64787723720389</v>
      </c>
      <c r="AE491" s="217">
        <f ca="1">F491*('A1'!F43+$C491*('A1'!F41-'A1'!F43))</f>
        <v>632.89026141712952</v>
      </c>
      <c r="AF491" s="217">
        <f ca="1">G491*('A1'!G43+$C491*('A1'!G41-'A1'!G43))</f>
        <v>701.00761465450137</v>
      </c>
      <c r="AG491" s="217">
        <f ca="1">H491*('A1'!H43+$C491*('A1'!H41-'A1'!H43))</f>
        <v>699.50814616844536</v>
      </c>
      <c r="AH491" s="217">
        <f ca="1">I491*('A1'!I43+$C491*('A1'!I41-'A1'!I43))</f>
        <v>677.64518077302432</v>
      </c>
      <c r="AI491" s="217">
        <f ca="1">J491*('A1'!J43+$C491*('A1'!J41-'A1'!J43))</f>
        <v>686.95931670876439</v>
      </c>
      <c r="AJ491" s="217">
        <f ca="1">(U491-Z491)*DCF!$H$40</f>
        <v>211.96555974210364</v>
      </c>
      <c r="AK491" s="217">
        <f ca="1">(V491-AA491)*DCF!$H$40</f>
        <v>254.64084467031685</v>
      </c>
      <c r="AL491" s="217">
        <f ca="1">(W491-AB491)*DCF!$H$40</f>
        <v>319.04973625838289</v>
      </c>
      <c r="AM491" s="217">
        <f ca="1">(X491-AC491)*DCF!$H$40</f>
        <v>368.67599985623315</v>
      </c>
      <c r="AN491" s="217">
        <f ca="1">(Y491-AD491)*DCF!$H$40</f>
        <v>420.07018086541149</v>
      </c>
      <c r="AO491" s="217">
        <f ca="1">(F491-DCF!$H$7)*DCF!$H$41</f>
        <v>304.45636810216774</v>
      </c>
      <c r="AP491" s="217">
        <f ca="1">(G491-F491)*DCF!$H$41</f>
        <v>270.07916834431336</v>
      </c>
      <c r="AQ491" s="217">
        <f ca="1">(H491-G491)*DCF!$H$41</f>
        <v>259.67877618892521</v>
      </c>
      <c r="AR491" s="217">
        <f ca="1">(I491-H491)*DCF!$H$41</f>
        <v>239.82736606451274</v>
      </c>
      <c r="AS491" s="217">
        <f ca="1">(J491-I491)*DCF!$H$41</f>
        <v>235.35877987116001</v>
      </c>
      <c r="AT491" s="217">
        <f ca="1">(U491-Z491)*(1-DCF!$H$40)+Z491-AE491-AO491</f>
        <v>89.002733801816021</v>
      </c>
      <c r="AU491" s="217">
        <f ca="1">(V491-AA491)*(1-DCF!$H$40)+AA491-AF491-AP491</f>
        <v>233.62250162003687</v>
      </c>
      <c r="AV491" s="217">
        <f ca="1">(W491-AB491)*(1-DCF!$H$40)+AB491-AG491-AQ491</f>
        <v>472.74435280460034</v>
      </c>
      <c r="AW491" s="217">
        <f ca="1">(X491-AC491)*(1-DCF!$H$40)+AC491-AH491-AR491</f>
        <v>688.38544778354003</v>
      </c>
      <c r="AX491" s="217">
        <f ca="1">(Y491-AD491)*(1-DCF!$H$40)+AD491-AI491-AS491</f>
        <v>863.08679345059329</v>
      </c>
      <c r="AY491" s="218">
        <f t="shared" ca="1" si="107"/>
        <v>0.10286672398359609</v>
      </c>
      <c r="AZ491" s="219">
        <f t="shared" ca="1" si="108"/>
        <v>12.073344796719217</v>
      </c>
      <c r="BA491" s="217">
        <f ca="1">SUMPRODUCT(AT491:AX491,(1+$AY491)^(-{1,2,3,4,5}))</f>
        <v>1619.4796175783749</v>
      </c>
      <c r="BB491" s="217">
        <f t="shared" ca="1" si="109"/>
        <v>26627.460971495311</v>
      </c>
      <c r="BC491" s="217">
        <f t="shared" ca="1" si="110"/>
        <v>16319.790919435005</v>
      </c>
      <c r="BD491" s="217">
        <f t="shared" ca="1" si="111"/>
        <v>17939.270537013381</v>
      </c>
      <c r="BE491" s="217">
        <f ca="1">BD491-(DCF!$J$48-DCF!$J$51)</f>
        <v>17377.130537013381</v>
      </c>
      <c r="BF491" s="220">
        <f ca="1">BE491/DCF!$J$55</f>
        <v>701.26499017368269</v>
      </c>
    </row>
    <row r="492" spans="1:58" ht="15" customHeight="1">
      <c r="A492">
        <v>466</v>
      </c>
      <c r="B492" s="215">
        <f t="shared" ca="1" si="98"/>
        <v>0.26371325113187039</v>
      </c>
      <c r="C492" s="216">
        <f t="shared" ca="1" si="99"/>
        <v>0.3631206763128963</v>
      </c>
      <c r="D492" s="215">
        <f t="shared" ca="1" si="100"/>
        <v>0.71404253207914037</v>
      </c>
      <c r="E492" s="216">
        <f t="shared" ca="1" si="101"/>
        <v>0.62187471129210392</v>
      </c>
      <c r="F492" s="217">
        <f ca="1">DCF!$H$7*(1+('A1'!F14+$C492*('A1'!F12-'A1'!F14)))</f>
        <v>6223.8380308216683</v>
      </c>
      <c r="G492" s="217">
        <f ca="1">F492*(1+('A1'!G14+$C492*('A1'!G12-'A1'!G14)))</f>
        <v>6936.2689539230514</v>
      </c>
      <c r="H492" s="217">
        <f ca="1">G492*(1+('A1'!H14+$C492*('A1'!H12-'A1'!H14)))</f>
        <v>7610.5137491919741</v>
      </c>
      <c r="I492" s="217">
        <f ca="1">H492*(1+('A1'!I14+$C492*('A1'!I12-'A1'!I14)))</f>
        <v>8239.7575776241392</v>
      </c>
      <c r="J492" s="217">
        <f ca="1">I492*(1+('A1'!J14+$C492*('A1'!J12-'A1'!J14)))</f>
        <v>8861.1873006022306</v>
      </c>
      <c r="K492" s="216">
        <f ca="1">'A1'!F21+$C492*('A1'!F19-'A1'!F21)</f>
        <v>0.36002836280279071</v>
      </c>
      <c r="L492" s="216">
        <f ca="1">'A1'!G21+$C492*('A1'!G19-'A1'!G21)</f>
        <v>0.35776594927653277</v>
      </c>
      <c r="M492" s="216">
        <f ca="1">'A1'!H21+$C492*('A1'!H19-'A1'!H21)</f>
        <v>0.34913474251340382</v>
      </c>
      <c r="N492" s="216">
        <f ca="1">'A1'!I21+$C492*('A1'!I19-'A1'!I21)</f>
        <v>0.34413474251340381</v>
      </c>
      <c r="O492" s="216">
        <f ca="1">'A1'!J21+$C492*('A1'!J19-'A1'!J21)</f>
        <v>0.33913474251340381</v>
      </c>
      <c r="P492" s="216">
        <f ca="1">'A1'!F28+$C492*('A1'!F26-'A1'!F28)</f>
        <v>0.45092198309217763</v>
      </c>
      <c r="Q492" s="216">
        <f ca="1">'A1'!G28+$C492*('A1'!G26-'A1'!G28)</f>
        <v>0.44865956956591968</v>
      </c>
      <c r="R492" s="216">
        <f ca="1">'A1'!H28+$C492*('A1'!H26-'A1'!H28)</f>
        <v>0.44321275942122623</v>
      </c>
      <c r="S492" s="216">
        <f ca="1">'A1'!I28+$C492*('A1'!I26-'A1'!I28)</f>
        <v>0.44139715603966179</v>
      </c>
      <c r="T492" s="216">
        <f ca="1">'A1'!J28+$C492*('A1'!J26-'A1'!J28)</f>
        <v>0.43958155265809729</v>
      </c>
      <c r="U492" s="217">
        <f t="shared" ca="1" si="102"/>
        <v>1176.6144269325778</v>
      </c>
      <c r="V492" s="217">
        <f t="shared" ca="1" si="103"/>
        <v>1342.6846639248595</v>
      </c>
      <c r="W492" s="217">
        <f t="shared" ca="1" si="104"/>
        <v>1580.3421915805577</v>
      </c>
      <c r="X492" s="217">
        <f t="shared" ca="1" si="105"/>
        <v>1767.1651640560403</v>
      </c>
      <c r="Y492" s="217">
        <f t="shared" ca="1" si="106"/>
        <v>1960.836355056507</v>
      </c>
      <c r="Z492" s="217">
        <f ca="1">F492*('A1'!F35+$C492*('A1'!F33-'A1'!F35))</f>
        <v>362.13026047423062</v>
      </c>
      <c r="AA492" s="217">
        <f ca="1">G492*('A1'!G35+$C492*('A1'!G33-'A1'!G35))</f>
        <v>404.86164840686234</v>
      </c>
      <c r="AB492" s="217">
        <f ca="1">H492*('A1'!H35+$C492*('A1'!H33-'A1'!H35))</f>
        <v>426.23194105487141</v>
      </c>
      <c r="AC492" s="217">
        <f ca="1">I492*('A1'!I35+$C492*('A1'!I33-'A1'!I35))</f>
        <v>442.00162337130581</v>
      </c>
      <c r="AD492" s="217">
        <f ca="1">J492*('A1'!J35+$C492*('A1'!J33-'A1'!J35))</f>
        <v>457.61432492736571</v>
      </c>
      <c r="AE492" s="217">
        <f ca="1">F492*('A1'!F43+$C492*('A1'!F41-'A1'!F43))</f>
        <v>639.42209789010576</v>
      </c>
      <c r="AF492" s="217">
        <f ca="1">G492*('A1'!G43+$C492*('A1'!G41-'A1'!G43))</f>
        <v>709.51633612386706</v>
      </c>
      <c r="AG492" s="217">
        <f ca="1">H492*('A1'!H43+$C492*('A1'!H41-'A1'!H43))</f>
        <v>702.38022217582579</v>
      </c>
      <c r="AH492" s="217">
        <f ca="1">I492*('A1'!I43+$C492*('A1'!I41-'A1'!I43))</f>
        <v>678.05604782585158</v>
      </c>
      <c r="AI492" s="217">
        <f ca="1">J492*('A1'!J43+$C492*('A1'!J41-'A1'!J43))</f>
        <v>684.88804566065323</v>
      </c>
      <c r="AJ492" s="217">
        <f ca="1">(U492-Z492)*DCF!$H$40</f>
        <v>197.10516828291998</v>
      </c>
      <c r="AK492" s="217">
        <f ca="1">(V492-AA492)*DCF!$H$40</f>
        <v>226.9531697553553</v>
      </c>
      <c r="AL492" s="217">
        <f ca="1">(W492-AB492)*DCF!$H$40</f>
        <v>279.29468062721605</v>
      </c>
      <c r="AM492" s="217">
        <f ca="1">(X492-AC492)*DCF!$H$40</f>
        <v>320.68957684570574</v>
      </c>
      <c r="AN492" s="217">
        <f ca="1">(Y492-AD492)*DCF!$H$40</f>
        <v>363.77973129125218</v>
      </c>
      <c r="AO492" s="217">
        <f ca="1">(F492-DCF!$H$7)*DCF!$H$41</f>
        <v>284.78219892475011</v>
      </c>
      <c r="AP492" s="217">
        <f ca="1">(G492-F492)*DCF!$H$41</f>
        <v>236.41122162509495</v>
      </c>
      <c r="AQ492" s="217">
        <f ca="1">(H492-G492)*DCF!$H$41</f>
        <v>223.73963644080146</v>
      </c>
      <c r="AR492" s="217">
        <f ca="1">(I492-H492)*DCF!$H$41</f>
        <v>208.80663283411459</v>
      </c>
      <c r="AS492" s="217">
        <f ca="1">(J492-I492)*DCF!$H$41</f>
        <v>206.21362043613644</v>
      </c>
      <c r="AT492" s="217">
        <f ca="1">(U492-Z492)*(1-DCF!$H$40)+Z492-AE492-AO492</f>
        <v>55.304961834801929</v>
      </c>
      <c r="AU492" s="217">
        <f ca="1">(V492-AA492)*(1-DCF!$H$40)+AA492-AF492-AP492</f>
        <v>169.80393642054221</v>
      </c>
      <c r="AV492" s="217">
        <f ca="1">(W492-AB492)*(1-DCF!$H$40)+AB492-AG492-AQ492</f>
        <v>374.92765233671452</v>
      </c>
      <c r="AW492" s="217">
        <f ca="1">(X492-AC492)*(1-DCF!$H$40)+AC492-AH492-AR492</f>
        <v>559.61290655036851</v>
      </c>
      <c r="AX492" s="217">
        <f ca="1">(Y492-AD492)*(1-DCF!$H$40)+AD492-AI492-AS492</f>
        <v>705.95495766846523</v>
      </c>
      <c r="AY492" s="218">
        <f t="shared" ca="1" si="107"/>
        <v>0.10493749422584209</v>
      </c>
      <c r="AZ492" s="219">
        <f t="shared" ca="1" si="108"/>
        <v>12.487498845168416</v>
      </c>
      <c r="BA492" s="217">
        <f ca="1">SUMPRODUCT(AT492:AX492,(1+$AY492)^(-{1,2,3,4,5}))</f>
        <v>1271.1369554285643</v>
      </c>
      <c r="BB492" s="217">
        <f t="shared" ca="1" si="109"/>
        <v>24485.941719332379</v>
      </c>
      <c r="BC492" s="217">
        <f t="shared" ca="1" si="110"/>
        <v>14867.168274031252</v>
      </c>
      <c r="BD492" s="217">
        <f t="shared" ca="1" si="111"/>
        <v>16138.305229459816</v>
      </c>
      <c r="BE492" s="217">
        <f ca="1">BD492-(DCF!$J$48-DCF!$J$51)</f>
        <v>15576.165229459817</v>
      </c>
      <c r="BF492" s="220">
        <f ca="1">BE492/DCF!$J$55</f>
        <v>628.58590682245881</v>
      </c>
    </row>
    <row r="493" spans="1:58" ht="15" customHeight="1">
      <c r="A493">
        <v>467</v>
      </c>
      <c r="B493" s="215">
        <f t="shared" ca="1" si="98"/>
        <v>0.36508355244929103</v>
      </c>
      <c r="C493" s="216">
        <f t="shared" ca="1" si="99"/>
        <v>0.42724907984060717</v>
      </c>
      <c r="D493" s="215">
        <f t="shared" ca="1" si="100"/>
        <v>0.21832930468925782</v>
      </c>
      <c r="E493" s="216">
        <f t="shared" ca="1" si="101"/>
        <v>0.33040074507275086</v>
      </c>
      <c r="F493" s="217">
        <f ca="1">DCF!$H$7*(1+('A1'!F14+$C493*('A1'!F12-'A1'!F14)))</f>
        <v>6261.6879228031557</v>
      </c>
      <c r="G493" s="217">
        <f ca="1">F493*(1+('A1'!G14+$C493*('A1'!G12-'A1'!G14)))</f>
        <v>7038.6842586613493</v>
      </c>
      <c r="H493" s="217">
        <f ca="1">G493*(1+('A1'!H14+$C493*('A1'!H12-'A1'!H14)))</f>
        <v>7781.563750058629</v>
      </c>
      <c r="I493" s="217">
        <f ca="1">H493*(1+('A1'!I14+$C493*('A1'!I12-'A1'!I14)))</f>
        <v>8469.8618732355826</v>
      </c>
      <c r="J493" s="217">
        <f ca="1">I493*(1+('A1'!J14+$C493*('A1'!J12-'A1'!J14)))</f>
        <v>9146.6668153175469</v>
      </c>
      <c r="K493" s="216">
        <f ca="1">'A1'!F21+$C493*('A1'!F19-'A1'!F21)</f>
        <v>0.35650130060876661</v>
      </c>
      <c r="L493" s="216">
        <f ca="1">'A1'!G21+$C493*('A1'!G19-'A1'!G21)</f>
        <v>0.35295631901195446</v>
      </c>
      <c r="M493" s="216">
        <f ca="1">'A1'!H21+$C493*('A1'!H19-'A1'!H21)</f>
        <v>0.34368382821354837</v>
      </c>
      <c r="N493" s="216">
        <f ca="1">'A1'!I21+$C493*('A1'!I19-'A1'!I21)</f>
        <v>0.33868382821354837</v>
      </c>
      <c r="O493" s="216">
        <f ca="1">'A1'!J21+$C493*('A1'!J19-'A1'!J21)</f>
        <v>0.33368382821354836</v>
      </c>
      <c r="P493" s="216">
        <f ca="1">'A1'!F28+$C493*('A1'!F26-'A1'!F28)</f>
        <v>0.44931877300398482</v>
      </c>
      <c r="Q493" s="216">
        <f ca="1">'A1'!G28+$C493*('A1'!G26-'A1'!G28)</f>
        <v>0.44577379140717266</v>
      </c>
      <c r="R493" s="216">
        <f ca="1">'A1'!H28+$C493*('A1'!H26-'A1'!H28)</f>
        <v>0.43936505520956359</v>
      </c>
      <c r="S493" s="216">
        <f ca="1">'A1'!I28+$C493*('A1'!I26-'A1'!I28)</f>
        <v>0.43722880981036055</v>
      </c>
      <c r="T493" s="216">
        <f ca="1">'A1'!J28+$C493*('A1'!J26-'A1'!J28)</f>
        <v>0.43509256441115751</v>
      </c>
      <c r="U493" s="217">
        <f t="shared" ca="1" si="102"/>
        <v>1215.8940999098402</v>
      </c>
      <c r="V493" s="217">
        <f t="shared" ca="1" si="103"/>
        <v>1416.6752035353979</v>
      </c>
      <c r="W493" s="217">
        <f t="shared" ca="1" si="104"/>
        <v>1688.2189442894557</v>
      </c>
      <c r="X493" s="217">
        <f t="shared" ca="1" si="105"/>
        <v>1897.9890034752348</v>
      </c>
      <c r="Y493" s="217">
        <f t="shared" ca="1" si="106"/>
        <v>2114.9252964976163</v>
      </c>
      <c r="Z493" s="217">
        <f ca="1">F493*('A1'!F35+$C493*('A1'!F33-'A1'!F35))</f>
        <v>362.32477335185587</v>
      </c>
      <c r="AA493" s="217">
        <f ca="1">G493*('A1'!G35+$C493*('A1'!G33-'A1'!G35))</f>
        <v>406.32571030898737</v>
      </c>
      <c r="AB493" s="217">
        <f ca="1">H493*('A1'!H35+$C493*('A1'!H33-'A1'!H35))</f>
        <v>430.3224995322484</v>
      </c>
      <c r="AC493" s="217">
        <f ca="1">I493*('A1'!I35+$C493*('A1'!I33-'A1'!I35))</f>
        <v>447.82710034706048</v>
      </c>
      <c r="AD493" s="217">
        <f ca="1">J493*('A1'!J35+$C493*('A1'!J33-'A1'!J35))</f>
        <v>465.31848189234614</v>
      </c>
      <c r="AE493" s="217">
        <f ca="1">F493*('A1'!F43+$C493*('A1'!F41-'A1'!F43))</f>
        <v>635.27966344301331</v>
      </c>
      <c r="AF493" s="217">
        <f ca="1">G493*('A1'!G43+$C493*('A1'!G41-'A1'!G43))</f>
        <v>704.19419169799824</v>
      </c>
      <c r="AG493" s="217">
        <f ca="1">H493*('A1'!H43+$C493*('A1'!H41-'A1'!H43))</f>
        <v>700.70088543848101</v>
      </c>
      <c r="AH493" s="217">
        <f ca="1">I493*('A1'!I43+$C493*('A1'!I41-'A1'!I43))</f>
        <v>677.98095374728723</v>
      </c>
      <c r="AI493" s="217">
        <f ca="1">J493*('A1'!J43+$C493*('A1'!J41-'A1'!J43))</f>
        <v>686.42333906272279</v>
      </c>
      <c r="AJ493" s="217">
        <f ca="1">(U493-Z493)*DCF!$H$40</f>
        <v>206.56377702703222</v>
      </c>
      <c r="AK493" s="217">
        <f ca="1">(V493-AA493)*DCF!$H$40</f>
        <v>244.50457736079136</v>
      </c>
      <c r="AL493" s="217">
        <f ca="1">(W493-AB493)*DCF!$H$40</f>
        <v>304.41093963124416</v>
      </c>
      <c r="AM493" s="217">
        <f ca="1">(X493-AC493)*DCF!$H$40</f>
        <v>350.93918055701818</v>
      </c>
      <c r="AN493" s="217">
        <f ca="1">(Y493-AD493)*DCF!$H$40</f>
        <v>399.20484913447535</v>
      </c>
      <c r="AO493" s="217">
        <f ca="1">(F493-DCF!$H$7)*DCF!$H$41</f>
        <v>297.34220848015786</v>
      </c>
      <c r="AP493" s="217">
        <f ca="1">(G493-F493)*DCF!$H$41</f>
        <v>257.83644000011753</v>
      </c>
      <c r="AQ493" s="217">
        <f ca="1">(H493-G493)*DCF!$H$41</f>
        <v>246.51519520927314</v>
      </c>
      <c r="AR493" s="217">
        <f ca="1">(I493-H493)*DCF!$H$41</f>
        <v>228.40305616460091</v>
      </c>
      <c r="AS493" s="217">
        <f ca="1">(J493-I493)*DCF!$H$41</f>
        <v>224.58918889000734</v>
      </c>
      <c r="AT493" s="217">
        <f ca="1">(U493-Z493)*(1-DCF!$H$40)+Z493-AE493-AO493</f>
        <v>76.708450959636934</v>
      </c>
      <c r="AU493" s="217">
        <f ca="1">(V493-AA493)*(1-DCF!$H$40)+AA493-AF493-AP493</f>
        <v>210.13999447649093</v>
      </c>
      <c r="AV493" s="217">
        <f ca="1">(W493-AB493)*(1-DCF!$H$40)+AB493-AG493-AQ493</f>
        <v>436.59192401045738</v>
      </c>
      <c r="AW493" s="217">
        <f ca="1">(X493-AC493)*(1-DCF!$H$40)+AC493-AH493-AR493</f>
        <v>640.66581300632834</v>
      </c>
      <c r="AX493" s="217">
        <f ca="1">(Y493-AD493)*(1-DCF!$H$40)+AD493-AI493-AS493</f>
        <v>804.7079194104108</v>
      </c>
      <c r="AY493" s="218">
        <f t="shared" ca="1" si="107"/>
        <v>9.9108014901455016E-2</v>
      </c>
      <c r="AZ493" s="219">
        <f t="shared" ca="1" si="108"/>
        <v>11.321602980291004</v>
      </c>
      <c r="BA493" s="217">
        <f ca="1">SUMPRODUCT(AT493:AX493,(1+$AY493)^(-{1,2,3,4,5}))</f>
        <v>1513.2568952667557</v>
      </c>
      <c r="BB493" s="217">
        <f t="shared" ca="1" si="109"/>
        <v>23944.34453992025</v>
      </c>
      <c r="BC493" s="217">
        <f t="shared" ca="1" si="110"/>
        <v>14927.98117900418</v>
      </c>
      <c r="BD493" s="217">
        <f t="shared" ca="1" si="111"/>
        <v>16441.238074270936</v>
      </c>
      <c r="BE493" s="217">
        <f ca="1">BD493-(DCF!$J$48-DCF!$J$51)</f>
        <v>15879.098074270936</v>
      </c>
      <c r="BF493" s="220">
        <f ca="1">BE493/DCF!$J$55</f>
        <v>640.81095157235382</v>
      </c>
    </row>
    <row r="494" spans="1:58" ht="15" customHeight="1">
      <c r="A494">
        <v>468</v>
      </c>
      <c r="B494" s="215">
        <f t="shared" ca="1" si="98"/>
        <v>0.54329609295338677</v>
      </c>
      <c r="C494" s="216">
        <f t="shared" ca="1" si="99"/>
        <v>0.52213814389166124</v>
      </c>
      <c r="D494" s="215">
        <f t="shared" ca="1" si="100"/>
        <v>0.38733052079625019</v>
      </c>
      <c r="E494" s="216">
        <f t="shared" ca="1" si="101"/>
        <v>0.44007415329478861</v>
      </c>
      <c r="F494" s="217">
        <f ca="1">DCF!$H$7*(1+('A1'!F14+$C494*('A1'!F12-'A1'!F14)))</f>
        <v>6317.6933841429936</v>
      </c>
      <c r="G494" s="217">
        <f ca="1">F494*(1+('A1'!G14+$C494*('A1'!G12-'A1'!G14)))</f>
        <v>7191.561291782531</v>
      </c>
      <c r="H494" s="217">
        <f ca="1">G494*(1+('A1'!H14+$C494*('A1'!H12-'A1'!H14)))</f>
        <v>8039.2878567663365</v>
      </c>
      <c r="I494" s="217">
        <f ca="1">H494*(1+('A1'!I14+$C494*('A1'!I12-'A1'!I14)))</f>
        <v>8819.0379451815006</v>
      </c>
      <c r="J494" s="217">
        <f ca="1">I494*(1+('A1'!J14+$C494*('A1'!J12-'A1'!J14)))</f>
        <v>9582.322769693079</v>
      </c>
      <c r="K494" s="216">
        <f ca="1">'A1'!F21+$C494*('A1'!F19-'A1'!F21)</f>
        <v>0.35128240208595862</v>
      </c>
      <c r="L494" s="216">
        <f ca="1">'A1'!G21+$C494*('A1'!G19-'A1'!G21)</f>
        <v>0.34583963920812544</v>
      </c>
      <c r="M494" s="216">
        <f ca="1">'A1'!H21+$C494*('A1'!H19-'A1'!H21)</f>
        <v>0.33561825776920878</v>
      </c>
      <c r="N494" s="216">
        <f ca="1">'A1'!I21+$C494*('A1'!I19-'A1'!I21)</f>
        <v>0.33061825776920878</v>
      </c>
      <c r="O494" s="216">
        <f ca="1">'A1'!J21+$C494*('A1'!J19-'A1'!J21)</f>
        <v>0.32561825776920877</v>
      </c>
      <c r="P494" s="216">
        <f ca="1">'A1'!F28+$C494*('A1'!F26-'A1'!F28)</f>
        <v>0.44694654640270848</v>
      </c>
      <c r="Q494" s="216">
        <f ca="1">'A1'!G28+$C494*('A1'!G26-'A1'!G28)</f>
        <v>0.44150378352487524</v>
      </c>
      <c r="R494" s="216">
        <f ca="1">'A1'!H28+$C494*('A1'!H26-'A1'!H28)</f>
        <v>0.43367171136650035</v>
      </c>
      <c r="S494" s="216">
        <f ca="1">'A1'!I28+$C494*('A1'!I26-'A1'!I28)</f>
        <v>0.43106102064704205</v>
      </c>
      <c r="T494" s="216">
        <f ca="1">'A1'!J28+$C494*('A1'!J26-'A1'!J28)</f>
        <v>0.42845032992758375</v>
      </c>
      <c r="U494" s="217">
        <f t="shared" ca="1" si="102"/>
        <v>1274.7276372447229</v>
      </c>
      <c r="V494" s="217">
        <f t="shared" ca="1" si="103"/>
        <v>1529.3328095163133</v>
      </c>
      <c r="W494" s="217">
        <f t="shared" ca="1" si="104"/>
        <v>1854.7443495614798</v>
      </c>
      <c r="X494" s="217">
        <f t="shared" ca="1" si="105"/>
        <v>2101.7594867701205</v>
      </c>
      <c r="Y494" s="217">
        <f t="shared" ca="1" si="106"/>
        <v>2356.5941718958011</v>
      </c>
      <c r="Z494" s="217">
        <f ca="1">F494*('A1'!F35+$C494*('A1'!F33-'A1'!F35))</f>
        <v>362.56805956221439</v>
      </c>
      <c r="AA494" s="217">
        <f ca="1">G494*('A1'!G35+$C494*('A1'!G33-'A1'!G35))</f>
        <v>408.3269154447724</v>
      </c>
      <c r="AB494" s="217">
        <f ca="1">H494*('A1'!H35+$C494*('A1'!H33-'A1'!H35))</f>
        <v>436.18346416881002</v>
      </c>
      <c r="AC494" s="217">
        <f ca="1">I494*('A1'!I35+$C494*('A1'!I33-'A1'!I35))</f>
        <v>456.24712757724063</v>
      </c>
      <c r="AD494" s="217">
        <f ca="1">J494*('A1'!J35+$C494*('A1'!J33-'A1'!J35))</f>
        <v>476.57052040115224</v>
      </c>
      <c r="AE494" s="217">
        <f ca="1">F494*('A1'!F43+$C494*('A1'!F41-'A1'!F43))</f>
        <v>628.97209831026828</v>
      </c>
      <c r="AF494" s="217">
        <f ca="1">G494*('A1'!G43+$C494*('A1'!G41-'A1'!G43))</f>
        <v>695.60495229488538</v>
      </c>
      <c r="AG494" s="217">
        <f ca="1">H494*('A1'!H43+$C494*('A1'!H41-'A1'!H43))</f>
        <v>697.20856556946922</v>
      </c>
      <c r="AH494" s="217">
        <f ca="1">I494*('A1'!I43+$C494*('A1'!I41-'A1'!I43))</f>
        <v>676.64214116599067</v>
      </c>
      <c r="AI494" s="217">
        <f ca="1">J494*('A1'!J43+$C494*('A1'!J41-'A1'!J43))</f>
        <v>687.29368139253495</v>
      </c>
      <c r="AJ494" s="217">
        <f ca="1">(U494-Z494)*DCF!$H$40</f>
        <v>220.74261779916708</v>
      </c>
      <c r="AK494" s="217">
        <f ca="1">(V494-AA494)*DCF!$H$40</f>
        <v>271.28342636531289</v>
      </c>
      <c r="AL494" s="217">
        <f ca="1">(W494-AB494)*DCF!$H$40</f>
        <v>343.29173426502604</v>
      </c>
      <c r="AM494" s="217">
        <f ca="1">(X494-AC494)*DCF!$H$40</f>
        <v>398.21399092467692</v>
      </c>
      <c r="AN494" s="217">
        <f ca="1">(Y494-AD494)*DCF!$H$40</f>
        <v>454.965723661705</v>
      </c>
      <c r="AO494" s="217">
        <f ca="1">(F494-DCF!$H$7)*DCF!$H$41</f>
        <v>315.92691487581766</v>
      </c>
      <c r="AP494" s="217">
        <f ca="1">(G494-F494)*DCF!$H$41</f>
        <v>289.98205002764797</v>
      </c>
      <c r="AQ494" s="217">
        <f ca="1">(H494-G494)*DCF!$H$41</f>
        <v>281.30737497949269</v>
      </c>
      <c r="AR494" s="217">
        <f ca="1">(I494-H494)*DCF!$H$41</f>
        <v>258.75023807504192</v>
      </c>
      <c r="AS494" s="217">
        <f ca="1">(J494-I494)*DCF!$H$41</f>
        <v>253.28644779361926</v>
      </c>
      <c r="AT494" s="217">
        <f ca="1">(U494-Z494)*(1-DCF!$H$40)+Z494-AE494-AO494</f>
        <v>109.08600625947003</v>
      </c>
      <c r="AU494" s="217">
        <f ca="1">(V494-AA494)*(1-DCF!$H$40)+AA494-AF494-AP494</f>
        <v>272.46238082846713</v>
      </c>
      <c r="AV494" s="217">
        <f ca="1">(W494-AB494)*(1-DCF!$H$40)+AB494-AG494-AQ494</f>
        <v>532.93667474749168</v>
      </c>
      <c r="AW494" s="217">
        <f ca="1">(X494-AC494)*(1-DCF!$H$40)+AC494-AH494-AR494</f>
        <v>768.15311660441114</v>
      </c>
      <c r="AX494" s="217">
        <f ca="1">(Y494-AD494)*(1-DCF!$H$40)+AD494-AI494-AS494</f>
        <v>961.04831904794207</v>
      </c>
      <c r="AY494" s="218">
        <f t="shared" ca="1" si="107"/>
        <v>0.10130148306589577</v>
      </c>
      <c r="AZ494" s="219">
        <f t="shared" ca="1" si="108"/>
        <v>11.760296613179154</v>
      </c>
      <c r="BA494" s="217">
        <f ca="1">SUMPRODUCT(AT494:AX494,(1+$AY494)^(-{1,2,3,4,5}))</f>
        <v>1838.0817739589254</v>
      </c>
      <c r="BB494" s="217">
        <f t="shared" ca="1" si="109"/>
        <v>27714.246458383921</v>
      </c>
      <c r="BC494" s="217">
        <f t="shared" ca="1" si="110"/>
        <v>17106.925121052267</v>
      </c>
      <c r="BD494" s="217">
        <f t="shared" ca="1" si="111"/>
        <v>18945.006895011193</v>
      </c>
      <c r="BE494" s="217">
        <f ca="1">BD494-(DCF!$J$48-DCF!$J$51)</f>
        <v>18382.866895011193</v>
      </c>
      <c r="BF494" s="220">
        <f ca="1">BE494/DCF!$J$55</f>
        <v>741.85211102809444</v>
      </c>
    </row>
    <row r="495" spans="1:58" ht="15" customHeight="1">
      <c r="A495">
        <v>469</v>
      </c>
      <c r="B495" s="215">
        <f t="shared" ca="1" si="98"/>
        <v>0.32456501470260235</v>
      </c>
      <c r="C495" s="216">
        <f t="shared" ca="1" si="99"/>
        <v>0.40284303065995963</v>
      </c>
      <c r="D495" s="215">
        <f t="shared" ca="1" si="100"/>
        <v>0.14802107361518912</v>
      </c>
      <c r="E495" s="216">
        <f t="shared" ca="1" si="101"/>
        <v>0.27204877652287751</v>
      </c>
      <c r="F495" s="217">
        <f ca="1">DCF!$H$7*(1+('A1'!F14+$C495*('A1'!F12-'A1'!F14)))</f>
        <v>6247.2829746933339</v>
      </c>
      <c r="G495" s="217">
        <f ca="1">F495*(1+('A1'!G14+$C495*('A1'!G12-'A1'!G14)))</f>
        <v>6999.6211142123084</v>
      </c>
      <c r="H495" s="217">
        <f ca="1">G495*(1+('A1'!H14+$C495*('A1'!H12-'A1'!H14)))</f>
        <v>7716.1694857286184</v>
      </c>
      <c r="I495" s="217">
        <f ca="1">H495*(1+('A1'!I14+$C495*('A1'!I12-'A1'!I14)))</f>
        <v>8381.7344190795629</v>
      </c>
      <c r="J495" s="217">
        <f ca="1">I495*(1+('A1'!J14+$C495*('A1'!J12-'A1'!J14)))</f>
        <v>9037.1777707233632</v>
      </c>
      <c r="K495" s="216">
        <f ca="1">'A1'!F21+$C495*('A1'!F19-'A1'!F21)</f>
        <v>0.35784363331370223</v>
      </c>
      <c r="L495" s="216">
        <f ca="1">'A1'!G21+$C495*('A1'!G19-'A1'!G21)</f>
        <v>0.35478677270050302</v>
      </c>
      <c r="M495" s="216">
        <f ca="1">'A1'!H21+$C495*('A1'!H19-'A1'!H21)</f>
        <v>0.34575834239390341</v>
      </c>
      <c r="N495" s="216">
        <f ca="1">'A1'!I21+$C495*('A1'!I19-'A1'!I21)</f>
        <v>0.3407583423939034</v>
      </c>
      <c r="O495" s="216">
        <f ca="1">'A1'!J21+$C495*('A1'!J19-'A1'!J21)</f>
        <v>0.3357583423939034</v>
      </c>
      <c r="P495" s="216">
        <f ca="1">'A1'!F28+$C495*('A1'!F26-'A1'!F28)</f>
        <v>0.449928924233501</v>
      </c>
      <c r="Q495" s="216">
        <f ca="1">'A1'!G28+$C495*('A1'!G26-'A1'!G28)</f>
        <v>0.44687206362030185</v>
      </c>
      <c r="R495" s="216">
        <f ca="1">'A1'!H28+$C495*('A1'!H26-'A1'!H28)</f>
        <v>0.44082941816040244</v>
      </c>
      <c r="S495" s="216">
        <f ca="1">'A1'!I28+$C495*('A1'!I26-'A1'!I28)</f>
        <v>0.43881520300710264</v>
      </c>
      <c r="T495" s="216">
        <f ca="1">'A1'!J28+$C495*('A1'!J26-'A1'!J28)</f>
        <v>0.43680098785380284</v>
      </c>
      <c r="U495" s="217">
        <f t="shared" ca="1" si="102"/>
        <v>1200.8992285041995</v>
      </c>
      <c r="V495" s="217">
        <f t="shared" ca="1" si="103"/>
        <v>1388.312997106334</v>
      </c>
      <c r="W495" s="217">
        <f t="shared" ca="1" si="104"/>
        <v>1646.7250098918742</v>
      </c>
      <c r="X495" s="217">
        <f t="shared" ca="1" si="105"/>
        <v>1847.5560013880668</v>
      </c>
      <c r="Y495" s="217">
        <f t="shared" ca="1" si="106"/>
        <v>2055.4217648438625</v>
      </c>
      <c r="Z495" s="217">
        <f ca="1">F495*('A1'!F35+$C495*('A1'!F33-'A1'!F35))</f>
        <v>362.2536064470209</v>
      </c>
      <c r="AA495" s="217">
        <f ca="1">G495*('A1'!G35+$C495*('A1'!G33-'A1'!G35))</f>
        <v>405.7790232499558</v>
      </c>
      <c r="AB495" s="217">
        <f ca="1">H495*('A1'!H35+$C495*('A1'!H33-'A1'!H35))</f>
        <v>428.77771303583211</v>
      </c>
      <c r="AC495" s="217">
        <f ca="1">I495*('A1'!I35+$C495*('A1'!I33-'A1'!I35))</f>
        <v>445.62231675978774</v>
      </c>
      <c r="AD495" s="217">
        <f ca="1">J495*('A1'!J35+$C495*('A1'!J33-'A1'!J35))</f>
        <v>462.39518617925609</v>
      </c>
      <c r="AE495" s="217">
        <f ca="1">F495*('A1'!F43+$C495*('A1'!F41-'A1'!F43))</f>
        <v>636.86763907795012</v>
      </c>
      <c r="AF495" s="217">
        <f ca="1">G495*('A1'!G43+$C495*('A1'!G41-'A1'!G43))</f>
        <v>706.2652277251899</v>
      </c>
      <c r="AG495" s="217">
        <f ca="1">H495*('A1'!H43+$C495*('A1'!H41-'A1'!H43))</f>
        <v>701.40361747641634</v>
      </c>
      <c r="AH495" s="217">
        <f ca="1">I495*('A1'!I43+$C495*('A1'!I41-'A1'!I43))</f>
        <v>678.08645446764672</v>
      </c>
      <c r="AI495" s="217">
        <f ca="1">J495*('A1'!J43+$C495*('A1'!J41-'A1'!J43))</f>
        <v>685.92625650311709</v>
      </c>
      <c r="AJ495" s="217">
        <f ca="1">(U495-Z495)*DCF!$H$40</f>
        <v>202.95224053783721</v>
      </c>
      <c r="AK495" s="217">
        <f ca="1">(V495-AA495)*DCF!$H$40</f>
        <v>237.77322167324351</v>
      </c>
      <c r="AL495" s="217">
        <f ca="1">(W495-AB495)*DCF!$H$40</f>
        <v>294.74324583916217</v>
      </c>
      <c r="AM495" s="217">
        <f ca="1">(X495-AC495)*DCF!$H$40</f>
        <v>339.2679516800435</v>
      </c>
      <c r="AN495" s="217">
        <f ca="1">(Y495-AD495)*DCF!$H$40</f>
        <v>385.51243203683475</v>
      </c>
      <c r="AO495" s="217">
        <f ca="1">(F495-DCF!$H$7)*DCF!$H$41</f>
        <v>292.56210802457377</v>
      </c>
      <c r="AP495" s="217">
        <f ca="1">(G495-F495)*DCF!$H$41</f>
        <v>249.65392836200795</v>
      </c>
      <c r="AQ495" s="217">
        <f ca="1">(H495-G495)*DCF!$H$41</f>
        <v>237.77754498106844</v>
      </c>
      <c r="AR495" s="217">
        <f ca="1">(I495-H495)*DCF!$H$41</f>
        <v>220.85933367315431</v>
      </c>
      <c r="AS495" s="217">
        <f ca="1">(J495-I495)*DCF!$H$41</f>
        <v>217.50061436637924</v>
      </c>
      <c r="AT495" s="217">
        <f ca="1">(U495-Z495)*(1-DCF!$H$40)+Z495-AE495-AO495</f>
        <v>68.517240863838367</v>
      </c>
      <c r="AU495" s="217">
        <f ca="1">(V495-AA495)*(1-DCF!$H$40)+AA495-AF495-AP495</f>
        <v>194.62061934589281</v>
      </c>
      <c r="AV495" s="217">
        <f ca="1">(W495-AB495)*(1-DCF!$H$40)+AB495-AG495-AQ495</f>
        <v>412.80060159522736</v>
      </c>
      <c r="AW495" s="217">
        <f ca="1">(X495-AC495)*(1-DCF!$H$40)+AC495-AH495-AR495</f>
        <v>609.34226156722218</v>
      </c>
      <c r="AX495" s="217">
        <f ca="1">(Y495-AD495)*(1-DCF!$H$40)+AD495-AI495-AS495</f>
        <v>766.48246193753153</v>
      </c>
      <c r="AY495" s="218">
        <f t="shared" ca="1" si="107"/>
        <v>9.7940975530457552E-2</v>
      </c>
      <c r="AZ495" s="219">
        <f t="shared" ca="1" si="108"/>
        <v>11.08819510609151</v>
      </c>
      <c r="BA495" s="217">
        <f ca="1">SUMPRODUCT(AT495:AX495,(1+$AY495)^(-{1,2,3,4,5}))</f>
        <v>1435.4683663335704</v>
      </c>
      <c r="BB495" s="217">
        <f t="shared" ca="1" si="109"/>
        <v>22790.917553895692</v>
      </c>
      <c r="BC495" s="217">
        <f t="shared" ca="1" si="110"/>
        <v>14284.559193701985</v>
      </c>
      <c r="BD495" s="217">
        <f t="shared" ca="1" si="111"/>
        <v>15720.027560035556</v>
      </c>
      <c r="BE495" s="217">
        <f ca="1">BD495-(DCF!$J$48-DCF!$J$51)</f>
        <v>15157.887560035557</v>
      </c>
      <c r="BF495" s="220">
        <f ca="1">BE495/DCF!$J$55</f>
        <v>611.70604940791645</v>
      </c>
    </row>
    <row r="496" spans="1:58" ht="15" customHeight="1">
      <c r="A496">
        <v>470</v>
      </c>
      <c r="B496" s="215">
        <f t="shared" ca="1" si="98"/>
        <v>0.79690151524069897</v>
      </c>
      <c r="C496" s="216">
        <f t="shared" ca="1" si="99"/>
        <v>0.68133208134540668</v>
      </c>
      <c r="D496" s="215">
        <f t="shared" ca="1" si="100"/>
        <v>1.4844410546989151E-3</v>
      </c>
      <c r="E496" s="216">
        <f t="shared" ca="1" si="101"/>
        <v>2.7243724549874924E-2</v>
      </c>
      <c r="F496" s="217">
        <f ca="1">DCF!$H$7*(1+('A1'!F14+$C496*('A1'!F12-'A1'!F14)))</f>
        <v>6411.652893584519</v>
      </c>
      <c r="G496" s="217">
        <f ca="1">F496*(1+('A1'!G14+$C496*('A1'!G12-'A1'!G14)))</f>
        <v>7451.6217888271258</v>
      </c>
      <c r="H496" s="217">
        <f ca="1">G496*(1+('A1'!H14+$C496*('A1'!H12-'A1'!H14)))</f>
        <v>8484.2166460299304</v>
      </c>
      <c r="I496" s="217">
        <f ca="1">H496*(1+('A1'!I14+$C496*('A1'!I12-'A1'!I14)))</f>
        <v>9428.6786870736687</v>
      </c>
      <c r="J496" s="217">
        <f ca="1">I496*(1+('A1'!J14+$C496*('A1'!J12-'A1'!J14)))</f>
        <v>10349.79691062142</v>
      </c>
      <c r="K496" s="216">
        <f ca="1">'A1'!F21+$C496*('A1'!F19-'A1'!F21)</f>
        <v>0.34252673552600266</v>
      </c>
      <c r="L496" s="216">
        <f ca="1">'A1'!G21+$C496*('A1'!G19-'A1'!G21)</f>
        <v>0.33390009389909447</v>
      </c>
      <c r="M496" s="216">
        <f ca="1">'A1'!H21+$C496*('A1'!H19-'A1'!H21)</f>
        <v>0.32208677308564043</v>
      </c>
      <c r="N496" s="216">
        <f ca="1">'A1'!I21+$C496*('A1'!I19-'A1'!I21)</f>
        <v>0.31708677308564043</v>
      </c>
      <c r="O496" s="216">
        <f ca="1">'A1'!J21+$C496*('A1'!J19-'A1'!J21)</f>
        <v>0.31208677308564042</v>
      </c>
      <c r="P496" s="216">
        <f ca="1">'A1'!F28+$C496*('A1'!F26-'A1'!F28)</f>
        <v>0.44296669796636484</v>
      </c>
      <c r="Q496" s="216">
        <f ca="1">'A1'!G28+$C496*('A1'!G26-'A1'!G28)</f>
        <v>0.43434005633945671</v>
      </c>
      <c r="R496" s="216">
        <f ca="1">'A1'!H28+$C496*('A1'!H26-'A1'!H28)</f>
        <v>0.42412007511927563</v>
      </c>
      <c r="S496" s="216">
        <f ca="1">'A1'!I28+$C496*('A1'!I26-'A1'!I28)</f>
        <v>0.42071341471254858</v>
      </c>
      <c r="T496" s="216">
        <f ca="1">'A1'!J28+$C496*('A1'!J26-'A1'!J28)</f>
        <v>0.41730675430582154</v>
      </c>
      <c r="U496" s="217">
        <f t="shared" ca="1" si="102"/>
        <v>1375.341647841542</v>
      </c>
      <c r="V496" s="217">
        <f t="shared" ca="1" si="103"/>
        <v>1726.9867462577131</v>
      </c>
      <c r="W496" s="217">
        <f t="shared" ca="1" si="104"/>
        <v>2153.2360831082515</v>
      </c>
      <c r="X496" s="217">
        <f t="shared" ca="1" si="105"/>
        <v>2472.1977810619342</v>
      </c>
      <c r="Y496" s="217">
        <f t="shared" ca="1" si="106"/>
        <v>2800.7220341980064</v>
      </c>
      <c r="Z496" s="217">
        <f ca="1">F496*('A1'!F35+$C496*('A1'!F33-'A1'!F35))</f>
        <v>362.85684956081991</v>
      </c>
      <c r="AA496" s="217">
        <f ca="1">G496*('A1'!G35+$C496*('A1'!G33-'A1'!G35))</f>
        <v>411.23026107947811</v>
      </c>
      <c r="AB496" s="217">
        <f ca="1">H496*('A1'!H35+$C496*('A1'!H33-'A1'!H35))</f>
        <v>445.46673991552177</v>
      </c>
      <c r="AC496" s="217">
        <f ca="1">I496*('A1'!I35+$C496*('A1'!I33-'A1'!I35))</f>
        <v>469.77462855986101</v>
      </c>
      <c r="AD496" s="217">
        <f ca="1">J496*('A1'!J35+$C496*('A1'!J33-'A1'!J35))</f>
        <v>494.96884294740806</v>
      </c>
      <c r="AE496" s="217">
        <f ca="1">F496*('A1'!F43+$C496*('A1'!F41-'A1'!F43))</f>
        <v>617.91252207729235</v>
      </c>
      <c r="AF496" s="217">
        <f ca="1">G496*('A1'!G43+$C496*('A1'!G41-'A1'!G43))</f>
        <v>679.24049131780669</v>
      </c>
      <c r="AG496" s="217">
        <f ca="1">H496*('A1'!H43+$C496*('A1'!H41-'A1'!H43))</f>
        <v>688.52283332227057</v>
      </c>
      <c r="AH496" s="217">
        <f ca="1">I496*('A1'!I43+$C496*('A1'!I41-'A1'!I43))</f>
        <v>670.88233067496412</v>
      </c>
      <c r="AI496" s="217">
        <f ca="1">J496*('A1'!J43+$C496*('A1'!J41-'A1'!J43))</f>
        <v>684.67401848436953</v>
      </c>
      <c r="AJ496" s="217">
        <f ca="1">(U496-Z496)*DCF!$H$40</f>
        <v>245.02132118393473</v>
      </c>
      <c r="AK496" s="217">
        <f ca="1">(V496-AA496)*DCF!$H$40</f>
        <v>318.41306941313286</v>
      </c>
      <c r="AL496" s="217">
        <f ca="1">(W496-AB496)*DCF!$H$40</f>
        <v>413.28018105264056</v>
      </c>
      <c r="AM496" s="217">
        <f ca="1">(X496-AC496)*DCF!$H$40</f>
        <v>484.5864029055017</v>
      </c>
      <c r="AN496" s="217">
        <f ca="1">(Y496-AD496)*DCF!$H$40</f>
        <v>557.99227228264476</v>
      </c>
      <c r="AO496" s="217">
        <f ca="1">(F496-DCF!$H$7)*DCF!$H$41</f>
        <v>347.10619372248362</v>
      </c>
      <c r="AP496" s="217">
        <f ca="1">(G496-F496)*DCF!$H$41</f>
        <v>345.10056905744068</v>
      </c>
      <c r="AQ496" s="217">
        <f ca="1">(H496-G496)*DCF!$H$41</f>
        <v>342.65358748382999</v>
      </c>
      <c r="AR496" s="217">
        <f ca="1">(I496-H496)*DCF!$H$41</f>
        <v>313.40782335736213</v>
      </c>
      <c r="AS496" s="217">
        <f ca="1">(J496-I496)*DCF!$H$41</f>
        <v>305.66147177060759</v>
      </c>
      <c r="AT496" s="217">
        <f ca="1">(U496-Z496)*(1-DCF!$H$40)+Z496-AE496-AO496</f>
        <v>165.30161085783124</v>
      </c>
      <c r="AU496" s="217">
        <f ca="1">(V496-AA496)*(1-DCF!$H$40)+AA496-AF496-AP496</f>
        <v>384.23261646933281</v>
      </c>
      <c r="AV496" s="217">
        <f ca="1">(W496-AB496)*(1-DCF!$H$40)+AB496-AG496-AQ496</f>
        <v>708.77948124951013</v>
      </c>
      <c r="AW496" s="217">
        <f ca="1">(X496-AC496)*(1-DCF!$H$40)+AC496-AH496-AR496</f>
        <v>1003.3212241241063</v>
      </c>
      <c r="AX496" s="217">
        <f ca="1">(Y496-AD496)*(1-DCF!$H$40)+AD496-AI496-AS496</f>
        <v>1252.3942716603842</v>
      </c>
      <c r="AY496" s="218">
        <f t="shared" ca="1" si="107"/>
        <v>9.3044874490997492E-2</v>
      </c>
      <c r="AZ496" s="219">
        <f t="shared" ca="1" si="108"/>
        <v>10.1089748981995</v>
      </c>
      <c r="BA496" s="217">
        <f ca="1">SUMPRODUCT(AT496:AX496,(1+$AY496)^(-{1,2,3,4,5}))</f>
        <v>2521.1657933413744</v>
      </c>
      <c r="BB496" s="217">
        <f t="shared" ca="1" si="109"/>
        <v>28312.428740541891</v>
      </c>
      <c r="BC496" s="217">
        <f t="shared" ca="1" si="110"/>
        <v>18146.261532010125</v>
      </c>
      <c r="BD496" s="217">
        <f t="shared" ca="1" si="111"/>
        <v>20667.427325351498</v>
      </c>
      <c r="BE496" s="217">
        <f ca="1">BD496-(DCF!$J$48-DCF!$J$51)</f>
        <v>20105.287325351499</v>
      </c>
      <c r="BF496" s="220">
        <f ca="1">BE496/DCF!$J$55</f>
        <v>811.36146664838907</v>
      </c>
    </row>
    <row r="497" spans="1:58" ht="15" customHeight="1">
      <c r="A497">
        <v>471</v>
      </c>
      <c r="B497" s="215">
        <f t="shared" ca="1" si="98"/>
        <v>5.4940018150017367E-2</v>
      </c>
      <c r="C497" s="216">
        <f t="shared" ca="1" si="99"/>
        <v>0.16574078880893708</v>
      </c>
      <c r="D497" s="215">
        <f t="shared" ca="1" si="100"/>
        <v>0.85088823872517361</v>
      </c>
      <c r="E497" s="216">
        <f t="shared" ca="1" si="101"/>
        <v>0.72695077250170947</v>
      </c>
      <c r="F497" s="217">
        <f ca="1">DCF!$H$7*(1+('A1'!F14+$C497*('A1'!F12-'A1'!F14)))</f>
        <v>6107.3403946671269</v>
      </c>
      <c r="G497" s="217">
        <f ca="1">F497*(1+('A1'!G14+$C497*('A1'!G12-'A1'!G14)))</f>
        <v>6625.6161305276764</v>
      </c>
      <c r="H497" s="217">
        <f ca="1">G497*(1+('A1'!H14+$C497*('A1'!H12-'A1'!H14)))</f>
        <v>7099.654466750515</v>
      </c>
      <c r="I497" s="217">
        <f ca="1">H497*(1+('A1'!I14+$C497*('A1'!I12-'A1'!I14)))</f>
        <v>7560.540399931152</v>
      </c>
      <c r="J497" s="217">
        <f ca="1">I497*(1+('A1'!J14+$C497*('A1'!J12-'A1'!J14)))</f>
        <v>8026.2837150071591</v>
      </c>
      <c r="K497" s="216">
        <f ca="1">'A1'!F21+$C497*('A1'!F19-'A1'!F21)</f>
        <v>0.37088425661550845</v>
      </c>
      <c r="L497" s="216">
        <f ca="1">'A1'!G21+$C497*('A1'!G19-'A1'!G21)</f>
        <v>0.37256944083932975</v>
      </c>
      <c r="M497" s="216">
        <f ca="1">'A1'!H21+$C497*('A1'!H19-'A1'!H21)</f>
        <v>0.36591203295124036</v>
      </c>
      <c r="N497" s="216">
        <f ca="1">'A1'!I21+$C497*('A1'!I19-'A1'!I21)</f>
        <v>0.36091203295124036</v>
      </c>
      <c r="O497" s="216">
        <f ca="1">'A1'!J21+$C497*('A1'!J19-'A1'!J21)</f>
        <v>0.35591203295124035</v>
      </c>
      <c r="P497" s="216">
        <f ca="1">'A1'!F28+$C497*('A1'!F26-'A1'!F28)</f>
        <v>0.4558564802797766</v>
      </c>
      <c r="Q497" s="216">
        <f ca="1">'A1'!G28+$C497*('A1'!G26-'A1'!G28)</f>
        <v>0.45754166450359784</v>
      </c>
      <c r="R497" s="216">
        <f ca="1">'A1'!H28+$C497*('A1'!H26-'A1'!H28)</f>
        <v>0.4550555526714638</v>
      </c>
      <c r="S497" s="216">
        <f ca="1">'A1'!I28+$C497*('A1'!I26-'A1'!I28)</f>
        <v>0.45422684872741914</v>
      </c>
      <c r="T497" s="216">
        <f ca="1">'A1'!J28+$C497*('A1'!J26-'A1'!J28)</f>
        <v>0.45339814478337442</v>
      </c>
      <c r="U497" s="217">
        <f t="shared" ca="1" si="102"/>
        <v>1058.1532963096859</v>
      </c>
      <c r="V497" s="217">
        <f t="shared" ca="1" si="103"/>
        <v>1125.6186008374161</v>
      </c>
      <c r="W497" s="217">
        <f t="shared" ca="1" si="104"/>
        <v>1271.068280426897</v>
      </c>
      <c r="X497" s="217">
        <f t="shared" ca="1" si="105"/>
        <v>1397.6499534449481</v>
      </c>
      <c r="Y497" s="217">
        <f t="shared" ca="1" si="106"/>
        <v>1530.5306150662705</v>
      </c>
      <c r="Z497" s="217">
        <f ca="1">F497*('A1'!F35+$C497*('A1'!F33-'A1'!F35))</f>
        <v>361.37924660734353</v>
      </c>
      <c r="AA497" s="217">
        <f ca="1">G497*('A1'!G35+$C497*('A1'!G33-'A1'!G35))</f>
        <v>399.80685165452718</v>
      </c>
      <c r="AB497" s="217">
        <f ca="1">H497*('A1'!H35+$C497*('A1'!H33-'A1'!H35))</f>
        <v>413.03554235753955</v>
      </c>
      <c r="AC497" s="217">
        <f ca="1">I497*('A1'!I35+$C497*('A1'!I33-'A1'!I35))</f>
        <v>423.47426403952971</v>
      </c>
      <c r="AD497" s="217">
        <f ca="1">J497*('A1'!J35+$C497*('A1'!J33-'A1'!J35))</f>
        <v>433.50849691084557</v>
      </c>
      <c r="AE497" s="217">
        <f ca="1">F497*('A1'!F43+$C497*('A1'!F41-'A1'!F43))</f>
        <v>651.56273512264761</v>
      </c>
      <c r="AF497" s="217">
        <f ca="1">G497*('A1'!G43+$C497*('A1'!G41-'A1'!G43))</f>
        <v>723.51113547702221</v>
      </c>
      <c r="AG497" s="217">
        <f ca="1">H497*('A1'!H43+$C497*('A1'!H41-'A1'!H43))</f>
        <v>704.27913740314966</v>
      </c>
      <c r="AH497" s="217">
        <f ca="1">I497*('A1'!I43+$C497*('A1'!I41-'A1'!I43))</f>
        <v>674.39319045373452</v>
      </c>
      <c r="AI497" s="217">
        <f ca="1">J497*('A1'!J43+$C497*('A1'!J41-'A1'!J43))</f>
        <v>675.80564355610784</v>
      </c>
      <c r="AJ497" s="217">
        <f ca="1">(U497-Z497)*DCF!$H$40</f>
        <v>168.61932002796686</v>
      </c>
      <c r="AK497" s="217">
        <f ca="1">(V497-AA497)*DCF!$H$40</f>
        <v>175.64644330225912</v>
      </c>
      <c r="AL497" s="217">
        <f ca="1">(W497-AB497)*DCF!$H$40</f>
        <v>207.64392261278451</v>
      </c>
      <c r="AM497" s="217">
        <f ca="1">(X497-AC497)*DCF!$H$40</f>
        <v>235.75051683611122</v>
      </c>
      <c r="AN497" s="217">
        <f ca="1">(Y497-AD497)*DCF!$H$40</f>
        <v>265.47935259361282</v>
      </c>
      <c r="AO497" s="217">
        <f ca="1">(F497-DCF!$H$7)*DCF!$H$41</f>
        <v>246.12392682190981</v>
      </c>
      <c r="AP497" s="217">
        <f ca="1">(G497-F497)*DCF!$H$41</f>
        <v>171.98327006926024</v>
      </c>
      <c r="AQ497" s="217">
        <f ca="1">(H497-G497)*DCF!$H$41</f>
        <v>157.30364661279705</v>
      </c>
      <c r="AR497" s="217">
        <f ca="1">(I497-H497)*DCF!$H$41</f>
        <v>152.93918744954706</v>
      </c>
      <c r="AS497" s="217">
        <f ca="1">(J497-I497)*DCF!$H$41</f>
        <v>154.55104840412923</v>
      </c>
      <c r="AT497" s="217">
        <f ca="1">(U497-Z497)*(1-DCF!$H$40)+Z497-AE497-AO497</f>
        <v>-8.1526856628383086</v>
      </c>
      <c r="AU497" s="217">
        <f ca="1">(V497-AA497)*(1-DCF!$H$40)+AA497-AF497-AP497</f>
        <v>54.477751988874616</v>
      </c>
      <c r="AV497" s="217">
        <f ca="1">(W497-AB497)*(1-DCF!$H$40)+AB497-AG497-AQ497</f>
        <v>201.84157379816574</v>
      </c>
      <c r="AW497" s="217">
        <f ca="1">(X497-AC497)*(1-DCF!$H$40)+AC497-AH497-AR497</f>
        <v>334.56705870555527</v>
      </c>
      <c r="AX497" s="217">
        <f ca="1">(Y497-AD497)*(1-DCF!$H$40)+AD497-AI497-AS497</f>
        <v>434.69457051242046</v>
      </c>
      <c r="AY497" s="218">
        <f t="shared" ca="1" si="107"/>
        <v>0.10703901545003419</v>
      </c>
      <c r="AZ497" s="219">
        <f t="shared" ca="1" si="108"/>
        <v>12.907803090006837</v>
      </c>
      <c r="BA497" s="217">
        <f ca="1">SUMPRODUCT(AT497:AX497,(1+$AY497)^(-{1,2,3,4,5}))</f>
        <v>670.05559845216999</v>
      </c>
      <c r="BB497" s="217">
        <f t="shared" ca="1" si="109"/>
        <v>19755.787802502469</v>
      </c>
      <c r="BC497" s="217">
        <f t="shared" ca="1" si="110"/>
        <v>11881.731050422099</v>
      </c>
      <c r="BD497" s="217">
        <f t="shared" ca="1" si="111"/>
        <v>12551.786648874269</v>
      </c>
      <c r="BE497" s="217">
        <f ca="1">BD497-(DCF!$J$48-DCF!$J$51)</f>
        <v>11989.64664887427</v>
      </c>
      <c r="BF497" s="220">
        <f ca="1">BE497/DCF!$J$55</f>
        <v>483.84970242928364</v>
      </c>
    </row>
    <row r="498" spans="1:58" ht="15" customHeight="1">
      <c r="A498">
        <v>472</v>
      </c>
      <c r="B498" s="215">
        <f t="shared" ca="1" si="98"/>
        <v>0.39470505922602783</v>
      </c>
      <c r="C498" s="216">
        <f t="shared" ca="1" si="99"/>
        <v>0.44424377273408561</v>
      </c>
      <c r="D498" s="215">
        <f t="shared" ca="1" si="100"/>
        <v>9.1186317387204285E-2</v>
      </c>
      <c r="E498" s="216">
        <f t="shared" ca="1" si="101"/>
        <v>0.21352554576350377</v>
      </c>
      <c r="F498" s="217">
        <f ca="1">DCF!$H$7*(1+('A1'!F14+$C498*('A1'!F12-'A1'!F14)))</f>
        <v>6271.718537240622</v>
      </c>
      <c r="G498" s="217">
        <f ca="1">F498*(1+('A1'!G14+$C498*('A1'!G12-'A1'!G14)))</f>
        <v>7065.947435151571</v>
      </c>
      <c r="H498" s="217">
        <f ca="1">G498*(1+('A1'!H14+$C498*('A1'!H12-'A1'!H14)))</f>
        <v>7827.3152159583715</v>
      </c>
      <c r="I498" s="217">
        <f ca="1">H498*(1+('A1'!I14+$C498*('A1'!I12-'A1'!I14)))</f>
        <v>8531.6322205287543</v>
      </c>
      <c r="J498" s="217">
        <f ca="1">I498*(1+('A1'!J14+$C498*('A1'!J12-'A1'!J14)))</f>
        <v>9223.5225455211075</v>
      </c>
      <c r="K498" s="216">
        <f ca="1">'A1'!F21+$C498*('A1'!F19-'A1'!F21)</f>
        <v>0.3555665924996253</v>
      </c>
      <c r="L498" s="216">
        <f ca="1">'A1'!G21+$C498*('A1'!G19-'A1'!G21)</f>
        <v>0.35168171704494355</v>
      </c>
      <c r="M498" s="216">
        <f ca="1">'A1'!H21+$C498*('A1'!H19-'A1'!H21)</f>
        <v>0.34223927931760273</v>
      </c>
      <c r="N498" s="216">
        <f ca="1">'A1'!I21+$C498*('A1'!I19-'A1'!I21)</f>
        <v>0.33723927931760272</v>
      </c>
      <c r="O498" s="216">
        <f ca="1">'A1'!J21+$C498*('A1'!J19-'A1'!J21)</f>
        <v>0.33223927931760272</v>
      </c>
      <c r="P498" s="216">
        <f ca="1">'A1'!F28+$C498*('A1'!F26-'A1'!F28)</f>
        <v>0.44889390568164789</v>
      </c>
      <c r="Q498" s="216">
        <f ca="1">'A1'!G28+$C498*('A1'!G26-'A1'!G28)</f>
        <v>0.44500903022696614</v>
      </c>
      <c r="R498" s="216">
        <f ca="1">'A1'!H28+$C498*('A1'!H26-'A1'!H28)</f>
        <v>0.43834537363595488</v>
      </c>
      <c r="S498" s="216">
        <f ca="1">'A1'!I28+$C498*('A1'!I26-'A1'!I28)</f>
        <v>0.43612415477228444</v>
      </c>
      <c r="T498" s="216">
        <f ca="1">'A1'!J28+$C498*('A1'!J26-'A1'!J28)</f>
        <v>0.43390293590861401</v>
      </c>
      <c r="U498" s="217">
        <f t="shared" ca="1" si="102"/>
        <v>1226.3687183193053</v>
      </c>
      <c r="V498" s="217">
        <f t="shared" ca="1" si="103"/>
        <v>1436.5724928566322</v>
      </c>
      <c r="W498" s="217">
        <f t="shared" ca="1" si="104"/>
        <v>1717.4330845514048</v>
      </c>
      <c r="X498" s="217">
        <f t="shared" ca="1" si="105"/>
        <v>1933.5798280687077</v>
      </c>
      <c r="Y498" s="217">
        <f t="shared" ca="1" si="106"/>
        <v>2156.9925503066124</v>
      </c>
      <c r="Z498" s="217">
        <f ca="1">F498*('A1'!F35+$C498*('A1'!F33-'A1'!F35))</f>
        <v>362.37225271188697</v>
      </c>
      <c r="AA498" s="217">
        <f ca="1">G498*('A1'!G35+$C498*('A1'!G33-'A1'!G35))</f>
        <v>406.69870951407273</v>
      </c>
      <c r="AB498" s="217">
        <f ca="1">H498*('A1'!H35+$C498*('A1'!H33-'A1'!H35))</f>
        <v>431.38931649642336</v>
      </c>
      <c r="AC498" s="217">
        <f ca="1">I498*('A1'!I35+$C498*('A1'!I33-'A1'!I35))</f>
        <v>449.3531749679392</v>
      </c>
      <c r="AD498" s="217">
        <f ca="1">J498*('A1'!J35+$C498*('A1'!J33-'A1'!J35))</f>
        <v>467.34735310693964</v>
      </c>
      <c r="AE498" s="217">
        <f ca="1">F498*('A1'!F43+$C498*('A1'!F41-'A1'!F43))</f>
        <v>634.16560100626691</v>
      </c>
      <c r="AF498" s="217">
        <f ca="1">G498*('A1'!G43+$C498*('A1'!G41-'A1'!G43))</f>
        <v>702.71884491379421</v>
      </c>
      <c r="AG498" s="217">
        <f ca="1">H498*('A1'!H43+$C498*('A1'!H41-'A1'!H43))</f>
        <v>700.1648362085599</v>
      </c>
      <c r="AH498" s="217">
        <f ca="1">I498*('A1'!I43+$C498*('A1'!I41-'A1'!I43))</f>
        <v>677.85070396727349</v>
      </c>
      <c r="AI498" s="217">
        <f ca="1">J498*('A1'!J43+$C498*('A1'!J41-'A1'!J43))</f>
        <v>686.70479322369283</v>
      </c>
      <c r="AJ498" s="217">
        <f ca="1">(U498-Z498)*DCF!$H$40</f>
        <v>209.08714467699525</v>
      </c>
      <c r="AK498" s="217">
        <f ca="1">(V498-AA498)*DCF!$H$40</f>
        <v>249.22945556889937</v>
      </c>
      <c r="AL498" s="217">
        <f ca="1">(W498-AB498)*DCF!$H$40</f>
        <v>311.22259186930552</v>
      </c>
      <c r="AM498" s="217">
        <f ca="1">(X498-AC498)*DCF!$H$40</f>
        <v>359.18285005038598</v>
      </c>
      <c r="AN498" s="217">
        <f ca="1">(Y498-AD498)*DCF!$H$40</f>
        <v>408.89413772232081</v>
      </c>
      <c r="AO498" s="217">
        <f ca="1">(F498-DCF!$H$7)*DCF!$H$41</f>
        <v>300.67074144513452</v>
      </c>
      <c r="AP498" s="217">
        <f ca="1">(G498-F498)*DCF!$H$41</f>
        <v>263.55484850053352</v>
      </c>
      <c r="AQ498" s="217">
        <f ca="1">(H498-G498)*DCF!$H$41</f>
        <v>252.65030100456318</v>
      </c>
      <c r="AR498" s="217">
        <f ca="1">(I498-H498)*DCF!$H$41</f>
        <v>233.71872003668861</v>
      </c>
      <c r="AS498" s="217">
        <f ca="1">(J498-I498)*DCF!$H$41</f>
        <v>229.59508305726524</v>
      </c>
      <c r="AT498" s="217">
        <f ca="1">(U498-Z498)*(1-DCF!$H$40)+Z498-AE498-AO498</f>
        <v>82.445231190908714</v>
      </c>
      <c r="AU498" s="217">
        <f ca="1">(V498-AA498)*(1-DCF!$H$40)+AA498-AF498-AP498</f>
        <v>221.0693438734051</v>
      </c>
      <c r="AV498" s="217">
        <f ca="1">(W498-AB498)*(1-DCF!$H$40)+AB498-AG498-AQ498</f>
        <v>453.39535546897628</v>
      </c>
      <c r="AW498" s="217">
        <f ca="1">(X498-AC498)*(1-DCF!$H$40)+AC498-AH498-AR498</f>
        <v>662.82755401435963</v>
      </c>
      <c r="AX498" s="217">
        <f ca="1">(Y498-AD498)*(1-DCF!$H$40)+AD498-AI498-AS498</f>
        <v>831.79853630333366</v>
      </c>
      <c r="AY498" s="218">
        <f t="shared" ca="1" si="107"/>
        <v>9.6770510915270072E-2</v>
      </c>
      <c r="AZ498" s="219">
        <f t="shared" ca="1" si="108"/>
        <v>10.854102183054016</v>
      </c>
      <c r="BA498" s="217">
        <f ca="1">SUMPRODUCT(AT498:AX498,(1+$AY498)^(-{1,2,3,4,5}))</f>
        <v>1584.8173210504829</v>
      </c>
      <c r="BB498" s="217">
        <f t="shared" ca="1" si="109"/>
        <v>23412.217549114252</v>
      </c>
      <c r="BC498" s="217">
        <f t="shared" ca="1" si="110"/>
        <v>14752.435553692419</v>
      </c>
      <c r="BD498" s="217">
        <f t="shared" ca="1" si="111"/>
        <v>16337.252874742902</v>
      </c>
      <c r="BE498" s="217">
        <f ca="1">BD498-(DCF!$J$48-DCF!$J$51)</f>
        <v>15775.112874742903</v>
      </c>
      <c r="BF498" s="220">
        <f ca="1">BE498/DCF!$J$55</f>
        <v>636.61456369520045</v>
      </c>
    </row>
    <row r="499" spans="1:58" ht="15" customHeight="1">
      <c r="A499">
        <v>473</v>
      </c>
      <c r="B499" s="215">
        <f t="shared" ca="1" si="98"/>
        <v>0.3956477499181158</v>
      </c>
      <c r="C499" s="216">
        <f t="shared" ca="1" si="99"/>
        <v>0.44477395939854425</v>
      </c>
      <c r="D499" s="215">
        <f t="shared" ca="1" si="100"/>
        <v>0.25232206568063931</v>
      </c>
      <c r="E499" s="216">
        <f t="shared" ca="1" si="101"/>
        <v>0.35519154387501917</v>
      </c>
      <c r="F499" s="217">
        <f ca="1">DCF!$H$7*(1+('A1'!F14+$C499*('A1'!F12-'A1'!F14)))</f>
        <v>6272.0314642257936</v>
      </c>
      <c r="G499" s="217">
        <f ca="1">F499*(1+('A1'!G14+$C499*('A1'!G12-'A1'!G14)))</f>
        <v>7066.7987922517341</v>
      </c>
      <c r="H499" s="217">
        <f ca="1">G499*(1+('A1'!H14+$C499*('A1'!H12-'A1'!H14)))</f>
        <v>7828.7453821476665</v>
      </c>
      <c r="I499" s="217">
        <f ca="1">H499*(1+('A1'!I14+$C499*('A1'!I12-'A1'!I14)))</f>
        <v>8533.5646385217296</v>
      </c>
      <c r="J499" s="217">
        <f ca="1">I499*(1+('A1'!J14+$C499*('A1'!J12-'A1'!J14)))</f>
        <v>9225.9283836919276</v>
      </c>
      <c r="K499" s="216">
        <f ca="1">'A1'!F21+$C499*('A1'!F19-'A1'!F21)</f>
        <v>0.3555374322330801</v>
      </c>
      <c r="L499" s="216">
        <f ca="1">'A1'!G21+$C499*('A1'!G19-'A1'!G21)</f>
        <v>0.3516419530451092</v>
      </c>
      <c r="M499" s="216">
        <f ca="1">'A1'!H21+$C499*('A1'!H19-'A1'!H21)</f>
        <v>0.34219421345112372</v>
      </c>
      <c r="N499" s="216">
        <f ca="1">'A1'!I21+$C499*('A1'!I19-'A1'!I21)</f>
        <v>0.33719421345112371</v>
      </c>
      <c r="O499" s="216">
        <f ca="1">'A1'!J21+$C499*('A1'!J19-'A1'!J21)</f>
        <v>0.33219421345112371</v>
      </c>
      <c r="P499" s="216">
        <f ca="1">'A1'!F28+$C499*('A1'!F26-'A1'!F28)</f>
        <v>0.44888065101503638</v>
      </c>
      <c r="Q499" s="216">
        <f ca="1">'A1'!G28+$C499*('A1'!G26-'A1'!G28)</f>
        <v>0.44498517182706554</v>
      </c>
      <c r="R499" s="216">
        <f ca="1">'A1'!H28+$C499*('A1'!H26-'A1'!H28)</f>
        <v>0.43831356243608738</v>
      </c>
      <c r="S499" s="216">
        <f ca="1">'A1'!I28+$C499*('A1'!I26-'A1'!I28)</f>
        <v>0.43608969263909464</v>
      </c>
      <c r="T499" s="216">
        <f ca="1">'A1'!J28+$C499*('A1'!J26-'A1'!J28)</f>
        <v>0.4338658228421019</v>
      </c>
      <c r="U499" s="217">
        <f t="shared" ca="1" si="102"/>
        <v>1226.6959357014032</v>
      </c>
      <c r="V499" s="217">
        <f t="shared" ca="1" si="103"/>
        <v>1437.1951883300787</v>
      </c>
      <c r="W499" s="217">
        <f t="shared" ca="1" si="104"/>
        <v>1718.3487359403164</v>
      </c>
      <c r="X499" s="217">
        <f t="shared" ca="1" si="105"/>
        <v>1934.6964419722849</v>
      </c>
      <c r="Y499" s="217">
        <f t="shared" ca="1" si="106"/>
        <v>2158.3133512421887</v>
      </c>
      <c r="Z499" s="217">
        <f ca="1">F499*('A1'!F35+$C499*('A1'!F33-'A1'!F35))</f>
        <v>362.37370651446787</v>
      </c>
      <c r="AA499" s="217">
        <f ca="1">G499*('A1'!G35+$C499*('A1'!G33-'A1'!G35))</f>
        <v>406.71024432858098</v>
      </c>
      <c r="AB499" s="217">
        <f ca="1">H499*('A1'!H35+$C499*('A1'!H33-'A1'!H35))</f>
        <v>431.42248004071024</v>
      </c>
      <c r="AC499" s="217">
        <f ca="1">I499*('A1'!I35+$C499*('A1'!I33-'A1'!I35))</f>
        <v>449.40066104955571</v>
      </c>
      <c r="AD499" s="217">
        <f ca="1">J499*('A1'!J35+$C499*('A1'!J33-'A1'!J35))</f>
        <v>467.4105571306431</v>
      </c>
      <c r="AE499" s="217">
        <f ca="1">F499*('A1'!F43+$C499*('A1'!F41-'A1'!F43))</f>
        <v>634.13073570851816</v>
      </c>
      <c r="AF499" s="217">
        <f ca="1">G499*('A1'!G43+$C499*('A1'!G41-'A1'!G43))</f>
        <v>702.67237834035654</v>
      </c>
      <c r="AG499" s="217">
        <f ca="1">H499*('A1'!H43+$C499*('A1'!H41-'A1'!H43))</f>
        <v>700.14749229957397</v>
      </c>
      <c r="AH499" s="217">
        <f ca="1">I499*('A1'!I43+$C499*('A1'!I41-'A1'!I43))</f>
        <v>677.84588403750922</v>
      </c>
      <c r="AI499" s="217">
        <f ca="1">J499*('A1'!J43+$C499*('A1'!J41-'A1'!J43))</f>
        <v>686.71271016030096</v>
      </c>
      <c r="AJ499" s="217">
        <f ca="1">(U499-Z499)*DCF!$H$40</f>
        <v>209.16597946323836</v>
      </c>
      <c r="AK499" s="217">
        <f ca="1">(V499-AA499)*DCF!$H$40</f>
        <v>249.37735644836246</v>
      </c>
      <c r="AL499" s="217">
        <f ca="1">(W499-AB499)*DCF!$H$40</f>
        <v>311.43615392770465</v>
      </c>
      <c r="AM499" s="217">
        <f ca="1">(X499-AC499)*DCF!$H$40</f>
        <v>359.44157898330042</v>
      </c>
      <c r="AN499" s="217">
        <f ca="1">(Y499-AD499)*DCF!$H$40</f>
        <v>409.19847617499403</v>
      </c>
      <c r="AO499" s="217">
        <f ca="1">(F499-DCF!$H$7)*DCF!$H$41</f>
        <v>300.77458232071274</v>
      </c>
      <c r="AP499" s="217">
        <f ca="1">(G499-F499)*DCF!$H$41</f>
        <v>263.73351974727103</v>
      </c>
      <c r="AQ499" s="217">
        <f ca="1">(H499-G499)*DCF!$H$41</f>
        <v>252.84237150489139</v>
      </c>
      <c r="AR499" s="217">
        <f ca="1">(I499-H499)*DCF!$H$41</f>
        <v>233.88538596684583</v>
      </c>
      <c r="AS499" s="217">
        <f ca="1">(J499-I499)*DCF!$H$41</f>
        <v>229.75218157581216</v>
      </c>
      <c r="AT499" s="217">
        <f ca="1">(U499-Z499)*(1-DCF!$H$40)+Z499-AE499-AO499</f>
        <v>82.624638208934016</v>
      </c>
      <c r="AU499" s="217">
        <f ca="1">(V499-AA499)*(1-DCF!$H$40)+AA499-AF499-AP499</f>
        <v>221.41193379408872</v>
      </c>
      <c r="AV499" s="217">
        <f ca="1">(W499-AB499)*(1-DCF!$H$40)+AB499-AG499-AQ499</f>
        <v>453.92271820814631</v>
      </c>
      <c r="AW499" s="217">
        <f ca="1">(X499-AC499)*(1-DCF!$H$40)+AC499-AH499-AR499</f>
        <v>663.52359298462943</v>
      </c>
      <c r="AX499" s="217">
        <f ca="1">(Y499-AD499)*(1-DCF!$H$40)+AD499-AI499-AS499</f>
        <v>832.64998333108144</v>
      </c>
      <c r="AY499" s="218">
        <f t="shared" ca="1" si="107"/>
        <v>9.9603830877500382E-2</v>
      </c>
      <c r="AZ499" s="219">
        <f t="shared" ca="1" si="108"/>
        <v>11.420766175500077</v>
      </c>
      <c r="BA499" s="217">
        <f ca="1">SUMPRODUCT(AT499:AX499,(1+$AY499)^(-{1,2,3,4,5}))</f>
        <v>1571.4560793212356</v>
      </c>
      <c r="BB499" s="217">
        <f t="shared" ca="1" si="109"/>
        <v>24649.592117997006</v>
      </c>
      <c r="BC499" s="217">
        <f t="shared" ca="1" si="110"/>
        <v>15333.048744175125</v>
      </c>
      <c r="BD499" s="217">
        <f t="shared" ca="1" si="111"/>
        <v>16904.504823496361</v>
      </c>
      <c r="BE499" s="217">
        <f ca="1">BD499-(DCF!$J$48-DCF!$J$51)</f>
        <v>16342.364823496362</v>
      </c>
      <c r="BF499" s="220">
        <f ca="1">BE499/DCF!$J$55</f>
        <v>659.50637148943281</v>
      </c>
    </row>
    <row r="500" spans="1:58" ht="15" customHeight="1">
      <c r="A500">
        <v>474</v>
      </c>
      <c r="B500" s="215">
        <f t="shared" ca="1" si="98"/>
        <v>0.96609461993896528</v>
      </c>
      <c r="C500" s="216">
        <f t="shared" ca="1" si="99"/>
        <v>0.86979750374698128</v>
      </c>
      <c r="D500" s="215">
        <f t="shared" ca="1" si="100"/>
        <v>0.39375912674766389</v>
      </c>
      <c r="E500" s="216">
        <f t="shared" ca="1" si="101"/>
        <v>0.44371112604241958</v>
      </c>
      <c r="F500" s="217">
        <f ca="1">DCF!$H$7*(1+('A1'!F14+$C500*('A1'!F12-'A1'!F14)))</f>
        <v>6522.8890305805453</v>
      </c>
      <c r="G500" s="217">
        <f ca="1">F500*(1+('A1'!G14+$C500*('A1'!G12-'A1'!G14)))</f>
        <v>7765.3012618180073</v>
      </c>
      <c r="H500" s="217">
        <f ca="1">G500*(1+('A1'!H14+$C500*('A1'!H12-'A1'!H14)))</f>
        <v>9031.6174798473439</v>
      </c>
      <c r="I500" s="217">
        <f ca="1">H500*(1+('A1'!I14+$C500*('A1'!I12-'A1'!I14)))</f>
        <v>10190.209404328905</v>
      </c>
      <c r="J500" s="217">
        <f ca="1">I500*(1+('A1'!J14+$C500*('A1'!J12-'A1'!J14)))</f>
        <v>11320.15918372345</v>
      </c>
      <c r="K500" s="216">
        <f ca="1">'A1'!F21+$C500*('A1'!F19-'A1'!F21)</f>
        <v>0.33216113729391605</v>
      </c>
      <c r="L500" s="216">
        <f ca="1">'A1'!G21+$C500*('A1'!G19-'A1'!G21)</f>
        <v>0.3197651872189764</v>
      </c>
      <c r="M500" s="216">
        <f ca="1">'A1'!H21+$C500*('A1'!H19-'A1'!H21)</f>
        <v>0.30606721218150656</v>
      </c>
      <c r="N500" s="216">
        <f ca="1">'A1'!I21+$C500*('A1'!I19-'A1'!I21)</f>
        <v>0.30106721218150656</v>
      </c>
      <c r="O500" s="216">
        <f ca="1">'A1'!J21+$C500*('A1'!J19-'A1'!J21)</f>
        <v>0.29606721218150656</v>
      </c>
      <c r="P500" s="216">
        <f ca="1">'A1'!F28+$C500*('A1'!F26-'A1'!F28)</f>
        <v>0.43825506240632545</v>
      </c>
      <c r="Q500" s="216">
        <f ca="1">'A1'!G28+$C500*('A1'!G26-'A1'!G28)</f>
        <v>0.42585911233138585</v>
      </c>
      <c r="R500" s="216">
        <f ca="1">'A1'!H28+$C500*('A1'!H26-'A1'!H28)</f>
        <v>0.41281214977518116</v>
      </c>
      <c r="S500" s="216">
        <f ca="1">'A1'!I28+$C500*('A1'!I26-'A1'!I28)</f>
        <v>0.40846316225644624</v>
      </c>
      <c r="T500" s="216">
        <f ca="1">'A1'!J28+$C500*('A1'!J26-'A1'!J28)</f>
        <v>0.40411417473771133</v>
      </c>
      <c r="U500" s="217">
        <f t="shared" ca="1" si="102"/>
        <v>1497.5496525742892</v>
      </c>
      <c r="V500" s="217">
        <f t="shared" ca="1" si="103"/>
        <v>1975.3039476774115</v>
      </c>
      <c r="W500" s="217">
        <f t="shared" ca="1" si="104"/>
        <v>2538.9740684978174</v>
      </c>
      <c r="X500" s="217">
        <f t="shared" ca="1" si="105"/>
        <v>2959.9463100742691</v>
      </c>
      <c r="Y500" s="217">
        <f t="shared" ca="1" si="106"/>
        <v>3393.9944263176435</v>
      </c>
      <c r="Z500" s="217">
        <f ca="1">F500*('A1'!F35+$C500*('A1'!F33-'A1'!F35))</f>
        <v>363.00537885474512</v>
      </c>
      <c r="AA500" s="217">
        <f ca="1">G500*('A1'!G35+$C500*('A1'!G33-'A1'!G35))</f>
        <v>413.90628169899054</v>
      </c>
      <c r="AB500" s="217">
        <f ca="1">H500*('A1'!H35+$C500*('A1'!H33-'A1'!H35))</f>
        <v>455.48458706438362</v>
      </c>
      <c r="AC500" s="217">
        <f ca="1">I500*('A1'!I35+$C500*('A1'!I33-'A1'!I35))</f>
        <v>484.67112102054494</v>
      </c>
      <c r="AD500" s="217">
        <f ca="1">J500*('A1'!J35+$C500*('A1'!J33-'A1'!J35))</f>
        <v>515.7739598882597</v>
      </c>
      <c r="AE500" s="217">
        <f ca="1">F500*('A1'!F43+$C500*('A1'!F41-'A1'!F43))</f>
        <v>604.04594144350949</v>
      </c>
      <c r="AF500" s="217">
        <f ca="1">G500*('A1'!G43+$C500*('A1'!G41-'A1'!G43))</f>
        <v>656.61125724103033</v>
      </c>
      <c r="AG500" s="217">
        <f ca="1">H500*('A1'!H43+$C500*('A1'!H41-'A1'!H43))</f>
        <v>673.37109352706238</v>
      </c>
      <c r="AH500" s="217">
        <f ca="1">I500*('A1'!I43+$C500*('A1'!I41-'A1'!I43))</f>
        <v>657.85023882219571</v>
      </c>
      <c r="AI500" s="217">
        <f ca="1">J500*('A1'!J43+$C500*('A1'!J41-'A1'!J43))</f>
        <v>674.19570953437119</v>
      </c>
      <c r="AJ500" s="217">
        <f ca="1">(U500-Z500)*DCF!$H$40</f>
        <v>274.55971424012961</v>
      </c>
      <c r="AK500" s="217">
        <f ca="1">(V500-AA500)*DCF!$H$40</f>
        <v>377.85823516677783</v>
      </c>
      <c r="AL500" s="217">
        <f ca="1">(W500-AB500)*DCF!$H$40</f>
        <v>504.20445450689095</v>
      </c>
      <c r="AM500" s="217">
        <f ca="1">(X500-AC500)*DCF!$H$40</f>
        <v>599.0165957510012</v>
      </c>
      <c r="AN500" s="217">
        <f ca="1">(Y500-AD500)*DCF!$H$40</f>
        <v>696.52935287591094</v>
      </c>
      <c r="AO500" s="217">
        <f ca="1">(F500-DCF!$H$7)*DCF!$H$41</f>
        <v>384.0185036508733</v>
      </c>
      <c r="AP500" s="217">
        <f ca="1">(G500-F500)*DCF!$H$41</f>
        <v>412.27883830501594</v>
      </c>
      <c r="AQ500" s="217">
        <f ca="1">(H500-G500)*DCF!$H$41</f>
        <v>420.21107501166574</v>
      </c>
      <c r="AR500" s="217">
        <f ca="1">(I500-H500)*DCF!$H$41</f>
        <v>384.46412606472097</v>
      </c>
      <c r="AS500" s="217">
        <f ca="1">(J500-I500)*DCF!$H$41</f>
        <v>374.95959125240876</v>
      </c>
      <c r="AT500" s="217">
        <f ca="1">(U500-Z500)*(1-DCF!$H$40)+Z500-AE500-AO500</f>
        <v>234.92549323977664</v>
      </c>
      <c r="AU500" s="217">
        <f ca="1">(V500-AA500)*(1-DCF!$H$40)+AA500-AF500-AP500</f>
        <v>528.55561696458744</v>
      </c>
      <c r="AV500" s="217">
        <f ca="1">(W500-AB500)*(1-DCF!$H$40)+AB500-AG500-AQ500</f>
        <v>941.18744545219852</v>
      </c>
      <c r="AW500" s="217">
        <f ca="1">(X500-AC500)*(1-DCF!$H$40)+AC500-AH500-AR500</f>
        <v>1318.6153494363512</v>
      </c>
      <c r="AX500" s="217">
        <f ca="1">(Y500-AD500)*(1-DCF!$H$40)+AD500-AI500-AS500</f>
        <v>1648.3097726549529</v>
      </c>
      <c r="AY500" s="218">
        <f t="shared" ca="1" si="107"/>
        <v>0.10137422252084839</v>
      </c>
      <c r="AZ500" s="219">
        <f t="shared" ca="1" si="108"/>
        <v>11.774844504169678</v>
      </c>
      <c r="BA500" s="217">
        <f ca="1">SUMPRODUCT(AT500:AX500,(1+$AY500)^(-{1,2,3,4,5}))</f>
        <v>3266.7669494664592</v>
      </c>
      <c r="BB500" s="217">
        <f t="shared" ca="1" si="109"/>
        <v>39963.756617908824</v>
      </c>
      <c r="BC500" s="217">
        <f t="shared" ca="1" si="110"/>
        <v>24659.925888040918</v>
      </c>
      <c r="BD500" s="217">
        <f t="shared" ca="1" si="111"/>
        <v>27926.692837507377</v>
      </c>
      <c r="BE500" s="217">
        <f ca="1">BD500-(DCF!$J$48-DCF!$J$51)</f>
        <v>27364.552837507377</v>
      </c>
      <c r="BF500" s="220">
        <f ca="1">BE500/DCF!$J$55</f>
        <v>1104.3136745636714</v>
      </c>
    </row>
    <row r="501" spans="1:58" ht="15" customHeight="1">
      <c r="A501">
        <v>475</v>
      </c>
      <c r="B501" s="215">
        <f t="shared" ca="1" si="98"/>
        <v>9.1437513148349914E-2</v>
      </c>
      <c r="C501" s="216">
        <f t="shared" ca="1" si="99"/>
        <v>0.21381944854052673</v>
      </c>
      <c r="D501" s="215">
        <f t="shared" ca="1" si="100"/>
        <v>0.96048476881715905</v>
      </c>
      <c r="E501" s="216">
        <f t="shared" ca="1" si="101"/>
        <v>0.85943821432757594</v>
      </c>
      <c r="F501" s="217">
        <f ca="1">DCF!$H$7*(1+('A1'!F14+$C501*('A1'!F12-'A1'!F14)))</f>
        <v>6135.7174004453691</v>
      </c>
      <c r="G501" s="217">
        <f ca="1">F501*(1+('A1'!G14+$C501*('A1'!G12-'A1'!G14)))</f>
        <v>6700.6508011166525</v>
      </c>
      <c r="H501" s="217">
        <f ca="1">G501*(1+('A1'!H14+$C501*('A1'!H12-'A1'!H14)))</f>
        <v>7221.9381708629471</v>
      </c>
      <c r="I501" s="217">
        <f ca="1">H501*(1+('A1'!I14+$C501*('A1'!I12-'A1'!I14)))</f>
        <v>7722.0122547439869</v>
      </c>
      <c r="J501" s="217">
        <f ca="1">I501*(1+('A1'!J14+$C501*('A1'!J12-'A1'!J14)))</f>
        <v>8223.6910156164631</v>
      </c>
      <c r="K501" s="216">
        <f ca="1">'A1'!F21+$C501*('A1'!F19-'A1'!F21)</f>
        <v>0.36823993033027103</v>
      </c>
      <c r="L501" s="216">
        <f ca="1">'A1'!G21+$C501*('A1'!G19-'A1'!G21)</f>
        <v>0.36896354135946052</v>
      </c>
      <c r="M501" s="216">
        <f ca="1">'A1'!H21+$C501*('A1'!H19-'A1'!H21)</f>
        <v>0.36182534687405521</v>
      </c>
      <c r="N501" s="216">
        <f ca="1">'A1'!I21+$C501*('A1'!I19-'A1'!I21)</f>
        <v>0.3568253468740552</v>
      </c>
      <c r="O501" s="216">
        <f ca="1">'A1'!J21+$C501*('A1'!J19-'A1'!J21)</f>
        <v>0.3518253468740552</v>
      </c>
      <c r="P501" s="216">
        <f ca="1">'A1'!F28+$C501*('A1'!F26-'A1'!F28)</f>
        <v>0.45465451378648686</v>
      </c>
      <c r="Q501" s="216">
        <f ca="1">'A1'!G28+$C501*('A1'!G26-'A1'!G28)</f>
        <v>0.4553781248156763</v>
      </c>
      <c r="R501" s="216">
        <f ca="1">'A1'!H28+$C501*('A1'!H26-'A1'!H28)</f>
        <v>0.45217083308756845</v>
      </c>
      <c r="S501" s="216">
        <f ca="1">'A1'!I28+$C501*('A1'!I26-'A1'!I28)</f>
        <v>0.45110173584486579</v>
      </c>
      <c r="T501" s="216">
        <f ca="1">'A1'!J28+$C501*('A1'!J26-'A1'!J28)</f>
        <v>0.45003263860216314</v>
      </c>
      <c r="U501" s="217">
        <f t="shared" ca="1" si="102"/>
        <v>1086.6696409483584</v>
      </c>
      <c r="V501" s="217">
        <f t="shared" ca="1" si="103"/>
        <v>1177.0251552663858</v>
      </c>
      <c r="W501" s="217">
        <f t="shared" ca="1" si="104"/>
        <v>1343.3080878614724</v>
      </c>
      <c r="X501" s="217">
        <f t="shared" ca="1" si="105"/>
        <v>1483.1894210489202</v>
      </c>
      <c r="Y501" s="217">
        <f t="shared" ca="1" si="106"/>
        <v>1629.45870465537</v>
      </c>
      <c r="Z501" s="217">
        <f ca="1">F501*('A1'!F35+$C501*('A1'!F33-'A1'!F35))</f>
        <v>361.58336547190339</v>
      </c>
      <c r="AA501" s="217">
        <f ca="1">G501*('A1'!G35+$C501*('A1'!G33-'A1'!G35))</f>
        <v>401.11305507765843</v>
      </c>
      <c r="AB501" s="217">
        <f ca="1">H501*('A1'!H35+$C501*('A1'!H33-'A1'!H35))</f>
        <v>416.33019104381214</v>
      </c>
      <c r="AC501" s="217">
        <f ca="1">I501*('A1'!I35+$C501*('A1'!I33-'A1'!I35))</f>
        <v>428.06331395196065</v>
      </c>
      <c r="AD501" s="217">
        <f ca="1">J501*('A1'!J35+$C501*('A1'!J33-'A1'!J35))</f>
        <v>439.42607593940033</v>
      </c>
      <c r="AE501" s="217">
        <f ca="1">F501*('A1'!F43+$C501*('A1'!F41-'A1'!F43))</f>
        <v>648.69019982971577</v>
      </c>
      <c r="AF501" s="217">
        <f ca="1">G501*('A1'!G43+$C501*('A1'!G41-'A1'!G43))</f>
        <v>720.42931105790603</v>
      </c>
      <c r="AG501" s="217">
        <f ca="1">H501*('A1'!H43+$C501*('A1'!H41-'A1'!H43))</f>
        <v>704.25682864254009</v>
      </c>
      <c r="AH501" s="217">
        <f ca="1">I501*('A1'!I43+$C501*('A1'!I41-'A1'!I43))</f>
        <v>675.80209013303954</v>
      </c>
      <c r="AI501" s="217">
        <f ca="1">J501*('A1'!J43+$C501*('A1'!J41-'A1'!J43))</f>
        <v>678.58871367804386</v>
      </c>
      <c r="AJ501" s="217">
        <f ca="1">(U501-Z501)*DCF!$H$40</f>
        <v>175.47087866530211</v>
      </c>
      <c r="AK501" s="217">
        <f ca="1">(V501-AA501)*DCF!$H$40</f>
        <v>187.77072824567205</v>
      </c>
      <c r="AL501" s="217">
        <f ca="1">(W501-AB501)*DCF!$H$40</f>
        <v>224.32865102987375</v>
      </c>
      <c r="AM501" s="217">
        <f ca="1">(X501-AC501)*DCF!$H$40</f>
        <v>255.34051791746418</v>
      </c>
      <c r="AN501" s="217">
        <f ca="1">(Y501-AD501)*DCF!$H$40</f>
        <v>287.98789614926466</v>
      </c>
      <c r="AO501" s="217">
        <f ca="1">(F501-DCF!$H$7)*DCF!$H$41</f>
        <v>255.54047849669152</v>
      </c>
      <c r="AP501" s="217">
        <f ca="1">(G501-F501)*DCF!$H$41</f>
        <v>187.46602801589995</v>
      </c>
      <c r="AQ501" s="217">
        <f ca="1">(H501-G501)*DCF!$H$41</f>
        <v>172.98264281253913</v>
      </c>
      <c r="AR501" s="217">
        <f ca="1">(I501-H501)*DCF!$H$41</f>
        <v>165.94328129204882</v>
      </c>
      <c r="AS501" s="217">
        <f ca="1">(J501-I501)*DCF!$H$41</f>
        <v>166.47577312467129</v>
      </c>
      <c r="AT501" s="217">
        <f ca="1">(U501-Z501)*(1-DCF!$H$40)+Z501-AE501-AO501</f>
        <v>6.9680839566490533</v>
      </c>
      <c r="AU501" s="217">
        <f ca="1">(V501-AA501)*(1-DCF!$H$40)+AA501-AF501-AP501</f>
        <v>81.359087946907835</v>
      </c>
      <c r="AV501" s="217">
        <f ca="1">(W501-AB501)*(1-DCF!$H$40)+AB501-AG501-AQ501</f>
        <v>241.73996537651939</v>
      </c>
      <c r="AW501" s="217">
        <f ca="1">(X501-AC501)*(1-DCF!$H$40)+AC501-AH501-AR501</f>
        <v>386.10353170636756</v>
      </c>
      <c r="AX501" s="217">
        <f ca="1">(Y501-AD501)*(1-DCF!$H$40)+AD501-AI501-AS501</f>
        <v>496.40632170339006</v>
      </c>
      <c r="AY501" s="218">
        <f t="shared" ca="1" si="107"/>
        <v>0.10968876428655153</v>
      </c>
      <c r="AZ501" s="219">
        <f t="shared" ca="1" si="108"/>
        <v>13.437752857310304</v>
      </c>
      <c r="BA501" s="217">
        <f ca="1">SUMPRODUCT(AT501:AX501,(1+$AY501)^(-{1,2,3,4,5}))</f>
        <v>798.88632900461721</v>
      </c>
      <c r="BB501" s="217">
        <f t="shared" ca="1" si="109"/>
        <v>21896.263364351846</v>
      </c>
      <c r="BC501" s="217">
        <f t="shared" ca="1" si="110"/>
        <v>13012.599524274645</v>
      </c>
      <c r="BD501" s="217">
        <f t="shared" ca="1" si="111"/>
        <v>13811.485853279262</v>
      </c>
      <c r="BE501" s="217">
        <f ca="1">BD501-(DCF!$J$48-DCF!$J$51)</f>
        <v>13249.345853279263</v>
      </c>
      <c r="BF501" s="220">
        <f ca="1">BE501/DCF!$J$55</f>
        <v>534.68565306666028</v>
      </c>
    </row>
    <row r="502" spans="1:58" ht="15" customHeight="1">
      <c r="A502">
        <v>476</v>
      </c>
      <c r="B502" s="215">
        <f t="shared" ca="1" si="98"/>
        <v>0.48225846616259294</v>
      </c>
      <c r="C502" s="216">
        <f t="shared" ca="1" si="99"/>
        <v>0.49104911473425594</v>
      </c>
      <c r="D502" s="215">
        <f t="shared" ca="1" si="100"/>
        <v>0.78459045744695277</v>
      </c>
      <c r="E502" s="216">
        <f t="shared" ca="1" si="101"/>
        <v>0.67181594908264719</v>
      </c>
      <c r="F502" s="217">
        <f ca="1">DCF!$H$7*(1+('A1'!F14+$C502*('A1'!F12-'A1'!F14)))</f>
        <v>6299.3440049180981</v>
      </c>
      <c r="G502" s="217">
        <f ca="1">F502*(1+('A1'!G14+$C502*('A1'!G12-'A1'!G14)))</f>
        <v>7141.2977397664208</v>
      </c>
      <c r="H502" s="217">
        <f ca="1">G502*(1+('A1'!H14+$C502*('A1'!H12-'A1'!H14)))</f>
        <v>7954.2372580663277</v>
      </c>
      <c r="I502" s="217">
        <f ca="1">H502*(1+('A1'!I14+$C502*('A1'!I12-'A1'!I14)))</f>
        <v>8703.482025726018</v>
      </c>
      <c r="J502" s="217">
        <f ca="1">I502*(1+('A1'!J14+$C502*('A1'!J12-'A1'!J14)))</f>
        <v>9437.824727080997</v>
      </c>
      <c r="K502" s="216">
        <f ca="1">'A1'!F21+$C502*('A1'!F19-'A1'!F21)</f>
        <v>0.3529922986896159</v>
      </c>
      <c r="L502" s="216">
        <f ca="1">'A1'!G21+$C502*('A1'!G19-'A1'!G21)</f>
        <v>0.34817131639493082</v>
      </c>
      <c r="M502" s="216">
        <f ca="1">'A1'!H21+$C502*('A1'!H19-'A1'!H21)</f>
        <v>0.33826082524758827</v>
      </c>
      <c r="N502" s="216">
        <f ca="1">'A1'!I21+$C502*('A1'!I19-'A1'!I21)</f>
        <v>0.33326082524758827</v>
      </c>
      <c r="O502" s="216">
        <f ca="1">'A1'!J21+$C502*('A1'!J19-'A1'!J21)</f>
        <v>0.32826082524758826</v>
      </c>
      <c r="P502" s="216">
        <f ca="1">'A1'!F28+$C502*('A1'!F26-'A1'!F28)</f>
        <v>0.4477237721316436</v>
      </c>
      <c r="Q502" s="216">
        <f ca="1">'A1'!G28+$C502*('A1'!G26-'A1'!G28)</f>
        <v>0.44290278983695847</v>
      </c>
      <c r="R502" s="216">
        <f ca="1">'A1'!H28+$C502*('A1'!H26-'A1'!H28)</f>
        <v>0.43553705311594465</v>
      </c>
      <c r="S502" s="216">
        <f ca="1">'A1'!I28+$C502*('A1'!I26-'A1'!I28)</f>
        <v>0.43308180754227338</v>
      </c>
      <c r="T502" s="216">
        <f ca="1">'A1'!J28+$C502*('A1'!J26-'A1'!J28)</f>
        <v>0.43062656196860211</v>
      </c>
      <c r="U502" s="217">
        <f t="shared" ca="1" si="102"/>
        <v>1255.3580245486219</v>
      </c>
      <c r="V502" s="217">
        <f t="shared" ca="1" si="103"/>
        <v>1492.0020129448883</v>
      </c>
      <c r="W502" s="217">
        <f t="shared" ca="1" si="104"/>
        <v>1799.265343774438</v>
      </c>
      <c r="X502" s="217">
        <f t="shared" ca="1" si="105"/>
        <v>2033.6326956919031</v>
      </c>
      <c r="Y502" s="217">
        <f t="shared" ca="1" si="106"/>
        <v>2275.5785789421443</v>
      </c>
      <c r="Z502" s="217">
        <f ca="1">F502*('A1'!F35+$C502*('A1'!F33-'A1'!F35))</f>
        <v>362.49420380997799</v>
      </c>
      <c r="AA502" s="217">
        <f ca="1">G502*('A1'!G35+$C502*('A1'!G33-'A1'!G35))</f>
        <v>407.69318053385769</v>
      </c>
      <c r="AB502" s="217">
        <f ca="1">H502*('A1'!H35+$C502*('A1'!H33-'A1'!H35))</f>
        <v>434.2891026804229</v>
      </c>
      <c r="AC502" s="217">
        <f ca="1">I502*('A1'!I35+$C502*('A1'!I33-'A1'!I35))</f>
        <v>453.51591176604984</v>
      </c>
      <c r="AD502" s="217">
        <f ca="1">J502*('A1'!J35+$C502*('A1'!J33-'A1'!J35))</f>
        <v>472.9049589895335</v>
      </c>
      <c r="AE502" s="217">
        <f ca="1">F502*('A1'!F43+$C502*('A1'!F41-'A1'!F43))</f>
        <v>631.06209460055936</v>
      </c>
      <c r="AF502" s="217">
        <f ca="1">G502*('A1'!G43+$C502*('A1'!G41-'A1'!G43))</f>
        <v>698.51376241232686</v>
      </c>
      <c r="AG502" s="217">
        <f ca="1">H502*('A1'!H43+$C502*('A1'!H41-'A1'!H43))</f>
        <v>698.48767135837477</v>
      </c>
      <c r="AH502" s="217">
        <f ca="1">I502*('A1'!I43+$C502*('A1'!I41-'A1'!I43))</f>
        <v>677.24649240963231</v>
      </c>
      <c r="AI502" s="217">
        <f ca="1">J502*('A1'!J43+$C502*('A1'!J41-'A1'!J43))</f>
        <v>687.19898373353294</v>
      </c>
      <c r="AJ502" s="217">
        <f ca="1">(U502-Z502)*DCF!$H$40</f>
        <v>216.07304461875182</v>
      </c>
      <c r="AK502" s="217">
        <f ca="1">(V502-AA502)*DCF!$H$40</f>
        <v>262.40273744346939</v>
      </c>
      <c r="AL502" s="217">
        <f ca="1">(W502-AB502)*DCF!$H$40</f>
        <v>330.32425034475165</v>
      </c>
      <c r="AM502" s="217">
        <f ca="1">(X502-AC502)*DCF!$H$40</f>
        <v>382.3882617100565</v>
      </c>
      <c r="AN502" s="217">
        <f ca="1">(Y502-AD502)*DCF!$H$40</f>
        <v>436.24701602853179</v>
      </c>
      <c r="AO502" s="217">
        <f ca="1">(F502-DCF!$H$7)*DCF!$H$41</f>
        <v>309.83790467432988</v>
      </c>
      <c r="AP502" s="217">
        <f ca="1">(G502-F502)*DCF!$H$41</f>
        <v>279.39173406567255</v>
      </c>
      <c r="AQ502" s="217">
        <f ca="1">(H502-G502)*DCF!$H$41</f>
        <v>269.76373202886333</v>
      </c>
      <c r="AR502" s="217">
        <f ca="1">(I502-H502)*DCF!$H$41</f>
        <v>248.62743190251891</v>
      </c>
      <c r="AS502" s="217">
        <f ca="1">(J502-I502)*DCF!$H$41</f>
        <v>243.68236904014563</v>
      </c>
      <c r="AT502" s="217">
        <f ca="1">(U502-Z502)*(1-DCF!$H$40)+Z502-AE502-AO502</f>
        <v>98.384980654980893</v>
      </c>
      <c r="AU502" s="217">
        <f ca="1">(V502-AA502)*(1-DCF!$H$40)+AA502-AF502-AP502</f>
        <v>251.69377902341961</v>
      </c>
      <c r="AV502" s="217">
        <f ca="1">(W502-AB502)*(1-DCF!$H$40)+AB502-AG502-AQ502</f>
        <v>500.68969004244826</v>
      </c>
      <c r="AW502" s="217">
        <f ca="1">(X502-AC502)*(1-DCF!$H$40)+AC502-AH502-AR502</f>
        <v>725.37050966969548</v>
      </c>
      <c r="AX502" s="217">
        <f ca="1">(Y502-AD502)*(1-DCF!$H$40)+AD502-AI502-AS502</f>
        <v>908.45021013993392</v>
      </c>
      <c r="AY502" s="218">
        <f t="shared" ca="1" si="107"/>
        <v>0.10593631898165294</v>
      </c>
      <c r="AZ502" s="219">
        <f t="shared" ca="1" si="108"/>
        <v>12.687263796330589</v>
      </c>
      <c r="BA502" s="217">
        <f ca="1">SUMPRODUCT(AT502:AX502,(1+$AY502)^(-{1,2,3,4,5}))</f>
        <v>1698.8801385811255</v>
      </c>
      <c r="BB502" s="217">
        <f t="shared" ca="1" si="109"/>
        <v>28870.865720318077</v>
      </c>
      <c r="BC502" s="217">
        <f t="shared" ca="1" si="110"/>
        <v>17450.553402096899</v>
      </c>
      <c r="BD502" s="217">
        <f t="shared" ca="1" si="111"/>
        <v>19149.433540678023</v>
      </c>
      <c r="BE502" s="217">
        <f ca="1">BD502-(DCF!$J$48-DCF!$J$51)</f>
        <v>18587.293540678023</v>
      </c>
      <c r="BF502" s="220">
        <f ca="1">BE502/DCF!$J$55</f>
        <v>750.10187639409878</v>
      </c>
    </row>
    <row r="503" spans="1:58" ht="15" customHeight="1">
      <c r="A503">
        <v>477</v>
      </c>
      <c r="B503" s="215">
        <f t="shared" ca="1" si="98"/>
        <v>0.85294489496006454</v>
      </c>
      <c r="C503" s="216">
        <f t="shared" ca="1" si="99"/>
        <v>0.72884035602625574</v>
      </c>
      <c r="D503" s="215">
        <f t="shared" ca="1" si="100"/>
        <v>0.55443803962004823</v>
      </c>
      <c r="E503" s="216">
        <f t="shared" ca="1" si="101"/>
        <v>0.52800319896213721</v>
      </c>
      <c r="F503" s="217">
        <f ca="1">DCF!$H$7*(1+('A1'!F14+$C503*('A1'!F12-'A1'!F14)))</f>
        <v>6439.6932464699594</v>
      </c>
      <c r="G503" s="217">
        <f ca="1">F503*(1+('A1'!G14+$C503*('A1'!G12-'A1'!G14)))</f>
        <v>7530.1010890267135</v>
      </c>
      <c r="H503" s="217">
        <f ca="1">G503*(1+('A1'!H14+$C503*('A1'!H12-'A1'!H14)))</f>
        <v>8620.0775461012399</v>
      </c>
      <c r="I503" s="217">
        <f ca="1">H503*(1+('A1'!I14+$C503*('A1'!I12-'A1'!I14)))</f>
        <v>9616.5208582969935</v>
      </c>
      <c r="J503" s="217">
        <f ca="1">I503*(1+('A1'!J14+$C503*('A1'!J12-'A1'!J14)))</f>
        <v>10587.970495238498</v>
      </c>
      <c r="K503" s="216">
        <f ca="1">'A1'!F21+$C503*('A1'!F19-'A1'!F21)</f>
        <v>0.33991378041855597</v>
      </c>
      <c r="L503" s="216">
        <f ca="1">'A1'!G21+$C503*('A1'!G19-'A1'!G21)</f>
        <v>0.3303369732980308</v>
      </c>
      <c r="M503" s="216">
        <f ca="1">'A1'!H21+$C503*('A1'!H19-'A1'!H21)</f>
        <v>0.31804856973776824</v>
      </c>
      <c r="N503" s="216">
        <f ca="1">'A1'!I21+$C503*('A1'!I19-'A1'!I21)</f>
        <v>0.31304856973776823</v>
      </c>
      <c r="O503" s="216">
        <f ca="1">'A1'!J21+$C503*('A1'!J19-'A1'!J21)</f>
        <v>0.30804856973776823</v>
      </c>
      <c r="P503" s="216">
        <f ca="1">'A1'!F28+$C503*('A1'!F26-'A1'!F28)</f>
        <v>0.4417789910993436</v>
      </c>
      <c r="Q503" s="216">
        <f ca="1">'A1'!G28+$C503*('A1'!G26-'A1'!G28)</f>
        <v>0.43220218397881849</v>
      </c>
      <c r="R503" s="216">
        <f ca="1">'A1'!H28+$C503*('A1'!H26-'A1'!H28)</f>
        <v>0.42126957863842468</v>
      </c>
      <c r="S503" s="216">
        <f ca="1">'A1'!I28+$C503*('A1'!I26-'A1'!I28)</f>
        <v>0.41762537685829337</v>
      </c>
      <c r="T503" s="216">
        <f ca="1">'A1'!J28+$C503*('A1'!J26-'A1'!J28)</f>
        <v>0.41398117507816212</v>
      </c>
      <c r="U503" s="217">
        <f t="shared" ca="1" si="102"/>
        <v>1405.8315849117569</v>
      </c>
      <c r="V503" s="217">
        <f t="shared" ca="1" si="103"/>
        <v>1788.1041503907984</v>
      </c>
      <c r="W503" s="217">
        <f t="shared" ca="1" si="104"/>
        <v>2247.097775858475</v>
      </c>
      <c r="X503" s="217">
        <f t="shared" ca="1" si="105"/>
        <v>2589.9796102417831</v>
      </c>
      <c r="Y503" s="217">
        <f t="shared" ca="1" si="106"/>
        <v>2943.1408604428461</v>
      </c>
      <c r="Z503" s="217">
        <f ca="1">F503*('A1'!F35+$C503*('A1'!F33-'A1'!F35))</f>
        <v>362.91405319591235</v>
      </c>
      <c r="AA503" s="217">
        <f ca="1">G503*('A1'!G35+$C503*('A1'!G33-'A1'!G35))</f>
        <v>411.98385193325697</v>
      </c>
      <c r="AB503" s="217">
        <f ca="1">H503*('A1'!H35+$C503*('A1'!H33-'A1'!H35))</f>
        <v>448.09538850165643</v>
      </c>
      <c r="AC503" s="217">
        <f ca="1">I503*('A1'!I35+$C503*('A1'!I33-'A1'!I35))</f>
        <v>473.65130794808454</v>
      </c>
      <c r="AD503" s="217">
        <f ca="1">J503*('A1'!J35+$C503*('A1'!J33-'A1'!J35))</f>
        <v>500.32306550921453</v>
      </c>
      <c r="AE503" s="217">
        <f ca="1">F503*('A1'!F43+$C503*('A1'!F41-'A1'!F43))</f>
        <v>614.49609074255477</v>
      </c>
      <c r="AF503" s="217">
        <f ca="1">G503*('A1'!G43+$C503*('A1'!G41-'A1'!G43))</f>
        <v>673.87317068567472</v>
      </c>
      <c r="AG503" s="217">
        <f ca="1">H503*('A1'!H43+$C503*('A1'!H41-'A1'!H43))</f>
        <v>685.21502877202761</v>
      </c>
      <c r="AH503" s="217">
        <f ca="1">I503*('A1'!I43+$C503*('A1'!I41-'A1'!I43))</f>
        <v>668.25768452488603</v>
      </c>
      <c r="AI503" s="217">
        <f ca="1">J503*('A1'!J43+$C503*('A1'!J41-'A1'!J43))</f>
        <v>682.82443808438563</v>
      </c>
      <c r="AJ503" s="217">
        <f ca="1">(U503-Z503)*DCF!$H$40</f>
        <v>252.38604267523436</v>
      </c>
      <c r="AK503" s="217">
        <f ca="1">(V503-AA503)*DCF!$H$40</f>
        <v>333.02111222672499</v>
      </c>
      <c r="AL503" s="217">
        <f ca="1">(W503-AB503)*DCF!$H$40</f>
        <v>435.35857774035003</v>
      </c>
      <c r="AM503" s="217">
        <f ca="1">(X503-AC503)*DCF!$H$40</f>
        <v>512.15144915507506</v>
      </c>
      <c r="AN503" s="217">
        <f ca="1">(Y503-AD503)*DCF!$H$40</f>
        <v>591.16190637393879</v>
      </c>
      <c r="AO503" s="217">
        <f ca="1">(F503-DCF!$H$7)*DCF!$H$41</f>
        <v>356.41103137830555</v>
      </c>
      <c r="AP503" s="217">
        <f ca="1">(G503-F503)*DCF!$H$41</f>
        <v>361.83809793969618</v>
      </c>
      <c r="AQ503" s="217">
        <f ca="1">(H503-G503)*DCF!$H$41</f>
        <v>361.69494810504165</v>
      </c>
      <c r="AR503" s="217">
        <f ca="1">(I503-H503)*DCF!$H$41</f>
        <v>330.6571529641912</v>
      </c>
      <c r="AS503" s="217">
        <f ca="1">(J503-I503)*DCF!$H$41</f>
        <v>322.36331687684742</v>
      </c>
      <c r="AT503" s="217">
        <f ca="1">(U503-Z503)*(1-DCF!$H$40)+Z503-AE503-AO503</f>
        <v>182.53842011566212</v>
      </c>
      <c r="AU503" s="217">
        <f ca="1">(V503-AA503)*(1-DCF!$H$40)+AA503-AF503-AP503</f>
        <v>419.37176953870238</v>
      </c>
      <c r="AV503" s="217">
        <f ca="1">(W503-AB503)*(1-DCF!$H$40)+AB503-AG503-AQ503</f>
        <v>764.82922124105562</v>
      </c>
      <c r="AW503" s="217">
        <f ca="1">(X503-AC503)*(1-DCF!$H$40)+AC503-AH503-AR503</f>
        <v>1078.9133235976308</v>
      </c>
      <c r="AX503" s="217">
        <f ca="1">(Y503-AD503)*(1-DCF!$H$40)+AD503-AI503-AS503</f>
        <v>1346.7911991076739</v>
      </c>
      <c r="AY503" s="218">
        <f t="shared" ca="1" si="107"/>
        <v>0.10306006397924275</v>
      </c>
      <c r="AZ503" s="219">
        <f t="shared" ca="1" si="108"/>
        <v>12.11201279584855</v>
      </c>
      <c r="BA503" s="217">
        <f ca="1">SUMPRODUCT(AT503:AX503,(1+$AY503)^(-{1,2,3,4,5}))</f>
        <v>2633.4951478973662</v>
      </c>
      <c r="BB503" s="217">
        <f t="shared" ca="1" si="109"/>
        <v>35647.359761668464</v>
      </c>
      <c r="BC503" s="217">
        <f t="shared" ca="1" si="110"/>
        <v>21828.885478439654</v>
      </c>
      <c r="BD503" s="217">
        <f t="shared" ca="1" si="111"/>
        <v>24462.380626337021</v>
      </c>
      <c r="BE503" s="217">
        <f ca="1">BD503-(DCF!$J$48-DCF!$J$51)</f>
        <v>23900.240626337021</v>
      </c>
      <c r="BF503" s="220">
        <f ca="1">BE503/DCF!$J$55</f>
        <v>964.50918477461721</v>
      </c>
    </row>
    <row r="504" spans="1:58" ht="15" customHeight="1">
      <c r="A504">
        <v>478</v>
      </c>
      <c r="B504" s="215">
        <f t="shared" ca="1" si="98"/>
        <v>0.72974862945996466</v>
      </c>
      <c r="C504" s="216">
        <f t="shared" ca="1" si="99"/>
        <v>0.63240554238397761</v>
      </c>
      <c r="D504" s="215">
        <f t="shared" ca="1" si="100"/>
        <v>0.114634094188652</v>
      </c>
      <c r="E504" s="216">
        <f t="shared" ca="1" si="101"/>
        <v>0.23940978905284135</v>
      </c>
      <c r="F504" s="217">
        <f ca="1">DCF!$H$7*(1+('A1'!F14+$C504*('A1'!F12-'A1'!F14)))</f>
        <v>6382.7754521880879</v>
      </c>
      <c r="G504" s="217">
        <f ca="1">F504*(1+('A1'!G14+$C504*('A1'!G12-'A1'!G14)))</f>
        <v>7371.2173650827954</v>
      </c>
      <c r="H504" s="217">
        <f ca="1">G504*(1+('A1'!H14+$C504*('A1'!H12-'A1'!H14)))</f>
        <v>8345.7860663903339</v>
      </c>
      <c r="I504" s="217">
        <f ca="1">H504*(1+('A1'!I14+$C504*('A1'!I12-'A1'!I14)))</f>
        <v>9238.0882924641119</v>
      </c>
      <c r="J504" s="217">
        <f ca="1">I504*(1+('A1'!J14+$C504*('A1'!J12-'A1'!J14)))</f>
        <v>10108.947983690396</v>
      </c>
      <c r="K504" s="216">
        <f ca="1">'A1'!F21+$C504*('A1'!F19-'A1'!F21)</f>
        <v>0.34521769516888123</v>
      </c>
      <c r="L504" s="216">
        <f ca="1">'A1'!G21+$C504*('A1'!G19-'A1'!G21)</f>
        <v>0.33756958432120165</v>
      </c>
      <c r="M504" s="216">
        <f ca="1">'A1'!H21+$C504*('A1'!H19-'A1'!H21)</f>
        <v>0.32624552889736191</v>
      </c>
      <c r="N504" s="216">
        <f ca="1">'A1'!I21+$C504*('A1'!I19-'A1'!I21)</f>
        <v>0.32124552889736191</v>
      </c>
      <c r="O504" s="216">
        <f ca="1">'A1'!J21+$C504*('A1'!J19-'A1'!J21)</f>
        <v>0.3162455288973619</v>
      </c>
      <c r="P504" s="216">
        <f ca="1">'A1'!F28+$C504*('A1'!F26-'A1'!F28)</f>
        <v>0.44418986144040057</v>
      </c>
      <c r="Q504" s="216">
        <f ca="1">'A1'!G28+$C504*('A1'!G26-'A1'!G28)</f>
        <v>0.43654175059272099</v>
      </c>
      <c r="R504" s="216">
        <f ca="1">'A1'!H28+$C504*('A1'!H26-'A1'!H28)</f>
        <v>0.42705566745696139</v>
      </c>
      <c r="S504" s="216">
        <f ca="1">'A1'!I28+$C504*('A1'!I26-'A1'!I28)</f>
        <v>0.42389363974504146</v>
      </c>
      <c r="T504" s="216">
        <f ca="1">'A1'!J28+$C504*('A1'!J26-'A1'!J28)</f>
        <v>0.42073161203312159</v>
      </c>
      <c r="U504" s="217">
        <f t="shared" ca="1" si="102"/>
        <v>1344.1642780905856</v>
      </c>
      <c r="V504" s="217">
        <f t="shared" ca="1" si="103"/>
        <v>1665.0744506578651</v>
      </c>
      <c r="W504" s="217">
        <f t="shared" ca="1" si="104"/>
        <v>2058.8954380612536</v>
      </c>
      <c r="X504" s="217">
        <f t="shared" ca="1" si="105"/>
        <v>2354.4268623722837</v>
      </c>
      <c r="Y504" s="217">
        <f t="shared" ca="1" si="106"/>
        <v>2658.8844008552719</v>
      </c>
      <c r="Z504" s="217">
        <f ca="1">F504*('A1'!F35+$C504*('A1'!F33-'A1'!F35))</f>
        <v>362.78401427250452</v>
      </c>
      <c r="AA504" s="217">
        <f ca="1">G504*('A1'!G35+$C504*('A1'!G33-'A1'!G35))</f>
        <v>410.39948947717949</v>
      </c>
      <c r="AB504" s="217">
        <f ca="1">H504*('A1'!H35+$C504*('A1'!H33-'A1'!H35))</f>
        <v>442.69002898012161</v>
      </c>
      <c r="AC504" s="217">
        <f ca="1">I504*('A1'!I35+$C504*('A1'!I33-'A1'!I35))</f>
        <v>465.70250211667644</v>
      </c>
      <c r="AD504" s="217">
        <f ca="1">J504*('A1'!J35+$C504*('A1'!J33-'A1'!J35))</f>
        <v>489.38563029597645</v>
      </c>
      <c r="AE504" s="217">
        <f ca="1">F504*('A1'!F43+$C504*('A1'!F41-'A1'!F43))</f>
        <v>621.37524830556674</v>
      </c>
      <c r="AF504" s="217">
        <f ca="1">G504*('A1'!G43+$C504*('A1'!G41-'A1'!G43))</f>
        <v>684.53404193168319</v>
      </c>
      <c r="AG504" s="217">
        <f ca="1">H504*('A1'!H43+$C504*('A1'!H41-'A1'!H43))</f>
        <v>691.5802892332174</v>
      </c>
      <c r="AH504" s="217">
        <f ca="1">I504*('A1'!I43+$C504*('A1'!I41-'A1'!I43))</f>
        <v>673.1407494825512</v>
      </c>
      <c r="AI504" s="217">
        <f ca="1">J504*('A1'!J43+$C504*('A1'!J41-'A1'!J43))</f>
        <v>686.05190289263567</v>
      </c>
      <c r="AJ504" s="217">
        <f ca="1">(U504-Z504)*DCF!$H$40</f>
        <v>237.49402384397564</v>
      </c>
      <c r="AK504" s="217">
        <f ca="1">(V504-AA504)*DCF!$H$40</f>
        <v>303.63134060572588</v>
      </c>
      <c r="AL504" s="217">
        <f ca="1">(W504-AB504)*DCF!$H$40</f>
        <v>391.12170899763396</v>
      </c>
      <c r="AM504" s="217">
        <f ca="1">(X504-AC504)*DCF!$H$40</f>
        <v>457.07129518185695</v>
      </c>
      <c r="AN504" s="217">
        <f ca="1">(Y504-AD504)*DCF!$H$40</f>
        <v>525.01870247534941</v>
      </c>
      <c r="AO504" s="217">
        <f ca="1">(F504-DCF!$H$7)*DCF!$H$41</f>
        <v>337.52357879580694</v>
      </c>
      <c r="AP504" s="217">
        <f ca="1">(G504-F504)*DCF!$H$41</f>
        <v>328.001989463938</v>
      </c>
      <c r="AQ504" s="217">
        <f ca="1">(H504-G504)*DCF!$H$41</f>
        <v>323.39833907084676</v>
      </c>
      <c r="AR504" s="217">
        <f ca="1">(I504-H504)*DCF!$H$41</f>
        <v>296.09924623509647</v>
      </c>
      <c r="AS504" s="217">
        <f ca="1">(J504-I504)*DCF!$H$41</f>
        <v>288.98381132953807</v>
      </c>
      <c r="AT504" s="217">
        <f ca="1">(U504-Z504)*(1-DCF!$H$40)+Z504-AE504-AO504</f>
        <v>147.77142714523637</v>
      </c>
      <c r="AU504" s="217">
        <f ca="1">(V504-AA504)*(1-DCF!$H$40)+AA504-AF504-AP504</f>
        <v>348.90707865651802</v>
      </c>
      <c r="AV504" s="217">
        <f ca="1">(W504-AB504)*(1-DCF!$H$40)+AB504-AG504-AQ504</f>
        <v>652.79510075955545</v>
      </c>
      <c r="AW504" s="217">
        <f ca="1">(X504-AC504)*(1-DCF!$H$40)+AC504-AH504-AR504</f>
        <v>928.11557147277927</v>
      </c>
      <c r="AX504" s="217">
        <f ca="1">(Y504-AD504)*(1-DCF!$H$40)+AD504-AI504-AS504</f>
        <v>1158.8299841577486</v>
      </c>
      <c r="AY504" s="218">
        <f t="shared" ca="1" si="107"/>
        <v>9.7288195781056824E-2</v>
      </c>
      <c r="AZ504" s="219">
        <f t="shared" ca="1" si="108"/>
        <v>10.957639156211366</v>
      </c>
      <c r="BA504" s="217">
        <f ca="1">SUMPRODUCT(AT504:AX504,(1+$AY504)^(-{1,2,3,4,5}))</f>
        <v>2287.2323533164868</v>
      </c>
      <c r="BB504" s="217">
        <f t="shared" ca="1" si="109"/>
        <v>29135.095822651325</v>
      </c>
      <c r="BC504" s="217">
        <f t="shared" ca="1" si="110"/>
        <v>18315.25267655672</v>
      </c>
      <c r="BD504" s="217">
        <f t="shared" ca="1" si="111"/>
        <v>20602.485029873205</v>
      </c>
      <c r="BE504" s="217">
        <f ca="1">BD504-(DCF!$J$48-DCF!$J$51)</f>
        <v>20040.345029873206</v>
      </c>
      <c r="BF504" s="220">
        <f ca="1">BE504/DCF!$J$55</f>
        <v>808.74067962584604</v>
      </c>
    </row>
    <row r="505" spans="1:58" ht="15" customHeight="1">
      <c r="A505">
        <v>479</v>
      </c>
      <c r="B505" s="215">
        <f t="shared" ca="1" si="98"/>
        <v>0.25625167710773478</v>
      </c>
      <c r="C505" s="216">
        <f t="shared" ca="1" si="99"/>
        <v>0.3579466979228435</v>
      </c>
      <c r="D505" s="215">
        <f t="shared" ca="1" si="100"/>
        <v>0.96902988242668842</v>
      </c>
      <c r="E505" s="216">
        <f t="shared" ca="1" si="101"/>
        <v>0.87556102384439272</v>
      </c>
      <c r="F505" s="217">
        <f ca="1">DCF!$H$7*(1+('A1'!F14+$C505*('A1'!F12-'A1'!F14)))</f>
        <v>6220.7842432267007</v>
      </c>
      <c r="G505" s="217">
        <f ca="1">F505*(1+('A1'!G14+$C505*('A1'!G12-'A1'!G14)))</f>
        <v>6928.0376745733201</v>
      </c>
      <c r="H505" s="217">
        <f ca="1">G505*(1+('A1'!H14+$C505*('A1'!H12-'A1'!H14)))</f>
        <v>7596.8224254328006</v>
      </c>
      <c r="I505" s="217">
        <f ca="1">H505*(1+('A1'!I14+$C505*('A1'!I12-'A1'!I14)))</f>
        <v>8221.3967218745292</v>
      </c>
      <c r="J505" s="217">
        <f ca="1">I505*(1+('A1'!J14+$C505*('A1'!J12-'A1'!J14)))</f>
        <v>8838.4640845918639</v>
      </c>
      <c r="K505" s="216">
        <f ca="1">'A1'!F21+$C505*('A1'!F19-'A1'!F21)</f>
        <v>0.3603129316142436</v>
      </c>
      <c r="L505" s="216">
        <f ca="1">'A1'!G21+$C505*('A1'!G19-'A1'!G21)</f>
        <v>0.35815399765578676</v>
      </c>
      <c r="M505" s="216">
        <f ca="1">'A1'!H21+$C505*('A1'!H19-'A1'!H21)</f>
        <v>0.3495745306765583</v>
      </c>
      <c r="N505" s="216">
        <f ca="1">'A1'!I21+$C505*('A1'!I19-'A1'!I21)</f>
        <v>0.3445745306765583</v>
      </c>
      <c r="O505" s="216">
        <f ca="1">'A1'!J21+$C505*('A1'!J19-'A1'!J21)</f>
        <v>0.33957453067655829</v>
      </c>
      <c r="P505" s="216">
        <f ca="1">'A1'!F28+$C505*('A1'!F26-'A1'!F28)</f>
        <v>0.45105133255192892</v>
      </c>
      <c r="Q505" s="216">
        <f ca="1">'A1'!G28+$C505*('A1'!G26-'A1'!G28)</f>
        <v>0.44889239859347208</v>
      </c>
      <c r="R505" s="216">
        <f ca="1">'A1'!H28+$C505*('A1'!H26-'A1'!H28)</f>
        <v>0.44352319812462943</v>
      </c>
      <c r="S505" s="216">
        <f ca="1">'A1'!I28+$C505*('A1'!I26-'A1'!I28)</f>
        <v>0.44173346463501517</v>
      </c>
      <c r="T505" s="216">
        <f ca="1">'A1'!J28+$C505*('A1'!J26-'A1'!J28)</f>
        <v>0.43994373114540097</v>
      </c>
      <c r="U505" s="217">
        <f t="shared" ca="1" si="102"/>
        <v>1173.4622131845483</v>
      </c>
      <c r="V505" s="217">
        <f t="shared" ca="1" si="103"/>
        <v>1336.7898362298263</v>
      </c>
      <c r="W505" s="217">
        <f t="shared" ca="1" si="104"/>
        <v>1571.7998137161162</v>
      </c>
      <c r="X505" s="217">
        <f t="shared" ca="1" si="105"/>
        <v>1756.8467468362264</v>
      </c>
      <c r="Y505" s="217">
        <f t="shared" ca="1" si="106"/>
        <v>1948.7199241949997</v>
      </c>
      <c r="Z505" s="217">
        <f ca="1">F505*('A1'!F35+$C505*('A1'!F33-'A1'!F35))</f>
        <v>362.11350870183475</v>
      </c>
      <c r="AA505" s="217">
        <f ca="1">G505*('A1'!G35+$C505*('A1'!G33-'A1'!G35))</f>
        <v>404.73965373656006</v>
      </c>
      <c r="AB505" s="217">
        <f ca="1">H505*('A1'!H35+$C505*('A1'!H33-'A1'!H35))</f>
        <v>425.89751300517935</v>
      </c>
      <c r="AC505" s="217">
        <f ca="1">I505*('A1'!I35+$C505*('A1'!I33-'A1'!I35))</f>
        <v>441.52714816181856</v>
      </c>
      <c r="AD505" s="217">
        <f ca="1">J505*('A1'!J35+$C505*('A1'!J33-'A1'!J35))</f>
        <v>456.9896003316727</v>
      </c>
      <c r="AE505" s="217">
        <f ca="1">F505*('A1'!F43+$C505*('A1'!F41-'A1'!F43))</f>
        <v>639.75208318786804</v>
      </c>
      <c r="AF505" s="217">
        <f ca="1">G505*('A1'!G43+$C505*('A1'!G41-'A1'!G43))</f>
        <v>709.92894527148167</v>
      </c>
      <c r="AG505" s="217">
        <f ca="1">H505*('A1'!H43+$C505*('A1'!H41-'A1'!H43))</f>
        <v>702.49234210429836</v>
      </c>
      <c r="AH505" s="217">
        <f ca="1">I505*('A1'!I43+$C505*('A1'!I41-'A1'!I43))</f>
        <v>678.03392526627658</v>
      </c>
      <c r="AI505" s="217">
        <f ca="1">J505*('A1'!J43+$C505*('A1'!J41-'A1'!J43))</f>
        <v>684.732301430642</v>
      </c>
      <c r="AJ505" s="217">
        <f ca="1">(U505-Z505)*DCF!$H$40</f>
        <v>196.34638648481669</v>
      </c>
      <c r="AK505" s="217">
        <f ca="1">(V505-AA505)*DCF!$H$40</f>
        <v>225.55614416337042</v>
      </c>
      <c r="AL505" s="217">
        <f ca="1">(W505-AB505)*DCF!$H$40</f>
        <v>277.30835677204669</v>
      </c>
      <c r="AM505" s="217">
        <f ca="1">(X505-AC505)*DCF!$H$40</f>
        <v>318.30734287920671</v>
      </c>
      <c r="AN505" s="217">
        <f ca="1">(Y505-AD505)*DCF!$H$40</f>
        <v>360.99873837492515</v>
      </c>
      <c r="AO505" s="217">
        <f ca="1">(F505-DCF!$H$7)*DCF!$H$41</f>
        <v>283.76883800441408</v>
      </c>
      <c r="AP505" s="217">
        <f ca="1">(G505-F505)*DCF!$H$41</f>
        <v>234.69313624866422</v>
      </c>
      <c r="AQ505" s="217">
        <f ca="1">(H505-G505)*DCF!$H$41</f>
        <v>221.92778952749757</v>
      </c>
      <c r="AR505" s="217">
        <f ca="1">(I505-H505)*DCF!$H$41</f>
        <v>207.25710750263278</v>
      </c>
      <c r="AS505" s="217">
        <f ca="1">(J505-I505)*DCF!$H$41</f>
        <v>204.76602617124303</v>
      </c>
      <c r="AT505" s="217">
        <f ca="1">(U505-Z505)*(1-DCF!$H$40)+Z505-AE505-AO505</f>
        <v>53.594905507449653</v>
      </c>
      <c r="AU505" s="217">
        <f ca="1">(V505-AA505)*(1-DCF!$H$40)+AA505-AF505-AP505</f>
        <v>166.61161054631</v>
      </c>
      <c r="AV505" s="217">
        <f ca="1">(W505-AB505)*(1-DCF!$H$40)+AB505-AG505-AQ505</f>
        <v>370.07132531227342</v>
      </c>
      <c r="AW505" s="217">
        <f ca="1">(X505-AC505)*(1-DCF!$H$40)+AC505-AH505-AR505</f>
        <v>553.24837118811024</v>
      </c>
      <c r="AX505" s="217">
        <f ca="1">(Y505-AD505)*(1-DCF!$H$40)+AD505-AI505-AS505</f>
        <v>698.22285821818991</v>
      </c>
      <c r="AY505" s="218">
        <f t="shared" ca="1" si="107"/>
        <v>0.11001122047688786</v>
      </c>
      <c r="AZ505" s="219">
        <f t="shared" ca="1" si="108"/>
        <v>13.50224409537757</v>
      </c>
      <c r="BA505" s="217">
        <f ca="1">SUMPRODUCT(AT505:AX505,(1+$AY505)^(-{1,2,3,4,5}))</f>
        <v>1232.8583984823358</v>
      </c>
      <c r="BB505" s="217">
        <f t="shared" ca="1" si="109"/>
        <v>26312.092090006561</v>
      </c>
      <c r="BC505" s="217">
        <f t="shared" ca="1" si="110"/>
        <v>15614.156797392312</v>
      </c>
      <c r="BD505" s="217">
        <f t="shared" ca="1" si="111"/>
        <v>16847.015195874646</v>
      </c>
      <c r="BE505" s="217">
        <f ca="1">BD505-(DCF!$J$48-DCF!$J$51)</f>
        <v>16284.875195874647</v>
      </c>
      <c r="BF505" s="220">
        <f ca="1">BE505/DCF!$J$55</f>
        <v>657.18634154758718</v>
      </c>
    </row>
    <row r="506" spans="1:58" ht="15" customHeight="1">
      <c r="A506">
        <v>480</v>
      </c>
      <c r="B506" s="215">
        <f t="shared" ca="1" si="98"/>
        <v>0.76092270239666848</v>
      </c>
      <c r="C506" s="216">
        <f t="shared" ca="1" si="99"/>
        <v>0.65425638284754162</v>
      </c>
      <c r="D506" s="215">
        <f t="shared" ca="1" si="100"/>
        <v>0.51378911227274104</v>
      </c>
      <c r="E506" s="216">
        <f t="shared" ca="1" si="101"/>
        <v>0.50694275802536937</v>
      </c>
      <c r="F506" s="217">
        <f ca="1">DCF!$H$7*(1+('A1'!F14+$C506*('A1'!F12-'A1'!F14)))</f>
        <v>6395.6722639868294</v>
      </c>
      <c r="G506" s="217">
        <f ca="1">F506*(1+('A1'!G14+$C506*('A1'!G12-'A1'!G14)))</f>
        <v>7407.0740100231942</v>
      </c>
      <c r="H506" s="217">
        <f ca="1">G506*(1+('A1'!H14+$C506*('A1'!H12-'A1'!H14)))</f>
        <v>8407.4240189309894</v>
      </c>
      <c r="I506" s="217">
        <f ca="1">H506*(1+('A1'!I14+$C506*('A1'!I12-'A1'!I14)))</f>
        <v>9322.8501943697593</v>
      </c>
      <c r="J506" s="217">
        <f ca="1">I506*(1+('A1'!J14+$C506*('A1'!J12-'A1'!J14)))</f>
        <v>10215.960101308097</v>
      </c>
      <c r="K506" s="216">
        <f ca="1">'A1'!F21+$C506*('A1'!F19-'A1'!F21)</f>
        <v>0.34401589894338525</v>
      </c>
      <c r="L506" s="216">
        <f ca="1">'A1'!G21+$C506*('A1'!G19-'A1'!G21)</f>
        <v>0.33593077128643439</v>
      </c>
      <c r="M506" s="216">
        <f ca="1">'A1'!H21+$C506*('A1'!H19-'A1'!H21)</f>
        <v>0.32438820745795893</v>
      </c>
      <c r="N506" s="216">
        <f ca="1">'A1'!I21+$C506*('A1'!I19-'A1'!I21)</f>
        <v>0.31938820745795893</v>
      </c>
      <c r="O506" s="216">
        <f ca="1">'A1'!J21+$C506*('A1'!J19-'A1'!J21)</f>
        <v>0.31438820745795892</v>
      </c>
      <c r="P506" s="216">
        <f ca="1">'A1'!F28+$C506*('A1'!F26-'A1'!F28)</f>
        <v>0.44364359042881146</v>
      </c>
      <c r="Q506" s="216">
        <f ca="1">'A1'!G28+$C506*('A1'!G26-'A1'!G28)</f>
        <v>0.43555846277186061</v>
      </c>
      <c r="R506" s="216">
        <f ca="1">'A1'!H28+$C506*('A1'!H26-'A1'!H28)</f>
        <v>0.42574461702914751</v>
      </c>
      <c r="S506" s="216">
        <f ca="1">'A1'!I28+$C506*('A1'!I26-'A1'!I28)</f>
        <v>0.42247333511490981</v>
      </c>
      <c r="T506" s="216">
        <f ca="1">'A1'!J28+$C506*('A1'!J26-'A1'!J28)</f>
        <v>0.41920205320067211</v>
      </c>
      <c r="U506" s="217">
        <f t="shared" ca="1" si="102"/>
        <v>1358.0603143430421</v>
      </c>
      <c r="V506" s="217">
        <f t="shared" ca="1" si="103"/>
        <v>1692.5961554172968</v>
      </c>
      <c r="W506" s="217">
        <f t="shared" ca="1" si="104"/>
        <v>2100.7392929495463</v>
      </c>
      <c r="X506" s="217">
        <f t="shared" ca="1" si="105"/>
        <v>2406.5861679988407</v>
      </c>
      <c r="Y506" s="217">
        <f t="shared" ca="1" si="106"/>
        <v>2721.6312677113156</v>
      </c>
      <c r="Z506" s="217">
        <f ca="1">F506*('A1'!F35+$C506*('A1'!F33-'A1'!F35))</f>
        <v>362.8182888326379</v>
      </c>
      <c r="AA506" s="217">
        <f ca="1">G506*('A1'!G35+$C506*('A1'!G33-'A1'!G35))</f>
        <v>410.77733412861994</v>
      </c>
      <c r="AB506" s="217">
        <f ca="1">H506*('A1'!H35+$C506*('A1'!H33-'A1'!H35))</f>
        <v>443.93872203125477</v>
      </c>
      <c r="AC506" s="217">
        <f ca="1">I506*('A1'!I35+$C506*('A1'!I33-'A1'!I35))</f>
        <v>467.53090032147173</v>
      </c>
      <c r="AD506" s="217">
        <f ca="1">J506*('A1'!J35+$C506*('A1'!J33-'A1'!J35))</f>
        <v>491.88748043489375</v>
      </c>
      <c r="AE506" s="217">
        <f ca="1">F506*('A1'!F43+$C506*('A1'!F41-'A1'!F43))</f>
        <v>619.8357610122639</v>
      </c>
      <c r="AF506" s="217">
        <f ca="1">G506*('A1'!G43+$C506*('A1'!G41-'A1'!G43))</f>
        <v>682.19912042780402</v>
      </c>
      <c r="AG506" s="217">
        <f ca="1">H506*('A1'!H43+$C506*('A1'!H41-'A1'!H43))</f>
        <v>690.25814301855735</v>
      </c>
      <c r="AH506" s="217">
        <f ca="1">I506*('A1'!I43+$C506*('A1'!I41-'A1'!I43))</f>
        <v>672.18706985520203</v>
      </c>
      <c r="AI506" s="217">
        <f ca="1">J506*('A1'!J43+$C506*('A1'!J41-'A1'!J43))</f>
        <v>685.50141050584625</v>
      </c>
      <c r="AJ506" s="217">
        <f ca="1">(U506-Z506)*DCF!$H$40</f>
        <v>240.84857017351783</v>
      </c>
      <c r="AK506" s="217">
        <f ca="1">(V506-AA506)*DCF!$H$40</f>
        <v>310.20015475185977</v>
      </c>
      <c r="AL506" s="217">
        <f ca="1">(W506-AB506)*DCF!$H$40</f>
        <v>400.94573816222658</v>
      </c>
      <c r="AM506" s="217">
        <f ca="1">(X506-AC506)*DCF!$H$40</f>
        <v>469.25137477792327</v>
      </c>
      <c r="AN506" s="217">
        <f ca="1">(Y506-AD506)*DCF!$H$40</f>
        <v>539.59799652089407</v>
      </c>
      <c r="AO506" s="217">
        <f ca="1">(F506-DCF!$H$7)*DCF!$H$41</f>
        <v>341.80322322664745</v>
      </c>
      <c r="AP506" s="217">
        <f ca="1">(G506-F506)*DCF!$H$41</f>
        <v>335.62092068283897</v>
      </c>
      <c r="AQ506" s="217">
        <f ca="1">(H506-G506)*DCF!$H$41</f>
        <v>331.95354102409169</v>
      </c>
      <c r="AR506" s="217">
        <f ca="1">(I506-H506)*DCF!$H$41</f>
        <v>303.77263735402272</v>
      </c>
      <c r="AS506" s="217">
        <f ca="1">(J506-I506)*DCF!$H$41</f>
        <v>296.36726494916724</v>
      </c>
      <c r="AT506" s="217">
        <f ca="1">(U506-Z506)*(1-DCF!$H$40)+Z506-AE506-AO506</f>
        <v>155.57275993061296</v>
      </c>
      <c r="AU506" s="217">
        <f ca="1">(V506-AA506)*(1-DCF!$H$40)+AA506-AF506-AP506</f>
        <v>364.575959554794</v>
      </c>
      <c r="AV506" s="217">
        <f ca="1">(W506-AB506)*(1-DCF!$H$40)+AB506-AG506-AQ506</f>
        <v>677.58187074467082</v>
      </c>
      <c r="AW506" s="217">
        <f ca="1">(X506-AC506)*(1-DCF!$H$40)+AC506-AH506-AR506</f>
        <v>961.3750860116927</v>
      </c>
      <c r="AX506" s="217">
        <f ca="1">(Y506-AD506)*(1-DCF!$H$40)+AD506-AI506-AS506</f>
        <v>1200.1645957354081</v>
      </c>
      <c r="AY506" s="218">
        <f t="shared" ca="1" si="107"/>
        <v>0.10263885516050739</v>
      </c>
      <c r="AZ506" s="219">
        <f t="shared" ca="1" si="108"/>
        <v>12.027771032101477</v>
      </c>
      <c r="BA506" s="217">
        <f ca="1">SUMPRODUCT(AT506:AX506,(1+$AY506)^(-{1,2,3,4,5}))</f>
        <v>2333.0862841398161</v>
      </c>
      <c r="BB506" s="217">
        <f t="shared" ca="1" si="109"/>
        <v>32735.15772183978</v>
      </c>
      <c r="BC506" s="217">
        <f t="shared" ca="1" si="110"/>
        <v>20083.896591543944</v>
      </c>
      <c r="BD506" s="217">
        <f t="shared" ca="1" si="111"/>
        <v>22416.98287568376</v>
      </c>
      <c r="BE506" s="217">
        <f ca="1">BD506-(DCF!$J$48-DCF!$J$51)</f>
        <v>21854.84287568376</v>
      </c>
      <c r="BF506" s="220">
        <f ca="1">BE506/DCF!$J$55</f>
        <v>881.96587703701778</v>
      </c>
    </row>
    <row r="507" spans="1:58" ht="15" customHeight="1">
      <c r="A507">
        <v>481</v>
      </c>
      <c r="B507" s="215">
        <f t="shared" ca="1" si="98"/>
        <v>0.26767124868710801</v>
      </c>
      <c r="C507" s="216">
        <f t="shared" ca="1" si="99"/>
        <v>0.36583551542128057</v>
      </c>
      <c r="D507" s="215">
        <f t="shared" ca="1" si="100"/>
        <v>0.52298525958954933</v>
      </c>
      <c r="E507" s="216">
        <f t="shared" ca="1" si="101"/>
        <v>0.51162783637350362</v>
      </c>
      <c r="F507" s="217">
        <f ca="1">DCF!$H$7*(1+('A1'!F14+$C507*('A1'!F12-'A1'!F14)))</f>
        <v>6225.4403842461543</v>
      </c>
      <c r="G507" s="217">
        <f ca="1">F507*(1+('A1'!G14+$C507*('A1'!G12-'A1'!G14)))</f>
        <v>6940.5898860551961</v>
      </c>
      <c r="H507" s="217">
        <f ca="1">G507*(1+('A1'!H14+$C507*('A1'!H12-'A1'!H14)))</f>
        <v>7617.7042365360103</v>
      </c>
      <c r="I507" s="217">
        <f ca="1">H507*(1+('A1'!I14+$C507*('A1'!I12-'A1'!I14)))</f>
        <v>8249.4038563758131</v>
      </c>
      <c r="J507" s="217">
        <f ca="1">I507*(1+('A1'!J14+$C507*('A1'!J12-'A1'!J14)))</f>
        <v>8873.1287930146918</v>
      </c>
      <c r="K507" s="216">
        <f ca="1">'A1'!F21+$C507*('A1'!F19-'A1'!F21)</f>
        <v>0.35987904665182957</v>
      </c>
      <c r="L507" s="216">
        <f ca="1">'A1'!G21+$C507*('A1'!G19-'A1'!G21)</f>
        <v>0.35756233634340395</v>
      </c>
      <c r="M507" s="216">
        <f ca="1">'A1'!H21+$C507*('A1'!H19-'A1'!H21)</f>
        <v>0.34890398118919114</v>
      </c>
      <c r="N507" s="216">
        <f ca="1">'A1'!I21+$C507*('A1'!I19-'A1'!I21)</f>
        <v>0.34390398118919113</v>
      </c>
      <c r="O507" s="216">
        <f ca="1">'A1'!J21+$C507*('A1'!J19-'A1'!J21)</f>
        <v>0.33890398118919113</v>
      </c>
      <c r="P507" s="216">
        <f ca="1">'A1'!F28+$C507*('A1'!F26-'A1'!F28)</f>
        <v>0.45085411211446802</v>
      </c>
      <c r="Q507" s="216">
        <f ca="1">'A1'!G28+$C507*('A1'!G26-'A1'!G28)</f>
        <v>0.4485374018060424</v>
      </c>
      <c r="R507" s="216">
        <f ca="1">'A1'!H28+$C507*('A1'!H26-'A1'!H28)</f>
        <v>0.44304986907472321</v>
      </c>
      <c r="S507" s="216">
        <f ca="1">'A1'!I28+$C507*('A1'!I26-'A1'!I28)</f>
        <v>0.44122069149761678</v>
      </c>
      <c r="T507" s="216">
        <f ca="1">'A1'!J28+$C507*('A1'!J26-'A1'!J28)</f>
        <v>0.4393915139205104</v>
      </c>
      <c r="U507" s="217">
        <f t="shared" ca="1" si="102"/>
        <v>1178.2694368149962</v>
      </c>
      <c r="V507" s="217">
        <f t="shared" ca="1" si="103"/>
        <v>1345.7821963034069</v>
      </c>
      <c r="W507" s="217">
        <f t="shared" ca="1" si="104"/>
        <v>1584.8340362395843</v>
      </c>
      <c r="X507" s="217">
        <f t="shared" ca="1" si="105"/>
        <v>1772.5933537774624</v>
      </c>
      <c r="Y507" s="217">
        <f t="shared" ca="1" si="106"/>
        <v>1967.2126258831734</v>
      </c>
      <c r="Z507" s="217">
        <f ca="1">F507*('A1'!F35+$C507*('A1'!F33-'A1'!F35))</f>
        <v>362.13898709629353</v>
      </c>
      <c r="AA507" s="217">
        <f ca="1">G507*('A1'!G35+$C507*('A1'!G33-'A1'!G35))</f>
        <v>404.92543015249487</v>
      </c>
      <c r="AB507" s="217">
        <f ca="1">H507*('A1'!H35+$C507*('A1'!H33-'A1'!H35))</f>
        <v>426.40715987946038</v>
      </c>
      <c r="AC507" s="217">
        <f ca="1">I507*('A1'!I35+$C507*('A1'!I33-'A1'!I35))</f>
        <v>442.25032472921066</v>
      </c>
      <c r="AD507" s="217">
        <f ca="1">J507*('A1'!J35+$C507*('A1'!J33-'A1'!J35))</f>
        <v>457.94194466411955</v>
      </c>
      <c r="AE507" s="217">
        <f ca="1">F507*('A1'!F43+$C507*('A1'!F41-'A1'!F43))</f>
        <v>639.24869843317401</v>
      </c>
      <c r="AF507" s="217">
        <f ca="1">G507*('A1'!G43+$C507*('A1'!G41-'A1'!G43))</f>
        <v>709.29883715610197</v>
      </c>
      <c r="AG507" s="217">
        <f ca="1">H507*('A1'!H43+$C507*('A1'!H41-'A1'!H43))</f>
        <v>702.32000838678027</v>
      </c>
      <c r="AH507" s="217">
        <f ca="1">I507*('A1'!I43+$C507*('A1'!I41-'A1'!I43))</f>
        <v>678.06599444565813</v>
      </c>
      <c r="AI507" s="217">
        <f ca="1">J507*('A1'!J43+$C507*('A1'!J41-'A1'!J43))</f>
        <v>684.96789378260462</v>
      </c>
      <c r="AJ507" s="217">
        <f ca="1">(U507-Z507)*DCF!$H$40</f>
        <v>197.50356883192606</v>
      </c>
      <c r="AK507" s="217">
        <f ca="1">(V507-AA507)*DCF!$H$40</f>
        <v>227.6873374085207</v>
      </c>
      <c r="AL507" s="217">
        <f ca="1">(W507-AB507)*DCF!$H$40</f>
        <v>280.33930407915</v>
      </c>
      <c r="AM507" s="217">
        <f ca="1">(X507-AC507)*DCF!$H$40</f>
        <v>321.94301302967693</v>
      </c>
      <c r="AN507" s="217">
        <f ca="1">(Y507-AD507)*DCF!$H$40</f>
        <v>365.243504855011</v>
      </c>
      <c r="AO507" s="217">
        <f ca="1">(F507-DCF!$H$7)*DCF!$H$41</f>
        <v>285.31391971096866</v>
      </c>
      <c r="AP507" s="217">
        <f ca="1">(G507-F507)*DCF!$H$41</f>
        <v>237.31334770149226</v>
      </c>
      <c r="AQ507" s="217">
        <f ca="1">(H507-G507)*DCF!$H$41</f>
        <v>224.6918621670666</v>
      </c>
      <c r="AR507" s="217">
        <f ca="1">(I507-H507)*DCF!$H$41</f>
        <v>209.62155625743912</v>
      </c>
      <c r="AS507" s="217">
        <f ca="1">(J507-I507)*DCF!$H$41</f>
        <v>206.97525815825441</v>
      </c>
      <c r="AT507" s="217">
        <f ca="1">(U507-Z507)*(1-DCF!$H$40)+Z507-AE507-AO507</f>
        <v>56.203249838927491</v>
      </c>
      <c r="AU507" s="217">
        <f ca="1">(V507-AA507)*(1-DCF!$H$40)+AA507-AF507-AP507</f>
        <v>171.4826740372921</v>
      </c>
      <c r="AV507" s="217">
        <f ca="1">(W507-AB507)*(1-DCF!$H$40)+AB507-AG507-AQ507</f>
        <v>377.48286160658745</v>
      </c>
      <c r="AW507" s="217">
        <f ca="1">(X507-AC507)*(1-DCF!$H$40)+AC507-AH507-AR507</f>
        <v>562.96279004468829</v>
      </c>
      <c r="AX507" s="217">
        <f ca="1">(Y507-AD507)*(1-DCF!$H$40)+AD507-AI507-AS507</f>
        <v>710.02596908730334</v>
      </c>
      <c r="AY507" s="218">
        <f t="shared" ca="1" si="107"/>
        <v>0.10273255672747007</v>
      </c>
      <c r="AZ507" s="219">
        <f t="shared" ca="1" si="108"/>
        <v>12.046511345494014</v>
      </c>
      <c r="BA507" s="217">
        <f ca="1">SUMPRODUCT(AT507:AX507,(1+$AY507)^(-{1,2,3,4,5}))</f>
        <v>1289.6412864675533</v>
      </c>
      <c r="BB507" s="217">
        <f t="shared" ca="1" si="109"/>
        <v>23698.049216700721</v>
      </c>
      <c r="BC507" s="217">
        <f t="shared" ca="1" si="110"/>
        <v>14533.212155246614</v>
      </c>
      <c r="BD507" s="217">
        <f t="shared" ca="1" si="111"/>
        <v>15822.853441714167</v>
      </c>
      <c r="BE507" s="217">
        <f ca="1">BD507-(DCF!$J$48-DCF!$J$51)</f>
        <v>15260.713441714168</v>
      </c>
      <c r="BF507" s="220">
        <f ca="1">BE507/DCF!$J$55</f>
        <v>615.85565228690507</v>
      </c>
    </row>
    <row r="508" spans="1:58" ht="15" customHeight="1">
      <c r="A508">
        <v>482</v>
      </c>
      <c r="B508" s="215">
        <f t="shared" ca="1" si="98"/>
        <v>0.27272215735228855</v>
      </c>
      <c r="C508" s="216">
        <f t="shared" ca="1" si="99"/>
        <v>0.36927100979652366</v>
      </c>
      <c r="D508" s="215">
        <f t="shared" ca="1" si="100"/>
        <v>0.79292735850145535</v>
      </c>
      <c r="E508" s="216">
        <f t="shared" ca="1" si="101"/>
        <v>0.67822939731965515</v>
      </c>
      <c r="F508" s="217">
        <f ca="1">DCF!$H$7*(1+('A1'!F14+$C508*('A1'!F12-'A1'!F14)))</f>
        <v>6227.4680831105088</v>
      </c>
      <c r="G508" s="217">
        <f ca="1">F508*(1+('A1'!G14+$C508*('A1'!G12-'A1'!G14)))</f>
        <v>6946.059682226015</v>
      </c>
      <c r="H508" s="217">
        <f ca="1">G508*(1+('A1'!H14+$C508*('A1'!H12-'A1'!H14)))</f>
        <v>7626.8098678224424</v>
      </c>
      <c r="I508" s="217">
        <f ca="1">H508*(1+('A1'!I14+$C508*('A1'!I12-'A1'!I14)))</f>
        <v>8261.6227415410831</v>
      </c>
      <c r="J508" s="217">
        <f ca="1">I508*(1+('A1'!J14+$C508*('A1'!J12-'A1'!J14)))</f>
        <v>8888.2583226810129</v>
      </c>
      <c r="K508" s="216">
        <f ca="1">'A1'!F21+$C508*('A1'!F19-'A1'!F21)</f>
        <v>0.35969009446119121</v>
      </c>
      <c r="L508" s="216">
        <f ca="1">'A1'!G21+$C508*('A1'!G19-'A1'!G21)</f>
        <v>0.35730467426526075</v>
      </c>
      <c r="M508" s="216">
        <f ca="1">'A1'!H21+$C508*('A1'!H19-'A1'!H21)</f>
        <v>0.34861196416729551</v>
      </c>
      <c r="N508" s="216">
        <f ca="1">'A1'!I21+$C508*('A1'!I19-'A1'!I21)</f>
        <v>0.3436119641672955</v>
      </c>
      <c r="O508" s="216">
        <f ca="1">'A1'!J21+$C508*('A1'!J19-'A1'!J21)</f>
        <v>0.3386119641672955</v>
      </c>
      <c r="P508" s="216">
        <f ca="1">'A1'!F28+$C508*('A1'!F26-'A1'!F28)</f>
        <v>0.45076822475508693</v>
      </c>
      <c r="Q508" s="216">
        <f ca="1">'A1'!G28+$C508*('A1'!G26-'A1'!G28)</f>
        <v>0.44838280455915647</v>
      </c>
      <c r="R508" s="216">
        <f ca="1">'A1'!H28+$C508*('A1'!H26-'A1'!H28)</f>
        <v>0.44284373941220861</v>
      </c>
      <c r="S508" s="216">
        <f ca="1">'A1'!I28+$C508*('A1'!I26-'A1'!I28)</f>
        <v>0.440997384363226</v>
      </c>
      <c r="T508" s="216">
        <f ca="1">'A1'!J28+$C508*('A1'!J26-'A1'!J28)</f>
        <v>0.43915102931424338</v>
      </c>
      <c r="U508" s="217">
        <f t="shared" ca="1" si="102"/>
        <v>1180.3647674997487</v>
      </c>
      <c r="V508" s="217">
        <f t="shared" ca="1" si="103"/>
        <v>1349.706369089404</v>
      </c>
      <c r="W508" s="217">
        <f t="shared" ca="1" si="104"/>
        <v>1590.5276978179261</v>
      </c>
      <c r="X508" s="217">
        <f t="shared" ca="1" si="105"/>
        <v>1779.4763044955932</v>
      </c>
      <c r="Y508" s="217">
        <f t="shared" ca="1" si="106"/>
        <v>1975.299922795426</v>
      </c>
      <c r="Z508" s="217">
        <f ca="1">F508*('A1'!F35+$C508*('A1'!F33-'A1'!F35))</f>
        <v>362.14996784900131</v>
      </c>
      <c r="AA508" s="217">
        <f ca="1">G508*('A1'!G35+$C508*('A1'!G33-'A1'!G35))</f>
        <v>405.00591556838771</v>
      </c>
      <c r="AB508" s="217">
        <f ca="1">H508*('A1'!H35+$C508*('A1'!H33-'A1'!H35))</f>
        <v>426.62863447376083</v>
      </c>
      <c r="AC508" s="217">
        <f ca="1">I508*('A1'!I35+$C508*('A1'!I33-'A1'!I35))</f>
        <v>442.56478574146121</v>
      </c>
      <c r="AD508" s="217">
        <f ca="1">J508*('A1'!J35+$C508*('A1'!J33-'A1'!J35))</f>
        <v>458.35635255635145</v>
      </c>
      <c r="AE508" s="217">
        <f ca="1">F508*('A1'!F43+$C508*('A1'!F41-'A1'!F43))</f>
        <v>639.02902059163921</v>
      </c>
      <c r="AF508" s="217">
        <f ca="1">G508*('A1'!G43+$C508*('A1'!G41-'A1'!G43))</f>
        <v>709.02261690230353</v>
      </c>
      <c r="AG508" s="217">
        <f ca="1">H508*('A1'!H43+$C508*('A1'!H41-'A1'!H43))</f>
        <v>702.24244377176547</v>
      </c>
      <c r="AH508" s="217">
        <f ca="1">I508*('A1'!I43+$C508*('A1'!I41-'A1'!I43))</f>
        <v>678.07693841496496</v>
      </c>
      <c r="AI508" s="217">
        <f ca="1">J508*('A1'!J43+$C508*('A1'!J41-'A1'!J43))</f>
        <v>685.06708462608412</v>
      </c>
      <c r="AJ508" s="217">
        <f ca="1">(U508-Z508)*DCF!$H$40</f>
        <v>198.00798151548088</v>
      </c>
      <c r="AK508" s="217">
        <f ca="1">(V508-AA508)*DCF!$H$40</f>
        <v>228.61750975208594</v>
      </c>
      <c r="AL508" s="217">
        <f ca="1">(W508-AB508)*DCF!$H$40</f>
        <v>281.663573329288</v>
      </c>
      <c r="AM508" s="217">
        <f ca="1">(X508-AC508)*DCF!$H$40</f>
        <v>323.53258753849991</v>
      </c>
      <c r="AN508" s="217">
        <f ca="1">(Y508-AD508)*DCF!$H$40</f>
        <v>367.10034399785604</v>
      </c>
      <c r="AO508" s="217">
        <f ca="1">(F508-DCF!$H$7)*DCF!$H$41</f>
        <v>285.9867860199198</v>
      </c>
      <c r="AP508" s="217">
        <f ca="1">(G508-F508)*DCF!$H$41</f>
        <v>238.45556430493676</v>
      </c>
      <c r="AQ508" s="217">
        <f ca="1">(H508-G508)*DCF!$H$41</f>
        <v>225.89836822040814</v>
      </c>
      <c r="AR508" s="217">
        <f ca="1">(I508-H508)*DCF!$H$41</f>
        <v>210.65465031450378</v>
      </c>
      <c r="AS508" s="217">
        <f ca="1">(J508-I508)*DCF!$H$41</f>
        <v>207.94111884719581</v>
      </c>
      <c r="AT508" s="217">
        <f ca="1">(U508-Z508)*(1-DCF!$H$40)+Z508-AE508-AO508</f>
        <v>57.34097937270883</v>
      </c>
      <c r="AU508" s="217">
        <f ca="1">(V508-AA508)*(1-DCF!$H$40)+AA508-AF508-AP508</f>
        <v>173.61067813007784</v>
      </c>
      <c r="AV508" s="217">
        <f ca="1">(W508-AB508)*(1-DCF!$H$40)+AB508-AG508-AQ508</f>
        <v>380.72331249646442</v>
      </c>
      <c r="AW508" s="217">
        <f ca="1">(X508-AC508)*(1-DCF!$H$40)+AC508-AH508-AR508</f>
        <v>567.21212822762459</v>
      </c>
      <c r="AX508" s="217">
        <f ca="1">(Y508-AD508)*(1-DCF!$H$40)+AD508-AI508-AS508</f>
        <v>715.19137532429022</v>
      </c>
      <c r="AY508" s="218">
        <f t="shared" ca="1" si="107"/>
        <v>0.1060645879463931</v>
      </c>
      <c r="AZ508" s="219">
        <f t="shared" ca="1" si="108"/>
        <v>12.712917589278621</v>
      </c>
      <c r="BA508" s="217">
        <f ca="1">SUMPRODUCT(AT508:AX508,(1+$AY508)^(-{1,2,3,4,5}))</f>
        <v>1286.1390383905893</v>
      </c>
      <c r="BB508" s="217">
        <f t="shared" ca="1" si="109"/>
        <v>25111.825132606675</v>
      </c>
      <c r="BC508" s="217">
        <f t="shared" ca="1" si="110"/>
        <v>15169.659691758536</v>
      </c>
      <c r="BD508" s="217">
        <f t="shared" ca="1" si="111"/>
        <v>16455.798730149127</v>
      </c>
      <c r="BE508" s="217">
        <f ca="1">BD508-(DCF!$J$48-DCF!$J$51)</f>
        <v>15893.658730149127</v>
      </c>
      <c r="BF508" s="220">
        <f ca="1">BE508/DCF!$J$55</f>
        <v>641.39855596305529</v>
      </c>
    </row>
    <row r="509" spans="1:58" ht="15" customHeight="1">
      <c r="A509">
        <v>483</v>
      </c>
      <c r="B509" s="215">
        <f t="shared" ca="1" si="98"/>
        <v>4.5027332310902946E-2</v>
      </c>
      <c r="C509" s="216">
        <f t="shared" ca="1" si="99"/>
        <v>0.15004554693642685</v>
      </c>
      <c r="D509" s="215">
        <f t="shared" ca="1" si="100"/>
        <v>0.92950410091289792</v>
      </c>
      <c r="E509" s="216">
        <f t="shared" ca="1" si="101"/>
        <v>0.81225562713212673</v>
      </c>
      <c r="F509" s="217">
        <f ca="1">DCF!$H$7*(1+('A1'!F14+$C509*('A1'!F12-'A1'!F14)))</f>
        <v>6098.0767427310375</v>
      </c>
      <c r="G509" s="217">
        <f ca="1">F509*(1+('A1'!G14+$C509*('A1'!G12-'A1'!G14)))</f>
        <v>6601.2097363134071</v>
      </c>
      <c r="H509" s="217">
        <f ca="1">G509*(1+('A1'!H14+$C509*('A1'!H12-'A1'!H14)))</f>
        <v>7060.0328994216152</v>
      </c>
      <c r="I509" s="217">
        <f ca="1">H509*(1+('A1'!I14+$C509*('A1'!I12-'A1'!I14)))</f>
        <v>7508.3739291931552</v>
      </c>
      <c r="J509" s="217">
        <f ca="1">I509*(1+('A1'!J14+$C509*('A1'!J12-'A1'!J14)))</f>
        <v>7962.6544907494417</v>
      </c>
      <c r="K509" s="216">
        <f ca="1">'A1'!F21+$C509*('A1'!F19-'A1'!F21)</f>
        <v>0.37174749491849651</v>
      </c>
      <c r="L509" s="216">
        <f ca="1">'A1'!G21+$C509*('A1'!G19-'A1'!G21)</f>
        <v>0.37374658397976801</v>
      </c>
      <c r="M509" s="216">
        <f ca="1">'A1'!H21+$C509*('A1'!H19-'A1'!H21)</f>
        <v>0.36724612851040372</v>
      </c>
      <c r="N509" s="216">
        <f ca="1">'A1'!I21+$C509*('A1'!I19-'A1'!I21)</f>
        <v>0.36224612851040372</v>
      </c>
      <c r="O509" s="216">
        <f ca="1">'A1'!J21+$C509*('A1'!J19-'A1'!J21)</f>
        <v>0.35724612851040372</v>
      </c>
      <c r="P509" s="216">
        <f ca="1">'A1'!F28+$C509*('A1'!F26-'A1'!F28)</f>
        <v>0.45624886132658937</v>
      </c>
      <c r="Q509" s="216">
        <f ca="1">'A1'!G28+$C509*('A1'!G26-'A1'!G28)</f>
        <v>0.45824795038786081</v>
      </c>
      <c r="R509" s="216">
        <f ca="1">'A1'!H28+$C509*('A1'!H26-'A1'!H28)</f>
        <v>0.45599726718381439</v>
      </c>
      <c r="S509" s="216">
        <f ca="1">'A1'!I28+$C509*('A1'!I26-'A1'!I28)</f>
        <v>0.45524703944913225</v>
      </c>
      <c r="T509" s="216">
        <f ca="1">'A1'!J28+$C509*('A1'!J26-'A1'!J28)</f>
        <v>0.45449681171445017</v>
      </c>
      <c r="U509" s="217">
        <f t="shared" ca="1" si="102"/>
        <v>1048.8914196468368</v>
      </c>
      <c r="V509" s="217">
        <f t="shared" ca="1" si="103"/>
        <v>1109.0393154862761</v>
      </c>
      <c r="W509" s="217">
        <f t="shared" ca="1" si="104"/>
        <v>1247.9074415888683</v>
      </c>
      <c r="X509" s="217">
        <f t="shared" ca="1" si="105"/>
        <v>1370.3295395922542</v>
      </c>
      <c r="Y509" s="217">
        <f t="shared" ca="1" si="106"/>
        <v>1499.0259224338533</v>
      </c>
      <c r="Z509" s="217">
        <f ca="1">F509*('A1'!F35+$C509*('A1'!F33-'A1'!F35))</f>
        <v>361.3096582632453</v>
      </c>
      <c r="AA509" s="217">
        <f ca="1">G509*('A1'!G35+$C509*('A1'!G33-'A1'!G35))</f>
        <v>399.37018239815916</v>
      </c>
      <c r="AB509" s="217">
        <f ca="1">H509*('A1'!H35+$C509*('A1'!H33-'A1'!H35))</f>
        <v>411.94938248968515</v>
      </c>
      <c r="AC509" s="217">
        <f ca="1">I509*('A1'!I35+$C509*('A1'!I33-'A1'!I35))</f>
        <v>421.96651101949504</v>
      </c>
      <c r="AD509" s="217">
        <f ca="1">J509*('A1'!J35+$C509*('A1'!J33-'A1'!J35))</f>
        <v>431.57152130440517</v>
      </c>
      <c r="AE509" s="217">
        <f ca="1">F509*('A1'!F43+$C509*('A1'!F41-'A1'!F43))</f>
        <v>652.48865649794652</v>
      </c>
      <c r="AF509" s="217">
        <f ca="1">G509*('A1'!G43+$C509*('A1'!G41-'A1'!G43))</f>
        <v>724.47224528958941</v>
      </c>
      <c r="AG509" s="217">
        <f ca="1">H509*('A1'!H43+$C509*('A1'!H41-'A1'!H43))</f>
        <v>704.22702701686865</v>
      </c>
      <c r="AH509" s="217">
        <f ca="1">I509*('A1'!I43+$C509*('A1'!I41-'A1'!I43))</f>
        <v>673.86459072503487</v>
      </c>
      <c r="AI509" s="217">
        <f ca="1">J509*('A1'!J43+$C509*('A1'!J41-'A1'!J43))</f>
        <v>674.82227448288938</v>
      </c>
      <c r="AJ509" s="217">
        <f ca="1">(U509-Z509)*DCF!$H$40</f>
        <v>166.39478625482914</v>
      </c>
      <c r="AK509" s="217">
        <f ca="1">(V509-AA509)*DCF!$H$40</f>
        <v>171.73993020732431</v>
      </c>
      <c r="AL509" s="217">
        <f ca="1">(W509-AB509)*DCF!$H$40</f>
        <v>202.30185030200232</v>
      </c>
      <c r="AM509" s="217">
        <f ca="1">(X509-AC509)*DCF!$H$40</f>
        <v>229.50385291460768</v>
      </c>
      <c r="AN509" s="217">
        <f ca="1">(Y509-AD509)*DCF!$H$40</f>
        <v>258.32396507332646</v>
      </c>
      <c r="AO509" s="217">
        <f ca="1">(F509-DCF!$H$7)*DCF!$H$41</f>
        <v>243.04990069543729</v>
      </c>
      <c r="AP509" s="217">
        <f ca="1">(G509-F509)*DCF!$H$41</f>
        <v>166.9583419188169</v>
      </c>
      <c r="AQ509" s="217">
        <f ca="1">(H509-G509)*DCF!$H$41</f>
        <v>152.25468320226972</v>
      </c>
      <c r="AR509" s="217">
        <f ca="1">(I509-H509)*DCF!$H$41</f>
        <v>148.77631938199772</v>
      </c>
      <c r="AS509" s="217">
        <f ca="1">(J509-I509)*DCF!$H$41</f>
        <v>150.74727813684839</v>
      </c>
      <c r="AT509" s="217">
        <f ca="1">(U509-Z509)*(1-DCF!$H$40)+Z509-AE509-AO509</f>
        <v>-13.041923801376157</v>
      </c>
      <c r="AU509" s="217">
        <f ca="1">(V509-AA509)*(1-DCF!$H$40)+AA509-AF509-AP509</f>
        <v>45.868798070545523</v>
      </c>
      <c r="AV509" s="217">
        <f ca="1">(W509-AB509)*(1-DCF!$H$40)+AB509-AG509-AQ509</f>
        <v>189.12388106772764</v>
      </c>
      <c r="AW509" s="217">
        <f ca="1">(X509-AC509)*(1-DCF!$H$40)+AC509-AH509-AR509</f>
        <v>318.18477657061385</v>
      </c>
      <c r="AX509" s="217">
        <f ca="1">(Y509-AD509)*(1-DCF!$H$40)+AD509-AI509-AS509</f>
        <v>415.13240474078907</v>
      </c>
      <c r="AY509" s="218">
        <f t="shared" ca="1" si="107"/>
        <v>0.10874511254264253</v>
      </c>
      <c r="AZ509" s="219">
        <f t="shared" ca="1" si="108"/>
        <v>13.249022508528506</v>
      </c>
      <c r="BA509" s="217">
        <f ca="1">SUMPRODUCT(AT509:AX509,(1+$AY509)^(-{1,2,3,4,5}))</f>
        <v>622.61239052001201</v>
      </c>
      <c r="BB509" s="217">
        <f t="shared" ca="1" si="109"/>
        <v>19860.62818719383</v>
      </c>
      <c r="BC509" s="217">
        <f t="shared" ca="1" si="110"/>
        <v>11853.166607280285</v>
      </c>
      <c r="BD509" s="217">
        <f t="shared" ca="1" si="111"/>
        <v>12475.778997800298</v>
      </c>
      <c r="BE509" s="217">
        <f ca="1">BD509-(DCF!$J$48-DCF!$J$51)</f>
        <v>11913.638997800299</v>
      </c>
      <c r="BF509" s="220">
        <f ca="1">BE509/DCF!$J$55</f>
        <v>480.78236604886223</v>
      </c>
    </row>
    <row r="510" spans="1:58" ht="15" customHeight="1">
      <c r="A510">
        <v>484</v>
      </c>
      <c r="B510" s="215">
        <f t="shared" ca="1" si="98"/>
        <v>0.76890949126616526</v>
      </c>
      <c r="C510" s="216">
        <f t="shared" ca="1" si="99"/>
        <v>0.66008051781794363</v>
      </c>
      <c r="D510" s="215">
        <f t="shared" ca="1" si="100"/>
        <v>0.93375708859357487</v>
      </c>
      <c r="E510" s="216">
        <f t="shared" ca="1" si="101"/>
        <v>0.81800698996056864</v>
      </c>
      <c r="F510" s="217">
        <f ca="1">DCF!$H$7*(1+('A1'!F14+$C510*('A1'!F12-'A1'!F14)))</f>
        <v>6399.1097872587143</v>
      </c>
      <c r="G510" s="217">
        <f ca="1">F510*(1+('A1'!G14+$C510*('A1'!G12-'A1'!G14)))</f>
        <v>7416.6455297863777</v>
      </c>
      <c r="H510" s="217">
        <f ca="1">G510*(1+('A1'!H14+$C510*('A1'!H12-'A1'!H14)))</f>
        <v>8423.9036251062553</v>
      </c>
      <c r="I510" s="217">
        <f ca="1">H510*(1+('A1'!I14+$C510*('A1'!I12-'A1'!I14)))</f>
        <v>9345.5397263833402</v>
      </c>
      <c r="J510" s="217">
        <f ca="1">I510*(1+('A1'!J14+$C510*('A1'!J12-'A1'!J14)))</f>
        <v>10244.633321834057</v>
      </c>
      <c r="K510" s="216">
        <f ca="1">'A1'!F21+$C510*('A1'!F19-'A1'!F21)</f>
        <v>0.34369557152001312</v>
      </c>
      <c r="L510" s="216">
        <f ca="1">'A1'!G21+$C510*('A1'!G19-'A1'!G21)</f>
        <v>0.33549396116365421</v>
      </c>
      <c r="M510" s="216">
        <f ca="1">'A1'!H21+$C510*('A1'!H19-'A1'!H21)</f>
        <v>0.3238931559854748</v>
      </c>
      <c r="N510" s="216">
        <f ca="1">'A1'!I21+$C510*('A1'!I19-'A1'!I21)</f>
        <v>0.3188931559854748</v>
      </c>
      <c r="O510" s="216">
        <f ca="1">'A1'!J21+$C510*('A1'!J19-'A1'!J21)</f>
        <v>0.31389315598547479</v>
      </c>
      <c r="P510" s="216">
        <f ca="1">'A1'!F28+$C510*('A1'!F26-'A1'!F28)</f>
        <v>0.4434979870545514</v>
      </c>
      <c r="Q510" s="216">
        <f ca="1">'A1'!G28+$C510*('A1'!G26-'A1'!G28)</f>
        <v>0.43529637669819254</v>
      </c>
      <c r="R510" s="216">
        <f ca="1">'A1'!H28+$C510*('A1'!H26-'A1'!H28)</f>
        <v>0.42539516893092338</v>
      </c>
      <c r="S510" s="216">
        <f ca="1">'A1'!I28+$C510*('A1'!I26-'A1'!I28)</f>
        <v>0.42209476634183368</v>
      </c>
      <c r="T510" s="216">
        <f ca="1">'A1'!J28+$C510*('A1'!J26-'A1'!J28)</f>
        <v>0.41879436375274398</v>
      </c>
      <c r="U510" s="217">
        <f t="shared" ca="1" si="102"/>
        <v>1361.7717821172021</v>
      </c>
      <c r="V510" s="217">
        <f t="shared" ca="1" si="103"/>
        <v>1699.9668160807798</v>
      </c>
      <c r="W510" s="217">
        <f t="shared" ca="1" si="104"/>
        <v>2111.9709885932152</v>
      </c>
      <c r="X510" s="217">
        <f t="shared" ca="1" si="105"/>
        <v>2420.6076615032252</v>
      </c>
      <c r="Y510" s="217">
        <f t="shared" ca="1" si="106"/>
        <v>2738.5183426319531</v>
      </c>
      <c r="Z510" s="217">
        <f ca="1">F510*('A1'!F35+$C510*('A1'!F33-'A1'!F35))</f>
        <v>362.82694872578486</v>
      </c>
      <c r="AA510" s="217">
        <f ca="1">G510*('A1'!G35+$C510*('A1'!G33-'A1'!G35))</f>
        <v>410.87619062902013</v>
      </c>
      <c r="AB510" s="217">
        <f ca="1">H510*('A1'!H35+$C510*('A1'!H33-'A1'!H35))</f>
        <v>444.26921617038084</v>
      </c>
      <c r="AC510" s="217">
        <f ca="1">I510*('A1'!I35+$C510*('A1'!I33-'A1'!I35))</f>
        <v>468.01559970768238</v>
      </c>
      <c r="AD510" s="217">
        <f ca="1">J510*('A1'!J35+$C510*('A1'!J33-'A1'!J35))</f>
        <v>492.55207160753292</v>
      </c>
      <c r="AE510" s="217">
        <f ca="1">F510*('A1'!F43+$C510*('A1'!F41-'A1'!F43))</f>
        <v>619.42352255950652</v>
      </c>
      <c r="AF510" s="217">
        <f ca="1">G510*('A1'!G43+$C510*('A1'!G41-'A1'!G43))</f>
        <v>681.56882316335987</v>
      </c>
      <c r="AG510" s="217">
        <f ca="1">H510*('A1'!H43+$C510*('A1'!H41-'A1'!H43))</f>
        <v>689.89396729435623</v>
      </c>
      <c r="AH510" s="217">
        <f ca="1">I510*('A1'!I43+$C510*('A1'!I41-'A1'!I43))</f>
        <v>671.91796944064265</v>
      </c>
      <c r="AI510" s="217">
        <f ca="1">J510*('A1'!J43+$C510*('A1'!J41-'A1'!J43))</f>
        <v>685.33709858747375</v>
      </c>
      <c r="AJ510" s="217">
        <f ca="1">(U510-Z510)*DCF!$H$40</f>
        <v>241.74464968072294</v>
      </c>
      <c r="AK510" s="217">
        <f ca="1">(V510-AA510)*DCF!$H$40</f>
        <v>311.95993135932582</v>
      </c>
      <c r="AL510" s="217">
        <f ca="1">(W510-AB510)*DCF!$H$40</f>
        <v>403.58382892632591</v>
      </c>
      <c r="AM510" s="217">
        <f ca="1">(X510-AC510)*DCF!$H$40</f>
        <v>472.52727895452136</v>
      </c>
      <c r="AN510" s="217">
        <f ca="1">(Y510-AD510)*DCF!$H$40</f>
        <v>543.52383758790961</v>
      </c>
      <c r="AO510" s="217">
        <f ca="1">(F510-DCF!$H$7)*DCF!$H$41</f>
        <v>342.94392199437254</v>
      </c>
      <c r="AP510" s="217">
        <f ca="1">(G510-F510)*DCF!$H$41</f>
        <v>337.65641009932739</v>
      </c>
      <c r="AQ510" s="217">
        <f ca="1">(H510-G510)*DCF!$H$41</f>
        <v>334.2459024233732</v>
      </c>
      <c r="AR510" s="217">
        <f ca="1">(I510-H510)*DCF!$H$41</f>
        <v>305.83332296722756</v>
      </c>
      <c r="AS510" s="217">
        <f ca="1">(J510-I510)*DCF!$H$41</f>
        <v>298.35287655748613</v>
      </c>
      <c r="AT510" s="217">
        <f ca="1">(U510-Z510)*(1-DCF!$H$40)+Z510-AE510-AO510</f>
        <v>157.65968788259988</v>
      </c>
      <c r="AU510" s="217">
        <f ca="1">(V510-AA510)*(1-DCF!$H$40)+AA510-AF510-AP510</f>
        <v>368.78165145876659</v>
      </c>
      <c r="AV510" s="217">
        <f ca="1">(W510-AB510)*(1-DCF!$H$40)+AB510-AG510-AQ510</f>
        <v>684.24728994915995</v>
      </c>
      <c r="AW510" s="217">
        <f ca="1">(X510-AC510)*(1-DCF!$H$40)+AC510-AH510-AR510</f>
        <v>970.32909014083361</v>
      </c>
      <c r="AX510" s="217">
        <f ca="1">(Y510-AD510)*(1-DCF!$H$40)+AD510-AI510-AS510</f>
        <v>1211.3045298990835</v>
      </c>
      <c r="AY510" s="218">
        <f t="shared" ca="1" si="107"/>
        <v>0.10886013979921137</v>
      </c>
      <c r="AZ510" s="219">
        <f t="shared" ca="1" si="108"/>
        <v>13.272027959842275</v>
      </c>
      <c r="BA510" s="217">
        <f ca="1">SUMPRODUCT(AT510:AX510,(1+$AY510)^(-{1,2,3,4,5}))</f>
        <v>2308.3398379357172</v>
      </c>
      <c r="BB510" s="217">
        <f t="shared" ca="1" si="109"/>
        <v>36345.692011952211</v>
      </c>
      <c r="BC510" s="217">
        <f t="shared" ca="1" si="110"/>
        <v>21680.489392047763</v>
      </c>
      <c r="BD510" s="217">
        <f t="shared" ca="1" si="111"/>
        <v>23988.829229983479</v>
      </c>
      <c r="BE510" s="217">
        <f ca="1">BD510-(DCF!$J$48-DCF!$J$51)</f>
        <v>23426.68922998348</v>
      </c>
      <c r="BF510" s="220">
        <f ca="1">BE510/DCF!$J$55</f>
        <v>945.39872147900826</v>
      </c>
    </row>
    <row r="511" spans="1:58" ht="15" customHeight="1">
      <c r="A511">
        <v>485</v>
      </c>
      <c r="B511" s="215">
        <f t="shared" ca="1" si="98"/>
        <v>0.56339952246045855</v>
      </c>
      <c r="C511" s="216">
        <f t="shared" ca="1" si="99"/>
        <v>0.53277388903254697</v>
      </c>
      <c r="D511" s="215">
        <f t="shared" ca="1" si="100"/>
        <v>0.92144139564396621</v>
      </c>
      <c r="E511" s="216">
        <f t="shared" ca="1" si="101"/>
        <v>0.80180993420956514</v>
      </c>
      <c r="F511" s="217">
        <f ca="1">DCF!$H$7*(1+('A1'!F14+$C511*('A1'!F12-'A1'!F14)))</f>
        <v>6323.9708178943465</v>
      </c>
      <c r="G511" s="217">
        <f ca="1">F511*(1+('A1'!G14+$C511*('A1'!G12-'A1'!G14)))</f>
        <v>7208.7960459846936</v>
      </c>
      <c r="H511" s="217">
        <f ca="1">G511*(1+('A1'!H14+$C511*('A1'!H12-'A1'!H14)))</f>
        <v>8068.5214278899512</v>
      </c>
      <c r="I511" s="217">
        <f ca="1">H511*(1+('A1'!I14+$C511*('A1'!I12-'A1'!I14)))</f>
        <v>8858.8302778735924</v>
      </c>
      <c r="J511" s="217">
        <f ca="1">I511*(1+('A1'!J14+$C511*('A1'!J12-'A1'!J14)))</f>
        <v>9632.1545339268105</v>
      </c>
      <c r="K511" s="216">
        <f ca="1">'A1'!F21+$C511*('A1'!F19-'A1'!F21)</f>
        <v>0.35069743610320991</v>
      </c>
      <c r="L511" s="216">
        <f ca="1">'A1'!G21+$C511*('A1'!G19-'A1'!G21)</f>
        <v>0.34504195832255896</v>
      </c>
      <c r="M511" s="216">
        <f ca="1">'A1'!H21+$C511*('A1'!H19-'A1'!H21)</f>
        <v>0.33471421943223351</v>
      </c>
      <c r="N511" s="216">
        <f ca="1">'A1'!I21+$C511*('A1'!I19-'A1'!I21)</f>
        <v>0.3297142194322335</v>
      </c>
      <c r="O511" s="216">
        <f ca="1">'A1'!J21+$C511*('A1'!J19-'A1'!J21)</f>
        <v>0.3247142194322335</v>
      </c>
      <c r="P511" s="216">
        <f ca="1">'A1'!F28+$C511*('A1'!F26-'A1'!F28)</f>
        <v>0.44668065277418634</v>
      </c>
      <c r="Q511" s="216">
        <f ca="1">'A1'!G28+$C511*('A1'!G26-'A1'!G28)</f>
        <v>0.44102517499353538</v>
      </c>
      <c r="R511" s="216">
        <f ca="1">'A1'!H28+$C511*('A1'!H26-'A1'!H28)</f>
        <v>0.43303356665804721</v>
      </c>
      <c r="S511" s="216">
        <f ca="1">'A1'!I28+$C511*('A1'!I26-'A1'!I28)</f>
        <v>0.43036969721288448</v>
      </c>
      <c r="T511" s="216">
        <f ca="1">'A1'!J28+$C511*('A1'!J26-'A1'!J28)</f>
        <v>0.4277058277677217</v>
      </c>
      <c r="U511" s="217">
        <f t="shared" ca="1" si="102"/>
        <v>1281.375053005328</v>
      </c>
      <c r="V511" s="217">
        <f t="shared" ca="1" si="103"/>
        <v>1542.1984034571092</v>
      </c>
      <c r="W511" s="217">
        <f t="shared" ca="1" si="104"/>
        <v>1873.931964605451</v>
      </c>
      <c r="X511" s="217">
        <f t="shared" ca="1" si="105"/>
        <v>2125.3758633730731</v>
      </c>
      <c r="Y511" s="217">
        <f t="shared" ca="1" si="106"/>
        <v>2384.7283648723378</v>
      </c>
      <c r="Z511" s="217">
        <f ca="1">F511*('A1'!F35+$C511*('A1'!F33-'A1'!F35))</f>
        <v>362.59201643977127</v>
      </c>
      <c r="AA511" s="217">
        <f ca="1">G511*('A1'!G35+$C511*('A1'!G33-'A1'!G35))</f>
        <v>408.53877180443385</v>
      </c>
      <c r="AB511" s="217">
        <f ca="1">H511*('A1'!H35+$C511*('A1'!H33-'A1'!H35))</f>
        <v>436.82561273472402</v>
      </c>
      <c r="AC511" s="217">
        <f ca="1">I511*('A1'!I35+$C511*('A1'!I33-'A1'!I35))</f>
        <v>457.17511460360447</v>
      </c>
      <c r="AD511" s="217">
        <f ca="1">J511*('A1'!J35+$C511*('A1'!J33-'A1'!J35))</f>
        <v>477.81952873026938</v>
      </c>
      <c r="AE511" s="217">
        <f ca="1">F511*('A1'!F43+$C511*('A1'!F41-'A1'!F43))</f>
        <v>628.25185943281997</v>
      </c>
      <c r="AF511" s="217">
        <f ca="1">G511*('A1'!G43+$C511*('A1'!G41-'A1'!G43))</f>
        <v>694.58850462507985</v>
      </c>
      <c r="AG511" s="217">
        <f ca="1">H511*('A1'!H43+$C511*('A1'!H41-'A1'!H43))</f>
        <v>696.74033603266707</v>
      </c>
      <c r="AH511" s="217">
        <f ca="1">I511*('A1'!I43+$C511*('A1'!I41-'A1'!I43))</f>
        <v>676.39750531822153</v>
      </c>
      <c r="AI511" s="217">
        <f ca="1">J511*('A1'!J43+$C511*('A1'!J41-'A1'!J43))</f>
        <v>687.28229297531971</v>
      </c>
      <c r="AJ511" s="217">
        <f ca="1">(U511-Z511)*DCF!$H$40</f>
        <v>222.34549484886475</v>
      </c>
      <c r="AK511" s="217">
        <f ca="1">(V511-AA511)*DCF!$H$40</f>
        <v>274.34563085994739</v>
      </c>
      <c r="AL511" s="217">
        <f ca="1">(W511-AB511)*DCF!$H$40</f>
        <v>347.77973715271588</v>
      </c>
      <c r="AM511" s="217">
        <f ca="1">(X511-AC511)*DCF!$H$40</f>
        <v>403.70458120221139</v>
      </c>
      <c r="AN511" s="217">
        <f ca="1">(Y511-AD511)*DCF!$H$40</f>
        <v>461.47193834638051</v>
      </c>
      <c r="AO511" s="217">
        <f ca="1">(F511-DCF!$H$7)*DCF!$H$41</f>
        <v>318.01000213902557</v>
      </c>
      <c r="AP511" s="217">
        <f ca="1">(G511-F511)*DCF!$H$41</f>
        <v>293.61809870200472</v>
      </c>
      <c r="AQ511" s="217">
        <f ca="1">(H511-G511)*DCF!$H$41</f>
        <v>285.28903112954822</v>
      </c>
      <c r="AR511" s="217">
        <f ca="1">(I511-H511)*DCF!$H$41</f>
        <v>262.25403000813935</v>
      </c>
      <c r="AS511" s="217">
        <f ca="1">(J511-I511)*DCF!$H$41</f>
        <v>256.61790660347611</v>
      </c>
      <c r="AT511" s="217">
        <f ca="1">(U511-Z511)*(1-DCF!$H$40)+Z511-AE511-AO511</f>
        <v>112.76769658461774</v>
      </c>
      <c r="AU511" s="217">
        <f ca="1">(V511-AA511)*(1-DCF!$H$40)+AA511-AF511-AP511</f>
        <v>279.64616927007711</v>
      </c>
      <c r="AV511" s="217">
        <f ca="1">(W511-AB511)*(1-DCF!$H$40)+AB511-AG511-AQ511</f>
        <v>544.12286029051984</v>
      </c>
      <c r="AW511" s="217">
        <f ca="1">(X511-AC511)*(1-DCF!$H$40)+AC511-AH511-AR511</f>
        <v>783.01974684450101</v>
      </c>
      <c r="AX511" s="217">
        <f ca="1">(Y511-AD511)*(1-DCF!$H$40)+AD511-AI511-AS511</f>
        <v>979.35622694716153</v>
      </c>
      <c r="AY511" s="218">
        <f t="shared" ca="1" si="107"/>
        <v>0.1085361986841913</v>
      </c>
      <c r="AZ511" s="219">
        <f t="shared" ca="1" si="108"/>
        <v>13.207239736838261</v>
      </c>
      <c r="BA511" s="217">
        <f ca="1">SUMPRODUCT(AT511:AX511,(1+$AY511)^(-{1,2,3,4,5}))</f>
        <v>1832.3065988186324</v>
      </c>
      <c r="BB511" s="217">
        <f t="shared" ca="1" si="109"/>
        <v>31495.679222107272</v>
      </c>
      <c r="BC511" s="217">
        <f t="shared" ca="1" si="110"/>
        <v>18814.885592707735</v>
      </c>
      <c r="BD511" s="217">
        <f t="shared" ca="1" si="111"/>
        <v>20647.192191526367</v>
      </c>
      <c r="BE511" s="217">
        <f ca="1">BD511-(DCF!$J$48-DCF!$J$51)</f>
        <v>20085.052191526367</v>
      </c>
      <c r="BF511" s="220">
        <f ca="1">BE511/DCF!$J$55</f>
        <v>810.54486514488883</v>
      </c>
    </row>
    <row r="512" spans="1:58" ht="15" customHeight="1">
      <c r="A512">
        <v>486</v>
      </c>
      <c r="B512" s="215">
        <f t="shared" ca="1" si="98"/>
        <v>0.7982387227587443</v>
      </c>
      <c r="C512" s="216">
        <f t="shared" ca="1" si="99"/>
        <v>0.68238287416981458</v>
      </c>
      <c r="D512" s="215">
        <f t="shared" ca="1" si="100"/>
        <v>0.16439063839433443</v>
      </c>
      <c r="E512" s="216">
        <f t="shared" ca="1" si="101"/>
        <v>0.28669726053307032</v>
      </c>
      <c r="F512" s="217">
        <f ca="1">DCF!$H$7*(1+('A1'!F14+$C512*('A1'!F12-'A1'!F14)))</f>
        <v>6412.2730929456584</v>
      </c>
      <c r="G512" s="217">
        <f ca="1">F512*(1+('A1'!G14+$C512*('A1'!G12-'A1'!G14)))</f>
        <v>7453.3532799913028</v>
      </c>
      <c r="H512" s="217">
        <f ca="1">G512*(1+('A1'!H14+$C512*('A1'!H12-'A1'!H14)))</f>
        <v>8487.206226333321</v>
      </c>
      <c r="I512" s="217">
        <f ca="1">H512*(1+('A1'!I14+$C512*('A1'!I12-'A1'!I14)))</f>
        <v>9432.8037137057436</v>
      </c>
      <c r="J512" s="217">
        <f ca="1">I512*(1+('A1'!J14+$C512*('A1'!J12-'A1'!J14)))</f>
        <v>10355.018759065708</v>
      </c>
      <c r="K512" s="216">
        <f ca="1">'A1'!F21+$C512*('A1'!F19-'A1'!F21)</f>
        <v>0.34246894192066019</v>
      </c>
      <c r="L512" s="216">
        <f ca="1">'A1'!G21+$C512*('A1'!G19-'A1'!G21)</f>
        <v>0.33382128443726389</v>
      </c>
      <c r="M512" s="216">
        <f ca="1">'A1'!H21+$C512*('A1'!H19-'A1'!H21)</f>
        <v>0.32199745569556576</v>
      </c>
      <c r="N512" s="216">
        <f ca="1">'A1'!I21+$C512*('A1'!I19-'A1'!I21)</f>
        <v>0.31699745569556576</v>
      </c>
      <c r="O512" s="216">
        <f ca="1">'A1'!J21+$C512*('A1'!J19-'A1'!J21)</f>
        <v>0.31199745569556575</v>
      </c>
      <c r="P512" s="216">
        <f ca="1">'A1'!F28+$C512*('A1'!F26-'A1'!F28)</f>
        <v>0.44294042814575463</v>
      </c>
      <c r="Q512" s="216">
        <f ca="1">'A1'!G28+$C512*('A1'!G26-'A1'!G28)</f>
        <v>0.43429277066235833</v>
      </c>
      <c r="R512" s="216">
        <f ca="1">'A1'!H28+$C512*('A1'!H26-'A1'!H28)</f>
        <v>0.42405702754981117</v>
      </c>
      <c r="S512" s="216">
        <f ca="1">'A1'!I28+$C512*('A1'!I26-'A1'!I28)</f>
        <v>0.42064511317896208</v>
      </c>
      <c r="T512" s="216">
        <f ca="1">'A1'!J28+$C512*('A1'!J26-'A1'!J28)</f>
        <v>0.41723319880811299</v>
      </c>
      <c r="U512" s="217">
        <f t="shared" ca="1" si="102"/>
        <v>1376.0137223213878</v>
      </c>
      <c r="V512" s="217">
        <f t="shared" ca="1" si="103"/>
        <v>1728.3278680071132</v>
      </c>
      <c r="W512" s="217">
        <f t="shared" ca="1" si="104"/>
        <v>2155.287970949269</v>
      </c>
      <c r="X512" s="217">
        <f t="shared" ca="1" si="105"/>
        <v>2474.766150638653</v>
      </c>
      <c r="Y512" s="217">
        <f t="shared" ca="1" si="106"/>
        <v>2803.8216519943498</v>
      </c>
      <c r="Z512" s="217">
        <f ca="1">F512*('A1'!F35+$C512*('A1'!F33-'A1'!F35))</f>
        <v>362.85825886110939</v>
      </c>
      <c r="AA512" s="217">
        <f ca="1">G512*('A1'!G35+$C512*('A1'!G33-'A1'!G35))</f>
        <v>411.24749702542596</v>
      </c>
      <c r="AB512" s="217">
        <f ca="1">H512*('A1'!H35+$C512*('A1'!H33-'A1'!H35))</f>
        <v>445.52560761762919</v>
      </c>
      <c r="AC512" s="217">
        <f ca="1">I512*('A1'!I35+$C512*('A1'!I33-'A1'!I35))</f>
        <v>469.86121087927444</v>
      </c>
      <c r="AD512" s="217">
        <f ca="1">J512*('A1'!J35+$C512*('A1'!J33-'A1'!J35))</f>
        <v>495.08800095295641</v>
      </c>
      <c r="AE512" s="217">
        <f ca="1">F512*('A1'!F43+$C512*('A1'!F41-'A1'!F43))</f>
        <v>617.83753336150198</v>
      </c>
      <c r="AF512" s="217">
        <f ca="1">G512*('A1'!G43+$C512*('A1'!G41-'A1'!G43))</f>
        <v>679.124205029878</v>
      </c>
      <c r="AG512" s="217">
        <f ca="1">H512*('A1'!H43+$C512*('A1'!H41-'A1'!H43))</f>
        <v>688.45330752109408</v>
      </c>
      <c r="AH512" s="217">
        <f ca="1">I512*('A1'!I43+$C512*('A1'!I41-'A1'!I43))</f>
        <v>670.82892296470766</v>
      </c>
      <c r="AI512" s="217">
        <f ca="1">J512*('A1'!J43+$C512*('A1'!J41-'A1'!J43))</f>
        <v>684.63862711463742</v>
      </c>
      <c r="AJ512" s="217">
        <f ca="1">(U512-Z512)*DCF!$H$40</f>
        <v>245.18362215738739</v>
      </c>
      <c r="AK512" s="217">
        <f ca="1">(V512-AA512)*DCF!$H$40</f>
        <v>318.73344977756835</v>
      </c>
      <c r="AL512" s="217">
        <f ca="1">(W512-AB512)*DCF!$H$40</f>
        <v>413.76249192625681</v>
      </c>
      <c r="AM512" s="217">
        <f ca="1">(X512-AC512)*DCF!$H$40</f>
        <v>485.18699542176961</v>
      </c>
      <c r="AN512" s="217">
        <f ca="1">(Y512-AD512)*DCF!$H$40</f>
        <v>558.7135435520172</v>
      </c>
      <c r="AO512" s="217">
        <f ca="1">(F512-DCF!$H$7)*DCF!$H$41</f>
        <v>347.31199906285229</v>
      </c>
      <c r="AP512" s="217">
        <f ca="1">(G512-F512)*DCF!$H$41</f>
        <v>345.46933723442322</v>
      </c>
      <c r="AQ512" s="217">
        <f ca="1">(H512-G512)*DCF!$H$41</f>
        <v>343.07106850643913</v>
      </c>
      <c r="AR512" s="217">
        <f ca="1">(I512-H512)*DCF!$H$41</f>
        <v>313.78460690921224</v>
      </c>
      <c r="AS512" s="217">
        <f ca="1">(J512-I512)*DCF!$H$41</f>
        <v>306.02543826352934</v>
      </c>
      <c r="AT512" s="217">
        <f ca="1">(U512-Z512)*(1-DCF!$H$40)+Z512-AE512-AO512</f>
        <v>165.68056773964616</v>
      </c>
      <c r="AU512" s="217">
        <f ca="1">(V512-AA512)*(1-DCF!$H$40)+AA512-AF512-AP512</f>
        <v>385.00087596524378</v>
      </c>
      <c r="AV512" s="217">
        <f ca="1">(W512-AB512)*(1-DCF!$H$40)+AB512-AG512-AQ512</f>
        <v>710.00110299547896</v>
      </c>
      <c r="AW512" s="217">
        <f ca="1">(X512-AC512)*(1-DCF!$H$40)+AC512-AH512-AR512</f>
        <v>1004.9656253429637</v>
      </c>
      <c r="AX512" s="217">
        <f ca="1">(Y512-AD512)*(1-DCF!$H$40)+AD512-AI512-AS512</f>
        <v>1254.4440430641657</v>
      </c>
      <c r="AY512" s="218">
        <f t="shared" ca="1" si="107"/>
        <v>9.8233945210661408E-2</v>
      </c>
      <c r="AZ512" s="219">
        <f t="shared" ca="1" si="108"/>
        <v>11.146789042132282</v>
      </c>
      <c r="BA512" s="217">
        <f ca="1">SUMPRODUCT(AT512:AX512,(1+$AY512)^(-{1,2,3,4,5}))</f>
        <v>2482.1044129059919</v>
      </c>
      <c r="BB512" s="217">
        <f t="shared" ca="1" si="109"/>
        <v>31253.60846654385</v>
      </c>
      <c r="BC512" s="217">
        <f t="shared" ca="1" si="110"/>
        <v>19562.567410721549</v>
      </c>
      <c r="BD512" s="217">
        <f t="shared" ca="1" si="111"/>
        <v>22044.671823627541</v>
      </c>
      <c r="BE512" s="217">
        <f ca="1">BD512-(DCF!$J$48-DCF!$J$51)</f>
        <v>21482.531823627542</v>
      </c>
      <c r="BF512" s="220">
        <f ca="1">BE512/DCF!$J$55</f>
        <v>866.9410312659835</v>
      </c>
    </row>
    <row r="513" spans="1:58" ht="15" customHeight="1">
      <c r="A513">
        <v>487</v>
      </c>
      <c r="B513" s="215">
        <f t="shared" ca="1" si="98"/>
        <v>2.8546569810730116E-2</v>
      </c>
      <c r="C513" s="216">
        <f t="shared" ca="1" si="99"/>
        <v>0.1194708537902239</v>
      </c>
      <c r="D513" s="215">
        <f t="shared" ca="1" si="100"/>
        <v>0.39949749715176963</v>
      </c>
      <c r="E513" s="216">
        <f t="shared" ca="1" si="101"/>
        <v>0.44693259958956316</v>
      </c>
      <c r="F513" s="217">
        <f ca="1">DCF!$H$7*(1+('A1'!F14+$C513*('A1'!F12-'A1'!F14)))</f>
        <v>6080.0309351124079</v>
      </c>
      <c r="G513" s="217">
        <f ca="1">F513*(1+('A1'!G14+$C513*('A1'!G12-'A1'!G14)))</f>
        <v>6553.7907642524806</v>
      </c>
      <c r="H513" s="217">
        <f ca="1">G513*(1+('A1'!H14+$C513*('A1'!H12-'A1'!H14)))</f>
        <v>6983.268609626909</v>
      </c>
      <c r="I513" s="217">
        <f ca="1">H513*(1+('A1'!I14+$C513*('A1'!I12-'A1'!I14)))</f>
        <v>7407.5187757817284</v>
      </c>
      <c r="J513" s="217">
        <f ca="1">I513*(1+('A1'!J14+$C513*('A1'!J12-'A1'!J14)))</f>
        <v>7839.8434960534978</v>
      </c>
      <c r="K513" s="216">
        <f ca="1">'A1'!F21+$C513*('A1'!F19-'A1'!F21)</f>
        <v>0.3734291030415377</v>
      </c>
      <c r="L513" s="216">
        <f ca="1">'A1'!G21+$C513*('A1'!G19-'A1'!G21)</f>
        <v>0.37603968596573323</v>
      </c>
      <c r="M513" s="216">
        <f ca="1">'A1'!H21+$C513*('A1'!H19-'A1'!H21)</f>
        <v>0.36984497742783096</v>
      </c>
      <c r="N513" s="216">
        <f ca="1">'A1'!I21+$C513*('A1'!I19-'A1'!I21)</f>
        <v>0.36484497742783095</v>
      </c>
      <c r="O513" s="216">
        <f ca="1">'A1'!J21+$C513*('A1'!J19-'A1'!J21)</f>
        <v>0.35984497742783095</v>
      </c>
      <c r="P513" s="216">
        <f ca="1">'A1'!F28+$C513*('A1'!F26-'A1'!F28)</f>
        <v>0.45701322865524441</v>
      </c>
      <c r="Q513" s="216">
        <f ca="1">'A1'!G28+$C513*('A1'!G26-'A1'!G28)</f>
        <v>0.45962381157943993</v>
      </c>
      <c r="R513" s="216">
        <f ca="1">'A1'!H28+$C513*('A1'!H26-'A1'!H28)</f>
        <v>0.45783174877258659</v>
      </c>
      <c r="S513" s="216">
        <f ca="1">'A1'!I28+$C513*('A1'!I26-'A1'!I28)</f>
        <v>0.45723439450363546</v>
      </c>
      <c r="T513" s="216">
        <f ca="1">'A1'!J28+$C513*('A1'!J26-'A1'!J28)</f>
        <v>0.45663704023468438</v>
      </c>
      <c r="U513" s="217">
        <f t="shared" ca="1" si="102"/>
        <v>1030.9158685690929</v>
      </c>
      <c r="V513" s="217">
        <f t="shared" ca="1" si="103"/>
        <v>1077.0270520179993</v>
      </c>
      <c r="W513" s="217">
        <f t="shared" ca="1" si="104"/>
        <v>1203.3797086327672</v>
      </c>
      <c r="X513" s="217">
        <f t="shared" ca="1" si="105"/>
        <v>1317.9503930165401</v>
      </c>
      <c r="Y513" s="217">
        <f t="shared" ca="1" si="106"/>
        <v>1438.7522602373899</v>
      </c>
      <c r="Z513" s="217">
        <f ca="1">F513*('A1'!F35+$C513*('A1'!F33-'A1'!F35))</f>
        <v>361.16992367230017</v>
      </c>
      <c r="AA513" s="217">
        <f ca="1">G513*('A1'!G35+$C513*('A1'!G33-'A1'!G35))</f>
        <v>398.50515760197652</v>
      </c>
      <c r="AB513" s="217">
        <f ca="1">H513*('A1'!H35+$C513*('A1'!H33-'A1'!H35))</f>
        <v>409.81884888418995</v>
      </c>
      <c r="AC513" s="217">
        <f ca="1">I513*('A1'!I35+$C513*('A1'!I33-'A1'!I35))</f>
        <v>419.01629788402317</v>
      </c>
      <c r="AD513" s="217">
        <f ca="1">J513*('A1'!J35+$C513*('A1'!J33-'A1'!J35))</f>
        <v>427.79164222633295</v>
      </c>
      <c r="AE513" s="217">
        <f ca="1">F513*('A1'!F43+$C513*('A1'!F41-'A1'!F43))</f>
        <v>654.2756731245878</v>
      </c>
      <c r="AF513" s="217">
        <f ca="1">G513*('A1'!G43+$C513*('A1'!G41-'A1'!G43))</f>
        <v>726.28139365316486</v>
      </c>
      <c r="AG513" s="217">
        <f ca="1">H513*('A1'!H43+$C513*('A1'!H41-'A1'!H43))</f>
        <v>704.04280680447448</v>
      </c>
      <c r="AH513" s="217">
        <f ca="1">I513*('A1'!I43+$C513*('A1'!I41-'A1'!I43))</f>
        <v>672.73989295792273</v>
      </c>
      <c r="AI513" s="217">
        <f ca="1">J513*('A1'!J43+$C513*('A1'!J41-'A1'!J43))</f>
        <v>672.80376678288121</v>
      </c>
      <c r="AJ513" s="217">
        <f ca="1">(U513-Z513)*DCF!$H$40</f>
        <v>162.07851866502384</v>
      </c>
      <c r="AK513" s="217">
        <f ca="1">(V513-AA513)*DCF!$H$40</f>
        <v>164.20229844867751</v>
      </c>
      <c r="AL513" s="217">
        <f ca="1">(W513-AB513)*DCF!$H$40</f>
        <v>192.0417280591557</v>
      </c>
      <c r="AM513" s="217">
        <f ca="1">(X513-AC513)*DCF!$H$40</f>
        <v>217.5420510220691</v>
      </c>
      <c r="AN513" s="217">
        <f ca="1">(Y513-AD513)*DCF!$H$40</f>
        <v>244.65246955867579</v>
      </c>
      <c r="AO513" s="217">
        <f ca="1">(F513-DCF!$H$7)*DCF!$H$41</f>
        <v>237.06162690496262</v>
      </c>
      <c r="AP513" s="217">
        <f ca="1">(G513-F513)*DCF!$H$41</f>
        <v>157.2112275479686</v>
      </c>
      <c r="AQ513" s="217">
        <f ca="1">(H513-G513)*DCF!$H$41</f>
        <v>142.51680941063455</v>
      </c>
      <c r="AR513" s="217">
        <f ca="1">(I513-H513)*DCF!$H$41</f>
        <v>140.78206995660892</v>
      </c>
      <c r="AS513" s="217">
        <f ca="1">(J513-I513)*DCF!$H$41</f>
        <v>143.46150896040189</v>
      </c>
      <c r="AT513" s="217">
        <f ca="1">(U513-Z513)*(1-DCF!$H$40)+Z513-AE513-AO513</f>
        <v>-22.499950125481405</v>
      </c>
      <c r="AU513" s="217">
        <f ca="1">(V513-AA513)*(1-DCF!$H$40)+AA513-AF513-AP513</f>
        <v>29.332132368188269</v>
      </c>
      <c r="AV513" s="217">
        <f ca="1">(W513-AB513)*(1-DCF!$H$40)+AB513-AG513-AQ513</f>
        <v>164.77836435850247</v>
      </c>
      <c r="AW513" s="217">
        <f ca="1">(X513-AC513)*(1-DCF!$H$40)+AC513-AH513-AR513</f>
        <v>286.88637907993927</v>
      </c>
      <c r="AX513" s="217">
        <f ca="1">(Y513-AD513)*(1-DCF!$H$40)+AD513-AI513-AS513</f>
        <v>377.83451493543117</v>
      </c>
      <c r="AY513" s="218">
        <f t="shared" ca="1" si="107"/>
        <v>0.10143865199179126</v>
      </c>
      <c r="AZ513" s="219">
        <f t="shared" ca="1" si="108"/>
        <v>11.787730398358253</v>
      </c>
      <c r="BA513" s="217">
        <f ca="1">SUMPRODUCT(AT513:AX513,(1+$AY513)^(-{1,2,3,4,5}))</f>
        <v>555.06916771402916</v>
      </c>
      <c r="BB513" s="217">
        <f t="shared" ca="1" si="109"/>
        <v>16959.623753706925</v>
      </c>
      <c r="BC513" s="217">
        <f t="shared" ca="1" si="110"/>
        <v>10461.998400717015</v>
      </c>
      <c r="BD513" s="217">
        <f t="shared" ca="1" si="111"/>
        <v>11017.067568431044</v>
      </c>
      <c r="BE513" s="217">
        <f ca="1">BD513-(DCF!$J$48-DCF!$J$51)</f>
        <v>10454.927568431045</v>
      </c>
      <c r="BF513" s="220">
        <f ca="1">BE513/DCF!$J$55</f>
        <v>421.9151523852488</v>
      </c>
    </row>
    <row r="514" spans="1:58" ht="15" customHeight="1">
      <c r="A514">
        <v>488</v>
      </c>
      <c r="B514" s="215">
        <f t="shared" ca="1" si="98"/>
        <v>0.29854547521112784</v>
      </c>
      <c r="C514" s="216">
        <f t="shared" ca="1" si="99"/>
        <v>0.3863583021051365</v>
      </c>
      <c r="D514" s="215">
        <f t="shared" ca="1" si="100"/>
        <v>0.16593110994998173</v>
      </c>
      <c r="E514" s="216">
        <f t="shared" ca="1" si="101"/>
        <v>0.28803741940065852</v>
      </c>
      <c r="F514" s="217">
        <f ca="1">DCF!$H$7*(1+('A1'!F14+$C514*('A1'!F12-'A1'!F14)))</f>
        <v>6237.5533516118139</v>
      </c>
      <c r="G514" s="217">
        <f ca="1">F514*(1+('A1'!G14+$C514*('A1'!G12-'A1'!G14)))</f>
        <v>6973.2961310413639</v>
      </c>
      <c r="H514" s="217">
        <f ca="1">G514*(1+('A1'!H14+$C514*('A1'!H12-'A1'!H14)))</f>
        <v>7672.2057485179421</v>
      </c>
      <c r="I514" s="217">
        <f ca="1">H514*(1+('A1'!I14+$C514*('A1'!I12-'A1'!I14)))</f>
        <v>8322.5958707197187</v>
      </c>
      <c r="J514" s="217">
        <f ca="1">I514*(1+('A1'!J14+$C514*('A1'!J12-'A1'!J14)))</f>
        <v>8963.8109449359981</v>
      </c>
      <c r="K514" s="216">
        <f ca="1">'A1'!F21+$C514*('A1'!F19-'A1'!F21)</f>
        <v>0.35875029338421749</v>
      </c>
      <c r="L514" s="216">
        <f ca="1">'A1'!G21+$C514*('A1'!G19-'A1'!G21)</f>
        <v>0.35602312734211478</v>
      </c>
      <c r="M514" s="216">
        <f ca="1">'A1'!H21+$C514*('A1'!H19-'A1'!H21)</f>
        <v>0.34715954432106338</v>
      </c>
      <c r="N514" s="216">
        <f ca="1">'A1'!I21+$C514*('A1'!I19-'A1'!I21)</f>
        <v>0.34215954432106338</v>
      </c>
      <c r="O514" s="216">
        <f ca="1">'A1'!J21+$C514*('A1'!J19-'A1'!J21)</f>
        <v>0.33715954432106338</v>
      </c>
      <c r="P514" s="216">
        <f ca="1">'A1'!F28+$C514*('A1'!F26-'A1'!F28)</f>
        <v>0.45034104244737161</v>
      </c>
      <c r="Q514" s="216">
        <f ca="1">'A1'!G28+$C514*('A1'!G26-'A1'!G28)</f>
        <v>0.44761387640526884</v>
      </c>
      <c r="R514" s="216">
        <f ca="1">'A1'!H28+$C514*('A1'!H26-'A1'!H28)</f>
        <v>0.44181850187369182</v>
      </c>
      <c r="S514" s="216">
        <f ca="1">'A1'!I28+$C514*('A1'!I26-'A1'!I28)</f>
        <v>0.43988671036316618</v>
      </c>
      <c r="T514" s="216">
        <f ca="1">'A1'!J28+$C514*('A1'!J26-'A1'!J28)</f>
        <v>0.43795491885264048</v>
      </c>
      <c r="U514" s="217">
        <f t="shared" ca="1" si="102"/>
        <v>1190.8029780354057</v>
      </c>
      <c r="V514" s="217">
        <f t="shared" ca="1" si="103"/>
        <v>1369.2973220480592</v>
      </c>
      <c r="W514" s="217">
        <f t="shared" ca="1" si="104"/>
        <v>1619.0038470480872</v>
      </c>
      <c r="X514" s="217">
        <f t="shared" ca="1" si="105"/>
        <v>1813.9409407729279</v>
      </c>
      <c r="Y514" s="217">
        <f t="shared" ca="1" si="106"/>
        <v>2015.8314363613613</v>
      </c>
      <c r="Z514" s="217">
        <f ca="1">F514*('A1'!F35+$C514*('A1'!F33-'A1'!F35))</f>
        <v>362.20354848561414</v>
      </c>
      <c r="AA514" s="217">
        <f ca="1">G514*('A1'!G35+$C514*('A1'!G33-'A1'!G35))</f>
        <v>405.40245159190994</v>
      </c>
      <c r="AB514" s="217">
        <f ca="1">H514*('A1'!H35+$C514*('A1'!H33-'A1'!H35))</f>
        <v>427.72592066069126</v>
      </c>
      <c r="AC514" s="217">
        <f ca="1">I514*('A1'!I35+$C514*('A1'!I33-'A1'!I35))</f>
        <v>444.12451238512182</v>
      </c>
      <c r="AD514" s="217">
        <f ca="1">J514*('A1'!J35+$C514*('A1'!J33-'A1'!J35))</f>
        <v>460.41449959149298</v>
      </c>
      <c r="AE514" s="217">
        <f ca="1">F514*('A1'!F43+$C514*('A1'!F41-'A1'!F43))</f>
        <v>637.93225823292062</v>
      </c>
      <c r="AF514" s="217">
        <f ca="1">G514*('A1'!G43+$C514*('A1'!G41-'A1'!G43))</f>
        <v>707.63237520546579</v>
      </c>
      <c r="AG514" s="217">
        <f ca="1">H514*('A1'!H43+$C514*('A1'!H41-'A1'!H43))</f>
        <v>701.83389007043081</v>
      </c>
      <c r="AH514" s="217">
        <f ca="1">I514*('A1'!I43+$C514*('A1'!I41-'A1'!I43))</f>
        <v>678.10396737822612</v>
      </c>
      <c r="AI514" s="217">
        <f ca="1">J514*('A1'!J43+$C514*('A1'!J41-'A1'!J43))</f>
        <v>685.52948784654802</v>
      </c>
      <c r="AJ514" s="217">
        <f ca="1">(U514-Z514)*DCF!$H$40</f>
        <v>200.52106195104952</v>
      </c>
      <c r="AK514" s="217">
        <f ca="1">(V514-AA514)*DCF!$H$40</f>
        <v>233.26255865038809</v>
      </c>
      <c r="AL514" s="217">
        <f ca="1">(W514-AB514)*DCF!$H$40</f>
        <v>288.28925818574976</v>
      </c>
      <c r="AM514" s="217">
        <f ca="1">(X514-AC514)*DCF!$H$40</f>
        <v>331.49557566984907</v>
      </c>
      <c r="AN514" s="217">
        <f ca="1">(Y514-AD514)*DCF!$H$40</f>
        <v>376.41089869830813</v>
      </c>
      <c r="AO514" s="217">
        <f ca="1">(F514-DCF!$H$7)*DCF!$H$41</f>
        <v>289.33345524706579</v>
      </c>
      <c r="AP514" s="217">
        <f ca="1">(G514-F514)*DCF!$H$41</f>
        <v>244.14696730117976</v>
      </c>
      <c r="AQ514" s="217">
        <f ca="1">(H514-G514)*DCF!$H$41</f>
        <v>231.9243467898325</v>
      </c>
      <c r="AR514" s="217">
        <f ca="1">(I514-H514)*DCF!$H$41</f>
        <v>215.82376387210235</v>
      </c>
      <c r="AS514" s="217">
        <f ca="1">(J514-I514)*DCF!$H$41</f>
        <v>212.77913984977928</v>
      </c>
      <c r="AT514" s="217">
        <f ca="1">(U514-Z514)*(1-DCF!$H$40)+Z514-AE514-AO514</f>
        <v>63.016202604369596</v>
      </c>
      <c r="AU514" s="217">
        <f ca="1">(V514-AA514)*(1-DCF!$H$40)+AA514-AF514-AP514</f>
        <v>184.25542089102544</v>
      </c>
      <c r="AV514" s="217">
        <f ca="1">(W514-AB514)*(1-DCF!$H$40)+AB514-AG514-AQ514</f>
        <v>396.95635200207391</v>
      </c>
      <c r="AW514" s="217">
        <f ca="1">(X514-AC514)*(1-DCF!$H$40)+AC514-AH514-AR514</f>
        <v>588.51763385275035</v>
      </c>
      <c r="AX514" s="217">
        <f ca="1">(Y514-AD514)*(1-DCF!$H$40)+AD514-AI514-AS514</f>
        <v>741.11190996672588</v>
      </c>
      <c r="AY514" s="218">
        <f t="shared" ca="1" si="107"/>
        <v>9.8260748388013172E-2</v>
      </c>
      <c r="AZ514" s="219">
        <f t="shared" ca="1" si="108"/>
        <v>11.152149677602633</v>
      </c>
      <c r="BA514" s="217">
        <f ca="1">SUMPRODUCT(AT514:AX514,(1+$AY514)^(-{1,2,3,4,5}))</f>
        <v>1378.1416948679616</v>
      </c>
      <c r="BB514" s="217">
        <f t="shared" ca="1" si="109"/>
        <v>22480.853903118608</v>
      </c>
      <c r="BC514" s="217">
        <f t="shared" ca="1" si="110"/>
        <v>14069.721204357225</v>
      </c>
      <c r="BD514" s="217">
        <f t="shared" ca="1" si="111"/>
        <v>15447.862899225187</v>
      </c>
      <c r="BE514" s="217">
        <f ca="1">BD514-(DCF!$J$48-DCF!$J$51)</f>
        <v>14885.722899225188</v>
      </c>
      <c r="BF514" s="220">
        <f ca="1">BE514/DCF!$J$55</f>
        <v>600.72267400066642</v>
      </c>
    </row>
    <row r="515" spans="1:58" ht="15" customHeight="1">
      <c r="A515">
        <v>489</v>
      </c>
      <c r="B515" s="215">
        <f t="shared" ca="1" si="98"/>
        <v>0.50021951951619414</v>
      </c>
      <c r="C515" s="216">
        <f t="shared" ca="1" si="99"/>
        <v>0.50010977180794691</v>
      </c>
      <c r="D515" s="215">
        <f t="shared" ca="1" si="100"/>
        <v>0.25308822138412779</v>
      </c>
      <c r="E515" s="216">
        <f t="shared" ca="1" si="101"/>
        <v>0.35573039045330929</v>
      </c>
      <c r="F515" s="217">
        <f ca="1">DCF!$H$7*(1+('A1'!F14+$C515*('A1'!F12-'A1'!F14)))</f>
        <v>6304.6917895603956</v>
      </c>
      <c r="G515" s="217">
        <f ca="1">F515*(1+('A1'!G14+$C515*('A1'!G12-'A1'!G14)))</f>
        <v>7155.9289927634927</v>
      </c>
      <c r="H515" s="217">
        <f ca="1">G515*(1+('A1'!H14+$C515*('A1'!H12-'A1'!H14)))</f>
        <v>7978.962944435495</v>
      </c>
      <c r="I515" s="217">
        <f ca="1">H515*(1+('A1'!I14+$C515*('A1'!I12-'A1'!I14)))</f>
        <v>8737.0432520237828</v>
      </c>
      <c r="J515" s="217">
        <f ca="1">I515*(1+('A1'!J14+$C515*('A1'!J12-'A1'!J14)))</f>
        <v>9479.759064118176</v>
      </c>
      <c r="K515" s="216">
        <f ca="1">'A1'!F21+$C515*('A1'!F19-'A1'!F21)</f>
        <v>0.35249396255056292</v>
      </c>
      <c r="L515" s="216">
        <f ca="1">'A1'!G21+$C515*('A1'!G19-'A1'!G21)</f>
        <v>0.34749176711440399</v>
      </c>
      <c r="M515" s="216">
        <f ca="1">'A1'!H21+$C515*('A1'!H19-'A1'!H21)</f>
        <v>0.33749066939632449</v>
      </c>
      <c r="N515" s="216">
        <f ca="1">'A1'!I21+$C515*('A1'!I19-'A1'!I21)</f>
        <v>0.33249066939632449</v>
      </c>
      <c r="O515" s="216">
        <f ca="1">'A1'!J21+$C515*('A1'!J19-'A1'!J21)</f>
        <v>0.32749066939632449</v>
      </c>
      <c r="P515" s="216">
        <f ca="1">'A1'!F28+$C515*('A1'!F26-'A1'!F28)</f>
        <v>0.44749725570480131</v>
      </c>
      <c r="Q515" s="216">
        <f ca="1">'A1'!G28+$C515*('A1'!G26-'A1'!G28)</f>
        <v>0.44249506026864238</v>
      </c>
      <c r="R515" s="216">
        <f ca="1">'A1'!H28+$C515*('A1'!H26-'A1'!H28)</f>
        <v>0.43499341369152322</v>
      </c>
      <c r="S515" s="216">
        <f ca="1">'A1'!I28+$C515*('A1'!I26-'A1'!I28)</f>
        <v>0.4324928648324835</v>
      </c>
      <c r="T515" s="216">
        <f ca="1">'A1'!J28+$C515*('A1'!J26-'A1'!J28)</f>
        <v>0.42999231597344373</v>
      </c>
      <c r="U515" s="217">
        <f t="shared" ca="1" si="102"/>
        <v>1260.9937241053819</v>
      </c>
      <c r="V515" s="217">
        <f t="shared" ca="1" si="103"/>
        <v>1502.8393507919025</v>
      </c>
      <c r="W515" s="217">
        <f t="shared" ca="1" si="104"/>
        <v>1815.3410703113284</v>
      </c>
      <c r="X515" s="217">
        <f t="shared" ca="1" si="105"/>
        <v>2053.3490263806711</v>
      </c>
      <c r="Y515" s="217">
        <f t="shared" ca="1" si="106"/>
        <v>2299.0028676438205</v>
      </c>
      <c r="Z515" s="217">
        <f ca="1">F515*('A1'!F35+$C515*('A1'!F33-'A1'!F35))</f>
        <v>362.51631751264131</v>
      </c>
      <c r="AA515" s="217">
        <f ca="1">G515*('A1'!G35+$C515*('A1'!G33-'A1'!G35))</f>
        <v>407.88009739488837</v>
      </c>
      <c r="AB515" s="217">
        <f ca="1">H515*('A1'!H35+$C515*('A1'!H33-'A1'!H35))</f>
        <v>434.84384595466696</v>
      </c>
      <c r="AC515" s="217">
        <f ca="1">I515*('A1'!I35+$C515*('A1'!I33-'A1'!I35))</f>
        <v>454.31474013283008</v>
      </c>
      <c r="AD515" s="217">
        <f ca="1">J515*('A1'!J35+$C515*('A1'!J33-'A1'!J35))</f>
        <v>473.97546588241232</v>
      </c>
      <c r="AE515" s="217">
        <f ca="1">F515*('A1'!F43+$C515*('A1'!F41-'A1'!F43))</f>
        <v>630.45533740771373</v>
      </c>
      <c r="AF515" s="217">
        <f ca="1">G515*('A1'!G43+$C515*('A1'!G41-'A1'!G43))</f>
        <v>697.67558362023294</v>
      </c>
      <c r="AG515" s="217">
        <f ca="1">H515*('A1'!H43+$C515*('A1'!H41-'A1'!H43))</f>
        <v>698.12860235652749</v>
      </c>
      <c r="AH515" s="217">
        <f ca="1">I515*('A1'!I43+$C515*('A1'!I41-'A1'!I43))</f>
        <v>677.08728419565716</v>
      </c>
      <c r="AI515" s="217">
        <f ca="1">J515*('A1'!J43+$C515*('A1'!J41-'A1'!J43))</f>
        <v>687.24611078836972</v>
      </c>
      <c r="AJ515" s="217">
        <f ca="1">(U515-Z515)*DCF!$H$40</f>
        <v>217.43153239544324</v>
      </c>
      <c r="AK515" s="217">
        <f ca="1">(V515-AA515)*DCF!$H$40</f>
        <v>264.98013932207738</v>
      </c>
      <c r="AL515" s="217">
        <f ca="1">(W515-AB515)*DCF!$H$40</f>
        <v>334.0803282943121</v>
      </c>
      <c r="AM515" s="217">
        <f ca="1">(X515-AC515)*DCF!$H$40</f>
        <v>386.96629727197751</v>
      </c>
      <c r="AN515" s="217">
        <f ca="1">(Y515-AD515)*DCF!$H$40</f>
        <v>441.6566312262608</v>
      </c>
      <c r="AO515" s="217">
        <f ca="1">(F515-DCF!$H$7)*DCF!$H$41</f>
        <v>311.61249959894343</v>
      </c>
      <c r="AP515" s="217">
        <f ca="1">(G515-F515)*DCF!$H$41</f>
        <v>282.47233602089932</v>
      </c>
      <c r="AQ515" s="217">
        <f ca="1">(H515-G515)*DCF!$H$41</f>
        <v>273.11344250285771</v>
      </c>
      <c r="AR515" s="217">
        <f ca="1">(I515-H515)*DCF!$H$41</f>
        <v>251.55939445566565</v>
      </c>
      <c r="AS515" s="217">
        <f ca="1">(J515-I515)*DCF!$H$41</f>
        <v>246.46088029579116</v>
      </c>
      <c r="AT515" s="217">
        <f ca="1">(U515-Z515)*(1-DCF!$H$40)+Z515-AE515-AO515</f>
        <v>101.49435470328166</v>
      </c>
      <c r="AU515" s="217">
        <f ca="1">(V515-AA515)*(1-DCF!$H$40)+AA515-AF515-AP515</f>
        <v>257.71129182869265</v>
      </c>
      <c r="AV515" s="217">
        <f ca="1">(W515-AB515)*(1-DCF!$H$40)+AB515-AG515-AQ515</f>
        <v>510.01869715763115</v>
      </c>
      <c r="AW515" s="217">
        <f ca="1">(X515-AC515)*(1-DCF!$H$40)+AC515-AH515-AR515</f>
        <v>737.73605045737077</v>
      </c>
      <c r="AX515" s="217">
        <f ca="1">(Y515-AD515)*(1-DCF!$H$40)+AD515-AI515-AS515</f>
        <v>923.639245333399</v>
      </c>
      <c r="AY515" s="218">
        <f t="shared" ca="1" si="107"/>
        <v>9.9614607809066183E-2</v>
      </c>
      <c r="AZ515" s="219">
        <f t="shared" ca="1" si="108"/>
        <v>11.422921561813236</v>
      </c>
      <c r="BA515" s="217">
        <f ca="1">SUMPRODUCT(AT515:AX515,(1+$AY515)^(-{1,2,3,4,5}))</f>
        <v>1768.1248661422653</v>
      </c>
      <c r="BB515" s="217">
        <f t="shared" ca="1" si="109"/>
        <v>26261.329427479061</v>
      </c>
      <c r="BC515" s="217">
        <f t="shared" ca="1" si="110"/>
        <v>16334.814414561633</v>
      </c>
      <c r="BD515" s="217">
        <f t="shared" ca="1" si="111"/>
        <v>18102.9392807039</v>
      </c>
      <c r="BE515" s="217">
        <f ca="1">BD515-(DCF!$J$48-DCF!$J$51)</f>
        <v>17540.799280703901</v>
      </c>
      <c r="BF515" s="220">
        <f ca="1">BE515/DCF!$J$55</f>
        <v>707.86994486924641</v>
      </c>
    </row>
    <row r="516" spans="1:58" ht="15" customHeight="1">
      <c r="A516">
        <v>490</v>
      </c>
      <c r="B516" s="215">
        <f t="shared" ca="1" si="98"/>
        <v>0.10849400381472885</v>
      </c>
      <c r="C516" s="216">
        <f t="shared" ca="1" si="99"/>
        <v>0.23290985790078619</v>
      </c>
      <c r="D516" s="215">
        <f t="shared" ca="1" si="100"/>
        <v>0.21536164175158978</v>
      </c>
      <c r="E516" s="216">
        <f t="shared" ca="1" si="101"/>
        <v>0.32814755960664233</v>
      </c>
      <c r="F516" s="217">
        <f ca="1">DCF!$H$7*(1+('A1'!F14+$C516*('A1'!F12-'A1'!F14)))</f>
        <v>6146.9849494941454</v>
      </c>
      <c r="G516" s="217">
        <f ca="1">F516*(1+('A1'!G14+$C516*('A1'!G12-'A1'!G14)))</f>
        <v>6730.558055129537</v>
      </c>
      <c r="H516" s="217">
        <f ca="1">G516*(1+('A1'!H14+$C516*('A1'!H12-'A1'!H14)))</f>
        <v>7270.8756895137312</v>
      </c>
      <c r="I516" s="217">
        <f ca="1">H516*(1+('A1'!I14+$C516*('A1'!I12-'A1'!I14)))</f>
        <v>7786.8307501187201</v>
      </c>
      <c r="J516" s="217">
        <f ca="1">I516*(1+('A1'!J14+$C516*('A1'!J12-'A1'!J14)))</f>
        <v>8303.1263626701912</v>
      </c>
      <c r="K516" s="216">
        <f ca="1">'A1'!F21+$C516*('A1'!F19-'A1'!F21)</f>
        <v>0.36718995781545677</v>
      </c>
      <c r="L516" s="216">
        <f ca="1">'A1'!G21+$C516*('A1'!G19-'A1'!G21)</f>
        <v>0.36753176065744103</v>
      </c>
      <c r="M516" s="216">
        <f ca="1">'A1'!H21+$C516*('A1'!H19-'A1'!H21)</f>
        <v>0.36020266207843316</v>
      </c>
      <c r="N516" s="216">
        <f ca="1">'A1'!I21+$C516*('A1'!I19-'A1'!I21)</f>
        <v>0.35520266207843315</v>
      </c>
      <c r="O516" s="216">
        <f ca="1">'A1'!J21+$C516*('A1'!J19-'A1'!J21)</f>
        <v>0.35020266207843315</v>
      </c>
      <c r="P516" s="216">
        <f ca="1">'A1'!F28+$C516*('A1'!F26-'A1'!F28)</f>
        <v>0.45417725355248034</v>
      </c>
      <c r="Q516" s="216">
        <f ca="1">'A1'!G28+$C516*('A1'!G26-'A1'!G28)</f>
        <v>0.45451905639446466</v>
      </c>
      <c r="R516" s="216">
        <f ca="1">'A1'!H28+$C516*('A1'!H26-'A1'!H28)</f>
        <v>0.45102540852595285</v>
      </c>
      <c r="S516" s="216">
        <f ca="1">'A1'!I28+$C516*('A1'!I26-'A1'!I28)</f>
        <v>0.44986085923644892</v>
      </c>
      <c r="T516" s="216">
        <f ca="1">'A1'!J28+$C516*('A1'!J26-'A1'!J28)</f>
        <v>0.44869630994694498</v>
      </c>
      <c r="U516" s="217">
        <f t="shared" ca="1" si="102"/>
        <v>1098.0530632074599</v>
      </c>
      <c r="V516" s="217">
        <f t="shared" ca="1" si="103"/>
        <v>1197.6973066950154</v>
      </c>
      <c r="W516" s="217">
        <f t="shared" ca="1" si="104"/>
        <v>1372.5372323051727</v>
      </c>
      <c r="X516" s="217">
        <f t="shared" ca="1" si="105"/>
        <v>1517.9373665451383</v>
      </c>
      <c r="Y516" s="217">
        <f t="shared" ca="1" si="106"/>
        <v>1669.7672469361589</v>
      </c>
      <c r="Z516" s="217">
        <f ca="1">F516*('A1'!F35+$C516*('A1'!F33-'A1'!F35))</f>
        <v>361.66063001412397</v>
      </c>
      <c r="AA516" s="217">
        <f ca="1">G516*('A1'!G35+$C516*('A1'!G33-'A1'!G35))</f>
        <v>401.61846621589916</v>
      </c>
      <c r="AB516" s="217">
        <f ca="1">H516*('A1'!H35+$C516*('A1'!H33-'A1'!H35))</f>
        <v>417.62449651057574</v>
      </c>
      <c r="AC516" s="217">
        <f ca="1">I516*('A1'!I35+$C516*('A1'!I33-'A1'!I35))</f>
        <v>429.8726277847943</v>
      </c>
      <c r="AD516" s="217">
        <f ca="1">J516*('A1'!J35+$C516*('A1'!J33-'A1'!J35))</f>
        <v>441.76851653438928</v>
      </c>
      <c r="AE516" s="217">
        <f ca="1">F516*('A1'!F43+$C516*('A1'!F41-'A1'!F43))</f>
        <v>647.53447662225688</v>
      </c>
      <c r="AF516" s="217">
        <f ca="1">G516*('A1'!G43+$C516*('A1'!G41-'A1'!G43))</f>
        <v>719.14771013243433</v>
      </c>
      <c r="AG516" s="217">
        <f ca="1">H516*('A1'!H43+$C516*('A1'!H41-'A1'!H43))</f>
        <v>704.17089557087945</v>
      </c>
      <c r="AH516" s="217">
        <f ca="1">I516*('A1'!I43+$C516*('A1'!I41-'A1'!I43))</f>
        <v>676.27188373851152</v>
      </c>
      <c r="AI516" s="217">
        <f ca="1">J516*('A1'!J43+$C516*('A1'!J41-'A1'!J43))</f>
        <v>679.59557329615461</v>
      </c>
      <c r="AJ516" s="217">
        <f ca="1">(U516-Z516)*DCF!$H$40</f>
        <v>178.20696883278728</v>
      </c>
      <c r="AK516" s="217">
        <f ca="1">(V516-AA516)*DCF!$H$40</f>
        <v>192.65107939594614</v>
      </c>
      <c r="AL516" s="217">
        <f ca="1">(W516-AB516)*DCF!$H$40</f>
        <v>231.08888206229247</v>
      </c>
      <c r="AM516" s="217">
        <f ca="1">(X516-AC516)*DCF!$H$40</f>
        <v>263.31166678000324</v>
      </c>
      <c r="AN516" s="217">
        <f ca="1">(Y516-AD516)*DCF!$H$40</f>
        <v>297.17569275722821</v>
      </c>
      <c r="AO516" s="217">
        <f ca="1">(F516-DCF!$H$7)*DCF!$H$41</f>
        <v>259.27947262084581</v>
      </c>
      <c r="AP516" s="217">
        <f ca="1">(G516-F516)*DCF!$H$41</f>
        <v>193.6513791543837</v>
      </c>
      <c r="AQ516" s="217">
        <f ca="1">(H516-G516)*DCF!$H$41</f>
        <v>179.29759625575801</v>
      </c>
      <c r="AR516" s="217">
        <f ca="1">(I516-H516)*DCF!$H$41</f>
        <v>171.21318323786065</v>
      </c>
      <c r="AS516" s="217">
        <f ca="1">(J516-I516)*DCF!$H$41</f>
        <v>171.32619110863666</v>
      </c>
      <c r="AT516" s="217">
        <f ca="1">(U516-Z516)*(1-DCF!$H$40)+Z516-AE516-AO516</f>
        <v>13.032145131569905</v>
      </c>
      <c r="AU516" s="217">
        <f ca="1">(V516-AA516)*(1-DCF!$H$40)+AA516-AF516-AP516</f>
        <v>92.24713801225127</v>
      </c>
      <c r="AV516" s="217">
        <f ca="1">(W516-AB516)*(1-DCF!$H$40)+AB516-AG516-AQ516</f>
        <v>257.97985841624279</v>
      </c>
      <c r="AW516" s="217">
        <f ca="1">(X516-AC516)*(1-DCF!$H$40)+AC516-AH516-AR516</f>
        <v>407.1406327887629</v>
      </c>
      <c r="AX516" s="217">
        <f ca="1">(Y516-AD516)*(1-DCF!$H$40)+AD516-AI516-AS516</f>
        <v>521.66978977413919</v>
      </c>
      <c r="AY516" s="218">
        <f t="shared" ca="1" si="107"/>
        <v>9.9062951192132848E-2</v>
      </c>
      <c r="AZ516" s="219">
        <f t="shared" ca="1" si="108"/>
        <v>11.312590238426569</v>
      </c>
      <c r="BA516" s="217">
        <f ca="1">SUMPRODUCT(AT516:AX516,(1+$AY516)^(-{1,2,3,4,5}))</f>
        <v>886.87632109573565</v>
      </c>
      <c r="BB516" s="217">
        <f t="shared" ca="1" si="109"/>
        <v>18889.392658134399</v>
      </c>
      <c r="BC516" s="217">
        <f t="shared" ca="1" si="110"/>
        <v>11778.911345279674</v>
      </c>
      <c r="BD516" s="217">
        <f t="shared" ca="1" si="111"/>
        <v>12665.787666375409</v>
      </c>
      <c r="BE516" s="217">
        <f ca="1">BD516-(DCF!$J$48-DCF!$J$51)</f>
        <v>12103.647666375409</v>
      </c>
      <c r="BF516" s="220">
        <f ca="1">BE516/DCF!$J$55</f>
        <v>488.45028491598612</v>
      </c>
    </row>
    <row r="517" spans="1:58" ht="15" customHeight="1">
      <c r="A517">
        <v>491</v>
      </c>
      <c r="B517" s="215">
        <f t="shared" ca="1" si="98"/>
        <v>0.13022628282792192</v>
      </c>
      <c r="C517" s="216">
        <f t="shared" ca="1" si="99"/>
        <v>0.25517276777501346</v>
      </c>
      <c r="D517" s="215">
        <f t="shared" ca="1" si="100"/>
        <v>0.31485758344145465</v>
      </c>
      <c r="E517" s="216">
        <f t="shared" ca="1" si="101"/>
        <v>0.39677297251794674</v>
      </c>
      <c r="F517" s="217">
        <f ca="1">DCF!$H$7*(1+('A1'!F14+$C517*('A1'!F12-'A1'!F14)))</f>
        <v>6160.1249730652762</v>
      </c>
      <c r="G517" s="217">
        <f ca="1">F517*(1+('A1'!G14+$C517*('A1'!G12-'A1'!G14)))</f>
        <v>6765.5168923317497</v>
      </c>
      <c r="H517" s="217">
        <f ca="1">G517*(1+('A1'!H14+$C517*('A1'!H12-'A1'!H14)))</f>
        <v>7328.221574158174</v>
      </c>
      <c r="I517" s="217">
        <f ca="1">H517*(1+('A1'!I14+$C517*('A1'!I12-'A1'!I14)))</f>
        <v>7862.9292852412682</v>
      </c>
      <c r="J517" s="217">
        <f ca="1">I517*(1+('A1'!J14+$C517*('A1'!J12-'A1'!J14)))</f>
        <v>8396.5241295007272</v>
      </c>
      <c r="K517" s="216">
        <f ca="1">'A1'!F21+$C517*('A1'!F19-'A1'!F21)</f>
        <v>0.36596549777237425</v>
      </c>
      <c r="L517" s="216">
        <f ca="1">'A1'!G21+$C517*('A1'!G19-'A1'!G21)</f>
        <v>0.36586204241687398</v>
      </c>
      <c r="M517" s="216">
        <f ca="1">'A1'!H21+$C517*('A1'!H19-'A1'!H21)</f>
        <v>0.35831031473912384</v>
      </c>
      <c r="N517" s="216">
        <f ca="1">'A1'!I21+$C517*('A1'!I19-'A1'!I21)</f>
        <v>0.35331031473912383</v>
      </c>
      <c r="O517" s="216">
        <f ca="1">'A1'!J21+$C517*('A1'!J19-'A1'!J21)</f>
        <v>0.34831031473912383</v>
      </c>
      <c r="P517" s="216">
        <f ca="1">'A1'!F28+$C517*('A1'!F26-'A1'!F28)</f>
        <v>0.45362068080562468</v>
      </c>
      <c r="Q517" s="216">
        <f ca="1">'A1'!G28+$C517*('A1'!G26-'A1'!G28)</f>
        <v>0.45351722545012441</v>
      </c>
      <c r="R517" s="216">
        <f ca="1">'A1'!H28+$C517*('A1'!H26-'A1'!H28)</f>
        <v>0.4496896339334992</v>
      </c>
      <c r="S517" s="216">
        <f ca="1">'A1'!I28+$C517*('A1'!I26-'A1'!I28)</f>
        <v>0.44841377009462413</v>
      </c>
      <c r="T517" s="216">
        <f ca="1">'A1'!J28+$C517*('A1'!J26-'A1'!J28)</f>
        <v>0.44713790625574906</v>
      </c>
      <c r="U517" s="217">
        <f t="shared" ca="1" si="102"/>
        <v>1111.3716868278075</v>
      </c>
      <c r="V517" s="217">
        <f t="shared" ca="1" si="103"/>
        <v>1221.9926143511509</v>
      </c>
      <c r="W517" s="217">
        <f t="shared" ca="1" si="104"/>
        <v>1407.0189183767611</v>
      </c>
      <c r="X517" s="217">
        <f t="shared" ca="1" si="105"/>
        <v>1559.0294999187361</v>
      </c>
      <c r="Y517" s="217">
        <f t="shared" ca="1" si="106"/>
        <v>1717.5239481488504</v>
      </c>
      <c r="Z517" s="217">
        <f ca="1">F517*('A1'!F35+$C517*('A1'!F33-'A1'!F35))</f>
        <v>361.74801768783129</v>
      </c>
      <c r="AA517" s="217">
        <f ca="1">G517*('A1'!G35+$C517*('A1'!G33-'A1'!G35))</f>
        <v>402.19829061611944</v>
      </c>
      <c r="AB517" s="217">
        <f ca="1">H517*('A1'!H35+$C517*('A1'!H33-'A1'!H35))</f>
        <v>419.12370604807887</v>
      </c>
      <c r="AC517" s="217">
        <f ca="1">I517*('A1'!I35+$C517*('A1'!I33-'A1'!I35))</f>
        <v>431.97303340158294</v>
      </c>
      <c r="AD517" s="217">
        <f ca="1">J517*('A1'!J35+$C517*('A1'!J33-'A1'!J35))</f>
        <v>444.49457963026811</v>
      </c>
      <c r="AE517" s="217">
        <f ca="1">F517*('A1'!F43+$C517*('A1'!F41-'A1'!F43))</f>
        <v>646.17582425283945</v>
      </c>
      <c r="AF517" s="217">
        <f ca="1">G517*('A1'!G43+$C517*('A1'!G41-'A1'!G43))</f>
        <v>717.61129413857975</v>
      </c>
      <c r="AG517" s="217">
        <f ca="1">H517*('A1'!H43+$C517*('A1'!H41-'A1'!H43))</f>
        <v>704.01457491848055</v>
      </c>
      <c r="AH517" s="217">
        <f ca="1">I517*('A1'!I43+$C517*('A1'!I41-'A1'!I43))</f>
        <v>676.7540920992227</v>
      </c>
      <c r="AI517" s="217">
        <f ca="1">J517*('A1'!J43+$C517*('A1'!J41-'A1'!J43))</f>
        <v>680.69742109156198</v>
      </c>
      <c r="AJ517" s="217">
        <f ca="1">(U517-Z517)*DCF!$H$40</f>
        <v>181.40892793187425</v>
      </c>
      <c r="AK517" s="217">
        <f ca="1">(V517-AA517)*DCF!$H$40</f>
        <v>198.3902263438776</v>
      </c>
      <c r="AL517" s="217">
        <f ca="1">(W517-AB517)*DCF!$H$40</f>
        <v>239.07064138354107</v>
      </c>
      <c r="AM517" s="217">
        <f ca="1">(X517-AC517)*DCF!$H$40</f>
        <v>272.74766489715108</v>
      </c>
      <c r="AN517" s="217">
        <f ca="1">(Y517-AD517)*DCF!$H$40</f>
        <v>308.07310718149688</v>
      </c>
      <c r="AO517" s="217">
        <f ca="1">(F517-DCF!$H$7)*DCF!$H$41</f>
        <v>263.63982381266442</v>
      </c>
      <c r="AP517" s="217">
        <f ca="1">(G517-F517)*DCF!$H$41</f>
        <v>200.89167743127402</v>
      </c>
      <c r="AQ517" s="217">
        <f ca="1">(H517-G517)*DCF!$H$41</f>
        <v>186.72645576027929</v>
      </c>
      <c r="AR517" s="217">
        <f ca="1">(I517-H517)*DCF!$H$41</f>
        <v>177.43601392148386</v>
      </c>
      <c r="AS517" s="217">
        <f ca="1">(J517-I517)*DCF!$H$41</f>
        <v>177.06672309376921</v>
      </c>
      <c r="AT517" s="217">
        <f ca="1">(U517-Z517)*(1-DCF!$H$40)+Z517-AE517-AO517</f>
        <v>20.147110830429369</v>
      </c>
      <c r="AU517" s="217">
        <f ca="1">(V517-AA517)*(1-DCF!$H$40)+AA517-AF517-AP517</f>
        <v>105.09941643741948</v>
      </c>
      <c r="AV517" s="217">
        <f ca="1">(W517-AB517)*(1-DCF!$H$40)+AB517-AG517-AQ517</f>
        <v>277.20724631446006</v>
      </c>
      <c r="AW517" s="217">
        <f ca="1">(X517-AC517)*(1-DCF!$H$40)+AC517-AH517-AR517</f>
        <v>432.09172900087867</v>
      </c>
      <c r="AX517" s="217">
        <f ca="1">(Y517-AD517)*(1-DCF!$H$40)+AD517-AI517-AS517</f>
        <v>551.68669678202241</v>
      </c>
      <c r="AY517" s="218">
        <f t="shared" ca="1" si="107"/>
        <v>0.10043545945035894</v>
      </c>
      <c r="AZ517" s="219">
        <f t="shared" ca="1" si="108"/>
        <v>11.587091890071786</v>
      </c>
      <c r="BA517" s="217">
        <f ca="1">SUMPRODUCT(AT517:AX517,(1+$AY517)^(-{1,2,3,4,5}))</f>
        <v>949.65575875102468</v>
      </c>
      <c r="BB517" s="217">
        <f t="shared" ca="1" si="109"/>
        <v>19901.10781059962</v>
      </c>
      <c r="BC517" s="217">
        <f t="shared" ca="1" si="110"/>
        <v>12332.592203709361</v>
      </c>
      <c r="BD517" s="217">
        <f t="shared" ca="1" si="111"/>
        <v>13282.247962460386</v>
      </c>
      <c r="BE517" s="217">
        <f ca="1">BD517-(DCF!$J$48-DCF!$J$51)</f>
        <v>12720.107962460386</v>
      </c>
      <c r="BF517" s="220">
        <f ca="1">BE517/DCF!$J$55</f>
        <v>513.32792639745458</v>
      </c>
    </row>
    <row r="518" spans="1:58" ht="15" customHeight="1">
      <c r="A518">
        <v>492</v>
      </c>
      <c r="B518" s="215">
        <f t="shared" ca="1" si="98"/>
        <v>0.68559637691752495</v>
      </c>
      <c r="C518" s="216">
        <f t="shared" ca="1" si="99"/>
        <v>0.60351316347041539</v>
      </c>
      <c r="D518" s="215">
        <f t="shared" ca="1" si="100"/>
        <v>0.34594102937057059</v>
      </c>
      <c r="E518" s="216">
        <f t="shared" ca="1" si="101"/>
        <v>0.41589724053579064</v>
      </c>
      <c r="F518" s="217">
        <f ca="1">DCF!$H$7*(1+('A1'!F14+$C518*('A1'!F12-'A1'!F14)))</f>
        <v>6365.7225807487739</v>
      </c>
      <c r="G518" s="217">
        <f ca="1">F518*(1+('A1'!G14+$C518*('A1'!G12-'A1'!G14)))</f>
        <v>7323.9355414661122</v>
      </c>
      <c r="H518" s="217">
        <f ca="1">G518*(1+('A1'!H14+$C518*('A1'!H12-'A1'!H14)))</f>
        <v>8264.7442145382884</v>
      </c>
      <c r="I518" s="217">
        <f ca="1">H518*(1+('A1'!I14+$C518*('A1'!I12-'A1'!I14)))</f>
        <v>9126.8907986222857</v>
      </c>
      <c r="J518" s="217">
        <f ca="1">I518*(1+('A1'!J14+$C518*('A1'!J12-'A1'!J14)))</f>
        <v>9968.8092502501877</v>
      </c>
      <c r="K518" s="216">
        <f ca="1">'A1'!F21+$C518*('A1'!F19-'A1'!F21)</f>
        <v>0.34680677600912718</v>
      </c>
      <c r="L518" s="216">
        <f ca="1">'A1'!G21+$C518*('A1'!G19-'A1'!G21)</f>
        <v>0.33973651273971883</v>
      </c>
      <c r="M518" s="216">
        <f ca="1">'A1'!H21+$C518*('A1'!H19-'A1'!H21)</f>
        <v>0.32870138110501468</v>
      </c>
      <c r="N518" s="216">
        <f ca="1">'A1'!I21+$C518*('A1'!I19-'A1'!I21)</f>
        <v>0.32370138110501467</v>
      </c>
      <c r="O518" s="216">
        <f ca="1">'A1'!J21+$C518*('A1'!J19-'A1'!J21)</f>
        <v>0.31870138110501467</v>
      </c>
      <c r="P518" s="216">
        <f ca="1">'A1'!F28+$C518*('A1'!F26-'A1'!F28)</f>
        <v>0.44491217091323965</v>
      </c>
      <c r="Q518" s="216">
        <f ca="1">'A1'!G28+$C518*('A1'!G26-'A1'!G28)</f>
        <v>0.4378419076438313</v>
      </c>
      <c r="R518" s="216">
        <f ca="1">'A1'!H28+$C518*('A1'!H26-'A1'!H28)</f>
        <v>0.42878921019177507</v>
      </c>
      <c r="S518" s="216">
        <f ca="1">'A1'!I28+$C518*('A1'!I26-'A1'!I28)</f>
        <v>0.42577164437442305</v>
      </c>
      <c r="T518" s="216">
        <f ca="1">'A1'!J28+$C518*('A1'!J26-'A1'!J28)</f>
        <v>0.42275407855707092</v>
      </c>
      <c r="U518" s="217">
        <f t="shared" ca="1" si="102"/>
        <v>1325.8594027184238</v>
      </c>
      <c r="V518" s="217">
        <f t="shared" ca="1" si="103"/>
        <v>1629.0013121419518</v>
      </c>
      <c r="W518" s="217">
        <f t="shared" ca="1" si="104"/>
        <v>2004.2782325509581</v>
      </c>
      <c r="X518" s="217">
        <f t="shared" ca="1" si="105"/>
        <v>2286.5323385583997</v>
      </c>
      <c r="Y518" s="217">
        <f t="shared" ca="1" si="106"/>
        <v>2577.3812053222841</v>
      </c>
      <c r="Z518" s="217">
        <f ca="1">F518*('A1'!F35+$C518*('A1'!F33-'A1'!F35))</f>
        <v>362.73436798251271</v>
      </c>
      <c r="AA518" s="217">
        <f ca="1">G518*('A1'!G35+$C518*('A1'!G33-'A1'!G35))</f>
        <v>409.88308849406269</v>
      </c>
      <c r="AB518" s="217">
        <f ca="1">H518*('A1'!H35+$C518*('A1'!H33-'A1'!H35))</f>
        <v>441.01795168420932</v>
      </c>
      <c r="AC518" s="217">
        <f ca="1">I518*('A1'!I35+$C518*('A1'!I33-'A1'!I35))</f>
        <v>463.26128145778586</v>
      </c>
      <c r="AD518" s="217">
        <f ca="1">J518*('A1'!J35+$C518*('A1'!J33-'A1'!J35))</f>
        <v>486.05762673419093</v>
      </c>
      <c r="AE518" s="217">
        <f ca="1">F518*('A1'!F43+$C518*('A1'!F41-'A1'!F43))</f>
        <v>623.39353643271011</v>
      </c>
      <c r="AF518" s="217">
        <f ca="1">G518*('A1'!G43+$C518*('A1'!G41-'A1'!G43))</f>
        <v>687.54938449967619</v>
      </c>
      <c r="AG518" s="217">
        <f ca="1">H518*('A1'!H43+$C518*('A1'!H41-'A1'!H43))</f>
        <v>693.2222751098767</v>
      </c>
      <c r="AH518" s="217">
        <f ca="1">I518*('A1'!I43+$C518*('A1'!I41-'A1'!I43))</f>
        <v>674.26767002072256</v>
      </c>
      <c r="AI518" s="217">
        <f ca="1">J518*('A1'!J43+$C518*('A1'!J41-'A1'!J43))</f>
        <v>686.62206628970978</v>
      </c>
      <c r="AJ518" s="217">
        <f ca="1">(U518-Z518)*DCF!$H$40</f>
        <v>233.07625840609046</v>
      </c>
      <c r="AK518" s="217">
        <f ca="1">(V518-AA518)*DCF!$H$40</f>
        <v>295.02661012278912</v>
      </c>
      <c r="AL518" s="217">
        <f ca="1">(W518-AB518)*DCF!$H$40</f>
        <v>378.30898796975322</v>
      </c>
      <c r="AM518" s="217">
        <f ca="1">(X518-AC518)*DCF!$H$40</f>
        <v>441.23159581834858</v>
      </c>
      <c r="AN518" s="217">
        <f ca="1">(Y518-AD518)*DCF!$H$40</f>
        <v>506.10030601831858</v>
      </c>
      <c r="AO518" s="217">
        <f ca="1">(F518-DCF!$H$7)*DCF!$H$41</f>
        <v>331.86479836045766</v>
      </c>
      <c r="AP518" s="217">
        <f ca="1">(G518-F518)*DCF!$H$41</f>
        <v>317.97089272042757</v>
      </c>
      <c r="AQ518" s="217">
        <f ca="1">(H518-G518)*DCF!$H$41</f>
        <v>312.19549924677597</v>
      </c>
      <c r="AR518" s="217">
        <f ca="1">(I518-H518)*DCF!$H$41</f>
        <v>286.09247655326089</v>
      </c>
      <c r="AS518" s="217">
        <f ca="1">(J518-I518)*DCF!$H$41</f>
        <v>279.38002577372163</v>
      </c>
      <c r="AT518" s="217">
        <f ca="1">(U518-Z518)*(1-DCF!$H$40)+Z518-AE518-AO518</f>
        <v>137.52480951916544</v>
      </c>
      <c r="AU518" s="217">
        <f ca="1">(V518-AA518)*(1-DCF!$H$40)+AA518-AF518-AP518</f>
        <v>328.45442479905881</v>
      </c>
      <c r="AV518" s="217">
        <f ca="1">(W518-AB518)*(1-DCF!$H$40)+AB518-AG518-AQ518</f>
        <v>620.5514702245523</v>
      </c>
      <c r="AW518" s="217">
        <f ca="1">(X518-AC518)*(1-DCF!$H$40)+AC518-AH518-AR518</f>
        <v>884.94059616606773</v>
      </c>
      <c r="AX518" s="217">
        <f ca="1">(Y518-AD518)*(1-DCF!$H$40)+AD518-AI518-AS518</f>
        <v>1105.2788072405342</v>
      </c>
      <c r="AY518" s="218">
        <f t="shared" ca="1" si="107"/>
        <v>0.10081794481071582</v>
      </c>
      <c r="AZ518" s="219">
        <f t="shared" ca="1" si="108"/>
        <v>11.663588962143162</v>
      </c>
      <c r="BA518" s="217">
        <f ca="1">SUMPRODUCT(AT518:AX518,(1+$AY518)^(-{1,2,3,4,5}))</f>
        <v>2147.5445339456792</v>
      </c>
      <c r="BB518" s="217">
        <f t="shared" ca="1" si="109"/>
        <v>30061.514977632232</v>
      </c>
      <c r="BC518" s="217">
        <f t="shared" ca="1" si="110"/>
        <v>18596.591907469599</v>
      </c>
      <c r="BD518" s="217">
        <f t="shared" ca="1" si="111"/>
        <v>20744.136441415278</v>
      </c>
      <c r="BE518" s="217">
        <f ca="1">BD518-(DCF!$J$48-DCF!$J$51)</f>
        <v>20181.996441415278</v>
      </c>
      <c r="BF518" s="220">
        <f ca="1">BE518/DCF!$J$55</f>
        <v>814.45711108796547</v>
      </c>
    </row>
    <row r="519" spans="1:58" ht="15" customHeight="1">
      <c r="A519">
        <v>493</v>
      </c>
      <c r="B519" s="215">
        <f t="shared" ca="1" si="98"/>
        <v>0.98751707294811319</v>
      </c>
      <c r="C519" s="216">
        <f t="shared" ca="1" si="99"/>
        <v>0.9209970663459679</v>
      </c>
      <c r="D519" s="215">
        <f t="shared" ca="1" si="100"/>
        <v>0.58343951993512222</v>
      </c>
      <c r="E519" s="216">
        <f t="shared" ca="1" si="101"/>
        <v>0.54362269991547685</v>
      </c>
      <c r="F519" s="217">
        <f ca="1">DCF!$H$7*(1+('A1'!F14+$C519*('A1'!F12-'A1'!F14)))</f>
        <v>6553.108056897544</v>
      </c>
      <c r="G519" s="217">
        <f ca="1">F519*(1+('A1'!G14+$C519*('A1'!G12-'A1'!G14)))</f>
        <v>7851.6035346890112</v>
      </c>
      <c r="H519" s="217">
        <f ca="1">G519*(1+('A1'!H14+$C519*('A1'!H12-'A1'!H14)))</f>
        <v>9184.2532082262896</v>
      </c>
      <c r="I519" s="217">
        <f ca="1">H519*(1+('A1'!I14+$C519*('A1'!I12-'A1'!I14)))</f>
        <v>10404.746192159551</v>
      </c>
      <c r="J519" s="217">
        <f ca="1">I519*(1+('A1'!J14+$C519*('A1'!J12-'A1'!J14)))</f>
        <v>11595.775352101262</v>
      </c>
      <c r="K519" s="216">
        <f ca="1">'A1'!F21+$C519*('A1'!F19-'A1'!F21)</f>
        <v>0.3293451613509718</v>
      </c>
      <c r="L519" s="216">
        <f ca="1">'A1'!G21+$C519*('A1'!G19-'A1'!G21)</f>
        <v>0.31592522002405243</v>
      </c>
      <c r="M519" s="216">
        <f ca="1">'A1'!H21+$C519*('A1'!H19-'A1'!H21)</f>
        <v>0.30171524936059269</v>
      </c>
      <c r="N519" s="216">
        <f ca="1">'A1'!I21+$C519*('A1'!I19-'A1'!I21)</f>
        <v>0.29671524936059268</v>
      </c>
      <c r="O519" s="216">
        <f ca="1">'A1'!J21+$C519*('A1'!J19-'A1'!J21)</f>
        <v>0.29171524936059268</v>
      </c>
      <c r="P519" s="216">
        <f ca="1">'A1'!F28+$C519*('A1'!F26-'A1'!F28)</f>
        <v>0.43697507334135083</v>
      </c>
      <c r="Q519" s="216">
        <f ca="1">'A1'!G28+$C519*('A1'!G26-'A1'!G28)</f>
        <v>0.4235551320144314</v>
      </c>
      <c r="R519" s="216">
        <f ca="1">'A1'!H28+$C519*('A1'!H26-'A1'!H28)</f>
        <v>0.40974017601924195</v>
      </c>
      <c r="S519" s="216">
        <f ca="1">'A1'!I28+$C519*('A1'!I26-'A1'!I28)</f>
        <v>0.40513519068751214</v>
      </c>
      <c r="T519" s="216">
        <f ca="1">'A1'!J28+$C519*('A1'!J26-'A1'!J28)</f>
        <v>0.40053020535578227</v>
      </c>
      <c r="U519" s="217">
        <f t="shared" ca="1" si="102"/>
        <v>1531.3287527716677</v>
      </c>
      <c r="V519" s="217">
        <f t="shared" ca="1" si="103"/>
        <v>2045.4969887905772</v>
      </c>
      <c r="W519" s="217">
        <f t="shared" ca="1" si="104"/>
        <v>2650.0664351715436</v>
      </c>
      <c r="X519" s="217">
        <f t="shared" ca="1" si="105"/>
        <v>3102.1704986035274</v>
      </c>
      <c r="Y519" s="217">
        <f t="shared" ca="1" si="106"/>
        <v>3568.652570696991</v>
      </c>
      <c r="Z519" s="217">
        <f ca="1">F519*('A1'!F35+$C519*('A1'!F33-'A1'!F35))</f>
        <v>363.00951693459882</v>
      </c>
      <c r="AA519" s="217">
        <f ca="1">G519*('A1'!G35+$C519*('A1'!G33-'A1'!G35))</f>
        <v>414.48638093511659</v>
      </c>
      <c r="AB519" s="217">
        <f ca="1">H519*('A1'!H35+$C519*('A1'!H33-'A1'!H35))</f>
        <v>458.00981961867285</v>
      </c>
      <c r="AC519" s="217">
        <f ca="1">I519*('A1'!I35+$C519*('A1'!I33-'A1'!I35))</f>
        <v>488.48239051661403</v>
      </c>
      <c r="AD519" s="217">
        <f ca="1">J519*('A1'!J35+$C519*('A1'!J33-'A1'!J35))</f>
        <v>521.20731874216483</v>
      </c>
      <c r="AE519" s="217">
        <f ca="1">F519*('A1'!F43+$C519*('A1'!F41-'A1'!F43))</f>
        <v>600.13402034171452</v>
      </c>
      <c r="AF519" s="217">
        <f ca="1">G519*('A1'!G43+$C519*('A1'!G41-'A1'!G43))</f>
        <v>649.83877273462895</v>
      </c>
      <c r="AG519" s="217">
        <f ca="1">H519*('A1'!H43+$C519*('A1'!H41-'A1'!H43))</f>
        <v>668.29312771633704</v>
      </c>
      <c r="AH519" s="217">
        <f ca="1">I519*('A1'!I43+$C519*('A1'!I41-'A1'!I43))</f>
        <v>653.05496308829095</v>
      </c>
      <c r="AI519" s="217">
        <f ca="1">J519*('A1'!J43+$C519*('A1'!J41-'A1'!J43))</f>
        <v>669.8311538438885</v>
      </c>
      <c r="AJ519" s="217">
        <f ca="1">(U519-Z519)*DCF!$H$40</f>
        <v>282.73325507257067</v>
      </c>
      <c r="AK519" s="217">
        <f ca="1">(V519-AA519)*DCF!$H$40</f>
        <v>394.70456710102144</v>
      </c>
      <c r="AL519" s="217">
        <f ca="1">(W519-AB519)*DCF!$H$40</f>
        <v>530.47770096379475</v>
      </c>
      <c r="AM519" s="217">
        <f ca="1">(X519-AC519)*DCF!$H$40</f>
        <v>632.512522157033</v>
      </c>
      <c r="AN519" s="217">
        <f ca="1">(Y519-AD519)*DCF!$H$40</f>
        <v>737.48175097306796</v>
      </c>
      <c r="AO519" s="217">
        <f ca="1">(F519-DCF!$H$7)*DCF!$H$41</f>
        <v>394.04630662273541</v>
      </c>
      <c r="AP519" s="217">
        <f ca="1">(G519-F519)*DCF!$H$41</f>
        <v>430.88935674351296</v>
      </c>
      <c r="AQ519" s="217">
        <f ca="1">(H519-G519)*DCF!$H$41</f>
        <v>442.22299608743685</v>
      </c>
      <c r="AR519" s="217">
        <f ca="1">(I519-H519)*DCF!$H$41</f>
        <v>405.00521237966967</v>
      </c>
      <c r="AS519" s="217">
        <f ca="1">(J519-I519)*DCF!$H$41</f>
        <v>395.2280137801668</v>
      </c>
      <c r="AT519" s="217">
        <f ca="1">(U519-Z519)*(1-DCF!$H$40)+Z519-AE519-AO519</f>
        <v>254.41517073464706</v>
      </c>
      <c r="AU519" s="217">
        <f ca="1">(V519-AA519)*(1-DCF!$H$40)+AA519-AF519-AP519</f>
        <v>570.06429221141389</v>
      </c>
      <c r="AV519" s="217">
        <f ca="1">(W519-AB519)*(1-DCF!$H$40)+AB519-AG519-AQ519</f>
        <v>1009.0726104039751</v>
      </c>
      <c r="AW519" s="217">
        <f ca="1">(X519-AC519)*(1-DCF!$H$40)+AC519-AH519-AR519</f>
        <v>1411.5978009785333</v>
      </c>
      <c r="AX519" s="217">
        <f ca="1">(Y519-AD519)*(1-DCF!$H$40)+AD519-AI519-AS519</f>
        <v>1766.111652099868</v>
      </c>
      <c r="AY519" s="218">
        <f t="shared" ca="1" si="107"/>
        <v>0.10337245399830954</v>
      </c>
      <c r="AZ519" s="219">
        <f t="shared" ca="1" si="108"/>
        <v>12.174490799661907</v>
      </c>
      <c r="BA519" s="217">
        <f ca="1">SUMPRODUCT(AT519:AX519,(1+$AY519)^(-{1,2,3,4,5}))</f>
        <v>3482.3984038519766</v>
      </c>
      <c r="BB519" s="217">
        <f t="shared" ca="1" si="109"/>
        <v>43446.527889140329</v>
      </c>
      <c r="BC519" s="217">
        <f t="shared" ca="1" si="110"/>
        <v>26567.114490316864</v>
      </c>
      <c r="BD519" s="217">
        <f t="shared" ca="1" si="111"/>
        <v>30049.512894168842</v>
      </c>
      <c r="BE519" s="217">
        <f ca="1">BD519-(DCF!$J$48-DCF!$J$51)</f>
        <v>29487.372894168842</v>
      </c>
      <c r="BF519" s="220">
        <f ca="1">BE519/DCF!$J$55</f>
        <v>1189.9814079678918</v>
      </c>
    </row>
    <row r="520" spans="1:58" ht="15" customHeight="1">
      <c r="A520">
        <v>494</v>
      </c>
      <c r="B520" s="215">
        <f t="shared" ca="1" si="98"/>
        <v>2.2904098873197998E-2</v>
      </c>
      <c r="C520" s="216">
        <f t="shared" ca="1" si="99"/>
        <v>0.10701424875500926</v>
      </c>
      <c r="D520" s="215">
        <f t="shared" ca="1" si="100"/>
        <v>0.26703842626866392</v>
      </c>
      <c r="E520" s="216">
        <f t="shared" ca="1" si="101"/>
        <v>0.36540280942315145</v>
      </c>
      <c r="F520" s="217">
        <f ca="1">DCF!$H$7*(1+('A1'!F14+$C520*('A1'!F12-'A1'!F14)))</f>
        <v>6072.6787927058813</v>
      </c>
      <c r="G520" s="217">
        <f ca="1">F520*(1+('A1'!G14+$C520*('A1'!G12-'A1'!G14)))</f>
        <v>6534.5189941080189</v>
      </c>
      <c r="H520" s="217">
        <f ca="1">G520*(1+('A1'!H14+$C520*('A1'!H12-'A1'!H14)))</f>
        <v>6952.1522071602949</v>
      </c>
      <c r="I520" s="217">
        <f ca="1">H520*(1+('A1'!I14+$C520*('A1'!I12-'A1'!I14)))</f>
        <v>7366.717958629486</v>
      </c>
      <c r="J520" s="217">
        <f ca="1">I520*(1+('A1'!J14+$C520*('A1'!J12-'A1'!J14)))</f>
        <v>7790.2379217302532</v>
      </c>
      <c r="K520" s="216">
        <f ca="1">'A1'!F21+$C520*('A1'!F19-'A1'!F21)</f>
        <v>0.37411421631847452</v>
      </c>
      <c r="L520" s="216">
        <f ca="1">'A1'!G21+$C520*('A1'!G19-'A1'!G21)</f>
        <v>0.37697393134337431</v>
      </c>
      <c r="M520" s="216">
        <f ca="1">'A1'!H21+$C520*('A1'!H19-'A1'!H21)</f>
        <v>0.3709037888558242</v>
      </c>
      <c r="N520" s="216">
        <f ca="1">'A1'!I21+$C520*('A1'!I19-'A1'!I21)</f>
        <v>0.3659037888558242</v>
      </c>
      <c r="O520" s="216">
        <f ca="1">'A1'!J21+$C520*('A1'!J19-'A1'!J21)</f>
        <v>0.36090378885582419</v>
      </c>
      <c r="P520" s="216">
        <f ca="1">'A1'!F28+$C520*('A1'!F26-'A1'!F28)</f>
        <v>0.45732464378112481</v>
      </c>
      <c r="Q520" s="216">
        <f ca="1">'A1'!G28+$C520*('A1'!G26-'A1'!G28)</f>
        <v>0.4601843588060246</v>
      </c>
      <c r="R520" s="216">
        <f ca="1">'A1'!H28+$C520*('A1'!H26-'A1'!H28)</f>
        <v>0.45857914507469949</v>
      </c>
      <c r="S520" s="216">
        <f ca="1">'A1'!I28+$C520*('A1'!I26-'A1'!I28)</f>
        <v>0.45804407383092444</v>
      </c>
      <c r="T520" s="216">
        <f ca="1">'A1'!J28+$C520*('A1'!J26-'A1'!J28)</f>
        <v>0.45750900258714938</v>
      </c>
      <c r="U520" s="217">
        <f t="shared" ca="1" si="102"/>
        <v>1023.6176595474923</v>
      </c>
      <c r="V520" s="217">
        <f t="shared" ca="1" si="103"/>
        <v>1064.0922460517797</v>
      </c>
      <c r="W520" s="217">
        <f t="shared" ca="1" si="104"/>
        <v>1185.4605972334075</v>
      </c>
      <c r="X520" s="217">
        <f t="shared" ca="1" si="105"/>
        <v>1296.9264416006331</v>
      </c>
      <c r="Y520" s="217">
        <f t="shared" ca="1" si="106"/>
        <v>1414.6075582020876</v>
      </c>
      <c r="Z520" s="217">
        <f ca="1">F520*('A1'!F35+$C520*('A1'!F33-'A1'!F35))</f>
        <v>361.11141176769337</v>
      </c>
      <c r="AA520" s="217">
        <f ca="1">G520*('A1'!G35+$C520*('A1'!G33-'A1'!G35))</f>
        <v>398.14731122339907</v>
      </c>
      <c r="AB520" s="217">
        <f ca="1">H520*('A1'!H35+$C520*('A1'!H33-'A1'!H35))</f>
        <v>408.94535962714059</v>
      </c>
      <c r="AC520" s="217">
        <f ca="1">I520*('A1'!I35+$C520*('A1'!I33-'A1'!I35))</f>
        <v>417.80951614291695</v>
      </c>
      <c r="AD520" s="217">
        <f ca="1">J520*('A1'!J35+$C520*('A1'!J33-'A1'!J35))</f>
        <v>426.24932611109324</v>
      </c>
      <c r="AE520" s="217">
        <f ca="1">F520*('A1'!F43+$C520*('A1'!F41-'A1'!F43))</f>
        <v>654.99740401900897</v>
      </c>
      <c r="AF520" s="217">
        <f ca="1">G520*('A1'!G43+$C520*('A1'!G41-'A1'!G43))</f>
        <v>726.99465188287888</v>
      </c>
      <c r="AG520" s="217">
        <f ca="1">H520*('A1'!H43+$C520*('A1'!H41-'A1'!H43))</f>
        <v>703.93670465304012</v>
      </c>
      <c r="AH520" s="217">
        <f ca="1">I520*('A1'!I43+$C520*('A1'!I41-'A1'!I43))</f>
        <v>672.24617348515426</v>
      </c>
      <c r="AI520" s="217">
        <f ca="1">J520*('A1'!J43+$C520*('A1'!J41-'A1'!J43))</f>
        <v>671.9430868971366</v>
      </c>
      <c r="AJ520" s="217">
        <f ca="1">(U520-Z520)*DCF!$H$40</f>
        <v>160.32651196271135</v>
      </c>
      <c r="AK520" s="217">
        <f ca="1">(V520-AA520)*DCF!$H$40</f>
        <v>161.1586742284681</v>
      </c>
      <c r="AL520" s="217">
        <f ca="1">(W520-AB520)*DCF!$H$40</f>
        <v>187.91668750071659</v>
      </c>
      <c r="AM520" s="217">
        <f ca="1">(X520-AC520)*DCF!$H$40</f>
        <v>212.74629596076733</v>
      </c>
      <c r="AN520" s="217">
        <f ca="1">(Y520-AD520)*DCF!$H$40</f>
        <v>239.18269216602062</v>
      </c>
      <c r="AO520" s="217">
        <f ca="1">(F520-DCF!$H$7)*DCF!$H$41</f>
        <v>234.62191112125953</v>
      </c>
      <c r="AP520" s="217">
        <f ca="1">(G520-F520)*DCF!$H$41</f>
        <v>153.25584933028193</v>
      </c>
      <c r="AQ520" s="217">
        <f ca="1">(H520-G520)*DCF!$H$41</f>
        <v>138.58631747635667</v>
      </c>
      <c r="AR520" s="217">
        <f ca="1">(I520-H520)*DCF!$H$41</f>
        <v>137.56841901542484</v>
      </c>
      <c r="AS520" s="217">
        <f ca="1">(J520-I520)*DCF!$H$41</f>
        <v>140.53976127734583</v>
      </c>
      <c r="AT520" s="217">
        <f ca="1">(U520-Z520)*(1-DCF!$H$40)+Z520-AE520-AO520</f>
        <v>-26.328167555487482</v>
      </c>
      <c r="AU520" s="217">
        <f ca="1">(V520-AA520)*(1-DCF!$H$40)+AA520-AF520-AP520</f>
        <v>22.683070610150764</v>
      </c>
      <c r="AV520" s="217">
        <f ca="1">(W520-AB520)*(1-DCF!$H$40)+AB520-AG520-AQ520</f>
        <v>155.02088760329417</v>
      </c>
      <c r="AW520" s="217">
        <f ca="1">(X520-AC520)*(1-DCF!$H$40)+AC520-AH520-AR520</f>
        <v>274.36555313928682</v>
      </c>
      <c r="AX520" s="217">
        <f ca="1">(Y520-AD520)*(1-DCF!$H$40)+AD520-AI520-AS520</f>
        <v>362.94201786158453</v>
      </c>
      <c r="AY520" s="218">
        <f t="shared" ca="1" si="107"/>
        <v>9.9808056188463029E-2</v>
      </c>
      <c r="AZ520" s="219">
        <f t="shared" ca="1" si="108"/>
        <v>11.461611237692606</v>
      </c>
      <c r="BA520" s="217">
        <f ca="1">SUMPRODUCT(AT520:AX520,(1+$AY520)^(-{1,2,3,4,5}))</f>
        <v>524.42586584452533</v>
      </c>
      <c r="BB520" s="217">
        <f t="shared" ca="1" si="109"/>
        <v>16213.681886013945</v>
      </c>
      <c r="BC520" s="217">
        <f t="shared" ca="1" si="110"/>
        <v>10076.208949697486</v>
      </c>
      <c r="BD520" s="217">
        <f t="shared" ca="1" si="111"/>
        <v>10600.634815542011</v>
      </c>
      <c r="BE520" s="217">
        <f ca="1">BD520-(DCF!$J$48-DCF!$J$51)</f>
        <v>10038.494815542012</v>
      </c>
      <c r="BF520" s="220">
        <f ca="1">BE520/DCF!$J$55</f>
        <v>405.10974773338739</v>
      </c>
    </row>
    <row r="521" spans="1:58" ht="15" customHeight="1">
      <c r="A521">
        <v>495</v>
      </c>
      <c r="B521" s="215">
        <f t="shared" ca="1" si="98"/>
        <v>0.40423170493307192</v>
      </c>
      <c r="C521" s="216">
        <f t="shared" ca="1" si="99"/>
        <v>0.44957296678796865</v>
      </c>
      <c r="D521" s="215">
        <f t="shared" ca="1" si="100"/>
        <v>0.16464357604199065</v>
      </c>
      <c r="E521" s="216">
        <f t="shared" ca="1" si="101"/>
        <v>0.2869177373760558</v>
      </c>
      <c r="F521" s="217">
        <f ca="1">DCF!$H$7*(1+('A1'!F14+$C521*('A1'!F12-'A1'!F14)))</f>
        <v>6274.8639362867816</v>
      </c>
      <c r="G521" s="217">
        <f ca="1">F521*(1+('A1'!G14+$C521*('A1'!G12-'A1'!G14)))</f>
        <v>7074.5071518680797</v>
      </c>
      <c r="H521" s="217">
        <f ca="1">G521*(1+('A1'!H14+$C521*('A1'!H12-'A1'!H14)))</f>
        <v>7841.6984414091294</v>
      </c>
      <c r="I521" s="217">
        <f ca="1">H521*(1+('A1'!I14+$C521*('A1'!I12-'A1'!I14)))</f>
        <v>8551.0707704460674</v>
      </c>
      <c r="J521" s="217">
        <f ca="1">I521*(1+('A1'!J14+$C521*('A1'!J12-'A1'!J14)))</f>
        <v>9247.7274268522033</v>
      </c>
      <c r="K521" s="216">
        <f ca="1">'A1'!F21+$C521*('A1'!F19-'A1'!F21)</f>
        <v>0.35527348682666171</v>
      </c>
      <c r="L521" s="216">
        <f ca="1">'A1'!G21+$C521*('A1'!G19-'A1'!G21)</f>
        <v>0.35128202749090237</v>
      </c>
      <c r="M521" s="216">
        <f ca="1">'A1'!H21+$C521*('A1'!H19-'A1'!H21)</f>
        <v>0.34178629782302267</v>
      </c>
      <c r="N521" s="216">
        <f ca="1">'A1'!I21+$C521*('A1'!I19-'A1'!I21)</f>
        <v>0.33678629782302266</v>
      </c>
      <c r="O521" s="216">
        <f ca="1">'A1'!J21+$C521*('A1'!J19-'A1'!J21)</f>
        <v>0.33178629782302266</v>
      </c>
      <c r="P521" s="216">
        <f ca="1">'A1'!F28+$C521*('A1'!F26-'A1'!F28)</f>
        <v>0.44876067583030077</v>
      </c>
      <c r="Q521" s="216">
        <f ca="1">'A1'!G28+$C521*('A1'!G26-'A1'!G28)</f>
        <v>0.44476921649454143</v>
      </c>
      <c r="R521" s="216">
        <f ca="1">'A1'!H28+$C521*('A1'!H26-'A1'!H28)</f>
        <v>0.43802562199272188</v>
      </c>
      <c r="S521" s="216">
        <f ca="1">'A1'!I28+$C521*('A1'!I26-'A1'!I28)</f>
        <v>0.43577775715878209</v>
      </c>
      <c r="T521" s="216">
        <f ca="1">'A1'!J28+$C521*('A1'!J26-'A1'!J28)</f>
        <v>0.43352989232484224</v>
      </c>
      <c r="U521" s="217">
        <f t="shared" ca="1" si="102"/>
        <v>1229.6589654880677</v>
      </c>
      <c r="V521" s="217">
        <f t="shared" ca="1" si="103"/>
        <v>1442.8369330395763</v>
      </c>
      <c r="W521" s="217">
        <f t="shared" ca="1" si="104"/>
        <v>1726.6485251977449</v>
      </c>
      <c r="X521" s="217">
        <f t="shared" ca="1" si="105"/>
        <v>1944.8208615938679</v>
      </c>
      <c r="Y521" s="217">
        <f t="shared" ca="1" si="106"/>
        <v>2170.2919050077576</v>
      </c>
      <c r="Z521" s="217">
        <f ca="1">F521*('A1'!F35+$C521*('A1'!F33-'A1'!F35))</f>
        <v>362.38679019707047</v>
      </c>
      <c r="AA521" s="217">
        <f ca="1">G521*('A1'!G35+$C521*('A1'!G33-'A1'!G35))</f>
        <v>406.81437172754062</v>
      </c>
      <c r="AB521" s="217">
        <f ca="1">H521*('A1'!H35+$C521*('A1'!H33-'A1'!H35))</f>
        <v>431.72233452197798</v>
      </c>
      <c r="AC521" s="217">
        <f ca="1">I521*('A1'!I35+$C521*('A1'!I33-'A1'!I35))</f>
        <v>449.83014162007214</v>
      </c>
      <c r="AD521" s="217">
        <f ca="1">J521*('A1'!J35+$C521*('A1'!J33-'A1'!J35))</f>
        <v>467.98239683968649</v>
      </c>
      <c r="AE521" s="217">
        <f ca="1">F521*('A1'!F43+$C521*('A1'!F41-'A1'!F43))</f>
        <v>633.81484907100037</v>
      </c>
      <c r="AF521" s="217">
        <f ca="1">G521*('A1'!G43+$C521*('A1'!G41-'A1'!G43))</f>
        <v>702.25057155584796</v>
      </c>
      <c r="AG521" s="217">
        <f ca="1">H521*('A1'!H43+$C521*('A1'!H41-'A1'!H43))</f>
        <v>699.98878919432741</v>
      </c>
      <c r="AH521" s="217">
        <f ca="1">I521*('A1'!I43+$C521*('A1'!I41-'A1'!I43))</f>
        <v>677.80016425046017</v>
      </c>
      <c r="AI521" s="217">
        <f ca="1">J521*('A1'!J43+$C521*('A1'!J41-'A1'!J43))</f>
        <v>686.78197947992396</v>
      </c>
      <c r="AJ521" s="217">
        <f ca="1">(U521-Z521)*DCF!$H$40</f>
        <v>209.87986642042131</v>
      </c>
      <c r="AK521" s="217">
        <f ca="1">(V521-AA521)*DCF!$H$40</f>
        <v>250.71745983751259</v>
      </c>
      <c r="AL521" s="217">
        <f ca="1">(W521-AB521)*DCF!$H$40</f>
        <v>313.37213814353561</v>
      </c>
      <c r="AM521" s="217">
        <f ca="1">(X521-AC521)*DCF!$H$40</f>
        <v>361.78775423365857</v>
      </c>
      <c r="AN521" s="217">
        <f ca="1">(Y521-AD521)*DCF!$H$40</f>
        <v>411.95890097667319</v>
      </c>
      <c r="AO521" s="217">
        <f ca="1">(F521-DCF!$H$7)*DCF!$H$41</f>
        <v>301.7145024707844</v>
      </c>
      <c r="AP521" s="217">
        <f ca="1">(G521-F521)*DCF!$H$41</f>
        <v>265.35152157185587</v>
      </c>
      <c r="AQ521" s="217">
        <f ca="1">(H521-G521)*DCF!$H$41</f>
        <v>254.58275897257914</v>
      </c>
      <c r="AR521" s="217">
        <f ca="1">(I521-H521)*DCF!$H$41</f>
        <v>235.39626573844848</v>
      </c>
      <c r="AS521" s="217">
        <f ca="1">(J521-I521)*DCF!$H$41</f>
        <v>231.17673005722577</v>
      </c>
      <c r="AT521" s="217">
        <f ca="1">(U521-Z521)*(1-DCF!$H$40)+Z521-AE521-AO521</f>
        <v>84.249747525861608</v>
      </c>
      <c r="AU521" s="217">
        <f ca="1">(V521-AA521)*(1-DCF!$H$40)+AA521-AF521-AP521</f>
        <v>224.51738007435972</v>
      </c>
      <c r="AV521" s="217">
        <f ca="1">(W521-AB521)*(1-DCF!$H$40)+AB521-AG521-AQ521</f>
        <v>458.70483888730286</v>
      </c>
      <c r="AW521" s="217">
        <f ca="1">(X521-AC521)*(1-DCF!$H$40)+AC521-AH521-AR521</f>
        <v>669.83667737130054</v>
      </c>
      <c r="AX521" s="217">
        <f ca="1">(Y521-AD521)*(1-DCF!$H$40)+AD521-AI521-AS521</f>
        <v>840.37429449393471</v>
      </c>
      <c r="AY521" s="218">
        <f t="shared" ca="1" si="107"/>
        <v>9.8238354747521114E-2</v>
      </c>
      <c r="AZ521" s="219">
        <f t="shared" ca="1" si="108"/>
        <v>11.147670949504223</v>
      </c>
      <c r="BA521" s="217">
        <f ca="1">SUMPRODUCT(AT521:AX521,(1+$AY521)^(-{1,2,3,4,5}))</f>
        <v>1595.6085135523369</v>
      </c>
      <c r="BB521" s="217">
        <f t="shared" ca="1" si="109"/>
        <v>24193.700021399156</v>
      </c>
      <c r="BC521" s="217">
        <f t="shared" ca="1" si="110"/>
        <v>15143.255749652935</v>
      </c>
      <c r="BD521" s="217">
        <f t="shared" ca="1" si="111"/>
        <v>16738.864263205272</v>
      </c>
      <c r="BE521" s="217">
        <f ca="1">BD521-(DCF!$J$48-DCF!$J$51)</f>
        <v>16176.724263205273</v>
      </c>
      <c r="BF521" s="220">
        <f ca="1">BE521/DCF!$J$55</f>
        <v>652.82184289954409</v>
      </c>
    </row>
    <row r="522" spans="1:58" ht="15" customHeight="1">
      <c r="A522">
        <v>496</v>
      </c>
      <c r="B522" s="215">
        <f t="shared" ca="1" si="98"/>
        <v>0.72794078712436938</v>
      </c>
      <c r="C522" s="216">
        <f t="shared" ca="1" si="99"/>
        <v>0.63117808302947165</v>
      </c>
      <c r="D522" s="215">
        <f t="shared" ca="1" si="100"/>
        <v>0.40705700919368426</v>
      </c>
      <c r="E522" s="216">
        <f t="shared" ca="1" si="101"/>
        <v>0.45114133550013141</v>
      </c>
      <c r="F522" s="217">
        <f ca="1">DCF!$H$7*(1+('A1'!F14+$C522*('A1'!F12-'A1'!F14)))</f>
        <v>6382.0509806368882</v>
      </c>
      <c r="G522" s="217">
        <f ca="1">F522*(1+('A1'!G14+$C522*('A1'!G12-'A1'!G14)))</f>
        <v>7369.2056450383143</v>
      </c>
      <c r="H522" s="217">
        <f ca="1">G522*(1+('A1'!H14+$C522*('A1'!H12-'A1'!H14)))</f>
        <v>8342.3324693133127</v>
      </c>
      <c r="I522" s="217">
        <f ca="1">H522*(1+('A1'!I14+$C522*('A1'!I12-'A1'!I14)))</f>
        <v>9233.3438602167917</v>
      </c>
      <c r="J522" s="217">
        <f ca="1">I522*(1+('A1'!J14+$C522*('A1'!J12-'A1'!J14)))</f>
        <v>10102.962952662683</v>
      </c>
      <c r="K522" s="216">
        <f ca="1">'A1'!F21+$C522*('A1'!F19-'A1'!F21)</f>
        <v>0.34528520543337904</v>
      </c>
      <c r="L522" s="216">
        <f ca="1">'A1'!G21+$C522*('A1'!G19-'A1'!G21)</f>
        <v>0.33766164377278962</v>
      </c>
      <c r="M522" s="216">
        <f ca="1">'A1'!H21+$C522*('A1'!H19-'A1'!H21)</f>
        <v>0.32634986294249491</v>
      </c>
      <c r="N522" s="216">
        <f ca="1">'A1'!I21+$C522*('A1'!I19-'A1'!I21)</f>
        <v>0.3213498629424949</v>
      </c>
      <c r="O522" s="216">
        <f ca="1">'A1'!J21+$C522*('A1'!J19-'A1'!J21)</f>
        <v>0.3163498629424949</v>
      </c>
      <c r="P522" s="216">
        <f ca="1">'A1'!F28+$C522*('A1'!F26-'A1'!F28)</f>
        <v>0.44422054792426324</v>
      </c>
      <c r="Q522" s="216">
        <f ca="1">'A1'!G28+$C522*('A1'!G26-'A1'!G28)</f>
        <v>0.43659698626367377</v>
      </c>
      <c r="R522" s="216">
        <f ca="1">'A1'!H28+$C522*('A1'!H26-'A1'!H28)</f>
        <v>0.4271293150182317</v>
      </c>
      <c r="S522" s="216">
        <f ca="1">'A1'!I28+$C522*('A1'!I26-'A1'!I28)</f>
        <v>0.42397342460308435</v>
      </c>
      <c r="T522" s="216">
        <f ca="1">'A1'!J28+$C522*('A1'!J26-'A1'!J28)</f>
        <v>0.42081753418793699</v>
      </c>
      <c r="U522" s="217">
        <f t="shared" ca="1" si="102"/>
        <v>1343.3850132022822</v>
      </c>
      <c r="V522" s="217">
        <f t="shared" ca="1" si="103"/>
        <v>1663.5345778539765</v>
      </c>
      <c r="W522" s="217">
        <f t="shared" ca="1" si="104"/>
        <v>2056.5586580600393</v>
      </c>
      <c r="X522" s="217">
        <f t="shared" ca="1" si="105"/>
        <v>2351.5176592812231</v>
      </c>
      <c r="Y522" s="217">
        <f t="shared" ca="1" si="106"/>
        <v>2655.3880495431504</v>
      </c>
      <c r="Z522" s="217">
        <f ca="1">F522*('A1'!F35+$C522*('A1'!F33-'A1'!F35))</f>
        <v>362.78200531943952</v>
      </c>
      <c r="AA522" s="217">
        <f ca="1">G522*('A1'!G35+$C522*('A1'!G33-'A1'!G35))</f>
        <v>410.37793906752302</v>
      </c>
      <c r="AB522" s="217">
        <f ca="1">H522*('A1'!H35+$C522*('A1'!H33-'A1'!H35))</f>
        <v>442.6194765830661</v>
      </c>
      <c r="AC522" s="217">
        <f ca="1">I522*('A1'!I35+$C522*('A1'!I33-'A1'!I35))</f>
        <v>465.599332560851</v>
      </c>
      <c r="AD522" s="217">
        <f ca="1">J522*('A1'!J35+$C522*('A1'!J33-'A1'!J35))</f>
        <v>489.24469987655743</v>
      </c>
      <c r="AE522" s="217">
        <f ca="1">F522*('A1'!F43+$C522*('A1'!F41-'A1'!F43))</f>
        <v>621.46139379496265</v>
      </c>
      <c r="AF522" s="217">
        <f ca="1">G522*('A1'!G43+$C522*('A1'!G41-'A1'!G43))</f>
        <v>684.66381094242263</v>
      </c>
      <c r="AG522" s="217">
        <f ca="1">H522*('A1'!H43+$C522*('A1'!H41-'A1'!H43))</f>
        <v>691.65249971874846</v>
      </c>
      <c r="AH522" s="217">
        <f ca="1">I522*('A1'!I43+$C522*('A1'!I41-'A1'!I43))</f>
        <v>673.19171700306993</v>
      </c>
      <c r="AI522" s="217">
        <f ca="1">J522*('A1'!J43+$C522*('A1'!J41-'A1'!J43))</f>
        <v>686.07975811136237</v>
      </c>
      <c r="AJ522" s="217">
        <f ca="1">(U522-Z522)*DCF!$H$40</f>
        <v>237.30592790764788</v>
      </c>
      <c r="AK522" s="217">
        <f ca="1">(V522-AA522)*DCF!$H$40</f>
        <v>303.26390658632175</v>
      </c>
      <c r="AL522" s="217">
        <f ca="1">(W522-AB522)*DCF!$H$40</f>
        <v>390.57328191742755</v>
      </c>
      <c r="AM522" s="217">
        <f ca="1">(X522-AC522)*DCF!$H$40</f>
        <v>456.39223506633004</v>
      </c>
      <c r="AN522" s="217">
        <f ca="1">(Y522-AD522)*DCF!$H$40</f>
        <v>524.20669061931551</v>
      </c>
      <c r="AO522" s="217">
        <f ca="1">(F522-DCF!$H$7)*DCF!$H$41</f>
        <v>337.28317204351976</v>
      </c>
      <c r="AP522" s="217">
        <f ca="1">(G522-F522)*DCF!$H$41</f>
        <v>327.57483227723571</v>
      </c>
      <c r="AQ522" s="217">
        <f ca="1">(H522-G522)*DCF!$H$41</f>
        <v>322.91987035248729</v>
      </c>
      <c r="AR522" s="217">
        <f ca="1">(I522-H522)*DCF!$H$41</f>
        <v>295.67089885483597</v>
      </c>
      <c r="AS522" s="217">
        <f ca="1">(J522-I522)*DCF!$H$41</f>
        <v>288.57213426203742</v>
      </c>
      <c r="AT522" s="217">
        <f ca="1">(U522-Z522)*(1-DCF!$H$40)+Z522-AE522-AO522</f>
        <v>147.3345194561519</v>
      </c>
      <c r="AU522" s="217">
        <f ca="1">(V522-AA522)*(1-DCF!$H$40)+AA522-AF522-AP522</f>
        <v>348.03202804799662</v>
      </c>
      <c r="AV522" s="217">
        <f ca="1">(W522-AB522)*(1-DCF!$H$40)+AB522-AG522-AQ522</f>
        <v>651.41300607137623</v>
      </c>
      <c r="AW522" s="217">
        <f ca="1">(X522-AC522)*(1-DCF!$H$40)+AC522-AH522-AR522</f>
        <v>926.26280835698731</v>
      </c>
      <c r="AX522" s="217">
        <f ca="1">(Y522-AD522)*(1-DCF!$H$40)+AD522-AI522-AS522</f>
        <v>1156.529466550435</v>
      </c>
      <c r="AY522" s="218">
        <f t="shared" ca="1" si="107"/>
        <v>0.10152282671000262</v>
      </c>
      <c r="AZ522" s="219">
        <f t="shared" ca="1" si="108"/>
        <v>11.804565342000526</v>
      </c>
      <c r="BA522" s="217">
        <f ca="1">SUMPRODUCT(AT522:AX522,(1+$AY522)^(-{1,2,3,4,5}))</f>
        <v>2250.3019335487379</v>
      </c>
      <c r="BB522" s="217">
        <f t="shared" ca="1" si="109"/>
        <v>31345.701739199449</v>
      </c>
      <c r="BC522" s="217">
        <f t="shared" ca="1" si="110"/>
        <v>19329.049125519723</v>
      </c>
      <c r="BD522" s="217">
        <f t="shared" ca="1" si="111"/>
        <v>21579.35105906846</v>
      </c>
      <c r="BE522" s="217">
        <f ca="1">BD522-(DCF!$J$48-DCF!$J$51)</f>
        <v>21017.211059068461</v>
      </c>
      <c r="BF522" s="220">
        <f ca="1">BE522/DCF!$J$55</f>
        <v>848.16272027320554</v>
      </c>
    </row>
    <row r="523" spans="1:58" ht="15" customHeight="1">
      <c r="A523">
        <v>497</v>
      </c>
      <c r="B523" s="215">
        <f t="shared" ca="1" si="98"/>
        <v>5.6301367790522416E-2</v>
      </c>
      <c r="C523" s="216">
        <f t="shared" ca="1" si="99"/>
        <v>0.16778165541936105</v>
      </c>
      <c r="D523" s="215">
        <f t="shared" ca="1" si="100"/>
        <v>0.13001446847317033</v>
      </c>
      <c r="E523" s="216">
        <f t="shared" ca="1" si="101"/>
        <v>0.25496516279010584</v>
      </c>
      <c r="F523" s="217">
        <f ca="1">DCF!$H$7*(1+('A1'!F14+$C523*('A1'!F12-'A1'!F14)))</f>
        <v>6108.5449557742777</v>
      </c>
      <c r="G523" s="217">
        <f ca="1">F523*(1+('A1'!G14+$C523*('A1'!G12-'A1'!G14)))</f>
        <v>6628.7929208532441</v>
      </c>
      <c r="H523" s="217">
        <f ca="1">G523*(1+('A1'!H14+$C523*('A1'!H12-'A1'!H14)))</f>
        <v>7104.8172473559835</v>
      </c>
      <c r="I523" s="217">
        <f ca="1">H523*(1+('A1'!I14+$C523*('A1'!I12-'A1'!I14)))</f>
        <v>7567.3433296529893</v>
      </c>
      <c r="J523" s="217">
        <f ca="1">I523*(1+('A1'!J14+$C523*('A1'!J12-'A1'!J14)))</f>
        <v>8034.5867935039478</v>
      </c>
      <c r="K523" s="216">
        <f ca="1">'A1'!F21+$C523*('A1'!F19-'A1'!F21)</f>
        <v>0.37077200895193513</v>
      </c>
      <c r="L523" s="216">
        <f ca="1">'A1'!G21+$C523*('A1'!G19-'A1'!G21)</f>
        <v>0.37241637584354792</v>
      </c>
      <c r="M523" s="216">
        <f ca="1">'A1'!H21+$C523*('A1'!H19-'A1'!H21)</f>
        <v>0.36573855928935434</v>
      </c>
      <c r="N523" s="216">
        <f ca="1">'A1'!I21+$C523*('A1'!I19-'A1'!I21)</f>
        <v>0.36073855928935433</v>
      </c>
      <c r="O523" s="216">
        <f ca="1">'A1'!J21+$C523*('A1'!J19-'A1'!J21)</f>
        <v>0.35573855928935433</v>
      </c>
      <c r="P523" s="216">
        <f ca="1">'A1'!F28+$C523*('A1'!F26-'A1'!F28)</f>
        <v>0.45580545861451599</v>
      </c>
      <c r="Q523" s="216">
        <f ca="1">'A1'!G28+$C523*('A1'!G26-'A1'!G28)</f>
        <v>0.45744982550612878</v>
      </c>
      <c r="R523" s="216">
        <f ca="1">'A1'!H28+$C523*('A1'!H26-'A1'!H28)</f>
        <v>0.45493310067483839</v>
      </c>
      <c r="S523" s="216">
        <f ca="1">'A1'!I28+$C523*('A1'!I26-'A1'!I28)</f>
        <v>0.45409419239774157</v>
      </c>
      <c r="T523" s="216">
        <f ca="1">'A1'!J28+$C523*('A1'!J26-'A1'!J28)</f>
        <v>0.45325528412064475</v>
      </c>
      <c r="U523" s="217">
        <f t="shared" ca="1" si="102"/>
        <v>1059.3593357145564</v>
      </c>
      <c r="V523" s="217">
        <f t="shared" ca="1" si="103"/>
        <v>1127.7817200911343</v>
      </c>
      <c r="W523" s="217">
        <f t="shared" ca="1" si="104"/>
        <v>1274.0950832261224</v>
      </c>
      <c r="X523" s="217">
        <f t="shared" ca="1" si="105"/>
        <v>1401.2241413908532</v>
      </c>
      <c r="Y523" s="217">
        <f t="shared" ca="1" si="106"/>
        <v>1534.6555432159689</v>
      </c>
      <c r="Z523" s="217">
        <f ca="1">F523*('A1'!F35+$C523*('A1'!F33-'A1'!F35))</f>
        <v>361.38818842203966</v>
      </c>
      <c r="AA523" s="217">
        <f ca="1">G523*('A1'!G35+$C523*('A1'!G33-'A1'!G35))</f>
        <v>399.86326259597212</v>
      </c>
      <c r="AB523" s="217">
        <f ca="1">H523*('A1'!H35+$C523*('A1'!H33-'A1'!H35))</f>
        <v>413.17639685001143</v>
      </c>
      <c r="AC523" s="217">
        <f ca="1">I523*('A1'!I35+$C523*('A1'!I33-'A1'!I35))</f>
        <v>423.66997642816335</v>
      </c>
      <c r="AD523" s="217">
        <f ca="1">J523*('A1'!J35+$C523*('A1'!J33-'A1'!J35))</f>
        <v>433.76018516232551</v>
      </c>
      <c r="AE523" s="217">
        <f ca="1">F523*('A1'!F43+$C523*('A1'!F41-'A1'!F43))</f>
        <v>651.44190943750255</v>
      </c>
      <c r="AF523" s="217">
        <f ca="1">G523*('A1'!G43+$C523*('A1'!G41-'A1'!G43))</f>
        <v>723.38454115887168</v>
      </c>
      <c r="AG523" s="217">
        <f ca="1">H523*('A1'!H43+$C523*('A1'!H41-'A1'!H43))</f>
        <v>704.28378099990869</v>
      </c>
      <c r="AH523" s="217">
        <f ca="1">I523*('A1'!I43+$C523*('A1'!I41-'A1'!I43))</f>
        <v>674.45946763287964</v>
      </c>
      <c r="AI523" s="217">
        <f ca="1">J523*('A1'!J43+$C523*('A1'!J41-'A1'!J43))</f>
        <v>675.93084186649332</v>
      </c>
      <c r="AJ523" s="217">
        <f ca="1">(U523-Z523)*DCF!$H$40</f>
        <v>168.90901764478906</v>
      </c>
      <c r="AK523" s="217">
        <f ca="1">(V523-AA523)*DCF!$H$40</f>
        <v>176.15626671382921</v>
      </c>
      <c r="AL523" s="217">
        <f ca="1">(W523-AB523)*DCF!$H$40</f>
        <v>208.34232210301883</v>
      </c>
      <c r="AM523" s="217">
        <f ca="1">(X523-AC523)*DCF!$H$40</f>
        <v>236.56810792097093</v>
      </c>
      <c r="AN523" s="217">
        <f ca="1">(Y523-AD523)*DCF!$H$40</f>
        <v>266.41667664898171</v>
      </c>
      <c r="AO523" s="217">
        <f ca="1">(F523-DCF!$H$7)*DCF!$H$41</f>
        <v>246.52364524180084</v>
      </c>
      <c r="AP523" s="217">
        <f ca="1">(G523-F523)*DCF!$H$41</f>
        <v>172.63772947540298</v>
      </c>
      <c r="AQ523" s="217">
        <f ca="1">(H523-G523)*DCF!$H$41</f>
        <v>157.96267245373474</v>
      </c>
      <c r="AR523" s="217">
        <f ca="1">(I523-H523)*DCF!$H$41</f>
        <v>153.4834502597015</v>
      </c>
      <c r="AS523" s="217">
        <f ca="1">(J523-I523)*DCF!$H$41</f>
        <v>155.04885386569143</v>
      </c>
      <c r="AT523" s="217">
        <f ca="1">(U523-Z523)*(1-DCF!$H$40)+Z523-AE523-AO523</f>
        <v>-7.5152366095360037</v>
      </c>
      <c r="AU523" s="217">
        <f ca="1">(V523-AA523)*(1-DCF!$H$40)+AA523-AF523-AP523</f>
        <v>55.603182743030231</v>
      </c>
      <c r="AV523" s="217">
        <f ca="1">(W523-AB523)*(1-DCF!$H$40)+AB523-AG523-AQ523</f>
        <v>203.50630766946006</v>
      </c>
      <c r="AW523" s="217">
        <f ca="1">(X523-AC523)*(1-DCF!$H$40)+AC523-AH523-AR523</f>
        <v>336.7131155773011</v>
      </c>
      <c r="AX523" s="217">
        <f ca="1">(Y523-AD523)*(1-DCF!$H$40)+AD523-AI523-AS523</f>
        <v>437.25917083480238</v>
      </c>
      <c r="AY523" s="218">
        <f t="shared" ca="1" si="107"/>
        <v>9.7599303255802114E-2</v>
      </c>
      <c r="AZ523" s="219">
        <f t="shared" ca="1" si="108"/>
        <v>11.019860651160423</v>
      </c>
      <c r="BA523" s="217">
        <f ca="1">SUMPRODUCT(AT523:AX523,(1+$AY523)^(-{1,2,3,4,5}))</f>
        <v>699.6940903692356</v>
      </c>
      <c r="BB523" s="217">
        <f t="shared" ca="1" si="109"/>
        <v>16911.690233770878</v>
      </c>
      <c r="BC523" s="217">
        <f t="shared" ca="1" si="110"/>
        <v>10616.170914420449</v>
      </c>
      <c r="BD523" s="217">
        <f t="shared" ca="1" si="111"/>
        <v>11315.865004789684</v>
      </c>
      <c r="BE523" s="217">
        <f ca="1">BD523-(DCF!$J$48-DCF!$J$51)</f>
        <v>10753.725004789685</v>
      </c>
      <c r="BF523" s="220">
        <f ca="1">BE523/DCF!$J$55</f>
        <v>433.97331013607248</v>
      </c>
    </row>
    <row r="524" spans="1:58" ht="15" customHeight="1">
      <c r="A524">
        <v>498</v>
      </c>
      <c r="B524" s="215">
        <f t="shared" ca="1" si="98"/>
        <v>0.11875907984724721</v>
      </c>
      <c r="C524" s="216">
        <f t="shared" ca="1" si="99"/>
        <v>0.2436791741688723</v>
      </c>
      <c r="D524" s="215">
        <f t="shared" ca="1" si="100"/>
        <v>0.16319396587588364</v>
      </c>
      <c r="E524" s="216">
        <f t="shared" ca="1" si="101"/>
        <v>0.28565185617800881</v>
      </c>
      <c r="F524" s="217">
        <f ca="1">DCF!$H$7*(1+('A1'!F14+$C524*('A1'!F12-'A1'!F14)))</f>
        <v>6153.341219649622</v>
      </c>
      <c r="G524" s="217">
        <f ca="1">F524*(1+('A1'!G14+$C524*('A1'!G12-'A1'!G14)))</f>
        <v>6747.4578588461245</v>
      </c>
      <c r="H524" s="217">
        <f ca="1">G524*(1+('A1'!H14+$C524*('A1'!H12-'A1'!H14)))</f>
        <v>7298.5786964302069</v>
      </c>
      <c r="I524" s="217">
        <f ca="1">H524*(1+('A1'!I14+$C524*('A1'!I12-'A1'!I14)))</f>
        <v>7823.5736778934543</v>
      </c>
      <c r="J524" s="217">
        <f ca="1">I524*(1+('A1'!J14+$C524*('A1'!J12-'A1'!J14)))</f>
        <v>8348.2032998896157</v>
      </c>
      <c r="K524" s="216">
        <f ca="1">'A1'!F21+$C524*('A1'!F19-'A1'!F21)</f>
        <v>0.36659764542071205</v>
      </c>
      <c r="L524" s="216">
        <f ca="1">'A1'!G21+$C524*('A1'!G19-'A1'!G21)</f>
        <v>0.36672406193733459</v>
      </c>
      <c r="M524" s="216">
        <f ca="1">'A1'!H21+$C524*('A1'!H19-'A1'!H21)</f>
        <v>0.35928727019564588</v>
      </c>
      <c r="N524" s="216">
        <f ca="1">'A1'!I21+$C524*('A1'!I19-'A1'!I21)</f>
        <v>0.35428727019564588</v>
      </c>
      <c r="O524" s="216">
        <f ca="1">'A1'!J21+$C524*('A1'!J19-'A1'!J21)</f>
        <v>0.34928727019564587</v>
      </c>
      <c r="P524" s="216">
        <f ca="1">'A1'!F28+$C524*('A1'!F26-'A1'!F28)</f>
        <v>0.45390802064577823</v>
      </c>
      <c r="Q524" s="216">
        <f ca="1">'A1'!G28+$C524*('A1'!G26-'A1'!G28)</f>
        <v>0.45403443716240077</v>
      </c>
      <c r="R524" s="216">
        <f ca="1">'A1'!H28+$C524*('A1'!H26-'A1'!H28)</f>
        <v>0.45037924954986769</v>
      </c>
      <c r="S524" s="216">
        <f ca="1">'A1'!I28+$C524*('A1'!I26-'A1'!I28)</f>
        <v>0.44916085367902331</v>
      </c>
      <c r="T524" s="216">
        <f ca="1">'A1'!J28+$C524*('A1'!J26-'A1'!J28)</f>
        <v>0.44794245780817898</v>
      </c>
      <c r="U524" s="217">
        <f t="shared" ca="1" si="102"/>
        <v>1104.4898836866191</v>
      </c>
      <c r="V524" s="217">
        <f t="shared" ca="1" si="103"/>
        <v>1209.424473880865</v>
      </c>
      <c r="W524" s="217">
        <f t="shared" ca="1" si="104"/>
        <v>1389.1638842028142</v>
      </c>
      <c r="X524" s="217">
        <f t="shared" ca="1" si="105"/>
        <v>1537.738084394713</v>
      </c>
      <c r="Y524" s="217">
        <f t="shared" ca="1" si="106"/>
        <v>1692.7674537979842</v>
      </c>
      <c r="Z524" s="217">
        <f ca="1">F524*('A1'!F35+$C524*('A1'!F33-'A1'!F35))</f>
        <v>361.70326764505984</v>
      </c>
      <c r="AA524" s="217">
        <f ca="1">G524*('A1'!G35+$C524*('A1'!G33-'A1'!G35))</f>
        <v>401.90023766063081</v>
      </c>
      <c r="AB524" s="217">
        <f ca="1">H524*('A1'!H35+$C524*('A1'!H33-'A1'!H35))</f>
        <v>418.3510938629334</v>
      </c>
      <c r="AC524" s="217">
        <f ca="1">I524*('A1'!I35+$C524*('A1'!I33-'A1'!I35))</f>
        <v>430.88996964327953</v>
      </c>
      <c r="AD524" s="217">
        <f ca="1">J524*('A1'!J35+$C524*('A1'!J33-'A1'!J35))</f>
        <v>443.08798536288703</v>
      </c>
      <c r="AE524" s="217">
        <f ca="1">F524*('A1'!F43+$C524*('A1'!F41-'A1'!F43))</f>
        <v>646.87871202578833</v>
      </c>
      <c r="AF524" s="217">
        <f ca="1">G524*('A1'!G43+$C524*('A1'!G41-'A1'!G43))</f>
        <v>718.41013020990317</v>
      </c>
      <c r="AG524" s="217">
        <f ca="1">H524*('A1'!H43+$C524*('A1'!H41-'A1'!H43))</f>
        <v>704.10285609782932</v>
      </c>
      <c r="AH524" s="217">
        <f ca="1">I524*('A1'!I43+$C524*('A1'!I41-'A1'!I43))</f>
        <v>676.51403034913403</v>
      </c>
      <c r="AI524" s="217">
        <f ca="1">J524*('A1'!J43+$C524*('A1'!J41-'A1'!J43))</f>
        <v>680.13838198318194</v>
      </c>
      <c r="AJ524" s="217">
        <f ca="1">(U524-Z524)*DCF!$H$40</f>
        <v>179.75436108205733</v>
      </c>
      <c r="AK524" s="217">
        <f ca="1">(V524-AA524)*DCF!$H$40</f>
        <v>195.42086516529665</v>
      </c>
      <c r="AL524" s="217">
        <f ca="1">(W524-AB524)*DCF!$H$40</f>
        <v>234.93669526225116</v>
      </c>
      <c r="AM524" s="217">
        <f ca="1">(X524-AC524)*DCF!$H$40</f>
        <v>267.85724376984689</v>
      </c>
      <c r="AN524" s="217">
        <f ca="1">(Y524-AD524)*DCF!$H$40</f>
        <v>302.42243136129349</v>
      </c>
      <c r="AO524" s="217">
        <f ca="1">(F524-DCF!$H$7)*DCF!$H$41</f>
        <v>261.38872075102768</v>
      </c>
      <c r="AP524" s="217">
        <f ca="1">(G524-F524)*DCF!$H$41</f>
        <v>197.15011786518599</v>
      </c>
      <c r="AQ524" s="217">
        <f ca="1">(H524-G524)*DCF!$H$41</f>
        <v>182.88250306304752</v>
      </c>
      <c r="AR524" s="217">
        <f ca="1">(I524-H524)*DCF!$H$41</f>
        <v>174.21296702628968</v>
      </c>
      <c r="AS524" s="217">
        <f ca="1">(J524-I524)*DCF!$H$41</f>
        <v>174.09172709250066</v>
      </c>
      <c r="AT524" s="217">
        <f ca="1">(U524-Z524)*(1-DCF!$H$40)+Z524-AE524-AO524</f>
        <v>16.468089827745757</v>
      </c>
      <c r="AU524" s="217">
        <f ca="1">(V524-AA524)*(1-DCF!$H$40)+AA524-AF524-AP524</f>
        <v>98.443360640479199</v>
      </c>
      <c r="AV524" s="217">
        <f ca="1">(W524-AB524)*(1-DCF!$H$40)+AB524-AG524-AQ524</f>
        <v>267.24182977968627</v>
      </c>
      <c r="AW524" s="217">
        <f ca="1">(X524-AC524)*(1-DCF!$H$40)+AC524-AH524-AR524</f>
        <v>419.15384324944239</v>
      </c>
      <c r="AX524" s="217">
        <f ca="1">(Y524-AD524)*(1-DCF!$H$40)+AD524-AI524-AS524</f>
        <v>536.11491336100812</v>
      </c>
      <c r="AY524" s="218">
        <f t="shared" ca="1" si="107"/>
        <v>9.8213037123560179E-2</v>
      </c>
      <c r="AZ524" s="219">
        <f t="shared" ca="1" si="108"/>
        <v>11.142607424712036</v>
      </c>
      <c r="BA524" s="217">
        <f ca="1">SUMPRODUCT(AT524:AX524,(1+$AY524)^(-{1,2,3,4,5}))</f>
        <v>922.14082585459619</v>
      </c>
      <c r="BB524" s="217">
        <f t="shared" ca="1" si="109"/>
        <v>18861.843199000308</v>
      </c>
      <c r="BC524" s="217">
        <f t="shared" ca="1" si="110"/>
        <v>11807.315149048509</v>
      </c>
      <c r="BD524" s="217">
        <f t="shared" ca="1" si="111"/>
        <v>12729.455974903105</v>
      </c>
      <c r="BE524" s="217">
        <f ca="1">BD524-(DCF!$J$48-DCF!$J$51)</f>
        <v>12167.315974903106</v>
      </c>
      <c r="BF524" s="220">
        <f ca="1">BE524/DCF!$J$55</f>
        <v>491.01965939694247</v>
      </c>
    </row>
    <row r="525" spans="1:58" ht="15" customHeight="1">
      <c r="A525">
        <v>499</v>
      </c>
      <c r="B525" s="215">
        <f t="shared" ca="1" si="98"/>
        <v>0.58681832394957112</v>
      </c>
      <c r="C525" s="216">
        <f t="shared" ca="1" si="99"/>
        <v>0.54547735147166265</v>
      </c>
      <c r="D525" s="215">
        <f t="shared" ca="1" si="100"/>
        <v>0.647028032519258</v>
      </c>
      <c r="E525" s="216">
        <f t="shared" ca="1" si="101"/>
        <v>0.57989765087496714</v>
      </c>
      <c r="F525" s="217">
        <f ca="1">DCF!$H$7*(1+('A1'!F14+$C525*('A1'!F12-'A1'!F14)))</f>
        <v>6331.4686605765455</v>
      </c>
      <c r="G525" s="217">
        <f ca="1">F525*(1+('A1'!G14+$C525*('A1'!G12-'A1'!G14)))</f>
        <v>7229.4076935957082</v>
      </c>
      <c r="H525" s="217">
        <f ca="1">G525*(1+('A1'!H14+$C525*('A1'!H12-'A1'!H14)))</f>
        <v>8103.530239258982</v>
      </c>
      <c r="I525" s="217">
        <f ca="1">H525*(1+('A1'!I14+$C525*('A1'!I12-'A1'!I14)))</f>
        <v>8906.5330503452678</v>
      </c>
      <c r="J525" s="217">
        <f ca="1">I525*(1+('A1'!J14+$C525*('A1'!J12-'A1'!J14)))</f>
        <v>9691.941546999331</v>
      </c>
      <c r="K525" s="216">
        <f ca="1">'A1'!F21+$C525*('A1'!F19-'A1'!F21)</f>
        <v>0.34999874566905859</v>
      </c>
      <c r="L525" s="216">
        <f ca="1">'A1'!G21+$C525*('A1'!G19-'A1'!G21)</f>
        <v>0.34408919863962528</v>
      </c>
      <c r="M525" s="216">
        <f ca="1">'A1'!H21+$C525*('A1'!H19-'A1'!H21)</f>
        <v>0.33363442512490865</v>
      </c>
      <c r="N525" s="216">
        <f ca="1">'A1'!I21+$C525*('A1'!I19-'A1'!I21)</f>
        <v>0.32863442512490865</v>
      </c>
      <c r="O525" s="216">
        <f ca="1">'A1'!J21+$C525*('A1'!J19-'A1'!J21)</f>
        <v>0.32363442512490864</v>
      </c>
      <c r="P525" s="216">
        <f ca="1">'A1'!F28+$C525*('A1'!F26-'A1'!F28)</f>
        <v>0.44636306621320843</v>
      </c>
      <c r="Q525" s="216">
        <f ca="1">'A1'!G28+$C525*('A1'!G26-'A1'!G28)</f>
        <v>0.44045351918377518</v>
      </c>
      <c r="R525" s="216">
        <f ca="1">'A1'!H28+$C525*('A1'!H26-'A1'!H28)</f>
        <v>0.43227135891170027</v>
      </c>
      <c r="S525" s="216">
        <f ca="1">'A1'!I28+$C525*('A1'!I26-'A1'!I28)</f>
        <v>0.42954397215434192</v>
      </c>
      <c r="T525" s="216">
        <f ca="1">'A1'!J28+$C525*('A1'!J26-'A1'!J28)</f>
        <v>0.42681658539698364</v>
      </c>
      <c r="U525" s="217">
        <f t="shared" ca="1" si="102"/>
        <v>1289.3288061640178</v>
      </c>
      <c r="V525" s="217">
        <f t="shared" ca="1" si="103"/>
        <v>1557.6285334087302</v>
      </c>
      <c r="W525" s="217">
        <f t="shared" ca="1" si="104"/>
        <v>1896.9895578949629</v>
      </c>
      <c r="X525" s="217">
        <f t="shared" ca="1" si="105"/>
        <v>2153.7920969198176</v>
      </c>
      <c r="Y525" s="217">
        <f t="shared" ca="1" si="106"/>
        <v>2418.6142191345716</v>
      </c>
      <c r="Z525" s="217">
        <f ca="1">F525*('A1'!F35+$C525*('A1'!F33-'A1'!F35))</f>
        <v>362.61975585510709</v>
      </c>
      <c r="AA525" s="217">
        <f ca="1">G525*('A1'!G35+$C525*('A1'!G33-'A1'!G35))</f>
        <v>408.7884953888194</v>
      </c>
      <c r="AB525" s="217">
        <f ca="1">H525*('A1'!H35+$C525*('A1'!H33-'A1'!H35))</f>
        <v>437.58860001824223</v>
      </c>
      <c r="AC525" s="217">
        <f ca="1">I525*('A1'!I35+$C525*('A1'!I33-'A1'!I35))</f>
        <v>458.27917221085954</v>
      </c>
      <c r="AD525" s="217">
        <f ca="1">J525*('A1'!J35+$C525*('A1'!J33-'A1'!J35))</f>
        <v>479.30791136385818</v>
      </c>
      <c r="AE525" s="217">
        <f ca="1">F525*('A1'!F43+$C525*('A1'!F41-'A1'!F43))</f>
        <v>627.38809754547742</v>
      </c>
      <c r="AF525" s="217">
        <f ca="1">G525*('A1'!G43+$C525*('A1'!G41-'A1'!G43))</f>
        <v>693.36014911410575</v>
      </c>
      <c r="AG525" s="217">
        <f ca="1">H525*('A1'!H43+$C525*('A1'!H41-'A1'!H43))</f>
        <v>696.16044768534005</v>
      </c>
      <c r="AH525" s="217">
        <f ca="1">I525*('A1'!I43+$C525*('A1'!I41-'A1'!I43))</f>
        <v>676.07971771439964</v>
      </c>
      <c r="AI525" s="217">
        <f ca="1">J525*('A1'!J43+$C525*('A1'!J41-'A1'!J43))</f>
        <v>687.23902803130204</v>
      </c>
      <c r="AJ525" s="217">
        <f ca="1">(U525-Z525)*DCF!$H$40</f>
        <v>224.26359017475639</v>
      </c>
      <c r="AK525" s="217">
        <f ca="1">(V525-AA525)*DCF!$H$40</f>
        <v>278.01928920081838</v>
      </c>
      <c r="AL525" s="217">
        <f ca="1">(W525-AB525)*DCF!$H$40</f>
        <v>353.17503180616637</v>
      </c>
      <c r="AM525" s="217">
        <f ca="1">(X525-AC525)*DCF!$H$40</f>
        <v>410.31412777956785</v>
      </c>
      <c r="AN525" s="217">
        <f ca="1">(Y525-AD525)*DCF!$H$40</f>
        <v>469.31212648051263</v>
      </c>
      <c r="AO525" s="217">
        <f ca="1">(F525-DCF!$H$7)*DCF!$H$41</f>
        <v>320.49806672265566</v>
      </c>
      <c r="AP525" s="217">
        <f ca="1">(G525-F525)*DCF!$H$41</f>
        <v>297.9697495678576</v>
      </c>
      <c r="AQ525" s="217">
        <f ca="1">(H525-G525)*DCF!$H$41</f>
        <v>290.06654844610745</v>
      </c>
      <c r="AR525" s="217">
        <f ca="1">(I525-H525)*DCF!$H$41</f>
        <v>266.46636099241721</v>
      </c>
      <c r="AS525" s="217">
        <f ca="1">(J525-I525)*DCF!$H$41</f>
        <v>260.62790952477098</v>
      </c>
      <c r="AT525" s="217">
        <f ca="1">(U525-Z525)*(1-DCF!$H$40)+Z525-AE525-AO525</f>
        <v>117.17905172112847</v>
      </c>
      <c r="AU525" s="217">
        <f ca="1">(V525-AA525)*(1-DCF!$H$40)+AA525-AF525-AP525</f>
        <v>288.27934552594826</v>
      </c>
      <c r="AV525" s="217">
        <f ca="1">(W525-AB525)*(1-DCF!$H$40)+AB525-AG525-AQ525</f>
        <v>557.58752995734903</v>
      </c>
      <c r="AW525" s="217">
        <f ca="1">(X525-AC525)*(1-DCF!$H$40)+AC525-AH525-AR525</f>
        <v>800.93189043343284</v>
      </c>
      <c r="AX525" s="217">
        <f ca="1">(Y525-AD525)*(1-DCF!$H$40)+AD525-AI525-AS525</f>
        <v>1001.4351550979859</v>
      </c>
      <c r="AY525" s="218">
        <f t="shared" ca="1" si="107"/>
        <v>0.10409795301749934</v>
      </c>
      <c r="AZ525" s="219">
        <f t="shared" ca="1" si="108"/>
        <v>12.319590603499869</v>
      </c>
      <c r="BA525" s="217">
        <f ca="1">SUMPRODUCT(AT525:AX525,(1+$AY525)^(-{1,2,3,4,5}))</f>
        <v>1906.2185461205513</v>
      </c>
      <c r="BB525" s="217">
        <f t="shared" ca="1" si="109"/>
        <v>29796.337007541439</v>
      </c>
      <c r="BC525" s="217">
        <f t="shared" ca="1" si="110"/>
        <v>18160.37675455946</v>
      </c>
      <c r="BD525" s="217">
        <f t="shared" ca="1" si="111"/>
        <v>20066.595300680012</v>
      </c>
      <c r="BE525" s="217">
        <f ca="1">BD525-(DCF!$J$48-DCF!$J$51)</f>
        <v>19504.455300680012</v>
      </c>
      <c r="BF525" s="220">
        <f ca="1">BE525/DCF!$J$55</f>
        <v>787.11451385144585</v>
      </c>
    </row>
    <row r="526" spans="1:58" ht="15" customHeight="1">
      <c r="A526">
        <v>500</v>
      </c>
      <c r="B526" s="215">
        <f t="shared" ca="1" si="98"/>
        <v>0.36859302178371056</v>
      </c>
      <c r="C526" s="216">
        <f t="shared" ca="1" si="99"/>
        <v>0.42929769495287917</v>
      </c>
      <c r="D526" s="215">
        <f t="shared" ca="1" si="100"/>
        <v>0.82530461384166065</v>
      </c>
      <c r="E526" s="216">
        <f t="shared" ca="1" si="101"/>
        <v>0.70445356865769859</v>
      </c>
      <c r="F526" s="217">
        <f ca="1">DCF!$H$7*(1+('A1'!F14+$C526*('A1'!F12-'A1'!F14)))</f>
        <v>6262.8970572341677</v>
      </c>
      <c r="G526" s="217">
        <f ca="1">F526*(1+('A1'!G14+$C526*('A1'!G12-'A1'!G14)))</f>
        <v>7041.9679712278876</v>
      </c>
      <c r="H526" s="217">
        <f ca="1">G526*(1+('A1'!H14+$C526*('A1'!H12-'A1'!H14)))</f>
        <v>7787.0694501266998</v>
      </c>
      <c r="I526" s="217">
        <f ca="1">H526*(1+('A1'!I14+$C526*('A1'!I12-'A1'!I14)))</f>
        <v>8477.2903095169986</v>
      </c>
      <c r="J526" s="217">
        <f ca="1">I526*(1+('A1'!J14+$C526*('A1'!J12-'A1'!J14)))</f>
        <v>9155.9045082453904</v>
      </c>
      <c r="K526" s="216">
        <f ca="1">'A1'!F21+$C526*('A1'!F19-'A1'!F21)</f>
        <v>0.35638862677759164</v>
      </c>
      <c r="L526" s="216">
        <f ca="1">'A1'!G21+$C526*('A1'!G19-'A1'!G21)</f>
        <v>0.35280267287853406</v>
      </c>
      <c r="M526" s="216">
        <f ca="1">'A1'!H21+$C526*('A1'!H19-'A1'!H21)</f>
        <v>0.34350969592900527</v>
      </c>
      <c r="N526" s="216">
        <f ca="1">'A1'!I21+$C526*('A1'!I19-'A1'!I21)</f>
        <v>0.33850969592900526</v>
      </c>
      <c r="O526" s="216">
        <f ca="1">'A1'!J21+$C526*('A1'!J19-'A1'!J21)</f>
        <v>0.33350969592900526</v>
      </c>
      <c r="P526" s="216">
        <f ca="1">'A1'!F28+$C526*('A1'!F26-'A1'!F28)</f>
        <v>0.44926755762617804</v>
      </c>
      <c r="Q526" s="216">
        <f ca="1">'A1'!G28+$C526*('A1'!G26-'A1'!G28)</f>
        <v>0.44568160372712046</v>
      </c>
      <c r="R526" s="216">
        <f ca="1">'A1'!H28+$C526*('A1'!H26-'A1'!H28)</f>
        <v>0.43924213830282727</v>
      </c>
      <c r="S526" s="216">
        <f ca="1">'A1'!I28+$C526*('A1'!I26-'A1'!I28)</f>
        <v>0.43709564982806287</v>
      </c>
      <c r="T526" s="216">
        <f ca="1">'A1'!J28+$C526*('A1'!J26-'A1'!J28)</f>
        <v>0.43494916135329847</v>
      </c>
      <c r="U526" s="217">
        <f t="shared" ca="1" si="102"/>
        <v>1217.1553107892905</v>
      </c>
      <c r="V526" s="217">
        <f t="shared" ca="1" si="103"/>
        <v>1419.0672698417993</v>
      </c>
      <c r="W526" s="217">
        <f t="shared" ca="1" si="104"/>
        <v>1691.726554749358</v>
      </c>
      <c r="X526" s="217">
        <f t="shared" ca="1" si="105"/>
        <v>1902.2586279210238</v>
      </c>
      <c r="Y526" s="217">
        <f t="shared" ca="1" si="106"/>
        <v>2119.9685924532446</v>
      </c>
      <c r="Z526" s="217">
        <f ca="1">F526*('A1'!F35+$C526*('A1'!F33-'A1'!F35))</f>
        <v>362.33058708206107</v>
      </c>
      <c r="AA526" s="217">
        <f ca="1">G526*('A1'!G35+$C526*('A1'!G33-'A1'!G35))</f>
        <v>406.37100803632768</v>
      </c>
      <c r="AB526" s="217">
        <f ca="1">H526*('A1'!H35+$C526*('A1'!H33-'A1'!H35))</f>
        <v>430.45148638845086</v>
      </c>
      <c r="AC526" s="217">
        <f ca="1">I526*('A1'!I35+$C526*('A1'!I33-'A1'!I35))</f>
        <v>448.01146368012161</v>
      </c>
      <c r="AD526" s="217">
        <f ca="1">J526*('A1'!J35+$C526*('A1'!J33-'A1'!J35))</f>
        <v>465.56334805456083</v>
      </c>
      <c r="AE526" s="217">
        <f ca="1">F526*('A1'!F43+$C526*('A1'!F41-'A1'!F43))</f>
        <v>635.14573088780253</v>
      </c>
      <c r="AF526" s="217">
        <f ca="1">G526*('A1'!G43+$C526*('A1'!G41-'A1'!G43))</f>
        <v>704.01779506190235</v>
      </c>
      <c r="AG526" s="217">
        <f ca="1">H526*('A1'!H43+$C526*('A1'!H41-'A1'!H43))</f>
        <v>700.6383084750953</v>
      </c>
      <c r="AH526" s="217">
        <f ca="1">I526*('A1'!I43+$C526*('A1'!I41-'A1'!I43))</f>
        <v>677.96773777784392</v>
      </c>
      <c r="AI526" s="217">
        <f ca="1">J526*('A1'!J43+$C526*('A1'!J41-'A1'!J43))</f>
        <v>686.46010122114035</v>
      </c>
      <c r="AJ526" s="217">
        <f ca="1">(U526-Z526)*DCF!$H$40</f>
        <v>206.8675831371495</v>
      </c>
      <c r="AK526" s="217">
        <f ca="1">(V526-AA526)*DCF!$H$40</f>
        <v>245.07249535692412</v>
      </c>
      <c r="AL526" s="217">
        <f ca="1">(W526-AB526)*DCF!$H$40</f>
        <v>305.22856654333953</v>
      </c>
      <c r="AM526" s="217">
        <f ca="1">(X526-AC526)*DCF!$H$40</f>
        <v>351.92781374629834</v>
      </c>
      <c r="AN526" s="217">
        <f ca="1">(Y526-AD526)*DCF!$H$40</f>
        <v>400.36606914448146</v>
      </c>
      <c r="AO526" s="217">
        <f ca="1">(F526-DCF!$H$7)*DCF!$H$41</f>
        <v>297.74344449992537</v>
      </c>
      <c r="AP526" s="217">
        <f ca="1">(G526-F526)*DCF!$H$41</f>
        <v>258.52486260429288</v>
      </c>
      <c r="AQ526" s="217">
        <f ca="1">(H526-G526)*DCF!$H$41</f>
        <v>247.25253375345963</v>
      </c>
      <c r="AR526" s="217">
        <f ca="1">(I526-H526)*DCF!$H$41</f>
        <v>229.0410919408709</v>
      </c>
      <c r="AS526" s="217">
        <f ca="1">(J526-I526)*DCF!$H$41</f>
        <v>225.1895679024079</v>
      </c>
      <c r="AT526" s="217">
        <f ca="1">(U526-Z526)*(1-DCF!$H$40)+Z526-AE526-AO526</f>
        <v>77.398552264413127</v>
      </c>
      <c r="AU526" s="217">
        <f ca="1">(V526-AA526)*(1-DCF!$H$40)+AA526-AF526-AP526</f>
        <v>211.45211681867983</v>
      </c>
      <c r="AV526" s="217">
        <f ca="1">(W526-AB526)*(1-DCF!$H$40)+AB526-AG526-AQ526</f>
        <v>438.60714597746369</v>
      </c>
      <c r="AW526" s="217">
        <f ca="1">(X526-AC526)*(1-DCF!$H$40)+AC526-AH526-AR526</f>
        <v>643.32198445601057</v>
      </c>
      <c r="AX526" s="217">
        <f ca="1">(Y526-AD526)*(1-DCF!$H$40)+AD526-AI526-AS526</f>
        <v>807.95285418521473</v>
      </c>
      <c r="AY526" s="218">
        <f t="shared" ca="1" si="107"/>
        <v>0.10658907137315397</v>
      </c>
      <c r="AZ526" s="219">
        <f t="shared" ca="1" si="108"/>
        <v>12.817814274630795</v>
      </c>
      <c r="BA526" s="217">
        <f ca="1">SUMPRODUCT(AT526:AX526,(1+$AY526)^(-{1,2,3,4,5}))</f>
        <v>1482.2441688674539</v>
      </c>
      <c r="BB526" s="217">
        <f t="shared" ca="1" si="109"/>
        <v>27173.363686116154</v>
      </c>
      <c r="BC526" s="217">
        <f t="shared" ca="1" si="110"/>
        <v>16376.139049668545</v>
      </c>
      <c r="BD526" s="217">
        <f t="shared" ca="1" si="111"/>
        <v>17858.383218536001</v>
      </c>
      <c r="BE526" s="217">
        <f ca="1">BD526-(DCF!$J$48-DCF!$J$51)</f>
        <v>17296.243218536001</v>
      </c>
      <c r="BF526" s="220">
        <f ca="1">BE526/DCF!$J$55</f>
        <v>698.00073175792215</v>
      </c>
    </row>
  </sheetData>
  <mergeCells count="8">
    <mergeCell ref="A11:H11"/>
    <mergeCell ref="A1:H1"/>
    <mergeCell ref="A5:T5"/>
    <mergeCell ref="A8:T8"/>
    <mergeCell ref="A6:T6"/>
    <mergeCell ref="A9:T9"/>
    <mergeCell ref="A4:T4"/>
    <mergeCell ref="A7:T7"/>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53"/>
  <sheetViews>
    <sheetView showGridLines="0" topLeftCell="A50" zoomScaleNormal="100" workbookViewId="0">
      <selection activeCell="A53" sqref="A53"/>
    </sheetView>
  </sheetViews>
  <sheetFormatPr defaultColWidth="8.7109375" defaultRowHeight="13.15"/>
  <cols>
    <col min="1" max="1" width="27.28515625" style="212" customWidth="1"/>
    <col min="2" max="3" width="22" style="212" customWidth="1"/>
    <col min="4" max="4" width="16" style="212" customWidth="1"/>
    <col min="5" max="5" width="55" style="212" customWidth="1"/>
    <col min="6" max="6" width="8.7109375" style="212" customWidth="1"/>
  </cols>
  <sheetData>
    <row r="1" spans="1:7" ht="17.25" customHeight="1">
      <c r="A1" s="271" t="s">
        <v>264</v>
      </c>
      <c r="B1" s="289"/>
      <c r="C1" s="289"/>
      <c r="D1" s="289"/>
      <c r="E1" s="289"/>
      <c r="F1" s="289"/>
      <c r="G1" s="280"/>
    </row>
    <row r="2" spans="1:7" ht="15" customHeight="1">
      <c r="A2" s="213" t="s">
        <v>265</v>
      </c>
    </row>
    <row r="4" spans="1:7" ht="15" customHeight="1">
      <c r="A4" s="273" t="s">
        <v>266</v>
      </c>
      <c r="B4" s="289"/>
      <c r="C4" s="289"/>
      <c r="D4" s="289"/>
      <c r="E4" s="289"/>
      <c r="F4" s="289"/>
      <c r="G4" s="280"/>
    </row>
    <row r="6" spans="1:7" ht="23.25" customHeight="1">
      <c r="A6" s="292" t="s">
        <v>267</v>
      </c>
      <c r="B6" s="292" t="s">
        <v>268</v>
      </c>
      <c r="C6" s="292" t="s">
        <v>269</v>
      </c>
      <c r="D6" s="292" t="s">
        <v>270</v>
      </c>
      <c r="E6" s="292" t="s">
        <v>271</v>
      </c>
    </row>
    <row r="7" spans="1:7" ht="81.599999999999994" customHeight="1">
      <c r="A7" s="293" t="s">
        <v>272</v>
      </c>
      <c r="B7" s="254" t="s">
        <v>273</v>
      </c>
      <c r="C7" s="254" t="s">
        <v>274</v>
      </c>
      <c r="D7" s="254" t="s">
        <v>275</v>
      </c>
      <c r="E7" s="254" t="s">
        <v>276</v>
      </c>
    </row>
    <row r="9" spans="1:7" ht="55.15" customHeight="1">
      <c r="A9" s="293" t="s">
        <v>277</v>
      </c>
      <c r="B9" s="254" t="s">
        <v>278</v>
      </c>
      <c r="C9" s="254" t="s">
        <v>279</v>
      </c>
      <c r="D9" s="254" t="s">
        <v>280</v>
      </c>
      <c r="E9" s="254" t="s">
        <v>281</v>
      </c>
    </row>
    <row r="11" spans="1:7" ht="81" customHeight="1">
      <c r="A11" s="293" t="s">
        <v>282</v>
      </c>
      <c r="B11" s="254" t="s">
        <v>283</v>
      </c>
      <c r="C11" s="254" t="s">
        <v>284</v>
      </c>
      <c r="D11" s="254" t="s">
        <v>285</v>
      </c>
      <c r="E11" s="254" t="s">
        <v>286</v>
      </c>
    </row>
    <row r="14" spans="1:7" ht="39.75" customHeight="1">
      <c r="A14" s="293" t="s">
        <v>287</v>
      </c>
      <c r="B14" s="275" t="s">
        <v>288</v>
      </c>
      <c r="C14" s="294"/>
      <c r="D14" s="254" t="s">
        <v>289</v>
      </c>
      <c r="E14" s="254" t="s">
        <v>290</v>
      </c>
    </row>
    <row r="16" spans="1:7" ht="39.75" customHeight="1">
      <c r="A16" s="293" t="s">
        <v>291</v>
      </c>
      <c r="B16" s="275" t="s">
        <v>292</v>
      </c>
      <c r="C16" s="294"/>
      <c r="D16" s="254" t="s">
        <v>289</v>
      </c>
      <c r="E16" s="254" t="s">
        <v>293</v>
      </c>
    </row>
    <row r="18" spans="1:7" ht="54.75" customHeight="1">
      <c r="A18" s="293" t="s">
        <v>294</v>
      </c>
      <c r="B18" s="275" t="s">
        <v>295</v>
      </c>
      <c r="C18" s="294"/>
      <c r="D18" s="254" t="s">
        <v>296</v>
      </c>
      <c r="E18" s="254" t="s">
        <v>297</v>
      </c>
    </row>
    <row r="21" spans="1:7" ht="15" customHeight="1">
      <c r="A21" s="221" t="s">
        <v>298</v>
      </c>
      <c r="B21" s="221"/>
      <c r="C21" s="221"/>
      <c r="D21" s="221"/>
      <c r="E21" s="221"/>
      <c r="F21" s="221"/>
      <c r="G21" s="221"/>
    </row>
    <row r="23" spans="1:7" ht="36.6" customHeight="1">
      <c r="A23" s="292" t="s">
        <v>299</v>
      </c>
      <c r="B23" s="292" t="s">
        <v>300</v>
      </c>
      <c r="C23" s="292" t="s">
        <v>301</v>
      </c>
      <c r="D23" s="292" t="s">
        <v>302</v>
      </c>
      <c r="E23" s="292" t="s">
        <v>303</v>
      </c>
    </row>
    <row r="24" spans="1:7" ht="69.75" customHeight="1">
      <c r="A24" s="295" t="s">
        <v>304</v>
      </c>
      <c r="B24" s="296">
        <v>4</v>
      </c>
      <c r="C24" s="297" t="s">
        <v>305</v>
      </c>
      <c r="D24" s="297" t="s">
        <v>306</v>
      </c>
      <c r="E24" s="297" t="s">
        <v>307</v>
      </c>
    </row>
    <row r="25" spans="1:7" ht="69.75" customHeight="1">
      <c r="A25" s="295" t="s">
        <v>308</v>
      </c>
      <c r="B25" s="296">
        <v>4</v>
      </c>
      <c r="C25" s="297" t="s">
        <v>309</v>
      </c>
      <c r="D25" s="297" t="s">
        <v>310</v>
      </c>
      <c r="E25" s="297" t="s">
        <v>311</v>
      </c>
    </row>
    <row r="26" spans="1:7" ht="69.75" customHeight="1">
      <c r="A26" s="295" t="s">
        <v>312</v>
      </c>
      <c r="B26" s="298">
        <v>3</v>
      </c>
      <c r="C26" s="297" t="s">
        <v>313</v>
      </c>
      <c r="D26" s="297" t="s">
        <v>314</v>
      </c>
      <c r="E26" s="297" t="s">
        <v>315</v>
      </c>
    </row>
    <row r="27" spans="1:7" ht="69.75" customHeight="1">
      <c r="A27" s="295" t="s">
        <v>316</v>
      </c>
      <c r="B27" s="299">
        <v>2</v>
      </c>
      <c r="C27" s="297" t="s">
        <v>317</v>
      </c>
      <c r="D27" s="297" t="s">
        <v>318</v>
      </c>
      <c r="E27" s="297" t="s">
        <v>319</v>
      </c>
    </row>
    <row r="28" spans="1:7" ht="69.75" customHeight="1">
      <c r="A28" s="295" t="s">
        <v>320</v>
      </c>
      <c r="B28" s="299">
        <v>2</v>
      </c>
      <c r="C28" s="297" t="s">
        <v>321</v>
      </c>
      <c r="D28" s="297" t="s">
        <v>322</v>
      </c>
      <c r="E28" s="297" t="s">
        <v>323</v>
      </c>
    </row>
    <row r="30" spans="1:7" ht="45" customHeight="1">
      <c r="A30" s="295" t="s">
        <v>324</v>
      </c>
      <c r="B30" s="300">
        <f>AVERAGE(B24:B28)</f>
        <v>3</v>
      </c>
      <c r="C30" s="297" t="s">
        <v>325</v>
      </c>
    </row>
    <row r="33" spans="1:8" ht="15" customHeight="1">
      <c r="A33" s="273" t="s">
        <v>326</v>
      </c>
      <c r="B33" s="289"/>
      <c r="C33" s="289"/>
      <c r="D33" s="289"/>
      <c r="E33" s="289"/>
      <c r="F33" s="289"/>
      <c r="G33" s="280"/>
    </row>
    <row r="35" spans="1:8" ht="68.25" customHeight="1">
      <c r="A35" s="292" t="s">
        <v>92</v>
      </c>
      <c r="B35" s="292" t="s">
        <v>327</v>
      </c>
      <c r="C35" s="292" t="s">
        <v>328</v>
      </c>
      <c r="D35" s="292" t="s">
        <v>329</v>
      </c>
      <c r="E35" s="292" t="s">
        <v>330</v>
      </c>
      <c r="F35" s="292" t="s">
        <v>331</v>
      </c>
      <c r="G35" s="292" t="s">
        <v>332</v>
      </c>
    </row>
    <row r="36" spans="1:8" ht="15" customHeight="1">
      <c r="A36" s="301" t="s">
        <v>99</v>
      </c>
      <c r="B36" s="302">
        <v>4858.68</v>
      </c>
      <c r="C36" s="302">
        <v>1261.8900000000001</v>
      </c>
      <c r="D36" s="303">
        <f>C36/B36</f>
        <v>0.25971868902664924</v>
      </c>
      <c r="E36" s="304">
        <v>8.44</v>
      </c>
      <c r="F36" s="304">
        <v>16.29</v>
      </c>
      <c r="G36" s="304">
        <v>2.92</v>
      </c>
    </row>
    <row r="37" spans="1:8" ht="15" customHeight="1">
      <c r="A37" s="301" t="s">
        <v>101</v>
      </c>
      <c r="B37" s="302">
        <v>2108.12</v>
      </c>
      <c r="C37" s="302">
        <v>461.46</v>
      </c>
      <c r="D37" s="303">
        <f>C37/B37</f>
        <v>0.21889645750716277</v>
      </c>
      <c r="E37" s="304">
        <v>12.23</v>
      </c>
      <c r="F37" s="304">
        <v>21.26</v>
      </c>
      <c r="G37" s="304">
        <v>2.4900000000000002</v>
      </c>
    </row>
    <row r="38" spans="1:8" ht="15" customHeight="1">
      <c r="A38" s="301" t="s">
        <v>102</v>
      </c>
      <c r="B38" s="302">
        <v>921.93</v>
      </c>
      <c r="C38" s="302">
        <v>179.91</v>
      </c>
      <c r="D38" s="303">
        <f>C38/B38</f>
        <v>0.19514496762227068</v>
      </c>
      <c r="E38" s="304">
        <v>32.32</v>
      </c>
      <c r="F38" s="304">
        <v>49.45</v>
      </c>
      <c r="G38" s="304">
        <v>4.1100000000000003</v>
      </c>
    </row>
    <row r="39" spans="1:8" ht="15" customHeight="1">
      <c r="A39" s="301" t="s">
        <v>333</v>
      </c>
      <c r="B39" s="302">
        <v>707.52</v>
      </c>
      <c r="C39" s="302">
        <v>193.43</v>
      </c>
      <c r="D39" s="303">
        <f>C39/B39</f>
        <v>0.27339156490275895</v>
      </c>
      <c r="E39" s="304">
        <v>21.32</v>
      </c>
      <c r="F39" s="304">
        <v>37.299999999999997</v>
      </c>
      <c r="G39" s="304">
        <v>7.1</v>
      </c>
    </row>
    <row r="40" spans="1:8" ht="15" customHeight="1">
      <c r="A40" s="301" t="s">
        <v>105</v>
      </c>
      <c r="B40" s="302">
        <v>2201.85</v>
      </c>
      <c r="C40" s="302">
        <v>403.26</v>
      </c>
      <c r="D40" s="303">
        <f>C40/B40</f>
        <v>0.18314599087131275</v>
      </c>
      <c r="E40" s="304">
        <v>9.7799999999999994</v>
      </c>
      <c r="F40" s="304">
        <v>14.78</v>
      </c>
      <c r="G40" s="304">
        <v>1.38</v>
      </c>
    </row>
    <row r="41" spans="1:8" ht="15" customHeight="1">
      <c r="A41" s="301"/>
      <c r="B41" s="302"/>
      <c r="C41" s="302"/>
      <c r="D41" s="303"/>
      <c r="E41" s="304"/>
      <c r="F41" s="248"/>
      <c r="G41" s="304"/>
    </row>
    <row r="42" spans="1:8" ht="15" customHeight="1">
      <c r="A42" s="305" t="s">
        <v>334</v>
      </c>
      <c r="B42" s="306">
        <f>AVERAGE(B36:B40)</f>
        <v>2159.62</v>
      </c>
      <c r="C42" s="306">
        <f>AVERAGE(C36:C40)</f>
        <v>499.98999999999995</v>
      </c>
      <c r="D42" s="307">
        <f>C42/B42</f>
        <v>0.23151758179679757</v>
      </c>
      <c r="E42" s="308">
        <f>AVERAGE(E36:E40)</f>
        <v>16.818000000000001</v>
      </c>
      <c r="F42" s="308">
        <f>AVERAGE(F36:F40)</f>
        <v>27.815999999999995</v>
      </c>
      <c r="G42" s="308">
        <f>AVERAGE(G36:G40)</f>
        <v>3.5999999999999992</v>
      </c>
    </row>
    <row r="43" spans="1:8" ht="15" customHeight="1">
      <c r="A43" s="305" t="s">
        <v>335</v>
      </c>
      <c r="B43" s="306">
        <f>MEDIAN(B36:B40)</f>
        <v>2108.12</v>
      </c>
      <c r="C43" s="306">
        <f>MEDIAN(C36:C40)</f>
        <v>403.26</v>
      </c>
      <c r="D43" s="307">
        <f>C43/B43</f>
        <v>0.19128892093429217</v>
      </c>
      <c r="E43" s="308">
        <f>MEDIAN(E36:E40)</f>
        <v>12.23</v>
      </c>
      <c r="F43" s="308">
        <f>MEDIAN(F36:F40)</f>
        <v>21.26</v>
      </c>
      <c r="G43" s="308">
        <f>MEDIAN(G36:G40)</f>
        <v>2.92</v>
      </c>
    </row>
    <row r="44" spans="1:8" ht="15" customHeight="1">
      <c r="A44" s="305" t="s">
        <v>336</v>
      </c>
      <c r="B44" s="302">
        <v>5365.44</v>
      </c>
      <c r="C44" s="302">
        <v>1501.41</v>
      </c>
      <c r="D44" s="303">
        <f>C44/B44</f>
        <v>0.27982979960636967</v>
      </c>
      <c r="E44" s="308">
        <f>DCF!E57/C44</f>
        <v>14.034547649160505</v>
      </c>
      <c r="F44" s="304">
        <v>30.9</v>
      </c>
      <c r="G44" s="304">
        <v>4.2</v>
      </c>
    </row>
    <row r="45" spans="1:8" ht="25.15" customHeight="1">
      <c r="A45" s="274" t="s">
        <v>337</v>
      </c>
      <c r="B45" s="309"/>
      <c r="C45" s="309"/>
      <c r="D45" s="309"/>
      <c r="E45" s="309"/>
      <c r="F45" s="309"/>
      <c r="G45" s="309"/>
    </row>
    <row r="46" spans="1:8" ht="15" customHeight="1">
      <c r="A46" s="289"/>
      <c r="B46" s="289"/>
      <c r="C46" s="289"/>
      <c r="D46" s="289"/>
      <c r="E46" s="289"/>
      <c r="F46" s="289"/>
      <c r="G46" s="280"/>
      <c r="H46" s="280"/>
    </row>
    <row r="47" spans="1:8" ht="15" customHeight="1">
      <c r="A47" s="273" t="s">
        <v>338</v>
      </c>
      <c r="B47" s="289"/>
      <c r="C47" s="289"/>
      <c r="D47" s="289"/>
      <c r="E47" s="289"/>
      <c r="F47" s="289"/>
      <c r="G47" s="280"/>
    </row>
    <row r="48" spans="1:8" ht="60" customHeight="1">
      <c r="A48" s="270" t="s">
        <v>339</v>
      </c>
      <c r="B48" s="289"/>
      <c r="C48" s="289"/>
      <c r="D48" s="289"/>
      <c r="E48" s="289"/>
      <c r="F48" s="289"/>
      <c r="G48" s="280"/>
      <c r="H48" s="280"/>
    </row>
    <row r="49" spans="1:8" ht="60" customHeight="1">
      <c r="A49" s="270" t="s">
        <v>340</v>
      </c>
      <c r="B49" s="289"/>
      <c r="C49" s="289"/>
      <c r="D49" s="289"/>
      <c r="E49" s="289"/>
      <c r="F49" s="289"/>
      <c r="G49" s="280"/>
      <c r="H49" s="280"/>
    </row>
    <row r="50" spans="1:8" ht="75" customHeight="1">
      <c r="A50" s="269" t="s">
        <v>341</v>
      </c>
      <c r="B50" s="289"/>
      <c r="C50" s="289"/>
      <c r="D50" s="289"/>
      <c r="E50" s="289"/>
      <c r="F50" s="289"/>
      <c r="G50" s="280"/>
      <c r="H50" s="280"/>
    </row>
    <row r="51" spans="1:8" ht="32.450000000000003" customHeight="1">
      <c r="A51" s="272" t="s">
        <v>342</v>
      </c>
      <c r="B51" s="289"/>
      <c r="C51" s="289"/>
      <c r="D51" s="289"/>
      <c r="E51" s="289"/>
      <c r="F51" s="289"/>
      <c r="G51" s="280"/>
      <c r="H51" s="280"/>
    </row>
    <row r="53" spans="1:8">
      <c r="A53" s="244" t="s">
        <v>343</v>
      </c>
    </row>
  </sheetData>
  <mergeCells count="13">
    <mergeCell ref="A50:H50"/>
    <mergeCell ref="A48:H48"/>
    <mergeCell ref="B16:C16"/>
    <mergeCell ref="A1:G1"/>
    <mergeCell ref="A51:H51"/>
    <mergeCell ref="A47:G47"/>
    <mergeCell ref="A4:G4"/>
    <mergeCell ref="B14:C14"/>
    <mergeCell ref="A49:H49"/>
    <mergeCell ref="A46:H46"/>
    <mergeCell ref="A33:G33"/>
    <mergeCell ref="B18:C18"/>
    <mergeCell ref="A45:G4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7"/>
  <sheetViews>
    <sheetView showGridLines="0" topLeftCell="A8" workbookViewId="0">
      <selection activeCell="A2" sqref="A2:XFD2"/>
    </sheetView>
  </sheetViews>
  <sheetFormatPr defaultRowHeight="13.15"/>
  <cols>
    <col min="1" max="1" width="100" style="212" customWidth="1"/>
  </cols>
  <sheetData>
    <row r="1" spans="1:8" ht="17.45">
      <c r="A1" s="247" t="s">
        <v>344</v>
      </c>
    </row>
    <row r="3" spans="1:8" ht="15.6">
      <c r="A3" s="310" t="s">
        <v>345</v>
      </c>
      <c r="B3" s="280"/>
      <c r="C3" s="280"/>
      <c r="D3" s="280"/>
      <c r="E3" s="280"/>
      <c r="F3" s="280"/>
      <c r="G3" s="280"/>
      <c r="H3" s="280"/>
    </row>
    <row r="5" spans="1:8" ht="30" customHeight="1">
      <c r="A5" s="270" t="s">
        <v>346</v>
      </c>
      <c r="B5" s="280"/>
      <c r="C5" s="280"/>
      <c r="D5" s="280"/>
      <c r="E5" s="280"/>
      <c r="F5" s="280"/>
      <c r="G5" s="280"/>
      <c r="H5" s="280"/>
    </row>
    <row r="6" spans="1:8" ht="55.15" customHeight="1">
      <c r="A6" s="270" t="s">
        <v>347</v>
      </c>
      <c r="B6" s="280"/>
      <c r="C6" s="280"/>
      <c r="D6" s="280"/>
      <c r="E6" s="280"/>
      <c r="F6" s="280"/>
      <c r="G6" s="280"/>
      <c r="H6" s="280"/>
    </row>
    <row r="7" spans="1:8" ht="64.900000000000006" customHeight="1">
      <c r="A7" s="270" t="s">
        <v>348</v>
      </c>
      <c r="B7" s="280"/>
      <c r="C7" s="280"/>
      <c r="D7" s="280"/>
      <c r="E7" s="280"/>
      <c r="F7" s="280"/>
      <c r="G7" s="280"/>
      <c r="H7" s="280"/>
    </row>
    <row r="8" spans="1:8" ht="60" customHeight="1">
      <c r="A8" s="270" t="s">
        <v>349</v>
      </c>
      <c r="B8" s="280"/>
      <c r="C8" s="280"/>
      <c r="D8" s="280"/>
      <c r="E8" s="280"/>
      <c r="F8" s="280"/>
      <c r="G8" s="280"/>
      <c r="H8" s="280"/>
    </row>
    <row r="9" spans="1:8" ht="45" customHeight="1">
      <c r="A9" s="270" t="s">
        <v>350</v>
      </c>
      <c r="B9" s="280"/>
      <c r="C9" s="280"/>
      <c r="D9" s="280"/>
      <c r="E9" s="280"/>
      <c r="F9" s="280"/>
      <c r="G9" s="280"/>
      <c r="H9" s="280"/>
    </row>
    <row r="10" spans="1:8" ht="34.9" customHeight="1">
      <c r="A10" s="270" t="s">
        <v>351</v>
      </c>
      <c r="B10" s="280"/>
      <c r="C10" s="280"/>
      <c r="D10" s="280"/>
      <c r="E10" s="280"/>
      <c r="F10" s="280"/>
      <c r="G10" s="280"/>
      <c r="H10" s="280"/>
    </row>
    <row r="13" spans="1:8" ht="15.6">
      <c r="A13" s="310" t="s">
        <v>352</v>
      </c>
      <c r="B13" s="280"/>
      <c r="C13" s="280"/>
      <c r="D13" s="280"/>
      <c r="E13" s="280"/>
      <c r="F13" s="280"/>
      <c r="G13" s="280"/>
      <c r="H13" s="280"/>
    </row>
    <row r="15" spans="1:8" ht="45" customHeight="1">
      <c r="A15" s="270" t="s">
        <v>353</v>
      </c>
      <c r="B15" s="280"/>
      <c r="C15" s="280"/>
      <c r="D15" s="280"/>
      <c r="E15" s="280"/>
      <c r="F15" s="280"/>
      <c r="G15" s="280"/>
      <c r="H15" s="280"/>
    </row>
    <row r="16" spans="1:8" ht="45" customHeight="1">
      <c r="A16" s="270" t="s">
        <v>354</v>
      </c>
      <c r="B16" s="280"/>
      <c r="C16" s="280"/>
      <c r="D16" s="280"/>
      <c r="E16" s="280"/>
      <c r="F16" s="280"/>
      <c r="G16" s="280"/>
      <c r="H16" s="280"/>
    </row>
    <row r="17" spans="1:8" ht="45" customHeight="1">
      <c r="A17" s="270" t="s">
        <v>355</v>
      </c>
      <c r="B17" s="280"/>
      <c r="C17" s="280"/>
      <c r="D17" s="280"/>
      <c r="E17" s="280"/>
      <c r="F17" s="280"/>
      <c r="G17" s="280"/>
      <c r="H17" s="280"/>
    </row>
    <row r="18" spans="1:8" ht="15.6">
      <c r="A18" s="310" t="s">
        <v>356</v>
      </c>
      <c r="B18" s="280"/>
      <c r="C18" s="280"/>
      <c r="D18" s="280"/>
      <c r="E18" s="280"/>
      <c r="F18" s="280"/>
      <c r="G18" s="280"/>
      <c r="H18" s="280"/>
    </row>
    <row r="20" spans="1:8" ht="30" customHeight="1">
      <c r="A20" s="270" t="s">
        <v>357</v>
      </c>
      <c r="B20" s="280"/>
      <c r="C20" s="280"/>
      <c r="D20" s="280"/>
      <c r="E20" s="280"/>
      <c r="F20" s="280"/>
      <c r="G20" s="280"/>
      <c r="H20" s="280"/>
    </row>
    <row r="21" spans="1:8" ht="40.15" customHeight="1">
      <c r="A21" s="270" t="s">
        <v>358</v>
      </c>
      <c r="B21" s="280"/>
      <c r="C21" s="280"/>
      <c r="D21" s="280"/>
      <c r="E21" s="280"/>
      <c r="F21" s="280"/>
      <c r="G21" s="280"/>
      <c r="H21" s="280"/>
    </row>
    <row r="22" spans="1:8" ht="34.9" customHeight="1">
      <c r="A22" s="270" t="s">
        <v>359</v>
      </c>
      <c r="B22" s="280"/>
      <c r="C22" s="280"/>
      <c r="D22" s="280"/>
      <c r="E22" s="280"/>
      <c r="F22" s="280"/>
      <c r="G22" s="280"/>
      <c r="H22" s="280"/>
    </row>
    <row r="23" spans="1:8" ht="15.6">
      <c r="A23" s="310" t="s">
        <v>360</v>
      </c>
      <c r="B23" s="280"/>
      <c r="C23" s="280"/>
      <c r="D23" s="280"/>
      <c r="E23" s="280"/>
      <c r="F23" s="280"/>
      <c r="G23" s="280"/>
      <c r="H23" s="280"/>
    </row>
    <row r="25" spans="1:8" ht="55.15" customHeight="1">
      <c r="A25" s="270" t="s">
        <v>361</v>
      </c>
      <c r="B25" s="280"/>
      <c r="C25" s="280"/>
      <c r="D25" s="280"/>
      <c r="E25" s="280"/>
      <c r="F25" s="280"/>
      <c r="G25" s="280"/>
      <c r="H25" s="280"/>
    </row>
    <row r="26" spans="1:8" ht="40.15" customHeight="1">
      <c r="A26" s="270" t="s">
        <v>362</v>
      </c>
      <c r="B26" s="280"/>
      <c r="C26" s="280"/>
      <c r="D26" s="280"/>
      <c r="E26" s="280"/>
      <c r="F26" s="280"/>
      <c r="G26" s="280"/>
      <c r="H26" s="280"/>
    </row>
    <row r="29" spans="1:8" ht="15.6">
      <c r="A29" s="310" t="s">
        <v>363</v>
      </c>
      <c r="B29" s="280"/>
      <c r="C29" s="280"/>
      <c r="D29" s="280"/>
      <c r="E29" s="280"/>
      <c r="F29" s="280"/>
      <c r="G29" s="280"/>
      <c r="H29" s="280"/>
    </row>
    <row r="31" spans="1:8" ht="34.9" customHeight="1">
      <c r="A31" s="270" t="s">
        <v>364</v>
      </c>
      <c r="B31" s="280"/>
      <c r="C31" s="280"/>
      <c r="D31" s="280"/>
      <c r="E31" s="280"/>
      <c r="F31" s="280"/>
      <c r="G31" s="280"/>
      <c r="H31" s="280"/>
    </row>
    <row r="32" spans="1:8" ht="49.9" customHeight="1">
      <c r="A32" s="270" t="s">
        <v>365</v>
      </c>
      <c r="B32" s="280"/>
      <c r="C32" s="280"/>
      <c r="D32" s="280"/>
      <c r="E32" s="280"/>
      <c r="F32" s="280"/>
      <c r="G32" s="280"/>
      <c r="H32" s="280"/>
    </row>
    <row r="33" spans="1:8" ht="15.6">
      <c r="A33" s="310" t="s">
        <v>366</v>
      </c>
      <c r="B33" s="280"/>
      <c r="C33" s="280"/>
      <c r="D33" s="280"/>
      <c r="E33" s="280"/>
      <c r="F33" s="280"/>
      <c r="G33" s="280"/>
      <c r="H33" s="280"/>
    </row>
    <row r="35" spans="1:8" ht="55.15" customHeight="1">
      <c r="A35" s="270" t="s">
        <v>367</v>
      </c>
      <c r="B35" s="280"/>
      <c r="C35" s="280"/>
      <c r="D35" s="280"/>
      <c r="E35" s="280"/>
      <c r="F35" s="280"/>
      <c r="G35" s="280"/>
      <c r="H35" s="280"/>
    </row>
    <row r="36" spans="1:8" ht="15.6">
      <c r="A36" s="310" t="s">
        <v>368</v>
      </c>
      <c r="B36" s="280"/>
      <c r="C36" s="280"/>
      <c r="D36" s="280"/>
      <c r="E36" s="280"/>
      <c r="F36" s="280"/>
      <c r="G36" s="280"/>
      <c r="H36" s="280"/>
    </row>
    <row r="38" spans="1:8" ht="30" customHeight="1">
      <c r="A38" s="270" t="s">
        <v>369</v>
      </c>
      <c r="B38" s="280"/>
      <c r="C38" s="280"/>
      <c r="D38" s="280"/>
      <c r="E38" s="280"/>
      <c r="F38" s="280"/>
      <c r="G38" s="280"/>
      <c r="H38" s="280"/>
    </row>
    <row r="39" spans="1:8" ht="40.15" customHeight="1">
      <c r="A39" s="270" t="s">
        <v>370</v>
      </c>
      <c r="B39" s="280"/>
      <c r="C39" s="280"/>
      <c r="D39" s="280"/>
      <c r="E39" s="280"/>
      <c r="F39" s="280"/>
      <c r="G39" s="280"/>
      <c r="H39" s="280"/>
    </row>
    <row r="40" spans="1:8" ht="15.6">
      <c r="A40" s="310" t="s">
        <v>371</v>
      </c>
      <c r="B40" s="280"/>
      <c r="C40" s="280"/>
      <c r="D40" s="280"/>
      <c r="E40" s="280"/>
      <c r="F40" s="280"/>
      <c r="G40" s="280"/>
      <c r="H40" s="280"/>
    </row>
    <row r="42" spans="1:8" ht="64.900000000000006" customHeight="1">
      <c r="A42" s="270" t="s">
        <v>372</v>
      </c>
      <c r="B42" s="280"/>
      <c r="C42" s="280"/>
      <c r="D42" s="280"/>
      <c r="E42" s="280"/>
      <c r="F42" s="280"/>
      <c r="G42" s="280"/>
      <c r="H42" s="280"/>
    </row>
    <row r="43" spans="1:8" ht="34.9" customHeight="1">
      <c r="A43" s="270" t="s">
        <v>373</v>
      </c>
      <c r="B43" s="280"/>
      <c r="C43" s="280"/>
      <c r="D43" s="280"/>
      <c r="E43" s="280"/>
      <c r="F43" s="280"/>
      <c r="G43" s="280"/>
      <c r="H43" s="280"/>
    </row>
    <row r="46" spans="1:8" ht="15.6">
      <c r="A46" s="310" t="s">
        <v>374</v>
      </c>
      <c r="B46" s="280"/>
      <c r="C46" s="280"/>
      <c r="D46" s="280"/>
      <c r="E46" s="280"/>
      <c r="F46" s="280"/>
      <c r="G46" s="280"/>
      <c r="H46" s="280"/>
    </row>
    <row r="48" spans="1:8" ht="55.15" customHeight="1">
      <c r="A48" s="270" t="s">
        <v>375</v>
      </c>
      <c r="B48" s="280"/>
      <c r="C48" s="280"/>
      <c r="D48" s="280"/>
      <c r="E48" s="280"/>
      <c r="F48" s="280"/>
      <c r="G48" s="280"/>
      <c r="H48" s="280"/>
    </row>
    <row r="49" spans="1:8" ht="55.15" customHeight="1">
      <c r="A49" s="270" t="s">
        <v>376</v>
      </c>
      <c r="B49" s="280"/>
      <c r="C49" s="280"/>
      <c r="D49" s="280"/>
      <c r="E49" s="280"/>
      <c r="F49" s="280"/>
      <c r="G49" s="280"/>
      <c r="H49" s="280"/>
    </row>
    <row r="50" spans="1:8" ht="49.9" customHeight="1">
      <c r="A50" s="270" t="s">
        <v>377</v>
      </c>
      <c r="B50" s="280"/>
      <c r="C50" s="280"/>
      <c r="D50" s="280"/>
      <c r="E50" s="280"/>
      <c r="F50" s="280"/>
      <c r="G50" s="280"/>
      <c r="H50" s="280"/>
    </row>
    <row r="51" spans="1:8" ht="15.6">
      <c r="A51" s="310" t="s">
        <v>378</v>
      </c>
      <c r="B51" s="280"/>
      <c r="C51" s="280"/>
      <c r="D51" s="280"/>
      <c r="E51" s="280"/>
      <c r="F51" s="280"/>
      <c r="G51" s="280"/>
      <c r="H51" s="280"/>
    </row>
    <row r="53" spans="1:8" ht="39.6">
      <c r="A53" s="311" t="s">
        <v>379</v>
      </c>
      <c r="B53" s="311" t="s">
        <v>380</v>
      </c>
      <c r="C53" s="312" t="s">
        <v>381</v>
      </c>
      <c r="D53" s="313"/>
      <c r="E53" s="313"/>
      <c r="F53" s="313"/>
      <c r="G53" s="313"/>
      <c r="H53" s="294"/>
    </row>
    <row r="54" spans="1:8" ht="40.15" customHeight="1">
      <c r="A54" s="248" t="s">
        <v>382</v>
      </c>
      <c r="B54" s="248" t="s">
        <v>383</v>
      </c>
      <c r="C54" s="275" t="s">
        <v>384</v>
      </c>
      <c r="D54" s="313"/>
      <c r="E54" s="313"/>
      <c r="F54" s="313"/>
      <c r="G54" s="313"/>
      <c r="H54" s="294"/>
    </row>
    <row r="55" spans="1:8" ht="40.15" customHeight="1">
      <c r="A55" s="248" t="s">
        <v>385</v>
      </c>
      <c r="B55" s="248" t="s">
        <v>386</v>
      </c>
      <c r="C55" s="275" t="s">
        <v>387</v>
      </c>
      <c r="D55" s="313"/>
      <c r="E55" s="313"/>
      <c r="F55" s="313"/>
      <c r="G55" s="313"/>
      <c r="H55" s="294"/>
    </row>
    <row r="56" spans="1:8" ht="40.15" customHeight="1">
      <c r="A56" s="248" t="s">
        <v>388</v>
      </c>
      <c r="B56" s="248" t="s">
        <v>389</v>
      </c>
      <c r="C56" s="275" t="s">
        <v>390</v>
      </c>
      <c r="D56" s="313"/>
      <c r="E56" s="313"/>
      <c r="F56" s="313"/>
      <c r="G56" s="313"/>
      <c r="H56" s="294"/>
    </row>
    <row r="57" spans="1:8" ht="40.15" customHeight="1">
      <c r="A57" s="248" t="s">
        <v>391</v>
      </c>
      <c r="B57" s="248" t="s">
        <v>392</v>
      </c>
      <c r="C57" s="275" t="s">
        <v>393</v>
      </c>
      <c r="D57" s="313"/>
      <c r="E57" s="313"/>
      <c r="F57" s="313"/>
      <c r="G57" s="313"/>
      <c r="H57" s="294"/>
    </row>
    <row r="58" spans="1:8" ht="40.15" customHeight="1">
      <c r="A58" s="248" t="s">
        <v>394</v>
      </c>
      <c r="B58" s="248" t="s">
        <v>395</v>
      </c>
      <c r="C58" s="275" t="s">
        <v>396</v>
      </c>
      <c r="D58" s="313"/>
      <c r="E58" s="313"/>
      <c r="F58" s="313"/>
      <c r="G58" s="313"/>
      <c r="H58" s="294"/>
    </row>
    <row r="59" spans="1:8" ht="40.15" customHeight="1">
      <c r="A59" s="248" t="s">
        <v>397</v>
      </c>
      <c r="B59" s="248" t="s">
        <v>398</v>
      </c>
      <c r="C59" s="275" t="s">
        <v>399</v>
      </c>
      <c r="D59" s="313"/>
      <c r="E59" s="313"/>
      <c r="F59" s="313"/>
      <c r="G59" s="313"/>
      <c r="H59" s="294"/>
    </row>
    <row r="61" spans="1:8" ht="15.6">
      <c r="A61" s="310" t="s">
        <v>400</v>
      </c>
      <c r="B61" s="280"/>
      <c r="C61" s="280"/>
      <c r="D61" s="280"/>
      <c r="E61" s="280"/>
      <c r="F61" s="280"/>
      <c r="G61" s="280"/>
      <c r="H61" s="280"/>
    </row>
    <row r="63" spans="1:8" ht="34.9" customHeight="1">
      <c r="A63" s="270" t="s">
        <v>401</v>
      </c>
      <c r="B63" s="280"/>
      <c r="C63" s="280"/>
      <c r="D63" s="280"/>
      <c r="E63" s="280"/>
      <c r="F63" s="280"/>
      <c r="G63" s="280"/>
      <c r="H63" s="280"/>
    </row>
    <row r="64" spans="1:8" ht="34.9" customHeight="1">
      <c r="A64" s="270" t="s">
        <v>402</v>
      </c>
      <c r="B64" s="280"/>
      <c r="C64" s="280"/>
      <c r="D64" s="280"/>
      <c r="E64" s="280"/>
      <c r="F64" s="280"/>
      <c r="G64" s="280"/>
      <c r="H64" s="280"/>
    </row>
    <row r="65" spans="1:8" ht="55.15" customHeight="1">
      <c r="A65" s="270" t="s">
        <v>403</v>
      </c>
      <c r="B65" s="280"/>
      <c r="C65" s="280"/>
      <c r="D65" s="280"/>
      <c r="E65" s="280"/>
      <c r="F65" s="280"/>
      <c r="G65" s="280"/>
      <c r="H65" s="280"/>
    </row>
    <row r="67" spans="1:8">
      <c r="A67" s="244" t="s">
        <v>404</v>
      </c>
    </row>
  </sheetData>
  <mergeCells count="45">
    <mergeCell ref="A3:H3"/>
    <mergeCell ref="A61:H61"/>
    <mergeCell ref="C57:H57"/>
    <mergeCell ref="A42:H42"/>
    <mergeCell ref="A51:H51"/>
    <mergeCell ref="A9:H9"/>
    <mergeCell ref="A18:H18"/>
    <mergeCell ref="A43:H43"/>
    <mergeCell ref="A33:H33"/>
    <mergeCell ref="A5:H5"/>
    <mergeCell ref="A6:H6"/>
    <mergeCell ref="A15:H15"/>
    <mergeCell ref="A40:H40"/>
    <mergeCell ref="A13:H13"/>
    <mergeCell ref="A7:H7"/>
    <mergeCell ref="A16:H16"/>
    <mergeCell ref="A65:H65"/>
    <mergeCell ref="A36:H36"/>
    <mergeCell ref="A26:H26"/>
    <mergeCell ref="A17:H17"/>
    <mergeCell ref="A49:H49"/>
    <mergeCell ref="A25:H25"/>
    <mergeCell ref="A20:H20"/>
    <mergeCell ref="C56:H56"/>
    <mergeCell ref="A32:H32"/>
    <mergeCell ref="A46:H46"/>
    <mergeCell ref="A22:H22"/>
    <mergeCell ref="A31:H31"/>
    <mergeCell ref="A21:H21"/>
    <mergeCell ref="A39:H39"/>
    <mergeCell ref="C59:H59"/>
    <mergeCell ref="A64:H64"/>
    <mergeCell ref="A63:H63"/>
    <mergeCell ref="A35:H35"/>
    <mergeCell ref="A10:H10"/>
    <mergeCell ref="A48:H48"/>
    <mergeCell ref="C55:H55"/>
    <mergeCell ref="C58:H58"/>
    <mergeCell ref="A8:H8"/>
    <mergeCell ref="A29:H29"/>
    <mergeCell ref="A38:H38"/>
    <mergeCell ref="C53:H53"/>
    <mergeCell ref="C54:H54"/>
    <mergeCell ref="A23:H23"/>
    <mergeCell ref="A50:H50"/>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40"/>
  <sheetViews>
    <sheetView showGridLines="0" workbookViewId="0">
      <pane ySplit="4" topLeftCell="A5" activePane="bottomLeft" state="frozen"/>
      <selection pane="bottomLeft" activeCell="A140" sqref="A140"/>
    </sheetView>
  </sheetViews>
  <sheetFormatPr defaultRowHeight="13.15"/>
  <cols>
    <col min="1" max="1" width="73.5703125" style="212" bestFit="1" customWidth="1"/>
    <col min="2" max="2" width="13" style="212" customWidth="1"/>
    <col min="10" max="10" width="40" style="212" customWidth="1"/>
  </cols>
  <sheetData>
    <row r="1" spans="1:10" ht="27.75" customHeight="1">
      <c r="A1" s="314" t="s">
        <v>405</v>
      </c>
      <c r="B1" s="289"/>
      <c r="C1" s="280"/>
      <c r="D1" s="280"/>
      <c r="E1" s="280"/>
      <c r="F1" s="280"/>
      <c r="G1" s="280"/>
      <c r="H1" s="280"/>
      <c r="I1" s="280"/>
      <c r="J1" s="289"/>
    </row>
    <row r="2" spans="1:10" ht="15" customHeight="1">
      <c r="A2" s="315" t="s">
        <v>406</v>
      </c>
      <c r="B2" s="289"/>
      <c r="C2" s="280"/>
      <c r="D2" s="280"/>
      <c r="E2" s="280"/>
      <c r="F2" s="280"/>
      <c r="G2" s="280"/>
      <c r="H2" s="280"/>
      <c r="I2" s="280"/>
      <c r="J2" s="289"/>
    </row>
    <row r="4" spans="1:10" ht="15" customHeight="1">
      <c r="A4" s="316" t="s">
        <v>407</v>
      </c>
      <c r="B4" s="289"/>
      <c r="C4" s="280"/>
      <c r="D4" s="280"/>
      <c r="E4" s="280"/>
      <c r="F4" s="280"/>
      <c r="G4" s="280"/>
      <c r="H4" s="280"/>
    </row>
    <row r="6" spans="1:10" ht="15" customHeight="1">
      <c r="A6" s="224" t="s">
        <v>408</v>
      </c>
      <c r="B6" s="224" t="s">
        <v>409</v>
      </c>
      <c r="C6" s="224" t="s">
        <v>410</v>
      </c>
    </row>
    <row r="7" spans="1:10" ht="15" customHeight="1">
      <c r="A7" s="225" t="s">
        <v>411</v>
      </c>
      <c r="B7" s="317">
        <v>6.7770999999999998E-2</v>
      </c>
      <c r="C7" s="315" t="s">
        <v>412</v>
      </c>
      <c r="D7" s="280"/>
      <c r="E7" s="280"/>
      <c r="F7" s="280"/>
      <c r="G7" s="280"/>
      <c r="H7" s="280"/>
      <c r="I7" s="280"/>
      <c r="J7" s="289"/>
    </row>
    <row r="8" spans="1:10" ht="15" customHeight="1">
      <c r="A8" s="225" t="s">
        <v>413</v>
      </c>
      <c r="B8" s="317">
        <v>0.10254787996461399</v>
      </c>
      <c r="C8" s="315" t="s">
        <v>414</v>
      </c>
      <c r="D8" s="280"/>
      <c r="E8" s="280"/>
      <c r="F8" s="280"/>
      <c r="G8" s="280"/>
      <c r="H8" s="280"/>
      <c r="I8" s="280"/>
      <c r="J8" s="289"/>
    </row>
    <row r="9" spans="1:10" ht="15" customHeight="1">
      <c r="A9" s="225" t="s">
        <v>415</v>
      </c>
      <c r="B9" s="318">
        <v>0.25219999999999998</v>
      </c>
      <c r="C9" s="315" t="s">
        <v>416</v>
      </c>
      <c r="D9" s="280"/>
      <c r="E9" s="280"/>
      <c r="F9" s="280"/>
      <c r="G9" s="280"/>
      <c r="H9" s="280"/>
      <c r="I9" s="280"/>
      <c r="J9" s="289"/>
    </row>
    <row r="10" spans="1:10" ht="15" customHeight="1">
      <c r="A10" s="225" t="s">
        <v>417</v>
      </c>
      <c r="B10" s="319">
        <v>12</v>
      </c>
      <c r="C10" s="315" t="s">
        <v>418</v>
      </c>
      <c r="D10" s="280"/>
      <c r="E10" s="280"/>
      <c r="F10" s="280"/>
      <c r="G10" s="280"/>
      <c r="H10" s="280"/>
      <c r="I10" s="280"/>
      <c r="J10" s="289"/>
    </row>
    <row r="11" spans="1:10" ht="15" customHeight="1">
      <c r="A11" s="225" t="s">
        <v>419</v>
      </c>
      <c r="B11" s="320">
        <v>93.98</v>
      </c>
      <c r="C11" s="315" t="s">
        <v>420</v>
      </c>
      <c r="D11" s="280"/>
      <c r="E11" s="280"/>
      <c r="F11" s="280"/>
      <c r="G11" s="280"/>
      <c r="H11" s="280"/>
      <c r="I11" s="280"/>
      <c r="J11" s="289"/>
    </row>
    <row r="12" spans="1:10" ht="15" customHeight="1">
      <c r="A12" s="225" t="s">
        <v>421</v>
      </c>
      <c r="B12" s="321">
        <v>2</v>
      </c>
      <c r="C12" s="315" t="s">
        <v>422</v>
      </c>
      <c r="D12" s="280"/>
      <c r="E12" s="280"/>
      <c r="F12" s="280"/>
      <c r="G12" s="280"/>
      <c r="H12" s="280"/>
      <c r="I12" s="280"/>
      <c r="J12" s="289"/>
    </row>
    <row r="13" spans="1:10" ht="15" customHeight="1">
      <c r="A13" s="225" t="s">
        <v>423</v>
      </c>
      <c r="B13" s="322">
        <v>450</v>
      </c>
      <c r="C13" s="315" t="s">
        <v>424</v>
      </c>
      <c r="D13" s="280"/>
      <c r="E13" s="280"/>
      <c r="F13" s="280"/>
      <c r="G13" s="280"/>
      <c r="H13" s="280"/>
      <c r="I13" s="280"/>
      <c r="J13" s="289"/>
    </row>
    <row r="14" spans="1:10" ht="15" customHeight="1">
      <c r="A14" s="225" t="s">
        <v>425</v>
      </c>
      <c r="B14" s="318">
        <v>0.4</v>
      </c>
      <c r="C14" s="315" t="s">
        <v>426</v>
      </c>
      <c r="D14" s="280"/>
      <c r="E14" s="280"/>
      <c r="F14" s="280"/>
      <c r="G14" s="280"/>
      <c r="H14" s="280"/>
      <c r="I14" s="280"/>
      <c r="J14" s="289"/>
    </row>
    <row r="16" spans="1:10" ht="15" customHeight="1">
      <c r="A16" s="316" t="s">
        <v>427</v>
      </c>
      <c r="B16" s="289"/>
      <c r="C16" s="280"/>
      <c r="D16" s="280"/>
      <c r="E16" s="280"/>
      <c r="F16" s="280"/>
      <c r="G16" s="280"/>
      <c r="H16" s="280"/>
    </row>
    <row r="18" spans="1:10" ht="15" customHeight="1">
      <c r="A18" s="323" t="s">
        <v>428</v>
      </c>
      <c r="B18" s="289"/>
      <c r="C18" s="280"/>
      <c r="D18" s="280"/>
      <c r="E18" s="280"/>
      <c r="F18" s="280"/>
      <c r="G18" s="280"/>
      <c r="H18" s="280"/>
      <c r="I18" s="280"/>
      <c r="J18" s="289"/>
    </row>
    <row r="19" spans="1:10" ht="15" customHeight="1">
      <c r="A19" s="224"/>
      <c r="B19" s="224" t="s">
        <v>429</v>
      </c>
      <c r="C19" s="224" t="s">
        <v>430</v>
      </c>
      <c r="D19" s="224" t="s">
        <v>431</v>
      </c>
      <c r="E19" s="224" t="s">
        <v>432</v>
      </c>
      <c r="F19" s="224" t="s">
        <v>433</v>
      </c>
    </row>
    <row r="20" spans="1:10" ht="15" customHeight="1">
      <c r="A20" s="324" t="s">
        <v>434</v>
      </c>
      <c r="B20" s="227">
        <v>10</v>
      </c>
      <c r="C20" s="227">
        <v>25</v>
      </c>
      <c r="D20" s="227">
        <v>50</v>
      </c>
      <c r="E20" s="227">
        <v>60</v>
      </c>
      <c r="F20" s="227">
        <v>70</v>
      </c>
    </row>
    <row r="21" spans="1:10" ht="15" customHeight="1">
      <c r="A21" s="324" t="s">
        <v>435</v>
      </c>
      <c r="B21" s="228">
        <v>0.1</v>
      </c>
      <c r="C21" s="228">
        <v>0.2</v>
      </c>
      <c r="D21" s="228">
        <v>0.3</v>
      </c>
      <c r="E21" s="228">
        <v>0.32</v>
      </c>
      <c r="F21" s="228">
        <v>0.33</v>
      </c>
    </row>
    <row r="22" spans="1:10" ht="15" customHeight="1">
      <c r="A22" s="324" t="s">
        <v>436</v>
      </c>
      <c r="B22" s="229">
        <f>B20*B21</f>
        <v>1</v>
      </c>
      <c r="C22" s="229">
        <f>C20*C21</f>
        <v>5</v>
      </c>
      <c r="D22" s="229">
        <f>D20*D21</f>
        <v>15</v>
      </c>
      <c r="E22" s="229">
        <f>E20*E21</f>
        <v>19.2</v>
      </c>
      <c r="F22" s="229">
        <f>F20*F21</f>
        <v>23.1</v>
      </c>
    </row>
    <row r="23" spans="1:10" ht="15" customHeight="1">
      <c r="A23" s="324" t="s">
        <v>437</v>
      </c>
      <c r="B23" s="229">
        <f>B22*$B$11/10</f>
        <v>9.3979999999999997</v>
      </c>
      <c r="C23" s="229">
        <f>C22*$B$11/10</f>
        <v>46.99</v>
      </c>
      <c r="D23" s="229">
        <f>D22*$B$11/10</f>
        <v>140.97</v>
      </c>
      <c r="E23" s="229">
        <f>E22*$B$11/10</f>
        <v>180.44159999999999</v>
      </c>
      <c r="F23" s="229">
        <f>F22*$B$11/10</f>
        <v>217.09380000000002</v>
      </c>
    </row>
    <row r="24" spans="1:10" ht="15" customHeight="1">
      <c r="A24" s="324" t="s">
        <v>438</v>
      </c>
      <c r="B24" s="229">
        <f>B23*(1-$B$9)</f>
        <v>7.0278244000000001</v>
      </c>
      <c r="C24" s="229">
        <f>C23*(1-$B$9)</f>
        <v>35.139122</v>
      </c>
      <c r="D24" s="229">
        <f>D23*(1-$B$9)</f>
        <v>105.417366</v>
      </c>
      <c r="E24" s="229">
        <f>E23*(1-$B$9)</f>
        <v>134.93422848</v>
      </c>
      <c r="F24" s="229">
        <f>F23*(1-$B$9)</f>
        <v>162.34274364000001</v>
      </c>
    </row>
    <row r="25" spans="1:10" ht="15" customHeight="1">
      <c r="A25" s="324" t="s">
        <v>439</v>
      </c>
      <c r="B25" s="230">
        <f>1/(1+$B$8)^1</f>
        <v>0.90699008920328683</v>
      </c>
      <c r="C25" s="230">
        <f>1/(1+$B$8)^2</f>
        <v>0.82263102191298609</v>
      </c>
      <c r="D25" s="230">
        <f>1/(1+$B$8)^3</f>
        <v>0.74611818394625029</v>
      </c>
      <c r="E25" s="230">
        <f>1/(1+$B$8)^4</f>
        <v>0.67672179821360379</v>
      </c>
      <c r="F25" s="230">
        <f>1/(1+$B$8)^5</f>
        <v>0.61377996412756519</v>
      </c>
    </row>
    <row r="26" spans="1:10" ht="15" customHeight="1">
      <c r="A26" s="324" t="s">
        <v>440</v>
      </c>
      <c r="B26" s="229">
        <f>B24*B25</f>
        <v>6.3741670794610359</v>
      </c>
      <c r="C26" s="229">
        <f>C24*C25</f>
        <v>28.906531839985092</v>
      </c>
      <c r="D26" s="229">
        <f>D24*D25</f>
        <v>78.653813676317199</v>
      </c>
      <c r="E26" s="229">
        <f>E24*E25</f>
        <v>91.312933737550864</v>
      </c>
      <c r="F26" s="229">
        <f>F24*F25</f>
        <v>99.642723367729715</v>
      </c>
    </row>
    <row r="27" spans="1:10" ht="15" customHeight="1">
      <c r="A27" s="324" t="s">
        <v>441</v>
      </c>
      <c r="F27" s="229">
        <f>$B$10*F23</f>
        <v>2605.1256000000003</v>
      </c>
    </row>
    <row r="28" spans="1:10" ht="15" customHeight="1">
      <c r="A28" s="324" t="s">
        <v>442</v>
      </c>
      <c r="F28" s="229">
        <f>F27*F25</f>
        <v>1598.9738973158019</v>
      </c>
    </row>
    <row r="29" spans="1:10" ht="15" customHeight="1">
      <c r="A29" s="231" t="s">
        <v>443</v>
      </c>
      <c r="B29" s="232">
        <f>SUM(B26:F26)+F28</f>
        <v>1903.8640670168459</v>
      </c>
    </row>
    <row r="31" spans="1:10" ht="15" customHeight="1">
      <c r="A31" s="323" t="s">
        <v>444</v>
      </c>
      <c r="B31" s="289"/>
      <c r="C31" s="280"/>
      <c r="D31" s="280"/>
      <c r="E31" s="280"/>
      <c r="F31" s="280"/>
      <c r="G31" s="280"/>
      <c r="H31" s="280"/>
      <c r="I31" s="280"/>
      <c r="J31" s="289"/>
    </row>
    <row r="32" spans="1:10" ht="15" customHeight="1">
      <c r="A32" s="224"/>
      <c r="B32" s="224" t="s">
        <v>429</v>
      </c>
      <c r="C32" s="224" t="s">
        <v>430</v>
      </c>
      <c r="D32" s="224" t="s">
        <v>431</v>
      </c>
      <c r="E32" s="224" t="s">
        <v>432</v>
      </c>
      <c r="F32" s="224" t="s">
        <v>433</v>
      </c>
    </row>
    <row r="33" spans="1:10" ht="15" customHeight="1">
      <c r="A33" s="324" t="s">
        <v>434</v>
      </c>
      <c r="B33" s="227">
        <v>5</v>
      </c>
      <c r="C33" s="227">
        <v>12</v>
      </c>
      <c r="D33" s="227">
        <v>25</v>
      </c>
      <c r="E33" s="227">
        <v>30</v>
      </c>
      <c r="F33" s="227">
        <v>35</v>
      </c>
    </row>
    <row r="34" spans="1:10" ht="15" customHeight="1">
      <c r="A34" s="324" t="s">
        <v>435</v>
      </c>
      <c r="B34" s="228">
        <v>0.08</v>
      </c>
      <c r="C34" s="228">
        <v>0.15</v>
      </c>
      <c r="D34" s="228">
        <v>0.2</v>
      </c>
      <c r="E34" s="228">
        <v>0.22</v>
      </c>
      <c r="F34" s="228">
        <v>0.24</v>
      </c>
    </row>
    <row r="35" spans="1:10" ht="15" customHeight="1">
      <c r="A35" s="324" t="s">
        <v>436</v>
      </c>
      <c r="B35" s="229">
        <f>B33*B34</f>
        <v>0.4</v>
      </c>
      <c r="C35" s="229">
        <f>C33*C34</f>
        <v>1.7999999999999998</v>
      </c>
      <c r="D35" s="229">
        <f>D33*D34</f>
        <v>5</v>
      </c>
      <c r="E35" s="229">
        <f>E33*E34</f>
        <v>6.6</v>
      </c>
      <c r="F35" s="229">
        <f>F33*F34</f>
        <v>8.4</v>
      </c>
    </row>
    <row r="36" spans="1:10" ht="15" customHeight="1">
      <c r="A36" s="324" t="s">
        <v>437</v>
      </c>
      <c r="B36" s="229">
        <f>B35*$B$11/10</f>
        <v>3.7592000000000008</v>
      </c>
      <c r="C36" s="229">
        <f>C35*$B$11/10</f>
        <v>16.916399999999999</v>
      </c>
      <c r="D36" s="229">
        <f>D35*$B$11/10</f>
        <v>46.99</v>
      </c>
      <c r="E36" s="229">
        <f>E35*$B$11/10</f>
        <v>62.026800000000001</v>
      </c>
      <c r="F36" s="229">
        <f>F35*$B$11/10</f>
        <v>78.943200000000004</v>
      </c>
    </row>
    <row r="37" spans="1:10" ht="15" customHeight="1">
      <c r="A37" s="324" t="s">
        <v>438</v>
      </c>
      <c r="B37" s="229">
        <f>B36*(1-$B$9)</f>
        <v>2.8111297600000005</v>
      </c>
      <c r="C37" s="229">
        <f>C36*(1-$B$9)</f>
        <v>12.65008392</v>
      </c>
      <c r="D37" s="229">
        <f>D36*(1-$B$9)</f>
        <v>35.139122</v>
      </c>
      <c r="E37" s="229">
        <f>E36*(1-$B$9)</f>
        <v>46.383641040000001</v>
      </c>
      <c r="F37" s="229">
        <f>F36*(1-$B$9)</f>
        <v>59.033724960000008</v>
      </c>
    </row>
    <row r="38" spans="1:10" ht="15" customHeight="1">
      <c r="A38" s="324" t="s">
        <v>439</v>
      </c>
      <c r="B38" s="230">
        <f>1/(1+$B$8)^1</f>
        <v>0.90699008920328683</v>
      </c>
      <c r="C38" s="230">
        <f>1/(1+$B$8)^2</f>
        <v>0.82263102191298609</v>
      </c>
      <c r="D38" s="230">
        <f>1/(1+$B$8)^3</f>
        <v>0.74611818394625029</v>
      </c>
      <c r="E38" s="230">
        <f>1/(1+$B$8)^4</f>
        <v>0.67672179821360379</v>
      </c>
      <c r="F38" s="230">
        <f>1/(1+$B$8)^5</f>
        <v>0.61377996412756519</v>
      </c>
    </row>
    <row r="39" spans="1:10" ht="15" customHeight="1">
      <c r="A39" s="324" t="s">
        <v>440</v>
      </c>
      <c r="B39" s="229">
        <f>B37*B38</f>
        <v>2.5496668317844149</v>
      </c>
      <c r="C39" s="229">
        <f>C37*C38</f>
        <v>10.406351462394634</v>
      </c>
      <c r="D39" s="229">
        <f>D37*D38</f>
        <v>26.217937892105731</v>
      </c>
      <c r="E39" s="229">
        <f>E37*E38</f>
        <v>31.38882097228311</v>
      </c>
      <c r="F39" s="229">
        <f>F37*F38</f>
        <v>36.233717588265357</v>
      </c>
    </row>
    <row r="40" spans="1:10" ht="15" customHeight="1">
      <c r="A40" s="324" t="s">
        <v>441</v>
      </c>
      <c r="F40" s="229">
        <f>$B$10*F36</f>
        <v>947.31840000000011</v>
      </c>
    </row>
    <row r="41" spans="1:10" ht="15" customHeight="1">
      <c r="A41" s="324" t="s">
        <v>442</v>
      </c>
      <c r="F41" s="229">
        <f>F40*F38</f>
        <v>581.44505356938248</v>
      </c>
    </row>
    <row r="42" spans="1:10" ht="15" customHeight="1">
      <c r="A42" s="231" t="s">
        <v>443</v>
      </c>
      <c r="B42" s="232">
        <f>SUM(B39:F39)+F41</f>
        <v>688.2415483162157</v>
      </c>
    </row>
    <row r="44" spans="1:10" ht="15" customHeight="1">
      <c r="A44" s="323" t="s">
        <v>445</v>
      </c>
      <c r="B44" s="289"/>
      <c r="C44" s="280"/>
      <c r="D44" s="280"/>
      <c r="E44" s="280"/>
      <c r="F44" s="280"/>
      <c r="G44" s="280"/>
      <c r="H44" s="280"/>
      <c r="I44" s="280"/>
      <c r="J44" s="289"/>
    </row>
    <row r="45" spans="1:10" ht="15" customHeight="1">
      <c r="A45" s="224"/>
      <c r="B45" s="224" t="s">
        <v>429</v>
      </c>
      <c r="C45" s="224" t="s">
        <v>430</v>
      </c>
      <c r="D45" s="224" t="s">
        <v>431</v>
      </c>
      <c r="E45" s="224" t="s">
        <v>432</v>
      </c>
      <c r="F45" s="224" t="s">
        <v>433</v>
      </c>
    </row>
    <row r="46" spans="1:10" ht="15" customHeight="1">
      <c r="A46" s="324" t="s">
        <v>434</v>
      </c>
      <c r="B46" s="227">
        <v>4</v>
      </c>
      <c r="C46" s="227">
        <v>7</v>
      </c>
      <c r="D46" s="227">
        <v>10</v>
      </c>
      <c r="E46" s="227">
        <v>12</v>
      </c>
      <c r="F46" s="227">
        <v>14</v>
      </c>
    </row>
    <row r="47" spans="1:10" ht="15" customHeight="1">
      <c r="A47" s="324" t="s">
        <v>435</v>
      </c>
      <c r="B47" s="228">
        <v>0.05</v>
      </c>
      <c r="C47" s="228">
        <v>0.1</v>
      </c>
      <c r="D47" s="228">
        <v>0.15</v>
      </c>
      <c r="E47" s="228">
        <v>0.17</v>
      </c>
      <c r="F47" s="228">
        <v>0.18</v>
      </c>
    </row>
    <row r="48" spans="1:10" ht="15" customHeight="1">
      <c r="A48" s="324" t="s">
        <v>436</v>
      </c>
      <c r="B48" s="229">
        <f>B46*B47</f>
        <v>0.2</v>
      </c>
      <c r="C48" s="229">
        <f>C46*C47</f>
        <v>0.70000000000000007</v>
      </c>
      <c r="D48" s="229">
        <f>D46*D47</f>
        <v>1.5</v>
      </c>
      <c r="E48" s="229">
        <f>E46*E47</f>
        <v>2.04</v>
      </c>
      <c r="F48" s="229">
        <f>F46*F47</f>
        <v>2.52</v>
      </c>
    </row>
    <row r="49" spans="1:10" ht="15" customHeight="1">
      <c r="A49" s="324" t="s">
        <v>437</v>
      </c>
      <c r="B49" s="229">
        <f>B48*$B$11/10</f>
        <v>1.8796000000000004</v>
      </c>
      <c r="C49" s="229">
        <f>C48*$B$11/10</f>
        <v>6.5786000000000016</v>
      </c>
      <c r="D49" s="229">
        <f>D48*$B$11/10</f>
        <v>14.097</v>
      </c>
      <c r="E49" s="229">
        <f>E48*$B$11/10</f>
        <v>19.17192</v>
      </c>
      <c r="F49" s="229">
        <f>F48*$B$11/10</f>
        <v>23.682960000000001</v>
      </c>
    </row>
    <row r="50" spans="1:10" ht="15" customHeight="1">
      <c r="A50" s="324" t="s">
        <v>438</v>
      </c>
      <c r="B50" s="229">
        <f>B49*(1-$B$9)</f>
        <v>1.4055648800000002</v>
      </c>
      <c r="C50" s="229">
        <f>C49*(1-$B$9)</f>
        <v>4.9194770800000009</v>
      </c>
      <c r="D50" s="229">
        <f>D49*(1-$B$9)</f>
        <v>10.5417366</v>
      </c>
      <c r="E50" s="229">
        <f>E49*(1-$B$9)</f>
        <v>14.336761776000001</v>
      </c>
      <c r="F50" s="229">
        <f>F49*(1-$B$9)</f>
        <v>17.710117488000002</v>
      </c>
    </row>
    <row r="51" spans="1:10" ht="15" customHeight="1">
      <c r="A51" s="324" t="s">
        <v>439</v>
      </c>
      <c r="B51" s="230">
        <f>1/(1+$B$8)^1</f>
        <v>0.90699008920328683</v>
      </c>
      <c r="C51" s="230">
        <f>1/(1+$B$8)^2</f>
        <v>0.82263102191298609</v>
      </c>
      <c r="D51" s="230">
        <f>1/(1+$B$8)^3</f>
        <v>0.74611818394625029</v>
      </c>
      <c r="E51" s="230">
        <f>1/(1+$B$8)^4</f>
        <v>0.67672179821360379</v>
      </c>
      <c r="F51" s="230">
        <f>1/(1+$B$8)^5</f>
        <v>0.61377996412756519</v>
      </c>
    </row>
    <row r="52" spans="1:10" ht="15" customHeight="1">
      <c r="A52" s="324" t="s">
        <v>440</v>
      </c>
      <c r="B52" s="229">
        <f>B50*B51</f>
        <v>1.2748334158922074</v>
      </c>
      <c r="C52" s="229">
        <f>C50*C51</f>
        <v>4.0469144575979135</v>
      </c>
      <c r="D52" s="229">
        <f>D50*D51</f>
        <v>7.865381367631719</v>
      </c>
      <c r="E52" s="229">
        <f>E50*E51</f>
        <v>9.7019992096147813</v>
      </c>
      <c r="F52" s="229">
        <f>F50*F51</f>
        <v>10.870115276479606</v>
      </c>
    </row>
    <row r="53" spans="1:10" ht="15" customHeight="1">
      <c r="A53" s="324" t="s">
        <v>441</v>
      </c>
      <c r="F53" s="229">
        <f>$B$10*F49</f>
        <v>284.19551999999999</v>
      </c>
    </row>
    <row r="54" spans="1:10" ht="15" customHeight="1">
      <c r="A54" s="324" t="s">
        <v>442</v>
      </c>
      <c r="F54" s="229">
        <f>F53*F51</f>
        <v>174.43351607081473</v>
      </c>
    </row>
    <row r="55" spans="1:10" ht="15" customHeight="1">
      <c r="A55" s="231" t="s">
        <v>443</v>
      </c>
      <c r="B55" s="232">
        <f>SUM(B52:F52)+F54</f>
        <v>208.19275979803098</v>
      </c>
    </row>
    <row r="58" spans="1:10" ht="15" customHeight="1">
      <c r="A58" s="316" t="s">
        <v>446</v>
      </c>
      <c r="B58" s="289"/>
      <c r="C58" s="280"/>
      <c r="D58" s="280"/>
      <c r="E58" s="280"/>
      <c r="F58" s="280"/>
      <c r="G58" s="280"/>
      <c r="H58" s="280"/>
    </row>
    <row r="60" spans="1:10" ht="15" customHeight="1">
      <c r="A60" s="224" t="s">
        <v>447</v>
      </c>
      <c r="B60" s="224" t="s">
        <v>448</v>
      </c>
      <c r="C60" s="224" t="s">
        <v>449</v>
      </c>
      <c r="D60" s="224" t="s">
        <v>450</v>
      </c>
      <c r="E60" s="224" t="s">
        <v>451</v>
      </c>
      <c r="F60" s="224" t="s">
        <v>452</v>
      </c>
      <c r="G60" s="224" t="s">
        <v>453</v>
      </c>
      <c r="H60" s="224" t="s">
        <v>454</v>
      </c>
      <c r="I60" s="224" t="s">
        <v>455</v>
      </c>
      <c r="J60" s="224" t="s">
        <v>456</v>
      </c>
    </row>
    <row r="61" spans="1:10" ht="15" customHeight="1">
      <c r="A61" s="324" t="s">
        <v>457</v>
      </c>
      <c r="B61" s="229">
        <f>B29</f>
        <v>1903.8640670168459</v>
      </c>
      <c r="C61" s="233">
        <f>$B$13</f>
        <v>450</v>
      </c>
      <c r="D61" s="234">
        <f>$B$12</f>
        <v>2</v>
      </c>
      <c r="E61" s="235">
        <f>$B$14</f>
        <v>0.4</v>
      </c>
      <c r="F61" s="236">
        <f>$B$7</f>
        <v>6.7770999999999998E-2</v>
      </c>
      <c r="G61" s="230">
        <f>(LN(B61/C61)+(F61+E61^2/2)*D61)/(E61*SQRT(D61))</f>
        <v>3.0722644777718382</v>
      </c>
      <c r="H61" s="230">
        <f>G61-E61*SQRT(D61)</f>
        <v>2.5065790528226</v>
      </c>
      <c r="I61" s="230">
        <f t="shared" ref="I61:J63" si="0">NORMSDIST(G61)</f>
        <v>0.99893779296956742</v>
      </c>
      <c r="J61" s="230">
        <f t="shared" si="0"/>
        <v>0.99390471027820637</v>
      </c>
    </row>
    <row r="62" spans="1:10" ht="15" customHeight="1">
      <c r="A62" s="324" t="s">
        <v>458</v>
      </c>
      <c r="B62" s="229">
        <f>B42</f>
        <v>688.2415483162157</v>
      </c>
      <c r="C62" s="233">
        <f>$B$13</f>
        <v>450</v>
      </c>
      <c r="D62" s="234">
        <f>$B$12</f>
        <v>2</v>
      </c>
      <c r="E62" s="235">
        <f>$B$14</f>
        <v>0.4</v>
      </c>
      <c r="F62" s="236">
        <f>$B$7</f>
        <v>6.7770999999999998E-2</v>
      </c>
      <c r="G62" s="230">
        <f>(LN(B62/C62)+(F62+E62^2/2)*D62)/(E62*SQRT(D62))</f>
        <v>1.2735599141266378</v>
      </c>
      <c r="H62" s="230">
        <f>G62-E62*SQRT(D62)</f>
        <v>0.7078744891773997</v>
      </c>
      <c r="I62" s="230">
        <f t="shared" si="0"/>
        <v>0.8985902868572575</v>
      </c>
      <c r="J62" s="230">
        <f t="shared" si="0"/>
        <v>0.76048839838532611</v>
      </c>
    </row>
    <row r="63" spans="1:10" ht="15" customHeight="1">
      <c r="A63" s="324" t="s">
        <v>459</v>
      </c>
      <c r="B63" s="229">
        <f>B55</f>
        <v>208.19275979803098</v>
      </c>
      <c r="C63" s="233">
        <f>$B$13</f>
        <v>450</v>
      </c>
      <c r="D63" s="234">
        <f>$B$12</f>
        <v>2</v>
      </c>
      <c r="E63" s="235">
        <f>$B$14</f>
        <v>0.4</v>
      </c>
      <c r="F63" s="236">
        <f>$B$7</f>
        <v>6.7770999999999998E-2</v>
      </c>
      <c r="G63" s="230">
        <f>(LN(B63/C63)+(F63+E63^2/2)*D63)/(E63*SQRT(D63))</f>
        <v>-0.84011569231505423</v>
      </c>
      <c r="H63" s="230">
        <f>G63-E63*SQRT(D63)</f>
        <v>-1.4058011172642924</v>
      </c>
      <c r="I63" s="230">
        <f t="shared" si="0"/>
        <v>0.20042176121195865</v>
      </c>
      <c r="J63" s="230">
        <f t="shared" si="0"/>
        <v>7.9891595101651128E-2</v>
      </c>
    </row>
    <row r="65" spans="1:8" ht="15" customHeight="1">
      <c r="A65" s="226" t="s">
        <v>460</v>
      </c>
    </row>
    <row r="66" spans="1:8" ht="15" customHeight="1">
      <c r="A66" s="224" t="s">
        <v>447</v>
      </c>
      <c r="B66" s="224" t="s">
        <v>461</v>
      </c>
    </row>
    <row r="67" spans="1:8" ht="15" customHeight="1">
      <c r="A67" s="324" t="s">
        <v>457</v>
      </c>
      <c r="B67" s="325">
        <f>B61*I61-C61*EXP(-F61*D61)*J61</f>
        <v>1511.277850208862</v>
      </c>
    </row>
    <row r="68" spans="1:8" ht="15" customHeight="1">
      <c r="A68" s="324" t="s">
        <v>458</v>
      </c>
      <c r="B68" s="325">
        <f>B62*I62-C62*EXP(-F62*D62)*J62</f>
        <v>319.60631952642552</v>
      </c>
    </row>
    <row r="69" spans="1:8" ht="15" customHeight="1">
      <c r="A69" s="324" t="s">
        <v>459</v>
      </c>
      <c r="B69" s="325">
        <f>B63*I63-C63*EXP(-F63*D63)*J63</f>
        <v>10.332228788557416</v>
      </c>
    </row>
    <row r="71" spans="1:8" ht="15" customHeight="1">
      <c r="A71" s="316" t="s">
        <v>462</v>
      </c>
      <c r="B71" s="289"/>
      <c r="C71" s="280"/>
      <c r="D71" s="280"/>
      <c r="E71" s="280"/>
      <c r="F71" s="280"/>
      <c r="G71" s="280"/>
      <c r="H71" s="280"/>
    </row>
    <row r="73" spans="1:8" ht="15" customHeight="1">
      <c r="A73" s="224" t="s">
        <v>447</v>
      </c>
      <c r="B73" s="224" t="s">
        <v>448</v>
      </c>
      <c r="C73" s="224" t="s">
        <v>449</v>
      </c>
      <c r="D73" s="224" t="s">
        <v>463</v>
      </c>
      <c r="E73" s="224" t="s">
        <v>464</v>
      </c>
      <c r="F73" s="224" t="s">
        <v>465</v>
      </c>
      <c r="G73" s="224" t="s">
        <v>466</v>
      </c>
    </row>
    <row r="74" spans="1:8" ht="15" customHeight="1">
      <c r="A74" s="324" t="s">
        <v>457</v>
      </c>
      <c r="B74" s="229">
        <f>B29</f>
        <v>1903.8640670168459</v>
      </c>
      <c r="C74" s="233">
        <f>$B$13</f>
        <v>450</v>
      </c>
      <c r="D74" s="229">
        <f>B74-C74</f>
        <v>1453.8640670168459</v>
      </c>
      <c r="E74" s="229">
        <f>B67</f>
        <v>1511.277850208862</v>
      </c>
      <c r="F74" s="229">
        <f>E74-MAX(D74,0)</f>
        <v>57.413783192016126</v>
      </c>
      <c r="G74" s="237" t="str">
        <f>IF(D74&gt;0,"Yes","No")</f>
        <v>Yes</v>
      </c>
    </row>
    <row r="75" spans="1:8" ht="15" customHeight="1">
      <c r="A75" s="324" t="s">
        <v>458</v>
      </c>
      <c r="B75" s="229">
        <f>B42</f>
        <v>688.2415483162157</v>
      </c>
      <c r="C75" s="233">
        <f>$B$13</f>
        <v>450</v>
      </c>
      <c r="D75" s="229">
        <f>B75-C75</f>
        <v>238.2415483162157</v>
      </c>
      <c r="E75" s="229">
        <f>B68</f>
        <v>319.60631952642552</v>
      </c>
      <c r="F75" s="229">
        <f>E75-MAX(D75,0)</f>
        <v>81.364771210209824</v>
      </c>
      <c r="G75" s="237" t="str">
        <f>IF(D75&gt;0,"Yes","No")</f>
        <v>Yes</v>
      </c>
    </row>
    <row r="76" spans="1:8" ht="15" customHeight="1">
      <c r="A76" s="324" t="s">
        <v>459</v>
      </c>
      <c r="B76" s="229">
        <f>B55</f>
        <v>208.19275979803098</v>
      </c>
      <c r="C76" s="233">
        <f>$B$13</f>
        <v>450</v>
      </c>
      <c r="D76" s="229">
        <f>B76-C76</f>
        <v>-241.80724020196902</v>
      </c>
      <c r="E76" s="229">
        <f>B69</f>
        <v>10.332228788557416</v>
      </c>
      <c r="F76" s="229">
        <f>E76-MAX(D76,0)</f>
        <v>10.332228788557416</v>
      </c>
      <c r="G76" s="237" t="str">
        <f>IF(D76&gt;0,"Yes","No")</f>
        <v>No</v>
      </c>
    </row>
    <row r="78" spans="1:8" ht="15" customHeight="1">
      <c r="A78" s="316" t="s">
        <v>467</v>
      </c>
      <c r="B78" s="289"/>
      <c r="C78" s="280"/>
      <c r="D78" s="280"/>
      <c r="E78" s="280"/>
      <c r="F78" s="280"/>
      <c r="G78" s="280"/>
      <c r="H78" s="280"/>
    </row>
    <row r="80" spans="1:8" ht="15" customHeight="1">
      <c r="A80" s="324" t="s">
        <v>468</v>
      </c>
      <c r="B80" s="230">
        <f>EXP($B$14*SQRT($B$12/2))</f>
        <v>1.4918246976412703</v>
      </c>
    </row>
    <row r="81" spans="1:8" ht="15" customHeight="1">
      <c r="A81" s="324" t="s">
        <v>469</v>
      </c>
      <c r="B81" s="230">
        <f>1/B80</f>
        <v>0.67032004603563933</v>
      </c>
    </row>
    <row r="82" spans="1:8" ht="15" customHeight="1">
      <c r="A82" s="324" t="s">
        <v>470</v>
      </c>
      <c r="B82" s="230">
        <f>(EXP($B$7*$B$12/2)-B81)/(B80-B81)</f>
        <v>0.48666818388606231</v>
      </c>
    </row>
    <row r="83" spans="1:8" ht="15" customHeight="1">
      <c r="A83" s="324" t="s">
        <v>471</v>
      </c>
      <c r="B83" s="230">
        <f>EXP(-$B$7*$B$12/2)</f>
        <v>0.93447444372430954</v>
      </c>
    </row>
    <row r="85" spans="1:8" ht="15" customHeight="1">
      <c r="A85" s="324" t="s">
        <v>472</v>
      </c>
      <c r="B85" s="324" t="s">
        <v>473</v>
      </c>
      <c r="C85" s="324" t="s">
        <v>474</v>
      </c>
      <c r="D85" s="324" t="s">
        <v>475</v>
      </c>
    </row>
    <row r="86" spans="1:8" ht="15" customHeight="1">
      <c r="A86" s="324" t="s">
        <v>476</v>
      </c>
      <c r="B86" s="229">
        <f>B61*B80^2</f>
        <v>4237.1274034321168</v>
      </c>
      <c r="C86" s="229">
        <f>MAX(B86-$B$13,0)</f>
        <v>3787.1274034321168</v>
      </c>
    </row>
    <row r="87" spans="1:8" ht="15" customHeight="1">
      <c r="A87" s="324" t="s">
        <v>477</v>
      </c>
      <c r="B87" s="229">
        <f>B61*B80*B81</f>
        <v>1903.8640670168459</v>
      </c>
      <c r="C87" s="229">
        <f>MAX(B87-$B$13,0)</f>
        <v>1453.8640670168459</v>
      </c>
    </row>
    <row r="88" spans="1:8" ht="15" customHeight="1">
      <c r="A88" s="324" t="s">
        <v>478</v>
      </c>
      <c r="B88" s="229">
        <f>B61*B81^2</f>
        <v>855.46126905268</v>
      </c>
      <c r="C88" s="229">
        <f>MAX(B88-$B$13,0)</f>
        <v>405.46126905268</v>
      </c>
    </row>
    <row r="89" spans="1:8" ht="15" customHeight="1">
      <c r="A89" s="324" t="s">
        <v>479</v>
      </c>
      <c r="D89" s="229">
        <f>B83*(B82*C86+(1-B82)*C87)</f>
        <v>2419.7179364515459</v>
      </c>
    </row>
    <row r="90" spans="1:8" ht="15" customHeight="1">
      <c r="A90" s="324" t="s">
        <v>480</v>
      </c>
      <c r="D90" s="229">
        <f>B83*(B82*C87+(1-B82)*C88)</f>
        <v>855.68474937239239</v>
      </c>
    </row>
    <row r="91" spans="1:8" ht="15" customHeight="1">
      <c r="A91" s="226" t="s">
        <v>481</v>
      </c>
      <c r="D91" s="238">
        <f>B83*(B82*D89+(1-B82)*D90)</f>
        <v>1510.9049483286101</v>
      </c>
    </row>
    <row r="92" spans="1:8" ht="15" customHeight="1">
      <c r="A92" s="222" t="s">
        <v>482</v>
      </c>
      <c r="D92" s="239">
        <f>B67</f>
        <v>1511.277850208862</v>
      </c>
    </row>
    <row r="94" spans="1:8" ht="15" customHeight="1">
      <c r="A94" s="316" t="s">
        <v>483</v>
      </c>
      <c r="B94" s="289"/>
      <c r="C94" s="280"/>
      <c r="D94" s="280"/>
      <c r="E94" s="280"/>
      <c r="F94" s="280"/>
      <c r="G94" s="280"/>
      <c r="H94" s="280"/>
    </row>
    <row r="96" spans="1:8" ht="15" customHeight="1">
      <c r="A96" s="240" t="s">
        <v>484</v>
      </c>
      <c r="B96" s="241">
        <v>300</v>
      </c>
      <c r="C96" s="241">
        <v>350</v>
      </c>
      <c r="D96" s="241">
        <v>400</v>
      </c>
      <c r="E96" s="241">
        <v>450</v>
      </c>
      <c r="F96" s="241">
        <v>500</v>
      </c>
      <c r="G96" s="241">
        <v>550</v>
      </c>
      <c r="H96" s="241">
        <v>600</v>
      </c>
    </row>
    <row r="97" spans="1:10" ht="15" customHeight="1">
      <c r="A97" s="318">
        <v>0.25</v>
      </c>
      <c r="B97" s="233">
        <f t="shared" ref="B97:H104" si="1">$B$61*NORMSDIST((LN($B$61/B$96)+($B$7+$A97^2/2)*$B$12)/($A97*SQRT($B$12)))-B$96*EXP(-$B$7*$B$12)*NORMSDIST((LN($B$61/B$96)+($B$7+$A97^2/2)*$B$12)/($A97*SQRT($B$12))-$A97*SQRT($B$12))</f>
        <v>1641.8913216440408</v>
      </c>
      <c r="C97" s="233">
        <f t="shared" si="1"/>
        <v>1598.2292024393605</v>
      </c>
      <c r="D97" s="233">
        <f t="shared" si="1"/>
        <v>1554.5671170553967</v>
      </c>
      <c r="E97" s="233">
        <f t="shared" si="1"/>
        <v>1510.90519887138</v>
      </c>
      <c r="F97" s="233">
        <f t="shared" si="1"/>
        <v>1467.2439028204205</v>
      </c>
      <c r="G97" s="233">
        <f t="shared" si="1"/>
        <v>1423.5844658548763</v>
      </c>
      <c r="H97" s="233">
        <f t="shared" si="1"/>
        <v>1379.9297028188021</v>
      </c>
    </row>
    <row r="98" spans="1:10" ht="15" customHeight="1">
      <c r="A98" s="318">
        <v>0.3</v>
      </c>
      <c r="B98" s="233">
        <f t="shared" si="1"/>
        <v>1641.8914065361951</v>
      </c>
      <c r="C98" s="233">
        <f t="shared" si="1"/>
        <v>1598.2297413012961</v>
      </c>
      <c r="D98" s="233">
        <f t="shared" si="1"/>
        <v>1554.5695287395947</v>
      </c>
      <c r="E98" s="233">
        <f t="shared" si="1"/>
        <v>1510.9135521004334</v>
      </c>
      <c r="F98" s="233">
        <f t="shared" si="1"/>
        <v>1467.2677097232379</v>
      </c>
      <c r="G98" s="233">
        <f t="shared" si="1"/>
        <v>1423.6427091080159</v>
      </c>
      <c r="H98" s="233">
        <f t="shared" si="1"/>
        <v>1380.0557883756574</v>
      </c>
    </row>
    <row r="99" spans="1:10" ht="15" customHeight="1">
      <c r="A99" s="318">
        <v>0.35</v>
      </c>
      <c r="B99" s="233">
        <f t="shared" si="1"/>
        <v>1641.8936752712787</v>
      </c>
      <c r="C99" s="233">
        <f t="shared" si="1"/>
        <v>1598.2388924311476</v>
      </c>
      <c r="D99" s="233">
        <f t="shared" si="1"/>
        <v>1554.5978479965436</v>
      </c>
      <c r="E99" s="233">
        <f t="shared" si="1"/>
        <v>1510.9856948591982</v>
      </c>
      <c r="F99" s="233">
        <f t="shared" si="1"/>
        <v>1467.4262058338022</v>
      </c>
      <c r="G99" s="233">
        <f t="shared" si="1"/>
        <v>1423.9528487155078</v>
      </c>
      <c r="H99" s="233">
        <f t="shared" si="1"/>
        <v>1380.6089729320515</v>
      </c>
    </row>
    <row r="100" spans="1:10" ht="15" customHeight="1">
      <c r="A100" s="318">
        <v>0.4</v>
      </c>
      <c r="B100" s="233">
        <f t="shared" si="1"/>
        <v>1641.9133179246896</v>
      </c>
      <c r="C100" s="233">
        <f t="shared" si="1"/>
        <v>1598.2972744477083</v>
      </c>
      <c r="D100" s="233">
        <f t="shared" si="1"/>
        <v>1554.7387941951456</v>
      </c>
      <c r="E100" s="233">
        <f t="shared" si="1"/>
        <v>1511.277850208862</v>
      </c>
      <c r="F100" s="233">
        <f t="shared" si="1"/>
        <v>1467.9655661477759</v>
      </c>
      <c r="G100" s="233">
        <f t="shared" si="1"/>
        <v>1424.8624829130226</v>
      </c>
      <c r="H100" s="233">
        <f t="shared" si="1"/>
        <v>1382.0361852783622</v>
      </c>
    </row>
    <row r="101" spans="1:10" ht="15" customHeight="1">
      <c r="A101" s="318">
        <v>0.45</v>
      </c>
      <c r="B101" s="233">
        <f t="shared" si="1"/>
        <v>1641.9995254554151</v>
      </c>
      <c r="C101" s="233">
        <f t="shared" si="1"/>
        <v>1598.5041214870464</v>
      </c>
      <c r="D101" s="233">
        <f t="shared" si="1"/>
        <v>1555.1586798257285</v>
      </c>
      <c r="E101" s="233">
        <f t="shared" si="1"/>
        <v>1512.0319507345232</v>
      </c>
      <c r="F101" s="233">
        <f t="shared" si="1"/>
        <v>1469.199736786263</v>
      </c>
      <c r="G101" s="233">
        <f t="shared" si="1"/>
        <v>1426.7411085056281</v>
      </c>
      <c r="H101" s="233">
        <f t="shared" si="1"/>
        <v>1384.7350884252664</v>
      </c>
    </row>
    <row r="102" spans="1:10" ht="15" customHeight="1">
      <c r="A102" s="318">
        <v>0.5</v>
      </c>
      <c r="B102" s="233">
        <f t="shared" si="1"/>
        <v>1642.2457096455998</v>
      </c>
      <c r="C102" s="233">
        <f t="shared" si="1"/>
        <v>1599.0102406777191</v>
      </c>
      <c r="D102" s="233">
        <f t="shared" si="1"/>
        <v>1556.0656182792532</v>
      </c>
      <c r="E102" s="233">
        <f t="shared" si="1"/>
        <v>1513.5016648148694</v>
      </c>
      <c r="F102" s="233">
        <f t="shared" si="1"/>
        <v>1471.4065699946595</v>
      </c>
      <c r="G102" s="233">
        <f t="shared" si="1"/>
        <v>1429.8634326225504</v>
      </c>
      <c r="H102" s="233">
        <f t="shared" si="1"/>
        <v>1388.948016205833</v>
      </c>
    </row>
    <row r="103" spans="1:10" ht="15" customHeight="1">
      <c r="A103" s="318">
        <v>0.55000000000000004</v>
      </c>
      <c r="B103" s="233">
        <f t="shared" si="1"/>
        <v>1642.7756899720612</v>
      </c>
      <c r="C103" s="233">
        <f t="shared" si="1"/>
        <v>1599.9819354447777</v>
      </c>
      <c r="D103" s="233">
        <f t="shared" si="1"/>
        <v>1557.6535326052963</v>
      </c>
      <c r="E103" s="233">
        <f t="shared" si="1"/>
        <v>1515.8870212778393</v>
      </c>
      <c r="F103" s="233">
        <f t="shared" si="1"/>
        <v>1474.7681620675473</v>
      </c>
      <c r="G103" s="233">
        <f t="shared" si="1"/>
        <v>1434.3706222099688</v>
      </c>
      <c r="H103" s="233">
        <f t="shared" si="1"/>
        <v>1394.7557943641013</v>
      </c>
    </row>
    <row r="104" spans="1:10" ht="15" customHeight="1">
      <c r="A104" s="318">
        <v>0.6</v>
      </c>
      <c r="B104" s="233">
        <f t="shared" si="1"/>
        <v>1643.7169432852575</v>
      </c>
      <c r="C104" s="233">
        <f t="shared" si="1"/>
        <v>1601.5641072507353</v>
      </c>
      <c r="D104" s="233">
        <f t="shared" si="1"/>
        <v>1560.0647187458865</v>
      </c>
      <c r="E104" s="233">
        <f t="shared" si="1"/>
        <v>1519.3071838521373</v>
      </c>
      <c r="F104" s="233">
        <f t="shared" si="1"/>
        <v>1479.3625110141338</v>
      </c>
      <c r="G104" s="233">
        <f t="shared" si="1"/>
        <v>1440.2856726390867</v>
      </c>
      <c r="H104" s="233">
        <f t="shared" si="1"/>
        <v>1402.1174298891972</v>
      </c>
    </row>
    <row r="106" spans="1:10" ht="15" customHeight="1">
      <c r="A106" s="315" t="s">
        <v>485</v>
      </c>
      <c r="B106" s="289"/>
      <c r="C106" s="280"/>
      <c r="D106" s="280"/>
      <c r="E106" s="280"/>
      <c r="F106" s="280"/>
      <c r="G106" s="280"/>
      <c r="H106" s="280"/>
      <c r="I106" s="280"/>
      <c r="J106" s="289"/>
    </row>
    <row r="109" spans="1:10" ht="15" customHeight="1">
      <c r="A109" s="243" t="s">
        <v>486</v>
      </c>
    </row>
    <row r="140" spans="1:1">
      <c r="A140" s="244" t="s">
        <v>404</v>
      </c>
    </row>
  </sheetData>
  <mergeCells count="20">
    <mergeCell ref="C13:J13"/>
    <mergeCell ref="A2:J2"/>
    <mergeCell ref="A58:H58"/>
    <mergeCell ref="C10:J10"/>
    <mergeCell ref="C9:J9"/>
    <mergeCell ref="A1:J1"/>
    <mergeCell ref="C12:J12"/>
    <mergeCell ref="C11:J11"/>
    <mergeCell ref="C8:J8"/>
    <mergeCell ref="A4:H4"/>
    <mergeCell ref="C7:J7"/>
    <mergeCell ref="A106:J106"/>
    <mergeCell ref="C14:J14"/>
    <mergeCell ref="A94:H94"/>
    <mergeCell ref="A44:J44"/>
    <mergeCell ref="A78:H78"/>
    <mergeCell ref="A31:J31"/>
    <mergeCell ref="A16:H16"/>
    <mergeCell ref="A71:H71"/>
    <mergeCell ref="A18:J18"/>
  </mergeCell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61"/>
  <sheetViews>
    <sheetView showGridLines="0" workbookViewId="0">
      <pane ySplit="1" topLeftCell="A49" activePane="bottomLeft" state="frozen"/>
      <selection pane="bottomLeft" activeCell="A61" sqref="A61"/>
    </sheetView>
  </sheetViews>
  <sheetFormatPr defaultRowHeight="13.15"/>
  <cols>
    <col min="1" max="1" width="4" style="212" customWidth="1"/>
    <col min="2" max="2" width="108" style="212" customWidth="1"/>
  </cols>
  <sheetData>
    <row r="1" spans="2:2" ht="27.75" customHeight="1">
      <c r="B1" s="326" t="s">
        <v>487</v>
      </c>
    </row>
    <row r="3" spans="2:2" ht="19.5" customHeight="1">
      <c r="B3" s="223" t="s">
        <v>488</v>
      </c>
    </row>
    <row r="5" spans="2:2" ht="94.5" customHeight="1">
      <c r="B5" s="242" t="s">
        <v>489</v>
      </c>
    </row>
    <row r="7" spans="2:2" ht="19.5" customHeight="1">
      <c r="B7" s="223" t="s">
        <v>490</v>
      </c>
    </row>
    <row r="9" spans="2:2" ht="15" customHeight="1">
      <c r="B9" s="226" t="s">
        <v>491</v>
      </c>
    </row>
    <row r="10" spans="2:2" ht="109.5" customHeight="1">
      <c r="B10" s="242" t="s">
        <v>492</v>
      </c>
    </row>
    <row r="11" spans="2:2" ht="15" customHeight="1">
      <c r="B11" s="226" t="s">
        <v>493</v>
      </c>
    </row>
    <row r="12" spans="2:2" ht="94.5" customHeight="1">
      <c r="B12" s="242" t="s">
        <v>494</v>
      </c>
    </row>
    <row r="13" spans="2:2" ht="15" customHeight="1">
      <c r="B13" s="226" t="s">
        <v>495</v>
      </c>
    </row>
    <row r="14" spans="2:2" ht="109.5" customHeight="1">
      <c r="B14" s="242" t="s">
        <v>496</v>
      </c>
    </row>
    <row r="16" spans="2:2" ht="19.5" customHeight="1">
      <c r="B16" s="223" t="s">
        <v>497</v>
      </c>
    </row>
    <row r="18" spans="2:2" ht="114.75" customHeight="1">
      <c r="B18" s="242" t="s">
        <v>498</v>
      </c>
    </row>
    <row r="20" spans="2:2" ht="19.5" customHeight="1">
      <c r="B20" s="223" t="s">
        <v>499</v>
      </c>
    </row>
    <row r="22" spans="2:2" ht="199.5" customHeight="1">
      <c r="B22" s="242" t="s">
        <v>500</v>
      </c>
    </row>
    <row r="24" spans="2:2" ht="19.5" customHeight="1">
      <c r="B24" s="223" t="s">
        <v>501</v>
      </c>
    </row>
    <row r="26" spans="2:2" ht="219.75" customHeight="1">
      <c r="B26" s="242" t="s">
        <v>502</v>
      </c>
    </row>
    <row r="28" spans="2:2" ht="19.5" customHeight="1">
      <c r="B28" s="223" t="s">
        <v>503</v>
      </c>
    </row>
    <row r="30" spans="2:2" ht="139.5" customHeight="1">
      <c r="B30" s="242" t="s">
        <v>504</v>
      </c>
    </row>
    <row r="33" spans="2:2" ht="15" customHeight="1">
      <c r="B33" s="243" t="s">
        <v>505</v>
      </c>
    </row>
    <row r="61" spans="1:1">
      <c r="A61" s="244" t="s">
        <v>404</v>
      </c>
    </row>
  </sheetData>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workbookViewId="0">
      <selection activeCell="A31" sqref="A31:XFD31"/>
    </sheetView>
  </sheetViews>
  <sheetFormatPr defaultRowHeight="13.15"/>
  <cols>
    <col min="1" max="1" width="105" style="212" customWidth="1"/>
  </cols>
  <sheetData>
    <row r="1" spans="1:6" ht="21">
      <c r="A1" s="249" t="s">
        <v>506</v>
      </c>
    </row>
    <row r="3" spans="1:6">
      <c r="A3" s="279" t="s">
        <v>507</v>
      </c>
      <c r="B3" s="280"/>
      <c r="C3" s="280"/>
      <c r="D3" s="277" t="s">
        <v>508</v>
      </c>
      <c r="E3" s="280"/>
      <c r="F3" s="280"/>
    </row>
    <row r="4" spans="1:6">
      <c r="A4" s="289"/>
      <c r="B4" s="280"/>
      <c r="C4" s="280"/>
      <c r="D4" s="280"/>
      <c r="E4" s="280"/>
      <c r="F4" s="280"/>
    </row>
    <row r="5" spans="1:6">
      <c r="A5" s="289"/>
      <c r="B5" s="280"/>
      <c r="C5" s="280"/>
      <c r="D5" s="280"/>
      <c r="E5" s="280"/>
      <c r="F5" s="280"/>
    </row>
    <row r="6" spans="1:6">
      <c r="A6" s="289"/>
      <c r="B6" s="280"/>
      <c r="C6" s="280"/>
      <c r="D6" s="280"/>
      <c r="E6" s="280"/>
      <c r="F6" s="280"/>
    </row>
    <row r="8" spans="1:6" ht="15.6">
      <c r="A8" s="310" t="s">
        <v>509</v>
      </c>
      <c r="B8" s="280"/>
      <c r="C8" s="280"/>
      <c r="D8" s="280"/>
      <c r="E8" s="280"/>
      <c r="F8" s="280"/>
    </row>
    <row r="10" spans="1:6" ht="15.6">
      <c r="A10" s="250" t="s">
        <v>510</v>
      </c>
      <c r="C10" s="250"/>
    </row>
    <row r="11" spans="1:6" ht="15.6">
      <c r="A11" s="250" t="str">
        <f>"Our fair value estimate (base case):  Rs " &amp; TEXT(DCF!J57,"0.00")</f>
        <v>Our fair value estimate (base case):  Rs 827.67</v>
      </c>
      <c r="C11" s="251"/>
    </row>
    <row r="12" spans="1:6" ht="15.6">
      <c r="A12" s="250" t="str">
        <f ca="1">"Likely range (middle 50% of our simulation):  Rs " &amp; TEXT('Monte Carlo'!C17,"0.00") &amp; " to Rs " &amp; TEXT('Monte Carlo'!C19,"0.00")</f>
        <v>Likely range (middle 50% of our simulation):  Rs 583.65 to Rs 1042.21</v>
      </c>
      <c r="C12" s="252"/>
      <c r="D12" s="253"/>
    </row>
    <row r="14" spans="1:6" ht="15.6">
      <c r="A14" s="310" t="s">
        <v>511</v>
      </c>
      <c r="B14" s="280"/>
      <c r="C14" s="280"/>
      <c r="D14" s="280"/>
      <c r="E14" s="280"/>
      <c r="F14" s="280"/>
    </row>
    <row r="16" spans="1:6" ht="49.9" customHeight="1">
      <c r="A16" s="269" t="s">
        <v>512</v>
      </c>
      <c r="B16" s="280"/>
      <c r="C16" s="280"/>
      <c r="D16" s="280"/>
      <c r="E16" s="280"/>
      <c r="F16" s="280"/>
    </row>
    <row r="17" spans="1:6" ht="55.15" customHeight="1">
      <c r="A17" s="270" t="s">
        <v>513</v>
      </c>
      <c r="B17" s="280"/>
      <c r="C17" s="280"/>
      <c r="D17" s="280"/>
      <c r="E17" s="280"/>
      <c r="F17" s="280"/>
    </row>
    <row r="18" spans="1:6" ht="55.15" customHeight="1">
      <c r="A18" s="270" t="s">
        <v>514</v>
      </c>
      <c r="B18" s="280"/>
      <c r="C18" s="280"/>
      <c r="D18" s="280"/>
      <c r="E18" s="280"/>
      <c r="F18" s="280"/>
    </row>
    <row r="19" spans="1:6" ht="15.6">
      <c r="A19" s="310" t="s">
        <v>515</v>
      </c>
      <c r="B19" s="280"/>
      <c r="C19" s="280"/>
      <c r="D19" s="280"/>
      <c r="E19" s="280"/>
      <c r="F19" s="280"/>
    </row>
    <row r="21" spans="1:6">
      <c r="A21" s="327" t="s">
        <v>516</v>
      </c>
      <c r="B21" s="280"/>
      <c r="C21" s="280"/>
      <c r="D21" s="280"/>
      <c r="E21" s="280"/>
      <c r="F21" s="280"/>
    </row>
    <row r="22" spans="1:6" ht="22.15" customHeight="1">
      <c r="A22" s="278" t="s">
        <v>517</v>
      </c>
      <c r="B22" s="280"/>
      <c r="C22" s="280"/>
      <c r="D22" s="280"/>
      <c r="E22" s="280"/>
      <c r="F22" s="280"/>
    </row>
    <row r="23" spans="1:6" ht="22.15" customHeight="1">
      <c r="A23" s="278" t="s">
        <v>518</v>
      </c>
      <c r="B23" s="280"/>
      <c r="C23" s="280"/>
      <c r="D23" s="280"/>
      <c r="E23" s="280"/>
      <c r="F23" s="280"/>
    </row>
    <row r="24" spans="1:6" ht="22.15" customHeight="1">
      <c r="A24" s="278" t="s">
        <v>519</v>
      </c>
      <c r="B24" s="280"/>
      <c r="C24" s="280"/>
      <c r="D24" s="280"/>
      <c r="E24" s="280"/>
      <c r="F24" s="280"/>
    </row>
    <row r="26" spans="1:6">
      <c r="A26" s="328" t="s">
        <v>520</v>
      </c>
      <c r="B26" s="280"/>
      <c r="C26" s="280"/>
      <c r="D26" s="280"/>
      <c r="E26" s="280"/>
      <c r="F26" s="280"/>
    </row>
    <row r="27" spans="1:6" ht="22.15" customHeight="1">
      <c r="A27" s="276" t="s">
        <v>521</v>
      </c>
      <c r="B27" s="280"/>
      <c r="C27" s="280"/>
      <c r="D27" s="280"/>
      <c r="E27" s="280"/>
      <c r="F27" s="280"/>
    </row>
    <row r="28" spans="1:6" ht="22.15" customHeight="1">
      <c r="A28" s="276" t="s">
        <v>522</v>
      </c>
      <c r="B28" s="280"/>
      <c r="C28" s="280"/>
      <c r="D28" s="280"/>
      <c r="E28" s="280"/>
      <c r="F28" s="280"/>
    </row>
    <row r="29" spans="1:6" ht="22.15" customHeight="1">
      <c r="A29" s="276" t="s">
        <v>523</v>
      </c>
      <c r="B29" s="280"/>
      <c r="C29" s="280"/>
      <c r="D29" s="280"/>
      <c r="E29" s="280"/>
      <c r="F29" s="280"/>
    </row>
  </sheetData>
  <mergeCells count="16">
    <mergeCell ref="A29:F29"/>
    <mergeCell ref="A21:F21"/>
    <mergeCell ref="D3:F6"/>
    <mergeCell ref="A18:F18"/>
    <mergeCell ref="A27:F27"/>
    <mergeCell ref="A23:F23"/>
    <mergeCell ref="A3:C6"/>
    <mergeCell ref="A16:F16"/>
    <mergeCell ref="A24:F24"/>
    <mergeCell ref="A19:F19"/>
    <mergeCell ref="A28:F28"/>
    <mergeCell ref="A22:F22"/>
    <mergeCell ref="A14:F14"/>
    <mergeCell ref="A26:F26"/>
    <mergeCell ref="A17:F17"/>
    <mergeCell ref="A8:F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Mansolillo, Chris</dc:creator>
  <cp:keywords/>
  <dc:description/>
  <cp:lastModifiedBy/>
  <cp:revision>0</cp:revision>
  <dcterms:created xsi:type="dcterms:W3CDTF">2008-11-28T23:18:52Z</dcterms:created>
  <dcterms:modified xsi:type="dcterms:W3CDTF">2026-10-15T18:34:12Z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DSMenuDocLevelBtnStates">
    <vt:lpwstr>&lt;btnStates&gt;&lt;btn tag="1001" state="UP"/&gt;&lt;/btnStates&gt;_x000d_
</vt:lpwstr>
  </property>
</Properties>
</file>