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Z:\03-07-2026\"/>
    </mc:Choice>
  </mc:AlternateContent>
  <xr:revisionPtr revIDLastSave="0" documentId="13_ncr:1_{F3C0A962-BEF2-45E1-8395-F4219011687E}" xr6:coauthVersionLast="47" xr6:coauthVersionMax="47" xr10:uidLastSave="{00000000-0000-0000-0000-000000000000}"/>
  <bookViews>
    <workbookView xWindow="-96" yWindow="-96" windowWidth="23232" windowHeight="12432" activeTab="2" xr2:uid="{00000000-000D-0000-FFFF-FFFF00000000}"/>
  </bookViews>
  <sheets>
    <sheet name="CHRIST Summary" sheetId="1" r:id="rId1"/>
    <sheet name="Sheet1" sheetId="2" r:id="rId2"/>
    <sheet name="VBA Macro" sheetId="3" r:id="rId3"/>
  </sheets>
  <externalReferences>
    <externalReference r:id="rId4"/>
    <externalReference r:id="rId5"/>
    <externalReference r:id="rId6"/>
  </externalReferences>
  <definedNames>
    <definedName name="_xlnm._FilterDatabase" localSheetId="0" hidden="1">'CHRIST Summary'!$A$3:$DT$3</definedName>
    <definedName name="d" localSheetId="0">#REF!</definedName>
    <definedName name="DA">'[1]9k GOLD - DIAMONDS'!$O$11</definedName>
    <definedName name="DATA0998">'[2]Pearl master '!#REF!</definedName>
    <definedName name="DATA1" localSheetId="0">#REF!</definedName>
    <definedName name="DATA10">[3]Sheet1!#REF!</definedName>
    <definedName name="DATA100">#REF!</definedName>
    <definedName name="DATA101">#REF!</definedName>
    <definedName name="DATA102">#REF!</definedName>
    <definedName name="DATA103">#REF!</definedName>
    <definedName name="DATA104">#REF!</definedName>
    <definedName name="DATA105">#REF!</definedName>
    <definedName name="DATA106">#REF!</definedName>
    <definedName name="DATA107">#REF!</definedName>
    <definedName name="DATA108">#REF!</definedName>
    <definedName name="DATA109">#REF!</definedName>
    <definedName name="DATA11">[3]Sheet1!$F$2:$F$2374</definedName>
    <definedName name="DATA110">#REF!</definedName>
    <definedName name="DATA111">#REF!</definedName>
    <definedName name="DATA112">#REF!</definedName>
    <definedName name="DATA113">#REF!</definedName>
    <definedName name="DATA114">#REF!</definedName>
    <definedName name="DATA115">#REF!</definedName>
    <definedName name="DATA116">#REF!</definedName>
    <definedName name="DATA117">#REF!</definedName>
    <definedName name="DATA118">#REF!</definedName>
    <definedName name="DATA119">#REF!</definedName>
    <definedName name="DATA12">[3]Sheet1!$G$2:$G$2374</definedName>
    <definedName name="DATA120">#REF!</definedName>
    <definedName name="DATA121">#REF!</definedName>
    <definedName name="DATA122">#REF!</definedName>
    <definedName name="DATA123">#REF!</definedName>
    <definedName name="DATA124">#REF!</definedName>
    <definedName name="DATA125">#REF!</definedName>
    <definedName name="DATA126">#REF!</definedName>
    <definedName name="DATA127">#REF!</definedName>
    <definedName name="DATA128">#REF!</definedName>
    <definedName name="DATA129">#REF!</definedName>
    <definedName name="DATA13">[3]Sheet1!$H$2:$H$2374</definedName>
    <definedName name="DATA130">#REF!</definedName>
    <definedName name="DATA131">#REF!</definedName>
    <definedName name="DATA132">#REF!</definedName>
    <definedName name="DATA133">#REF!</definedName>
    <definedName name="DATA134">#REF!</definedName>
    <definedName name="DATA135">#REF!</definedName>
    <definedName name="DATA136">#REF!</definedName>
    <definedName name="DATA137">#REF!</definedName>
    <definedName name="DATA138">#REF!</definedName>
    <definedName name="DATA139">#REF!</definedName>
    <definedName name="DATA14">[3]Sheet1!#REF!</definedName>
    <definedName name="DATA140">#REF!</definedName>
    <definedName name="DATA141">#REF!</definedName>
    <definedName name="DATA142">#REF!</definedName>
    <definedName name="DATA143">#REF!</definedName>
    <definedName name="DATA144">#REF!</definedName>
    <definedName name="DATA145">#REF!</definedName>
    <definedName name="DATA146">#REF!</definedName>
    <definedName name="DATA147">#REF!</definedName>
    <definedName name="DATA148">#REF!</definedName>
    <definedName name="DATA149">#REF!</definedName>
    <definedName name="DATA15">[3]Sheet1!#REF!</definedName>
    <definedName name="DATA150">#REF!</definedName>
    <definedName name="DATA151">#REF!</definedName>
    <definedName name="DATA152">#REF!</definedName>
    <definedName name="DATA153">#REF!</definedName>
    <definedName name="DATA154">#REF!</definedName>
    <definedName name="DATA155">#REF!</definedName>
    <definedName name="DATA156">#REF!</definedName>
    <definedName name="DATA157">#REF!</definedName>
    <definedName name="DATA158">#REF!</definedName>
    <definedName name="DATA159">#REF!</definedName>
    <definedName name="DATA16">[3]Sheet1!#REF!</definedName>
    <definedName name="DATA160">#REF!</definedName>
    <definedName name="DATA161">#REF!</definedName>
    <definedName name="DATA162">#REF!</definedName>
    <definedName name="DATA163">#REF!</definedName>
    <definedName name="DATA164">#REF!</definedName>
    <definedName name="DATA165">#REF!</definedName>
    <definedName name="DATA166">#REF!</definedName>
    <definedName name="DATA167">#REF!</definedName>
    <definedName name="DATA168">#REF!</definedName>
    <definedName name="DATA169">#REF!</definedName>
    <definedName name="DATA17">[3]Sheet1!#REF!</definedName>
    <definedName name="DATA170">#REF!</definedName>
    <definedName name="DATA171">#REF!</definedName>
    <definedName name="DATA18">[3]Sheet1!#REF!</definedName>
    <definedName name="DATA19">[3]Sheet1!#REF!</definedName>
    <definedName name="DATA2">[3]Sheet1!$B$2:$B$2374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[3]Sheet1!$C$2:$C$2374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[3]Sheet1!$D$2:$D$2374</definedName>
    <definedName name="DATA40">#REF!</definedName>
    <definedName name="DATA41">#REF!</definedName>
    <definedName name="DATA42">#REF!</definedName>
    <definedName name="DATA43">#REF!</definedName>
    <definedName name="DATA431">'[2]Pearl master '!#REF!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[3]Sheet1!#REF!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[3]Sheet1!$E$2:$E$2374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[3]Sheet1!#REF!</definedName>
    <definedName name="DATA70">#REF!</definedName>
    <definedName name="DATA71">#REF!</definedName>
    <definedName name="DATA72">#REF!</definedName>
    <definedName name="DATA73">#REF!</definedName>
    <definedName name="DATA74">#REF!</definedName>
    <definedName name="DATA75">#REF!</definedName>
    <definedName name="DATA76">#REF!</definedName>
    <definedName name="DATA77">#REF!</definedName>
    <definedName name="DATA78">#REF!</definedName>
    <definedName name="DATA79">#REF!</definedName>
    <definedName name="DATA8">[3]Sheet1!#REF!</definedName>
    <definedName name="DATA80">#REF!</definedName>
    <definedName name="DATA81">#REF!</definedName>
    <definedName name="DATA82">#REF!</definedName>
    <definedName name="DATA83">#REF!</definedName>
    <definedName name="DATA84">#REF!</definedName>
    <definedName name="DATA85">#REF!</definedName>
    <definedName name="DATA86">#REF!</definedName>
    <definedName name="DATA87">#REF!</definedName>
    <definedName name="DATA88">#REF!</definedName>
    <definedName name="DATA89">#REF!</definedName>
    <definedName name="DATA9">[3]Sheet1!#REF!</definedName>
    <definedName name="DATA90">#REF!</definedName>
    <definedName name="DATA91">#REF!</definedName>
    <definedName name="DATA92">#REF!</definedName>
    <definedName name="DATA93">#REF!</definedName>
    <definedName name="DATA94">#REF!</definedName>
    <definedName name="DATA95">#REF!</definedName>
    <definedName name="DATA96">#REF!</definedName>
    <definedName name="DATA97">#REF!</definedName>
    <definedName name="DATA98">#REF!</definedName>
    <definedName name="DATA99">#REF!</definedName>
    <definedName name="SAP_Code">Sheet1!$B$2:$C$49</definedName>
    <definedName name="TEST1">[3]Sheet1!$A$2:$H$1054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15">#REF!</definedName>
    <definedName name="TEST16">#REF!</definedName>
    <definedName name="TEST17">#REF!</definedName>
    <definedName name="TEST2">[3]Sheet1!$A$1055:$H$2107</definedName>
    <definedName name="TEST3">[3]Sheet1!$A$2108:$H$2374</definedName>
    <definedName name="TEST4">[3]Sheet1!#REF!</definedName>
    <definedName name="TEST5">[3]Sheet1!#REF!</definedName>
    <definedName name="TEST6">#REF!</definedName>
    <definedName name="TEST7">#REF!</definedName>
    <definedName name="TEST8">#REF!</definedName>
    <definedName name="TEST9">#REF!</definedName>
    <definedName name="TESTHKEY">[3]Sheet1!$F$1:$H$1</definedName>
    <definedName name="TESTKEYS">[3]Sheet1!$A$2:$E$2374</definedName>
    <definedName name="TESTVKEY">[3]Sheet1!$A$1:$E$1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R18" i="1" l="1"/>
  <c r="DC18" i="1"/>
  <c r="CW18" i="1"/>
  <c r="CQ18" i="1"/>
  <c r="CK18" i="1"/>
  <c r="CE18" i="1"/>
  <c r="BY18" i="1"/>
  <c r="BR18" i="1"/>
  <c r="BM18" i="1"/>
  <c r="BH18" i="1"/>
  <c r="BC18" i="1"/>
  <c r="AX18" i="1"/>
  <c r="AS18" i="1"/>
  <c r="AN18" i="1"/>
  <c r="AI18" i="1"/>
  <c r="DR17" i="1"/>
  <c r="DC17" i="1"/>
  <c r="CW17" i="1"/>
  <c r="CQ17" i="1"/>
  <c r="CK17" i="1"/>
  <c r="CE17" i="1"/>
  <c r="BY17" i="1"/>
  <c r="BR17" i="1"/>
  <c r="BM17" i="1"/>
  <c r="BH17" i="1"/>
  <c r="BC17" i="1"/>
  <c r="AX17" i="1"/>
  <c r="AS17" i="1"/>
  <c r="AN17" i="1"/>
  <c r="AI17" i="1"/>
  <c r="DR16" i="1"/>
  <c r="DC16" i="1"/>
  <c r="CW16" i="1"/>
  <c r="CQ16" i="1"/>
  <c r="CK16" i="1"/>
  <c r="CE16" i="1"/>
  <c r="BY16" i="1"/>
  <c r="BR16" i="1"/>
  <c r="BM16" i="1"/>
  <c r="BH16" i="1"/>
  <c r="BC16" i="1"/>
  <c r="AX16" i="1"/>
  <c r="AS16" i="1"/>
  <c r="AN16" i="1"/>
  <c r="AI16" i="1"/>
  <c r="DR15" i="1"/>
  <c r="DC15" i="1"/>
  <c r="CW15" i="1"/>
  <c r="CQ15" i="1"/>
  <c r="CK15" i="1"/>
  <c r="CE15" i="1"/>
  <c r="BY15" i="1"/>
  <c r="BR15" i="1"/>
  <c r="BM15" i="1"/>
  <c r="BH15" i="1"/>
  <c r="BC15" i="1"/>
  <c r="AX15" i="1"/>
  <c r="AS15" i="1"/>
  <c r="AN15" i="1"/>
  <c r="AI15" i="1"/>
  <c r="DR14" i="1"/>
  <c r="DC14" i="1"/>
  <c r="CW14" i="1"/>
  <c r="CQ14" i="1"/>
  <c r="CK14" i="1"/>
  <c r="CE14" i="1"/>
  <c r="BY14" i="1"/>
  <c r="BR14" i="1"/>
  <c r="BM14" i="1"/>
  <c r="BH14" i="1"/>
  <c r="BC14" i="1"/>
  <c r="AX14" i="1"/>
  <c r="AS14" i="1"/>
  <c r="AN14" i="1"/>
  <c r="AI14" i="1"/>
  <c r="DR13" i="1"/>
  <c r="DC13" i="1"/>
  <c r="CW13" i="1"/>
  <c r="CQ13" i="1"/>
  <c r="CK13" i="1"/>
  <c r="CE13" i="1"/>
  <c r="BY13" i="1"/>
  <c r="BR13" i="1"/>
  <c r="BM13" i="1"/>
  <c r="BH13" i="1"/>
  <c r="BC13" i="1"/>
  <c r="AX13" i="1"/>
  <c r="AS13" i="1"/>
  <c r="AN13" i="1"/>
  <c r="AI13" i="1"/>
  <c r="DR12" i="1"/>
  <c r="DC12" i="1"/>
  <c r="CW12" i="1"/>
  <c r="CQ12" i="1"/>
  <c r="CK12" i="1"/>
  <c r="CE12" i="1"/>
  <c r="BY12" i="1"/>
  <c r="BR12" i="1"/>
  <c r="BM12" i="1"/>
  <c r="BH12" i="1"/>
  <c r="BC12" i="1"/>
  <c r="AX12" i="1"/>
  <c r="AS12" i="1"/>
  <c r="AN12" i="1"/>
  <c r="AI12" i="1"/>
  <c r="DR11" i="1"/>
  <c r="DC11" i="1"/>
  <c r="CW11" i="1"/>
  <c r="CQ11" i="1"/>
  <c r="CK11" i="1"/>
  <c r="CE11" i="1"/>
  <c r="BY11" i="1"/>
  <c r="BR11" i="1"/>
  <c r="BM11" i="1"/>
  <c r="BH11" i="1"/>
  <c r="BC11" i="1"/>
  <c r="AX11" i="1"/>
  <c r="AS11" i="1"/>
  <c r="AN11" i="1"/>
  <c r="AI11" i="1"/>
  <c r="DR10" i="1"/>
  <c r="DC10" i="1"/>
  <c r="CW10" i="1"/>
  <c r="CQ10" i="1"/>
  <c r="CK10" i="1"/>
  <c r="CE10" i="1"/>
  <c r="BY10" i="1"/>
  <c r="BR10" i="1"/>
  <c r="BM10" i="1"/>
  <c r="BH10" i="1"/>
  <c r="BC10" i="1"/>
  <c r="AX10" i="1"/>
  <c r="AS10" i="1"/>
  <c r="AN10" i="1"/>
  <c r="AI10" i="1"/>
  <c r="DR9" i="1"/>
  <c r="DC9" i="1"/>
  <c r="CW9" i="1"/>
  <c r="CQ9" i="1"/>
  <c r="CK9" i="1"/>
  <c r="CE9" i="1"/>
  <c r="BY9" i="1"/>
  <c r="BR9" i="1"/>
  <c r="BM9" i="1"/>
  <c r="BH9" i="1"/>
  <c r="BC9" i="1"/>
  <c r="AX9" i="1"/>
  <c r="AS9" i="1"/>
  <c r="AN9" i="1"/>
  <c r="AI9" i="1"/>
  <c r="DR8" i="1"/>
  <c r="DC8" i="1"/>
  <c r="DB8" i="1"/>
  <c r="CW8" i="1"/>
  <c r="CQ8" i="1"/>
  <c r="CK8" i="1"/>
  <c r="CE8" i="1"/>
  <c r="BY8" i="1"/>
  <c r="BR8" i="1"/>
  <c r="BM8" i="1"/>
  <c r="BH8" i="1"/>
  <c r="BC8" i="1"/>
  <c r="AX8" i="1"/>
  <c r="AS8" i="1"/>
  <c r="AN8" i="1"/>
  <c r="AI8" i="1"/>
  <c r="DR7" i="1"/>
  <c r="DC7" i="1"/>
  <c r="CW7" i="1"/>
  <c r="CQ7" i="1"/>
  <c r="CK7" i="1"/>
  <c r="CE7" i="1"/>
  <c r="BY7" i="1"/>
  <c r="BR7" i="1"/>
  <c r="BM7" i="1"/>
  <c r="BH7" i="1"/>
  <c r="BC7" i="1"/>
  <c r="AX7" i="1"/>
  <c r="AS7" i="1"/>
  <c r="AN7" i="1"/>
  <c r="AI7" i="1"/>
  <c r="DR6" i="1"/>
  <c r="DC6" i="1"/>
  <c r="CW6" i="1"/>
  <c r="CQ6" i="1"/>
  <c r="CK6" i="1"/>
  <c r="CE6" i="1"/>
  <c r="BY6" i="1"/>
  <c r="BR6" i="1"/>
  <c r="BM6" i="1"/>
  <c r="BH6" i="1"/>
  <c r="BC6" i="1"/>
  <c r="AX6" i="1"/>
  <c r="AS6" i="1"/>
  <c r="AN6" i="1"/>
  <c r="AI6" i="1"/>
  <c r="DR5" i="1"/>
  <c r="DC5" i="1"/>
  <c r="CW5" i="1"/>
  <c r="CQ5" i="1"/>
  <c r="CK5" i="1"/>
  <c r="CE5" i="1"/>
  <c r="BY5" i="1"/>
  <c r="BR5" i="1"/>
  <c r="BM5" i="1"/>
  <c r="BH5" i="1"/>
  <c r="BC5" i="1"/>
  <c r="AX5" i="1"/>
  <c r="AS5" i="1"/>
  <c r="AN5" i="1"/>
  <c r="AI5" i="1"/>
  <c r="DR4" i="1"/>
  <c r="DC4" i="1"/>
  <c r="DB4" i="1"/>
  <c r="CW4" i="1"/>
  <c r="CQ4" i="1"/>
  <c r="CK4" i="1"/>
  <c r="CE4" i="1"/>
  <c r="BY4" i="1"/>
  <c r="BR4" i="1"/>
  <c r="BM4" i="1"/>
  <c r="BH4" i="1"/>
  <c r="BC4" i="1"/>
  <c r="AX4" i="1"/>
  <c r="AS4" i="1"/>
  <c r="AN4" i="1"/>
  <c r="AI4" i="1"/>
  <c r="DR3" i="1"/>
  <c r="DB2" i="1"/>
  <c r="DB16" i="1" s="1"/>
  <c r="DS1" i="1"/>
  <c r="BS9" i="1" l="1"/>
  <c r="DB15" i="1"/>
  <c r="DB12" i="1"/>
  <c r="CX15" i="1"/>
  <c r="BS18" i="1"/>
  <c r="CX4" i="1"/>
  <c r="BS6" i="1"/>
  <c r="BS8" i="1"/>
  <c r="BS15" i="1"/>
  <c r="CX14" i="1"/>
  <c r="BS12" i="1"/>
  <c r="BS4" i="1"/>
  <c r="DB11" i="1"/>
  <c r="CX17" i="1"/>
  <c r="BS7" i="1"/>
  <c r="DB14" i="1"/>
  <c r="CX6" i="1"/>
  <c r="BS10" i="1"/>
  <c r="DB17" i="1"/>
  <c r="DB6" i="1"/>
  <c r="CX9" i="1"/>
  <c r="CY9" i="1" s="1"/>
  <c r="BS13" i="1"/>
  <c r="BS5" i="1"/>
  <c r="DB9" i="1"/>
  <c r="CX12" i="1"/>
  <c r="BS16" i="1"/>
  <c r="CX7" i="1"/>
  <c r="BS11" i="1"/>
  <c r="DB7" i="1"/>
  <c r="CX10" i="1"/>
  <c r="BS14" i="1"/>
  <c r="DB18" i="1"/>
  <c r="CX5" i="1"/>
  <c r="DB10" i="1"/>
  <c r="CX13" i="1"/>
  <c r="BS17" i="1"/>
  <c r="CY15" i="1"/>
  <c r="DJ15" i="1" s="1"/>
  <c r="CX18" i="1"/>
  <c r="CX8" i="1"/>
  <c r="DB13" i="1"/>
  <c r="CX16" i="1"/>
  <c r="DB5" i="1"/>
  <c r="CX11" i="1"/>
  <c r="DJ9" i="1" l="1"/>
  <c r="CY13" i="1"/>
  <c r="DJ13" i="1" s="1"/>
  <c r="CY7" i="1"/>
  <c r="DJ7" i="1" s="1"/>
  <c r="CY10" i="1"/>
  <c r="DJ10" i="1" s="1"/>
  <c r="CY4" i="1"/>
  <c r="DJ4" i="1" s="1"/>
  <c r="CY5" i="1"/>
  <c r="DJ5" i="1" s="1"/>
  <c r="CY6" i="1"/>
  <c r="DJ6" i="1" s="1"/>
  <c r="CY11" i="1"/>
  <c r="DJ11" i="1" s="1"/>
  <c r="DJ17" i="1"/>
  <c r="CY16" i="1"/>
  <c r="DJ16" i="1" s="1"/>
  <c r="CY8" i="1"/>
  <c r="DJ8" i="1" s="1"/>
  <c r="CY14" i="1"/>
  <c r="DJ14" i="1" s="1"/>
  <c r="CY12" i="1"/>
  <c r="DJ12" i="1" s="1"/>
  <c r="CY18" i="1"/>
  <c r="DJ18" i="1" s="1"/>
  <c r="CY17" i="1"/>
</calcChain>
</file>

<file path=xl/sharedStrings.xml><?xml version="1.0" encoding="utf-8"?>
<sst xmlns="http://schemas.openxmlformats.org/spreadsheetml/2006/main" count="519" uniqueCount="210">
  <si>
    <t>Gold Price/gram</t>
  </si>
  <si>
    <t>USD4129.20+3.00/OZ</t>
  </si>
  <si>
    <t>11.09.2026</t>
  </si>
  <si>
    <t>Referenced code</t>
  </si>
  <si>
    <t>Main Article Number</t>
  </si>
  <si>
    <t>SAP Code</t>
  </si>
  <si>
    <t>Old Reference Code</t>
  </si>
  <si>
    <t>Photo</t>
  </si>
  <si>
    <t>Gender</t>
  </si>
  <si>
    <t>Purch Group</t>
  </si>
  <si>
    <t>Label Description</t>
  </si>
  <si>
    <t>Collection Name</t>
  </si>
  <si>
    <t>Family</t>
  </si>
  <si>
    <t>Main Stone</t>
  </si>
  <si>
    <t>Total CT</t>
  </si>
  <si>
    <t>Color</t>
  </si>
  <si>
    <t>Clarity</t>
  </si>
  <si>
    <t>Other Stone</t>
  </si>
  <si>
    <t>Other Stone Total CT</t>
  </si>
  <si>
    <t>Other Stone Color</t>
  </si>
  <si>
    <t>Size/Length/Pin size</t>
  </si>
  <si>
    <t>Clasp type</t>
  </si>
  <si>
    <t>Chain Type</t>
  </si>
  <si>
    <t>Material(Gold Alloy)</t>
  </si>
  <si>
    <t>Full Plating Details</t>
  </si>
  <si>
    <t>Plating Short Name</t>
  </si>
  <si>
    <t>Anti Tarnish(Yes/NO)</t>
  </si>
  <si>
    <t>UOM</t>
  </si>
  <si>
    <t>Vendor</t>
  </si>
  <si>
    <t>Labour + Extra Gold lost</t>
  </si>
  <si>
    <t>No. of Diamond</t>
  </si>
  <si>
    <t>CODE</t>
  </si>
  <si>
    <t>Diamond Quality</t>
  </si>
  <si>
    <t>Diamond cost/pc</t>
  </si>
  <si>
    <t>Sub-total</t>
  </si>
  <si>
    <t>Code</t>
  </si>
  <si>
    <t>Diamond Total cost</t>
  </si>
  <si>
    <t>No.</t>
  </si>
  <si>
    <t>Gem/Pearl/CZ Quality</t>
  </si>
  <si>
    <t>cost/pc</t>
  </si>
  <si>
    <t>Total cost</t>
  </si>
  <si>
    <t>Total cost labour + Stone cost</t>
  </si>
  <si>
    <t>Final Gold weight</t>
  </si>
  <si>
    <t>Loss</t>
  </si>
  <si>
    <t>Gold Cost</t>
  </si>
  <si>
    <t>Fee for gold buying US$3/OZ</t>
  </si>
  <si>
    <t>FAVS Pad code</t>
  </si>
  <si>
    <t>Favs Pad description</t>
  </si>
  <si>
    <t>Favs pad cost</t>
  </si>
  <si>
    <t>RFID label</t>
  </si>
  <si>
    <t>TAG MT.801071</t>
  </si>
  <si>
    <t>TAG MT.801072</t>
  </si>
  <si>
    <t>Total cost USD (Purchase Price)</t>
  </si>
  <si>
    <t>Share with CLEOR</t>
  </si>
  <si>
    <t>Add CLEOR logo</t>
  </si>
  <si>
    <t>Hallmarking</t>
  </si>
  <si>
    <t>Polybag Code</t>
  </si>
  <si>
    <t>Length (CM)</t>
  </si>
  <si>
    <t>Width (CM)</t>
  </si>
  <si>
    <t>Height (CM)</t>
  </si>
  <si>
    <t>order qty</t>
  </si>
  <si>
    <t>S.B2B12250</t>
  </si>
  <si>
    <t>GKRG2412C - 14KW 50</t>
  </si>
  <si>
    <t>WOMAN</t>
  </si>
  <si>
    <t>XCJ</t>
  </si>
  <si>
    <t>Christ Rings OR585 White Gold Diamond 0.25ct 50</t>
  </si>
  <si>
    <t>CHRIST</t>
  </si>
  <si>
    <t>Rings</t>
  </si>
  <si>
    <t>Diamond</t>
  </si>
  <si>
    <t>White</t>
  </si>
  <si>
    <t>SI</t>
  </si>
  <si>
    <t>585 White Gold</t>
  </si>
  <si>
    <t>0.20 Mic Platinum + 0.04mic Rhodium OR 0.1 Mic Platinum + 0.1 Mic Rhodium</t>
  </si>
  <si>
    <t>0.20 Pt + 0.04 Rh OR 0.1 Pt + 0.1 Rh</t>
  </si>
  <si>
    <t>Piece</t>
  </si>
  <si>
    <t>SJ</t>
  </si>
  <si>
    <t>DIAMOND G/H SI3  0.25CT</t>
  </si>
  <si>
    <t>Reorder</t>
  </si>
  <si>
    <t>S.B2B12252</t>
  </si>
  <si>
    <t>GKRG2412C - 14KW 52</t>
  </si>
  <si>
    <t>Christ Rings OR585 White Gold Diamond 0.25ct 52</t>
  </si>
  <si>
    <t>S.B2B12254</t>
  </si>
  <si>
    <t>GKRG2412C - 14KW 54</t>
  </si>
  <si>
    <t>Christ Rings OR585 White Gold Diamond 0.25ct 54</t>
  </si>
  <si>
    <t>S.B1B15850</t>
  </si>
  <si>
    <t>GKRG2412C / RG0003827D - 14KY 50</t>
  </si>
  <si>
    <t>Christ Rings OR585 Yellow Gold Diamond 0.25ct 50</t>
  </si>
  <si>
    <t>585 Yellow Gold</t>
  </si>
  <si>
    <t>YES</t>
  </si>
  <si>
    <t>S.B1B15852</t>
  </si>
  <si>
    <t>GKRG2412C / RG0003827D - 14KY 52</t>
  </si>
  <si>
    <t>Christ Rings OR585 Yellow Gold Diamond 0.25ct 52</t>
  </si>
  <si>
    <t>S.B1B15854</t>
  </si>
  <si>
    <t>GKRG2412C / RG0003827D - 14KY 54</t>
  </si>
  <si>
    <t>Christ Rings OR585 Yellow Gold Diamond 0.25ct 54</t>
  </si>
  <si>
    <t>S.B1B15952</t>
  </si>
  <si>
    <t>GKRG2412E / RG0003827F- 14KY 52</t>
  </si>
  <si>
    <t>Christ Rings OR585 Yellow Gold Diamond 0.5ct 52</t>
  </si>
  <si>
    <t>DIAMOND G/H SI2 0.50CT (with cert)</t>
  </si>
  <si>
    <t>S.B1B15954</t>
  </si>
  <si>
    <t>GKRG2412E / RG0003827F- 14KY 54</t>
  </si>
  <si>
    <t>Christ Rings OR585 Yellow Gold Diamond 0.5ct 54</t>
  </si>
  <si>
    <t>S.B1E07500</t>
  </si>
  <si>
    <t>GKPD2443C / PD0000652D</t>
  </si>
  <si>
    <t>Christ Necklace OR585 Yellow Gold Diamond 0.25ct 42+3cm</t>
  </si>
  <si>
    <t>Necklace</t>
  </si>
  <si>
    <t>42+3cm</t>
  </si>
  <si>
    <t>Lobster Clasp</t>
  </si>
  <si>
    <t>Chopin chain 0.2*1.1mm (TFJ#:XB020110H)</t>
  </si>
  <si>
    <t>S.B2E05300</t>
  </si>
  <si>
    <t>GKPD2443E / PD0000652F</t>
  </si>
  <si>
    <t>Christ Necklace OR585 White Gold Diamond 0.5ct 42+3cm</t>
  </si>
  <si>
    <t>Flash 0.04 Mic Rhodium</t>
  </si>
  <si>
    <t>S.B1E07600</t>
  </si>
  <si>
    <t>Christ Necklace OR585 Yellow Gold Diamond 0.5ct 42+3cm</t>
  </si>
  <si>
    <t>S.B1E00100</t>
  </si>
  <si>
    <t>P.20K610000700/14kYG</t>
  </si>
  <si>
    <t>Christ  Necklace  585 Yellow Gold  Diamond  0.1ct  42+3cm</t>
  </si>
  <si>
    <t>5.0mm Spring Clasp</t>
  </si>
  <si>
    <t>Facet Chain 0.25*0.9mm</t>
  </si>
  <si>
    <t>DIAMOND G/H SI3 0.04CT</t>
  </si>
  <si>
    <t>DIAMOND G/H SI3  0.014 CT</t>
  </si>
  <si>
    <t>DIAMOND G/H SI3 0.009CT</t>
  </si>
  <si>
    <t>DIAMOND G/H SI3 0.005CT</t>
  </si>
  <si>
    <t>S.B2B08354</t>
  </si>
  <si>
    <t>S.89049636</t>
  </si>
  <si>
    <t>Christ Solitaire Rings OR585 White Gold Diamond 0.1 54</t>
  </si>
  <si>
    <t>Christ</t>
  </si>
  <si>
    <t>0.1 mic Pt + 0.1 mic Rh</t>
  </si>
  <si>
    <t>0.1 Pt + 0.1 Rh</t>
  </si>
  <si>
    <t>DIAMOND K/L SI3 0.1CT</t>
  </si>
  <si>
    <t>S.B2B08356</t>
  </si>
  <si>
    <t>S.89049644</t>
  </si>
  <si>
    <t>Christ Solitaire Rings OR585 White Gold Diamond 0.1 56</t>
  </si>
  <si>
    <t>S.B2B08358</t>
  </si>
  <si>
    <t>S.89049652</t>
  </si>
  <si>
    <t>Christ Solitaire Rings OR585 White Gold Diamond 0.1 58</t>
  </si>
  <si>
    <t>Style Number</t>
  </si>
  <si>
    <t>RG0003827D</t>
  </si>
  <si>
    <t>PD0000652D</t>
  </si>
  <si>
    <t>PD0000652F</t>
  </si>
  <si>
    <t>NL0000217A</t>
  </si>
  <si>
    <t>RG0002939A</t>
  </si>
  <si>
    <t>Min diamond wt</t>
  </si>
  <si>
    <t>S.B2B12260</t>
  </si>
  <si>
    <t>S.B1B15856</t>
  </si>
  <si>
    <t>S.B1B15858</t>
  </si>
  <si>
    <t>S.B1B15860</t>
  </si>
  <si>
    <t>SAP CODE</t>
  </si>
  <si>
    <t>Shimayra #</t>
  </si>
  <si>
    <t>S.89049946</t>
  </si>
  <si>
    <t>RG0003886Z</t>
  </si>
  <si>
    <t>S.89049962</t>
  </si>
  <si>
    <t>S.89049971</t>
  </si>
  <si>
    <t>S.89049989</t>
  </si>
  <si>
    <t>S.89049997</t>
  </si>
  <si>
    <t>S.86758555</t>
  </si>
  <si>
    <t>RG0003887Z</t>
  </si>
  <si>
    <t>S.86758563</t>
  </si>
  <si>
    <t>S.86758571</t>
  </si>
  <si>
    <t>S.86758598</t>
  </si>
  <si>
    <t>S.86758601</t>
  </si>
  <si>
    <t>S.86758628</t>
  </si>
  <si>
    <t>S.88405137</t>
  </si>
  <si>
    <t>RG0003889A</t>
  </si>
  <si>
    <t>S.88405145</t>
  </si>
  <si>
    <t>S.88405153</t>
  </si>
  <si>
    <t>S.88405161</t>
  </si>
  <si>
    <t>S.88405188</t>
  </si>
  <si>
    <t>S.88405196</t>
  </si>
  <si>
    <t>S.87735095</t>
  </si>
  <si>
    <t>RG0003888Z</t>
  </si>
  <si>
    <t>S.89032091</t>
  </si>
  <si>
    <t>RG0003890A</t>
  </si>
  <si>
    <t>S.89032113</t>
  </si>
  <si>
    <t>S.89032148</t>
  </si>
  <si>
    <t>S.89032164</t>
  </si>
  <si>
    <t>S.89032181</t>
  </si>
  <si>
    <t>S.89032202</t>
  </si>
  <si>
    <t>S.B2B08350</t>
  </si>
  <si>
    <t>S.B2B08352</t>
  </si>
  <si>
    <t>S.B2B08360</t>
  </si>
  <si>
    <t>S.89194094</t>
  </si>
  <si>
    <t>PD0000657D</t>
  </si>
  <si>
    <t>S.B2E05200</t>
  </si>
  <si>
    <t>VBA Macro: Populate Style Number</t>
  </si>
  <si>
    <t>Copy this code into a standard VBA module, then run PopulateStyleNumber.</t>
  </si>
  <si>
    <t>Sub PopulateStyleNumber()</t>
  </si>
  <si>
    <t xml:space="preserve">    Dim ws As Worksheet, wsLookup As Worksheet</t>
  </si>
  <si>
    <t xml:space="preserve">    Dim dict As Object</t>
  </si>
  <si>
    <t xml:space="preserve">    Dim lastRow As Long, lookupLastRow As Long, r As Long</t>
  </si>
  <si>
    <t xml:space="preserve">    Dim sapCode As String</t>
  </si>
  <si>
    <t xml:space="preserve">    Set ws = ThisWorkbook.Worksheets("CHRIST Summary")</t>
  </si>
  <si>
    <t xml:space="preserve">    Set wsLookup = ThisWorkbook.Worksheets("Sheet1")</t>
  </si>
  <si>
    <t xml:space="preserve">    Set dict = CreateObject("Scripting.Dictionary")</t>
  </si>
  <si>
    <t xml:space="preserve">    lookupLastRow = wsLookup.Cells(wsLookup.Rows.Count, "B").End(xlUp).Row</t>
  </si>
  <si>
    <t xml:space="preserve">    For r = 3 To lookupLastRow</t>
  </si>
  <si>
    <t xml:space="preserve">        If Trim(wsLookup.Cells(r, "B").Value) &lt;&gt; "" And UCase(Trim(wsLookup.Cells(r, "B").Value)) &lt;&gt; "SAP CODE" Then</t>
  </si>
  <si>
    <t xml:space="preserve">            dict(Trim(wsLookup.Cells(r, "B").Value)) = wsLookup.Cells(r, "C").Value</t>
  </si>
  <si>
    <t xml:space="preserve">        End If</t>
  </si>
  <si>
    <t xml:space="preserve">    Next r</t>
  </si>
  <si>
    <t xml:space="preserve">    lastRow = ws.Cells(ws.Rows.Count, "D").End(xlUp).Row</t>
  </si>
  <si>
    <t xml:space="preserve">    For r = 4 To lastRow</t>
  </si>
  <si>
    <t xml:space="preserve">        sapCode = Trim(ws.Cells(r, "D").Value)</t>
  </si>
  <si>
    <t xml:space="preserve">        If dict.Exists(sapCode) Then</t>
  </si>
  <si>
    <t xml:space="preserve">            ws.Cells(r, "C").Value = dict(sapCode)</t>
  </si>
  <si>
    <t xml:space="preserve">        Else</t>
  </si>
  <si>
    <t xml:space="preserve">            ws.Cells(r, "C").ClearContents</t>
  </si>
  <si>
    <t xml:space="preserve">    MsgBox "Style Number populated from Sheet1.", vbInformation</t>
  </si>
  <si>
    <t>End Sub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</si>
</sst>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164" formatCode="_(&quot;$&quot;* #,##0.00_);_(&quot;$&quot;* \(#,##0.00\);_(&quot;$&quot;* &quot;-&quot;??_);_(@_)"/>
    <numFmt numFmtId="165" formatCode="[$USD]\ #,##0.000;[$USD]\ \-#,##0.000"/>
    <numFmt numFmtId="166" formatCode="&quot;US$&quot;#,##0.00;\-&quot;US$&quot;#,##0.00"/>
    <numFmt numFmtId="167" formatCode="_(&quot;US$&quot;* #,##0.00_);_(&quot;US$&quot;* \(#,##0.00\);_(&quot;US$&quot;* &quot;-&quot;??_);_(@_)"/>
    <numFmt numFmtId="168" formatCode="0.00_);[Red]\(0.00\)"/>
    <numFmt numFmtId="169" formatCode="0.00_ "/>
    <numFmt numFmtId="170" formatCode="0.000_ "/>
    <numFmt numFmtId="171" formatCode="&quot;US$&quot;#,##0.00_);[Red]\(&quot;US$&quot;#,##0.00\)"/>
    <numFmt numFmtId="172" formatCode="_-&quot;US$&quot;* #,##0.000_ ;_-&quot;US$&quot;* \-#,##0.000\ ;_-&quot;US$&quot;* &quot;-&quot;??.0_ ;_-@_ "/>
    <numFmt numFmtId="173" formatCode="_-&quot;US$&quot;* #,##0.00_ ;_-&quot;US$&quot;* \-#,##0.00\ ;_-&quot;US$&quot;* &quot;-&quot;??_ ;_-@_ "/>
  </numFmts>
  <fonts count="31">
    <font>
      <sz val="11"/>
      <color theme="1"/>
      <name val="Calibri"/>
      <charset val="134"/>
      <scheme val="minor"/>
    </font>
    <font>
      <sz val="18"/>
      <color rgb="FF000000"/>
      <name val="Calibri"/>
      <charset val="134"/>
    </font>
    <font>
      <sz val="14"/>
      <color rgb="FF000000"/>
      <name val="Calibri"/>
      <charset val="134"/>
    </font>
    <font>
      <b/>
      <sz val="14"/>
      <color rgb="FF000000"/>
      <name val="Calibri"/>
      <charset val="134"/>
    </font>
    <font>
      <sz val="14"/>
      <color indexed="8"/>
      <name val="Calibri"/>
      <charset val="134"/>
    </font>
    <font>
      <sz val="14"/>
      <name val="Calibri"/>
      <charset val="134"/>
    </font>
    <font>
      <b/>
      <sz val="14"/>
      <name val="Calibri"/>
      <charset val="134"/>
    </font>
    <font>
      <b/>
      <sz val="14"/>
      <color indexed="8"/>
      <name val="Calibri"/>
      <charset val="134"/>
    </font>
    <font>
      <sz val="14"/>
      <color rgb="FFFF0000"/>
      <name val="Calibri"/>
      <charset val="134"/>
    </font>
    <font>
      <b/>
      <sz val="14"/>
      <color indexed="10"/>
      <name val="Calibri"/>
      <charset val="134"/>
    </font>
    <font>
      <sz val="12"/>
      <color rgb="FF000000"/>
      <name val="Calibri"/>
      <charset val="134"/>
    </font>
    <font>
      <sz val="16"/>
      <color rgb="FF000000"/>
      <name val="Calibri"/>
      <charset val="134"/>
    </font>
    <font>
      <b/>
      <sz val="18"/>
      <color indexed="8"/>
      <name val="Calibri"/>
      <charset val="134"/>
    </font>
    <font>
      <b/>
      <sz val="18"/>
      <name val="Calibri"/>
      <charset val="134"/>
    </font>
    <font>
      <b/>
      <sz val="18"/>
      <color indexed="10"/>
      <name val="Calibri"/>
      <charset val="134"/>
    </font>
    <font>
      <sz val="18"/>
      <name val="Calibri"/>
      <charset val="134"/>
    </font>
    <font>
      <sz val="18"/>
      <color rgb="FFFF0000"/>
      <name val="Calibri"/>
      <charset val="134"/>
    </font>
    <font>
      <sz val="11"/>
      <name val="等线"/>
      <charset val="134"/>
    </font>
    <font>
      <sz val="11"/>
      <name val="Calibri"/>
      <charset val="134"/>
    </font>
    <font>
      <sz val="11"/>
      <color theme="1"/>
      <name val="Calibri"/>
      <charset val="134"/>
      <scheme val="minor"/>
    </font>
    <font>
      <sz val="18"/>
      <color rgb="FF000000"/>
      <name val="Calibri"/>
      <family val="2"/>
    </font>
    <font>
      <b/>
      <sz val="12"/>
      <color indexed="8"/>
      <name val="Calibri"/>
      <family val="2"/>
    </font>
    <font>
      <sz val="14"/>
      <color rgb="FF000000"/>
      <name val="Calibri"/>
      <family val="2"/>
    </font>
    <font>
      <b/>
      <sz val="14"/>
      <color indexed="8"/>
      <name val="Calibri"/>
      <family val="2"/>
    </font>
    <font>
      <sz val="14"/>
      <color rgb="FF000000"/>
      <name val="Arial"/>
      <family val="2"/>
    </font>
    <font>
      <sz val="16"/>
      <color rgb="FF000000"/>
      <name val="Calibri"/>
      <family val="2"/>
    </font>
    <font>
      <sz val="14"/>
      <name val="Arial"/>
      <family val="2"/>
    </font>
    <font>
      <sz val="10"/>
      <name val="Arial"/>
      <family val="2"/>
    </font>
    <font>
      <b/>
      <sz val="14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sz val="11"/>
      <color theme="1"/>
      <name val="Consolas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164" fontId="19" fillId="0" borderId="0" applyFont="0" applyFill="0" applyBorder="0" applyAlignment="0" applyProtection="0">
      <alignment vertical="center"/>
    </xf>
    <xf numFmtId="0" fontId="17" fillId="0" borderId="0">
      <protection locked="0"/>
    </xf>
    <xf numFmtId="165" fontId="18" fillId="0" borderId="0">
      <alignment vertical="center"/>
    </xf>
    <xf numFmtId="0" fontId="17" fillId="0" borderId="0">
      <alignment vertical="center"/>
    </xf>
    <xf numFmtId="0" fontId="27" fillId="0" borderId="0">
      <protection locked="0"/>
    </xf>
  </cellStyleXfs>
  <cellXfs count="96">
    <xf numFmtId="0" fontId="0" fillId="0" borderId="0" xfId="0"/>
    <xf numFmtId="0" fontId="1" fillId="0" borderId="0" xfId="2" applyFont="1" applyAlignment="1" applyProtection="1">
      <alignment horizontal="center" vertical="center"/>
    </xf>
    <xf numFmtId="0" fontId="1" fillId="0" borderId="0" xfId="2" applyFont="1" applyAlignment="1" applyProtection="1">
      <alignment horizontal="center" vertical="center" wrapText="1"/>
    </xf>
    <xf numFmtId="0" fontId="2" fillId="0" borderId="0" xfId="2" applyFont="1" applyAlignment="1" applyProtection="1">
      <alignment horizontal="center" vertical="center"/>
    </xf>
    <xf numFmtId="0" fontId="2" fillId="0" borderId="0" xfId="2" applyFont="1" applyAlignment="1" applyProtection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66" fontId="2" fillId="0" borderId="0" xfId="2" applyNumberFormat="1" applyFont="1" applyAlignment="1" applyProtection="1">
      <alignment horizontal="center" vertical="center"/>
    </xf>
    <xf numFmtId="167" fontId="2" fillId="0" borderId="0" xfId="2" applyNumberFormat="1" applyFont="1" applyAlignment="1" applyProtection="1">
      <alignment horizontal="center" vertical="center"/>
    </xf>
    <xf numFmtId="168" fontId="2" fillId="0" borderId="0" xfId="2" applyNumberFormat="1" applyFont="1" applyAlignment="1" applyProtection="1">
      <alignment horizontal="center" vertical="center"/>
    </xf>
    <xf numFmtId="169" fontId="2" fillId="0" borderId="0" xfId="2" applyNumberFormat="1" applyFont="1" applyAlignment="1" applyProtection="1">
      <alignment horizontal="center" vertical="center"/>
    </xf>
    <xf numFmtId="0" fontId="3" fillId="0" borderId="0" xfId="2" applyFont="1" applyAlignment="1" applyProtection="1">
      <alignment vertical="center"/>
    </xf>
    <xf numFmtId="0" fontId="4" fillId="0" borderId="0" xfId="2" applyFont="1" applyAlignment="1" applyProtection="1">
      <alignment horizontal="center" vertical="center"/>
    </xf>
    <xf numFmtId="10" fontId="2" fillId="2" borderId="0" xfId="2" applyNumberFormat="1" applyFont="1" applyFill="1" applyAlignment="1" applyProtection="1">
      <alignment horizontal="center" vertical="center"/>
    </xf>
    <xf numFmtId="10" fontId="2" fillId="0" borderId="0" xfId="2" applyNumberFormat="1" applyFont="1" applyAlignment="1" applyProtection="1">
      <alignment horizontal="center" vertical="center"/>
    </xf>
    <xf numFmtId="0" fontId="2" fillId="0" borderId="0" xfId="2" applyFont="1" applyAlignment="1" applyProtection="1">
      <alignment vertical="center"/>
    </xf>
    <xf numFmtId="169" fontId="5" fillId="0" borderId="0" xfId="2" applyNumberFormat="1" applyFont="1" applyAlignment="1" applyProtection="1">
      <alignment vertical="center"/>
    </xf>
    <xf numFmtId="0" fontId="2" fillId="0" borderId="0" xfId="2" applyFont="1" applyAlignment="1" applyProtection="1">
      <alignment vertical="center" wrapText="1"/>
    </xf>
    <xf numFmtId="0" fontId="6" fillId="0" borderId="0" xfId="0" applyFont="1" applyAlignment="1">
      <alignment vertical="center" wrapText="1"/>
    </xf>
    <xf numFmtId="0" fontId="3" fillId="0" borderId="1" xfId="2" applyFont="1" applyBorder="1" applyAlignment="1" applyProtection="1">
      <alignment vertical="center"/>
    </xf>
    <xf numFmtId="0" fontId="4" fillId="0" borderId="0" xfId="2" applyFont="1" applyAlignment="1" applyProtection="1">
      <alignment horizontal="center" vertical="center" wrapText="1"/>
    </xf>
    <xf numFmtId="1" fontId="2" fillId="0" borderId="0" xfId="2" applyNumberFormat="1" applyFont="1" applyAlignment="1" applyProtection="1">
      <alignment horizontal="center" vertical="center"/>
    </xf>
    <xf numFmtId="0" fontId="5" fillId="0" borderId="1" xfId="2" applyFont="1" applyBorder="1" applyAlignment="1" applyProtection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40" fontId="7" fillId="0" borderId="0" xfId="2" applyNumberFormat="1" applyFont="1" applyAlignment="1" applyProtection="1">
      <alignment horizontal="center" vertical="center"/>
    </xf>
    <xf numFmtId="166" fontId="8" fillId="0" borderId="0" xfId="2" applyNumberFormat="1" applyFont="1" applyAlignment="1" applyProtection="1">
      <alignment horizontal="center" vertical="center"/>
    </xf>
    <xf numFmtId="0" fontId="5" fillId="0" borderId="0" xfId="2" applyFont="1" applyAlignment="1" applyProtection="1">
      <alignment horizontal="center" vertical="center"/>
    </xf>
    <xf numFmtId="167" fontId="5" fillId="0" borderId="0" xfId="2" applyNumberFormat="1" applyFont="1" applyAlignment="1" applyProtection="1">
      <alignment horizontal="center" vertical="center"/>
    </xf>
    <xf numFmtId="166" fontId="5" fillId="0" borderId="0" xfId="2" applyNumberFormat="1" applyFont="1" applyAlignment="1" applyProtection="1">
      <alignment horizontal="center" vertical="center"/>
    </xf>
    <xf numFmtId="0" fontId="9" fillId="0" borderId="0" xfId="2" applyFont="1" applyAlignment="1" applyProtection="1">
      <alignment vertical="center"/>
    </xf>
    <xf numFmtId="168" fontId="5" fillId="0" borderId="0" xfId="2" applyNumberFormat="1" applyFont="1" applyAlignment="1" applyProtection="1">
      <alignment horizontal="center" vertical="center"/>
    </xf>
    <xf numFmtId="169" fontId="5" fillId="0" borderId="0" xfId="2" applyNumberFormat="1" applyFont="1" applyAlignment="1" applyProtection="1">
      <alignment horizontal="center" vertical="center"/>
    </xf>
    <xf numFmtId="166" fontId="5" fillId="2" borderId="0" xfId="2" applyNumberFormat="1" applyFont="1" applyFill="1" applyAlignment="1" applyProtection="1">
      <alignment horizontal="center" vertical="center"/>
    </xf>
    <xf numFmtId="169" fontId="8" fillId="0" borderId="0" xfId="2" applyNumberFormat="1" applyFont="1" applyAlignment="1" applyProtection="1">
      <alignment vertical="center"/>
    </xf>
    <xf numFmtId="0" fontId="8" fillId="0" borderId="0" xfId="0" applyFont="1" applyAlignment="1">
      <alignment horizontal="center" vertical="center" wrapText="1"/>
    </xf>
    <xf numFmtId="0" fontId="10" fillId="0" borderId="0" xfId="2" applyFont="1" applyAlignment="1" applyProtection="1">
      <alignment horizontal="center" vertical="center"/>
    </xf>
    <xf numFmtId="0" fontId="11" fillId="0" borderId="0" xfId="2" applyFont="1" applyAlignment="1" applyProtection="1">
      <alignment horizontal="center" vertical="center"/>
    </xf>
    <xf numFmtId="1" fontId="12" fillId="3" borderId="2" xfId="2" applyNumberFormat="1" applyFont="1" applyFill="1" applyBorder="1" applyAlignment="1" applyProtection="1">
      <alignment horizontal="center" vertical="center" wrapText="1"/>
    </xf>
    <xf numFmtId="0" fontId="12" fillId="3" borderId="2" xfId="2" applyFont="1" applyFill="1" applyBorder="1" applyAlignment="1" applyProtection="1">
      <alignment horizontal="center" vertical="center" wrapText="1"/>
    </xf>
    <xf numFmtId="170" fontId="12" fillId="3" borderId="2" xfId="2" applyNumberFormat="1" applyFont="1" applyFill="1" applyBorder="1" applyAlignment="1" applyProtection="1">
      <alignment horizontal="center" vertical="center" wrapText="1"/>
    </xf>
    <xf numFmtId="40" fontId="12" fillId="4" borderId="2" xfId="2" applyNumberFormat="1" applyFont="1" applyFill="1" applyBorder="1" applyAlignment="1" applyProtection="1">
      <alignment horizontal="center" vertical="center" wrapText="1"/>
    </xf>
    <xf numFmtId="166" fontId="13" fillId="4" borderId="2" xfId="2" applyNumberFormat="1" applyFont="1" applyFill="1" applyBorder="1" applyAlignment="1" applyProtection="1">
      <alignment horizontal="center" vertical="center" wrapText="1"/>
    </xf>
    <xf numFmtId="0" fontId="13" fillId="5" borderId="2" xfId="2" applyFont="1" applyFill="1" applyBorder="1" applyAlignment="1" applyProtection="1">
      <alignment horizontal="center" vertical="center" wrapText="1"/>
    </xf>
    <xf numFmtId="167" fontId="13" fillId="5" borderId="2" xfId="2" applyNumberFormat="1" applyFont="1" applyFill="1" applyBorder="1" applyAlignment="1" applyProtection="1">
      <alignment horizontal="center" vertical="center" wrapText="1"/>
    </xf>
    <xf numFmtId="166" fontId="13" fillId="5" borderId="2" xfId="2" applyNumberFormat="1" applyFont="1" applyFill="1" applyBorder="1" applyAlignment="1" applyProtection="1">
      <alignment horizontal="center" vertical="center" wrapText="1"/>
    </xf>
    <xf numFmtId="0" fontId="13" fillId="6" borderId="2" xfId="2" applyFont="1" applyFill="1" applyBorder="1" applyAlignment="1" applyProtection="1">
      <alignment horizontal="center" vertical="center" wrapText="1"/>
    </xf>
    <xf numFmtId="167" fontId="13" fillId="6" borderId="2" xfId="2" applyNumberFormat="1" applyFont="1" applyFill="1" applyBorder="1" applyAlignment="1" applyProtection="1">
      <alignment horizontal="center" vertical="center" wrapText="1"/>
    </xf>
    <xf numFmtId="167" fontId="13" fillId="7" borderId="2" xfId="2" applyNumberFormat="1" applyFont="1" applyFill="1" applyBorder="1" applyAlignment="1" applyProtection="1">
      <alignment horizontal="center" vertical="center" wrapText="1"/>
    </xf>
    <xf numFmtId="169" fontId="14" fillId="7" borderId="2" xfId="2" applyNumberFormat="1" applyFont="1" applyFill="1" applyBorder="1" applyAlignment="1" applyProtection="1">
      <alignment horizontal="center" vertical="center" wrapText="1"/>
    </xf>
    <xf numFmtId="0" fontId="14" fillId="7" borderId="2" xfId="2" applyFont="1" applyFill="1" applyBorder="1" applyAlignment="1" applyProtection="1">
      <alignment horizontal="center" vertical="center" wrapText="1"/>
    </xf>
    <xf numFmtId="0" fontId="13" fillId="7" borderId="2" xfId="2" applyFont="1" applyFill="1" applyBorder="1" applyAlignment="1" applyProtection="1">
      <alignment horizontal="center" vertical="center" wrapText="1"/>
    </xf>
    <xf numFmtId="0" fontId="13" fillId="7" borderId="2" xfId="0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center" vertical="center" wrapText="1"/>
    </xf>
    <xf numFmtId="0" fontId="13" fillId="3" borderId="2" xfId="2" applyFont="1" applyFill="1" applyBorder="1" applyAlignment="1" applyProtection="1">
      <alignment horizontal="center" vertical="center" wrapText="1"/>
    </xf>
    <xf numFmtId="165" fontId="12" fillId="4" borderId="2" xfId="3" applyFont="1" applyFill="1" applyBorder="1" applyAlignment="1">
      <alignment horizontal="center" vertical="center" wrapText="1"/>
    </xf>
    <xf numFmtId="165" fontId="13" fillId="4" borderId="2" xfId="0" applyNumberFormat="1" applyFont="1" applyFill="1" applyBorder="1" applyAlignment="1">
      <alignment horizontal="center" vertical="center" wrapText="1"/>
    </xf>
    <xf numFmtId="0" fontId="1" fillId="0" borderId="2" xfId="2" applyFont="1" applyBorder="1" applyAlignment="1" applyProtection="1">
      <alignment horizontal="center" vertical="center" wrapText="1"/>
    </xf>
    <xf numFmtId="0" fontId="15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166" fontId="1" fillId="0" borderId="2" xfId="2" applyNumberFormat="1" applyFont="1" applyBorder="1" applyAlignment="1" applyProtection="1">
      <alignment horizontal="center" vertical="center" wrapText="1"/>
    </xf>
    <xf numFmtId="171" fontId="1" fillId="0" borderId="2" xfId="2" applyNumberFormat="1" applyFont="1" applyBorder="1" applyAlignment="1" applyProtection="1">
      <alignment horizontal="center" vertical="center" wrapText="1"/>
    </xf>
    <xf numFmtId="167" fontId="1" fillId="0" borderId="2" xfId="2" applyNumberFormat="1" applyFont="1" applyBorder="1" applyAlignment="1" applyProtection="1">
      <alignment horizontal="center" vertical="center" wrapText="1"/>
    </xf>
    <xf numFmtId="171" fontId="1" fillId="0" borderId="2" xfId="1" applyNumberFormat="1" applyFont="1" applyFill="1" applyBorder="1" applyAlignment="1" applyProtection="1">
      <alignment horizontal="center" vertical="center" wrapText="1"/>
    </xf>
    <xf numFmtId="169" fontId="1" fillId="0" borderId="2" xfId="2" applyNumberFormat="1" applyFont="1" applyBorder="1" applyAlignment="1" applyProtection="1">
      <alignment horizontal="center" vertical="center" wrapText="1"/>
    </xf>
    <xf numFmtId="172" fontId="1" fillId="0" borderId="2" xfId="1" applyNumberFormat="1" applyFont="1" applyFill="1" applyBorder="1" applyAlignment="1" applyProtection="1">
      <alignment horizontal="center" vertical="center" wrapText="1"/>
    </xf>
    <xf numFmtId="173" fontId="1" fillId="0" borderId="2" xfId="1" applyNumberFormat="1" applyFont="1" applyFill="1" applyBorder="1" applyAlignment="1" applyProtection="1">
      <alignment horizontal="center" vertical="center" wrapText="1"/>
    </xf>
    <xf numFmtId="173" fontId="1" fillId="0" borderId="2" xfId="1" applyNumberFormat="1" applyFont="1" applyFill="1" applyBorder="1" applyAlignment="1" applyProtection="1">
      <alignment horizontal="center" vertical="center"/>
    </xf>
    <xf numFmtId="171" fontId="16" fillId="0" borderId="2" xfId="2" applyNumberFormat="1" applyFont="1" applyBorder="1" applyAlignment="1" applyProtection="1">
      <alignment horizontal="center" vertical="center" wrapText="1"/>
    </xf>
    <xf numFmtId="2" fontId="8" fillId="0" borderId="0" xfId="2" applyNumberFormat="1" applyFont="1" applyAlignment="1" applyProtection="1">
      <alignment horizontal="center" vertical="center"/>
    </xf>
    <xf numFmtId="0" fontId="8" fillId="0" borderId="0" xfId="2" applyFont="1" applyAlignment="1" applyProtection="1">
      <alignment horizontal="center" vertical="center"/>
    </xf>
    <xf numFmtId="0" fontId="2" fillId="2" borderId="0" xfId="2" applyFont="1" applyFill="1" applyAlignment="1" applyProtection="1">
      <alignment horizontal="center" vertical="center"/>
    </xf>
    <xf numFmtId="0" fontId="4" fillId="2" borderId="0" xfId="2" applyFont="1" applyFill="1" applyAlignment="1" applyProtection="1">
      <alignment horizontal="center" vertical="center"/>
    </xf>
    <xf numFmtId="1" fontId="12" fillId="2" borderId="2" xfId="2" applyNumberFormat="1" applyFont="1" applyFill="1" applyBorder="1" applyAlignment="1" applyProtection="1">
      <alignment horizontal="center" vertical="center" wrapText="1"/>
    </xf>
    <xf numFmtId="0" fontId="2" fillId="9" borderId="0" xfId="2" applyFont="1" applyFill="1" applyAlignment="1" applyProtection="1">
      <alignment horizontal="center" vertical="center"/>
    </xf>
    <xf numFmtId="0" fontId="4" fillId="9" borderId="0" xfId="2" applyFont="1" applyFill="1" applyAlignment="1" applyProtection="1">
      <alignment horizontal="center" vertical="center"/>
    </xf>
    <xf numFmtId="1" fontId="12" fillId="9" borderId="2" xfId="2" applyNumberFormat="1" applyFont="1" applyFill="1" applyBorder="1" applyAlignment="1" applyProtection="1">
      <alignment horizontal="center" vertical="center" wrapText="1"/>
    </xf>
    <xf numFmtId="0" fontId="1" fillId="9" borderId="2" xfId="2" applyFont="1" applyFill="1" applyBorder="1" applyAlignment="1" applyProtection="1">
      <alignment horizontal="center" vertical="center" wrapText="1"/>
    </xf>
    <xf numFmtId="1" fontId="21" fillId="10" borderId="2" xfId="2" applyNumberFormat="1" applyFont="1" applyFill="1" applyBorder="1" applyAlignment="1" applyProtection="1">
      <alignment horizontal="center" vertical="top" wrapText="1"/>
    </xf>
    <xf numFmtId="0" fontId="22" fillId="0" borderId="2" xfId="2" applyFont="1" applyBorder="1" applyAlignment="1" applyProtection="1">
      <alignment horizontal="center" vertical="center" wrapText="1"/>
    </xf>
    <xf numFmtId="1" fontId="23" fillId="11" borderId="2" xfId="2" applyNumberFormat="1" applyFont="1" applyFill="1" applyBorder="1" applyAlignment="1" applyProtection="1">
      <alignment horizontal="center" vertical="center" wrapText="1"/>
    </xf>
    <xf numFmtId="1" fontId="23" fillId="2" borderId="2" xfId="2" applyNumberFormat="1" applyFont="1" applyFill="1" applyBorder="1" applyAlignment="1" applyProtection="1">
      <alignment horizontal="center" vertical="center" wrapText="1"/>
    </xf>
    <xf numFmtId="0" fontId="24" fillId="11" borderId="2" xfId="4" applyFont="1" applyFill="1" applyBorder="1" applyAlignment="1">
      <alignment horizontal="center" vertical="center"/>
    </xf>
    <xf numFmtId="0" fontId="24" fillId="2" borderId="2" xfId="4" applyFont="1" applyFill="1" applyBorder="1" applyAlignment="1">
      <alignment horizontal="center" vertical="center"/>
    </xf>
    <xf numFmtId="49" fontId="24" fillId="2" borderId="2" xfId="0" applyNumberFormat="1" applyFont="1" applyFill="1" applyBorder="1" applyAlignment="1">
      <alignment horizontal="center" vertical="center"/>
    </xf>
    <xf numFmtId="0" fontId="25" fillId="11" borderId="2" xfId="4" applyFont="1" applyFill="1" applyBorder="1" applyAlignment="1">
      <alignment horizontal="center" vertical="center"/>
    </xf>
    <xf numFmtId="0" fontId="24" fillId="2" borderId="2" xfId="4" applyFont="1" applyFill="1" applyBorder="1" applyAlignment="1">
      <alignment horizontal="center" vertical="center" wrapText="1"/>
    </xf>
    <xf numFmtId="0" fontId="26" fillId="11" borderId="2" xfId="0" applyFont="1" applyFill="1" applyBorder="1" applyAlignment="1">
      <alignment horizontal="center" vertical="center" wrapText="1"/>
    </xf>
    <xf numFmtId="0" fontId="26" fillId="11" borderId="2" xfId="5" applyFont="1" applyFill="1" applyBorder="1" applyAlignment="1" applyProtection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49" fontId="20" fillId="2" borderId="2" xfId="2" applyNumberFormat="1" applyFont="1" applyFill="1" applyBorder="1" applyAlignment="1" applyProtection="1">
      <alignment horizontal="center" vertical="center" wrapText="1"/>
    </xf>
    <xf numFmtId="0" fontId="28" fillId="0" borderId="0" xfId="0" applyFont="1" applyAlignment="1"/>
    <xf numFmtId="0" fontId="29" fillId="0" borderId="0" xfId="0" applyFont="1" applyAlignment="1"/>
    <xf numFmtId="0" fontId="30" fillId="0" borderId="0" xfId="0" applyFont="1" applyAlignment="1"/>
    <xf numFmtId="0" fontId="0" fillId="0" borderId="0" xfId="0" applyAlignment="1"/>
  </cellXfs>
  <cellStyles count="6">
    <cellStyle name="Currency" xfId="1" builtinId="4"/>
    <cellStyle name="Normal" xfId="0" builtinId="0"/>
    <cellStyle name="Normal 2" xfId="2" xr:uid="{00000000-0005-0000-0000-000031000000}"/>
    <cellStyle name="Normal 2 4" xfId="3" xr:uid="{00000000-0005-0000-0000-000032000000}"/>
    <cellStyle name="Normal 3" xfId="4" xr:uid="{A87209E1-C699-49DF-98F6-D9251087959A}"/>
    <cellStyle name="Normale 2" xfId="5" xr:uid="{B7D2A4E5-D0FB-4215-8A3E-F0B1EC73F5B9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microsoft.com/office/2017/10/relationships/person" Target="persons/perso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ustomXml" Target="../ink/ink1.xml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9.png"/><Relationship Id="rId5" Type="http://schemas.openxmlformats.org/officeDocument/2006/relationships/image" Target="../media/image5.png"/><Relationship Id="rId10" Type="http://schemas.openxmlformats.org/officeDocument/2006/relationships/customXml" Target="../ink/ink2.xml"/><Relationship Id="rId4" Type="http://schemas.openxmlformats.org/officeDocument/2006/relationships/image" Target="../media/image4.png"/><Relationship Id="rId9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1208405</xdr:colOff>
      <xdr:row>3</xdr:row>
      <xdr:rowOff>213995</xdr:rowOff>
    </xdr:from>
    <xdr:to>
      <xdr:col>5</xdr:col>
      <xdr:colOff>2463800</xdr:colOff>
      <xdr:row>3</xdr:row>
      <xdr:rowOff>1726565</xdr:rowOff>
    </xdr:to>
    <xdr:pic>
      <xdr:nvPicPr>
        <xdr:cNvPr id="2" name="ID_0ED201F7780547E2A4ADFA34496DBA4A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8885" y="1876425"/>
          <a:ext cx="1255395" cy="15125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1208405</xdr:colOff>
      <xdr:row>4</xdr:row>
      <xdr:rowOff>213995</xdr:rowOff>
    </xdr:from>
    <xdr:to>
      <xdr:col>5</xdr:col>
      <xdr:colOff>2463800</xdr:colOff>
      <xdr:row>4</xdr:row>
      <xdr:rowOff>1726565</xdr:rowOff>
    </xdr:to>
    <xdr:pic>
      <xdr:nvPicPr>
        <xdr:cNvPr id="3" name="ID_0BF21BD573F24791B3C7CCC406828C3D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8885" y="3602990"/>
          <a:ext cx="1255395" cy="15125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1208405</xdr:colOff>
      <xdr:row>5</xdr:row>
      <xdr:rowOff>213995</xdr:rowOff>
    </xdr:from>
    <xdr:to>
      <xdr:col>5</xdr:col>
      <xdr:colOff>2463800</xdr:colOff>
      <xdr:row>5</xdr:row>
      <xdr:rowOff>1726565</xdr:rowOff>
    </xdr:to>
    <xdr:pic>
      <xdr:nvPicPr>
        <xdr:cNvPr id="4" name="ID_A43DBC790E494A76B50478A11EA4BE2A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8885" y="5329555"/>
          <a:ext cx="1255395" cy="15125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1328420</xdr:colOff>
      <xdr:row>6</xdr:row>
      <xdr:rowOff>112395</xdr:rowOff>
    </xdr:from>
    <xdr:to>
      <xdr:col>5</xdr:col>
      <xdr:colOff>2343785</xdr:colOff>
      <xdr:row>6</xdr:row>
      <xdr:rowOff>1726565</xdr:rowOff>
    </xdr:to>
    <xdr:pic>
      <xdr:nvPicPr>
        <xdr:cNvPr id="5" name="ID_8F8D850426604B5790C779CA43CF773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18900" y="6954520"/>
          <a:ext cx="1015365" cy="16141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1328420</xdr:colOff>
      <xdr:row>7</xdr:row>
      <xdr:rowOff>131445</xdr:rowOff>
    </xdr:from>
    <xdr:to>
      <xdr:col>5</xdr:col>
      <xdr:colOff>2343785</xdr:colOff>
      <xdr:row>7</xdr:row>
      <xdr:rowOff>1726565</xdr:rowOff>
    </xdr:to>
    <xdr:pic>
      <xdr:nvPicPr>
        <xdr:cNvPr id="6" name="ID_C5A95BBFC22547AAB70A38037DA5945D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18900" y="8700135"/>
          <a:ext cx="1015365" cy="1595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1328420</xdr:colOff>
      <xdr:row>8</xdr:row>
      <xdr:rowOff>140970</xdr:rowOff>
    </xdr:from>
    <xdr:to>
      <xdr:col>5</xdr:col>
      <xdr:colOff>2343785</xdr:colOff>
      <xdr:row>8</xdr:row>
      <xdr:rowOff>1726565</xdr:rowOff>
    </xdr:to>
    <xdr:pic>
      <xdr:nvPicPr>
        <xdr:cNvPr id="7" name="ID_5D3AA6B1184D4EFBAD10CE412A747D9F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18900" y="10436225"/>
          <a:ext cx="1015365" cy="15855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1152525</xdr:colOff>
      <xdr:row>9</xdr:row>
      <xdr:rowOff>121920</xdr:rowOff>
    </xdr:from>
    <xdr:to>
      <xdr:col>5</xdr:col>
      <xdr:colOff>2520315</xdr:colOff>
      <xdr:row>9</xdr:row>
      <xdr:rowOff>1726565</xdr:rowOff>
    </xdr:to>
    <xdr:pic>
      <xdr:nvPicPr>
        <xdr:cNvPr id="8" name="ID_DF2FEF9DFFC94F98B8AE096DF6C90E8C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343005" y="12143740"/>
          <a:ext cx="1367790" cy="16046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1152525</xdr:colOff>
      <xdr:row>10</xdr:row>
      <xdr:rowOff>121920</xdr:rowOff>
    </xdr:from>
    <xdr:to>
      <xdr:col>5</xdr:col>
      <xdr:colOff>2520315</xdr:colOff>
      <xdr:row>10</xdr:row>
      <xdr:rowOff>1726565</xdr:rowOff>
    </xdr:to>
    <xdr:pic>
      <xdr:nvPicPr>
        <xdr:cNvPr id="9" name="ID_3047C149E73F44D2957B2FBD15A05F6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343005" y="13870305"/>
          <a:ext cx="1367790" cy="16046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1233170</xdr:colOff>
      <xdr:row>11</xdr:row>
      <xdr:rowOff>214630</xdr:rowOff>
    </xdr:from>
    <xdr:to>
      <xdr:col>5</xdr:col>
      <xdr:colOff>2439035</xdr:colOff>
      <xdr:row>11</xdr:row>
      <xdr:rowOff>1726565</xdr:rowOff>
    </xdr:to>
    <xdr:pic>
      <xdr:nvPicPr>
        <xdr:cNvPr id="10" name="ID_570600327C674B27A4278FE7330F3C0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423650" y="15689580"/>
          <a:ext cx="1205865" cy="15119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1228725</xdr:colOff>
      <xdr:row>12</xdr:row>
      <xdr:rowOff>101600</xdr:rowOff>
    </xdr:from>
    <xdr:to>
      <xdr:col>5</xdr:col>
      <xdr:colOff>2444115</xdr:colOff>
      <xdr:row>12</xdr:row>
      <xdr:rowOff>1726565</xdr:rowOff>
    </xdr:to>
    <xdr:pic>
      <xdr:nvPicPr>
        <xdr:cNvPr id="11" name="ID_0FA28B36B74943569994BACD03A79D7A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419205" y="17303115"/>
          <a:ext cx="1215390" cy="1624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1214755</xdr:colOff>
      <xdr:row>13</xdr:row>
      <xdr:rowOff>201930</xdr:rowOff>
    </xdr:from>
    <xdr:to>
      <xdr:col>5</xdr:col>
      <xdr:colOff>2457450</xdr:colOff>
      <xdr:row>13</xdr:row>
      <xdr:rowOff>1726565</xdr:rowOff>
    </xdr:to>
    <xdr:pic>
      <xdr:nvPicPr>
        <xdr:cNvPr id="12" name="ID_164D6B69B5BC4E0493E6042961291ED7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405235" y="19130010"/>
          <a:ext cx="1242695" cy="15246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950595</xdr:colOff>
      <xdr:row>14</xdr:row>
      <xdr:rowOff>97155</xdr:rowOff>
    </xdr:from>
    <xdr:to>
      <xdr:col>5</xdr:col>
      <xdr:colOff>2205355</xdr:colOff>
      <xdr:row>14</xdr:row>
      <xdr:rowOff>1575435</xdr:rowOff>
    </xdr:to>
    <xdr:pic>
      <xdr:nvPicPr>
        <xdr:cNvPr id="13" name="ID_2268AB97CC0D40829C30E5AA025E2859" descr="55fc12767ea7a257f3d5fc93c1d3a020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141075" y="20751800"/>
          <a:ext cx="1254760" cy="1478280"/>
        </a:xfrm>
        <a:prstGeom prst="rect">
          <a:avLst/>
        </a:prstGeom>
      </xdr:spPr>
    </xdr:pic>
    <xdr:clientData/>
  </xdr:twoCellAnchor>
  <xdr:twoCellAnchor>
    <xdr:from>
      <xdr:col>5</xdr:col>
      <xdr:colOff>1022350</xdr:colOff>
      <xdr:row>15</xdr:row>
      <xdr:rowOff>144780</xdr:rowOff>
    </xdr:from>
    <xdr:to>
      <xdr:col>5</xdr:col>
      <xdr:colOff>1914525</xdr:colOff>
      <xdr:row>15</xdr:row>
      <xdr:rowOff>1725930</xdr:rowOff>
    </xdr:to>
    <xdr:pic>
      <xdr:nvPicPr>
        <xdr:cNvPr id="14" name="ID_386A891F67854E7C988645D1DD7BE78A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212830" y="22717125"/>
          <a:ext cx="892175" cy="1581150"/>
        </a:xfrm>
        <a:prstGeom prst="rect">
          <a:avLst/>
        </a:prstGeom>
      </xdr:spPr>
    </xdr:pic>
    <xdr:clientData/>
  </xdr:twoCellAnchor>
  <xdr:twoCellAnchor>
    <xdr:from>
      <xdr:col>5</xdr:col>
      <xdr:colOff>1022350</xdr:colOff>
      <xdr:row>16</xdr:row>
      <xdr:rowOff>144780</xdr:rowOff>
    </xdr:from>
    <xdr:to>
      <xdr:col>5</xdr:col>
      <xdr:colOff>1914525</xdr:colOff>
      <xdr:row>16</xdr:row>
      <xdr:rowOff>1725930</xdr:rowOff>
    </xdr:to>
    <xdr:pic>
      <xdr:nvPicPr>
        <xdr:cNvPr id="15" name="ID_A97187C0AA9D4AEF941F1337B88926E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212830" y="24634825"/>
          <a:ext cx="892175" cy="1581150"/>
        </a:xfrm>
        <a:prstGeom prst="rect">
          <a:avLst/>
        </a:prstGeom>
      </xdr:spPr>
    </xdr:pic>
    <xdr:clientData/>
  </xdr:twoCellAnchor>
  <xdr:twoCellAnchor>
    <xdr:from>
      <xdr:col>5</xdr:col>
      <xdr:colOff>1022350</xdr:colOff>
      <xdr:row>17</xdr:row>
      <xdr:rowOff>144780</xdr:rowOff>
    </xdr:from>
    <xdr:to>
      <xdr:col>5</xdr:col>
      <xdr:colOff>1914525</xdr:colOff>
      <xdr:row>17</xdr:row>
      <xdr:rowOff>1725930</xdr:rowOff>
    </xdr:to>
    <xdr:pic>
      <xdr:nvPicPr>
        <xdr:cNvPr id="16" name="ID_263AE112CBB84C878E7850621FF18D2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212830" y="26552525"/>
          <a:ext cx="892175" cy="1581150"/>
        </a:xfrm>
        <a:prstGeom prst="rect">
          <a:avLst/>
        </a:prstGeom>
      </xdr:spPr>
    </xdr:pic>
    <xdr:clientData/>
  </xdr:twoCellAnchor>
  <xdr:twoCellAnchor editAs="oneCell">
    <xdr:from>
      <xdr:col>13</xdr:col>
      <xdr:colOff>1033698</xdr:colOff>
      <xdr:row>4</xdr:row>
      <xdr:rowOff>1379444</xdr:rowOff>
    </xdr:from>
    <xdr:to>
      <xdr:col>13</xdr:col>
      <xdr:colOff>1034058</xdr:colOff>
      <xdr:row>4</xdr:row>
      <xdr:rowOff>1379804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64A6DDF2-87A4-7AAA-F164-A55498521EC4}"/>
                </a:ext>
              </a:extLst>
            </xdr14:cNvPr>
            <xdr14:cNvContentPartPr/>
          </xdr14:nvContentPartPr>
          <xdr14:nvPr macro=""/>
          <xdr14:xfrm>
            <a:off x="31795920" y="4752000"/>
            <a:ext cx="360" cy="360"/>
          </xdr14:xfrm>
        </xdr:contentPart>
      </mc:Choice>
      <mc:Fallback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64A6DDF2-87A4-7AAA-F164-A55498521EC4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1791600" y="4747680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126</xdr:col>
      <xdr:colOff>755676</xdr:colOff>
      <xdr:row>6</xdr:row>
      <xdr:rowOff>1183533</xdr:rowOff>
    </xdr:from>
    <xdr:to>
      <xdr:col>126</xdr:col>
      <xdr:colOff>1116396</xdr:colOff>
      <xdr:row>8</xdr:row>
      <xdr:rowOff>1523302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4DF97F82-14A7-C3CA-522E-DB70E93574D0}"/>
                </a:ext>
              </a:extLst>
            </xdr14:cNvPr>
            <xdr14:cNvContentPartPr/>
          </xdr14:nvContentPartPr>
          <xdr14:nvPr macro=""/>
          <xdr14:xfrm>
            <a:off x="72186120" y="7999200"/>
            <a:ext cx="360720" cy="3782880"/>
          </xdr14:xfrm>
        </xdr:contentPart>
      </mc:Choice>
      <mc:Fallback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4DF97F82-14A7-C3CA-522E-DB70E93574D0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72181800" y="7994891"/>
              <a:ext cx="369360" cy="3791498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54\Wendy\MLT-LIVE%20DIAMOND\&#24635;&#34920;\&#26032;&#24314;&#25991;&#20214;&#22841;\&#26368;&#26032;-&#21487;&#29992;-7&#26376;20&#26085;&#20986;&#37038;&#20214;&#37096;&#20221;&#27454;&#25913;&#35201;&#20570;IGI,%20&#27454;&#21495;&#21152;I%2020210720_Project&#160;57&#160;Live&#160;Diamond&#160;BeSpoke&#160;Carel-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Users\Eric\Desktop\master\combine%20masterfile%20_2023.05.1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Users\HK1\AppData\Roaming\kingsoft\office6\backup\AE%20ACTIVE%20ITEMS%2020251104_Christ_CB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P STONES"/>
      <sheetName val="recap"/>
      <sheetName val="X PRESENTAZIONE"/>
      <sheetName val="9k GOLD - DIAMONDS"/>
      <sheetName val="Foglio1"/>
      <sheetName val="Tennis"/>
      <sheetName val="9k GOLD - GEMSTONES"/>
      <sheetName val="18k GOLD - DIAMONDS"/>
      <sheetName val="18k GOLD - GEMSTONES"/>
      <sheetName val="金重"/>
      <sheetName val="Utility"/>
      <sheetName val="Combine-pearl"/>
      <sheetName val="Pearl master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arl master "/>
      <sheetName val="Diamond master"/>
      <sheetName val="Gold master"/>
      <sheetName val="HK FEB 2019 18K"/>
      <sheetName val="HK 2019 Lab Grown Dia"/>
      <sheetName val="Combine-pearl"/>
      <sheetName val="9k GOLD - DIAMON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1 (2)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3T12:20:36.086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1 16388,'0'0'0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3T12:21:01.25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10535 16388,'83'-294'0,"37"-1903"0,-6-419 0,161 45 0,134-285 0</inkml:trace>
</inkml: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T18"/>
  <sheetViews>
    <sheetView zoomScale="40" zoomScaleNormal="40" workbookViewId="0">
      <selection activeCell="G7" sqref="G7"/>
    </sheetView>
  </sheetViews>
  <sheetFormatPr defaultColWidth="16.68359375" defaultRowHeight="18.3" outlineLevelCol="1"/>
  <cols>
    <col min="1" max="1" width="38.578125" style="3" customWidth="1" outlineLevel="1"/>
    <col min="2" max="2" width="38.41796875" style="3" customWidth="1"/>
    <col min="3" max="3" width="19.26171875" style="72" bestFit="1" customWidth="1"/>
    <col min="4" max="4" width="31.26171875" style="75" customWidth="1"/>
    <col min="5" max="5" width="40.26171875" style="3" customWidth="1"/>
    <col min="6" max="6" width="53.68359375" style="3" customWidth="1"/>
    <col min="7" max="7" width="25.83984375" style="3" customWidth="1" outlineLevel="1"/>
    <col min="8" max="8" width="18.578125" style="3" customWidth="1" outlineLevel="1"/>
    <col min="9" max="9" width="45.41796875" style="4" customWidth="1"/>
    <col min="10" max="10" width="27.83984375" style="3" customWidth="1"/>
    <col min="11" max="11" width="19.41796875" style="3" customWidth="1"/>
    <col min="12" max="14" width="23.578125" style="3" customWidth="1"/>
    <col min="15" max="15" width="16.26171875" style="3" customWidth="1"/>
    <col min="16" max="16" width="19.68359375" style="3" customWidth="1"/>
    <col min="17" max="20" width="19.68359375" style="3" hidden="1" customWidth="1"/>
    <col min="21" max="21" width="20.15625" style="5" customWidth="1"/>
    <col min="22" max="22" width="32.578125" style="5" customWidth="1"/>
    <col min="23" max="23" width="37.15625" style="6" customWidth="1"/>
    <col min="24" max="24" width="44.15625" style="3" customWidth="1"/>
    <col min="25" max="25" width="73.68359375" style="3" customWidth="1"/>
    <col min="26" max="26" width="61.15625" style="3" customWidth="1"/>
    <col min="27" max="27" width="27.26171875" style="3" customWidth="1"/>
    <col min="28" max="28" width="21.26171875" style="3" customWidth="1"/>
    <col min="29" max="29" width="19.68359375" style="3" customWidth="1"/>
    <col min="30" max="30" width="17.68359375" style="7" customWidth="1"/>
    <col min="31" max="31" width="14.83984375" style="3" customWidth="1"/>
    <col min="32" max="32" width="17.26171875" style="3" customWidth="1"/>
    <col min="33" max="33" width="24.41796875" style="3" customWidth="1"/>
    <col min="34" max="34" width="19.26171875" style="8" hidden="1" customWidth="1"/>
    <col min="35" max="35" width="20.83984375" style="3" hidden="1" customWidth="1"/>
    <col min="36" max="36" width="18.26171875" style="3" hidden="1" customWidth="1" outlineLevel="1"/>
    <col min="37" max="37" width="17.26171875" style="3" hidden="1" customWidth="1" outlineLevel="1"/>
    <col min="38" max="38" width="24.41796875" style="3" hidden="1" customWidth="1" outlineLevel="1"/>
    <col min="39" max="39" width="19.26171875" style="8" hidden="1" customWidth="1" outlineLevel="1"/>
    <col min="40" max="40" width="16.26171875" style="3" hidden="1" customWidth="1" outlineLevel="1"/>
    <col min="41" max="41" width="14.83984375" style="3" hidden="1" customWidth="1" outlineLevel="1"/>
    <col min="42" max="42" width="17.26171875" style="3" hidden="1" customWidth="1" outlineLevel="1"/>
    <col min="43" max="43" width="24.41796875" style="3" hidden="1" customWidth="1" outlineLevel="1"/>
    <col min="44" max="44" width="19.26171875" style="7" hidden="1" customWidth="1" outlineLevel="1"/>
    <col min="45" max="45" width="16.26171875" style="3" hidden="1" customWidth="1" outlineLevel="1"/>
    <col min="46" max="46" width="14.83984375" style="3" hidden="1" customWidth="1" outlineLevel="1"/>
    <col min="47" max="47" width="17.26171875" style="3" hidden="1" customWidth="1" outlineLevel="1"/>
    <col min="48" max="48" width="24.41796875" style="3" hidden="1" customWidth="1" outlineLevel="1"/>
    <col min="49" max="49" width="19.26171875" style="8" hidden="1" customWidth="1" outlineLevel="1"/>
    <col min="50" max="50" width="16.26171875" style="3" hidden="1" customWidth="1" outlineLevel="1"/>
    <col min="51" max="51" width="14.83984375" style="3" hidden="1" customWidth="1" outlineLevel="1"/>
    <col min="52" max="52" width="17.26171875" style="3" hidden="1" customWidth="1" outlineLevel="1"/>
    <col min="53" max="53" width="24.41796875" style="3" hidden="1" customWidth="1" outlineLevel="1"/>
    <col min="54" max="54" width="19.26171875" style="8" hidden="1" customWidth="1" outlineLevel="1"/>
    <col min="55" max="55" width="16.26171875" style="3" hidden="1" customWidth="1" outlineLevel="1"/>
    <col min="56" max="56" width="14.83984375" style="3" hidden="1" customWidth="1" outlineLevel="1"/>
    <col min="57" max="57" width="17.26171875" style="3" hidden="1" customWidth="1" outlineLevel="1"/>
    <col min="58" max="58" width="24.41796875" style="3" hidden="1" customWidth="1" outlineLevel="1"/>
    <col min="59" max="59" width="19.26171875" style="8" hidden="1" customWidth="1" outlineLevel="1"/>
    <col min="60" max="60" width="16.26171875" style="3" hidden="1" customWidth="1" outlineLevel="1"/>
    <col min="61" max="61" width="14.83984375" style="3" hidden="1" customWidth="1" outlineLevel="1"/>
    <col min="62" max="62" width="17.26171875" style="3" hidden="1" customWidth="1" outlineLevel="1"/>
    <col min="63" max="63" width="24.41796875" style="3" hidden="1" customWidth="1" outlineLevel="1"/>
    <col min="64" max="64" width="19.26171875" style="8" hidden="1" customWidth="1" outlineLevel="1"/>
    <col min="65" max="65" width="16.26171875" style="3" hidden="1" customWidth="1" outlineLevel="1"/>
    <col min="66" max="66" width="14.83984375" style="3" hidden="1" customWidth="1" outlineLevel="1"/>
    <col min="67" max="67" width="17.26171875" style="3" hidden="1" customWidth="1" outlineLevel="1"/>
    <col min="68" max="68" width="24.41796875" style="3" hidden="1" customWidth="1" outlineLevel="1"/>
    <col min="69" max="69" width="19.26171875" style="8" hidden="1" customWidth="1" outlineLevel="1"/>
    <col min="70" max="70" width="16.26171875" style="3" hidden="1" customWidth="1" outlineLevel="1"/>
    <col min="71" max="71" width="20" style="3" hidden="1" customWidth="1" collapsed="1"/>
    <col min="72" max="72" width="13.68359375" style="3" hidden="1" customWidth="1"/>
    <col min="73" max="73" width="8" style="3" hidden="1" customWidth="1"/>
    <col min="74" max="74" width="25.68359375" style="3" hidden="1" customWidth="1"/>
    <col min="75" max="75" width="24.26171875" style="3" hidden="1" customWidth="1"/>
    <col min="76" max="77" width="15.41796875" style="8" hidden="1" customWidth="1"/>
    <col min="78" max="78" width="13.68359375" style="3" hidden="1" customWidth="1" outlineLevel="1"/>
    <col min="79" max="79" width="8" style="3" hidden="1" customWidth="1" outlineLevel="1"/>
    <col min="80" max="80" width="17.68359375" style="3" hidden="1" customWidth="1" outlineLevel="1"/>
    <col min="81" max="81" width="24.26171875" style="3" hidden="1" customWidth="1" outlineLevel="1"/>
    <col min="82" max="83" width="15.41796875" style="8" hidden="1" customWidth="1" outlineLevel="1"/>
    <col min="84" max="84" width="13.68359375" style="3" hidden="1" customWidth="1" outlineLevel="1"/>
    <col min="85" max="85" width="8" style="3" hidden="1" customWidth="1" outlineLevel="1"/>
    <col min="86" max="86" width="16.26171875" style="3" hidden="1" customWidth="1" outlineLevel="1"/>
    <col min="87" max="87" width="24.26171875" style="3" hidden="1" customWidth="1" outlineLevel="1"/>
    <col min="88" max="89" width="15.41796875" style="8" hidden="1" customWidth="1" outlineLevel="1"/>
    <col min="90" max="90" width="13.68359375" style="3" hidden="1" customWidth="1" outlineLevel="1"/>
    <col min="91" max="91" width="8" style="3" hidden="1" customWidth="1" outlineLevel="1"/>
    <col min="92" max="92" width="18" style="3" hidden="1" customWidth="1" outlineLevel="1"/>
    <col min="93" max="93" width="24.26171875" style="3" hidden="1" customWidth="1" outlineLevel="1"/>
    <col min="94" max="95" width="15.41796875" style="8" hidden="1" customWidth="1" outlineLevel="1"/>
    <col min="96" max="96" width="13.68359375" style="3" hidden="1" customWidth="1" outlineLevel="1"/>
    <col min="97" max="97" width="8" style="3" hidden="1" customWidth="1" outlineLevel="1"/>
    <col min="98" max="98" width="10.68359375" style="3" hidden="1" customWidth="1" outlineLevel="1"/>
    <col min="99" max="99" width="24.26171875" style="3" hidden="1" customWidth="1" outlineLevel="1"/>
    <col min="100" max="101" width="15.41796875" style="8" hidden="1" customWidth="1" outlineLevel="1"/>
    <col min="102" max="102" width="19" style="8" hidden="1" customWidth="1" collapsed="1"/>
    <col min="103" max="103" width="25.68359375" style="9" hidden="1" customWidth="1"/>
    <col min="104" max="104" width="13.41796875" style="10" hidden="1" customWidth="1"/>
    <col min="105" max="105" width="15.578125" style="3" hidden="1" customWidth="1"/>
    <col min="106" max="106" width="18.15625" style="3" hidden="1" customWidth="1"/>
    <col min="107" max="107" width="20.68359375" style="3" hidden="1" customWidth="1"/>
    <col min="108" max="109" width="19" style="3" hidden="1" customWidth="1"/>
    <col min="110" max="110" width="22.68359375" style="3" hidden="1" customWidth="1"/>
    <col min="111" max="116" width="20.41796875" style="3" hidden="1" customWidth="1"/>
    <col min="117" max="117" width="29.578125" style="4" hidden="1" customWidth="1"/>
    <col min="118" max="121" width="23" style="5" hidden="1" customWidth="1"/>
    <col min="122" max="122" width="23.68359375" style="3" customWidth="1"/>
    <col min="123" max="16384" width="16.68359375" style="3"/>
  </cols>
  <sheetData>
    <row r="1" spans="1:124" ht="37" customHeight="1">
      <c r="A1" s="11"/>
      <c r="T1" s="11"/>
      <c r="AD1" s="3"/>
      <c r="DA1" s="12"/>
      <c r="DB1" s="13" t="s">
        <v>0</v>
      </c>
      <c r="DC1" s="14"/>
      <c r="DD1" s="14"/>
      <c r="DE1" s="14"/>
      <c r="DF1" s="15"/>
      <c r="DG1" s="15"/>
      <c r="DH1" s="15"/>
      <c r="DI1" s="15"/>
      <c r="DJ1" s="16"/>
      <c r="DK1" s="16"/>
      <c r="DL1" s="16"/>
      <c r="DM1" s="17"/>
      <c r="DN1" s="18"/>
      <c r="DO1" s="18"/>
      <c r="DP1" s="18"/>
      <c r="DS1" s="3">
        <f>SUM(DS4:DS18)</f>
        <v>406</v>
      </c>
    </row>
    <row r="2" spans="1:124" ht="37" customHeight="1">
      <c r="A2" s="19"/>
      <c r="B2" s="12"/>
      <c r="C2" s="73"/>
      <c r="D2" s="76"/>
      <c r="E2" s="12"/>
      <c r="F2" s="12"/>
      <c r="G2" s="12"/>
      <c r="H2" s="12"/>
      <c r="I2" s="20"/>
      <c r="J2" s="21"/>
      <c r="K2" s="21"/>
      <c r="L2" s="21"/>
      <c r="M2" s="12"/>
      <c r="N2" s="12"/>
      <c r="O2" s="12"/>
      <c r="P2" s="12"/>
      <c r="Q2" s="12"/>
      <c r="R2" s="12"/>
      <c r="S2" s="12"/>
      <c r="T2" s="22"/>
      <c r="U2" s="23"/>
      <c r="V2" s="23"/>
      <c r="W2" s="24"/>
      <c r="X2" s="12"/>
      <c r="Y2" s="12"/>
      <c r="Z2" s="12"/>
      <c r="AA2" s="12"/>
      <c r="AB2" s="25"/>
      <c r="AC2" s="25"/>
      <c r="AD2" s="26"/>
      <c r="AE2" s="27"/>
      <c r="AF2" s="27"/>
      <c r="AG2" s="27"/>
      <c r="AH2" s="28"/>
      <c r="AI2" s="27"/>
      <c r="AJ2" s="27"/>
      <c r="AK2" s="27"/>
      <c r="AL2" s="27"/>
      <c r="AM2" s="28"/>
      <c r="AN2" s="27"/>
      <c r="AO2" s="27"/>
      <c r="AP2" s="27"/>
      <c r="AQ2" s="27"/>
      <c r="AR2" s="29"/>
      <c r="AS2" s="27"/>
      <c r="AT2" s="27"/>
      <c r="AU2" s="27"/>
      <c r="AV2" s="27"/>
      <c r="AW2" s="28"/>
      <c r="AX2" s="27"/>
      <c r="AY2" s="27"/>
      <c r="AZ2" s="27"/>
      <c r="BA2" s="27"/>
      <c r="BB2" s="28"/>
      <c r="BC2" s="27"/>
      <c r="BD2" s="27"/>
      <c r="BE2" s="27"/>
      <c r="BF2" s="27"/>
      <c r="BG2" s="28"/>
      <c r="BH2" s="27"/>
      <c r="BI2" s="27"/>
      <c r="BJ2" s="27"/>
      <c r="BK2" s="27"/>
      <c r="BL2" s="28"/>
      <c r="BM2" s="27"/>
      <c r="BN2" s="27"/>
      <c r="BO2" s="27"/>
      <c r="BP2" s="27"/>
      <c r="BQ2" s="28"/>
      <c r="BR2" s="27"/>
      <c r="BS2" s="30"/>
      <c r="BT2" s="30"/>
      <c r="BU2" s="30"/>
      <c r="BV2" s="30"/>
      <c r="BW2" s="30"/>
      <c r="BX2" s="30"/>
      <c r="BY2" s="30"/>
      <c r="BZ2" s="30"/>
      <c r="CA2" s="30"/>
      <c r="CB2" s="30"/>
      <c r="CC2" s="30"/>
      <c r="CD2" s="30"/>
      <c r="CE2" s="30"/>
      <c r="CF2" s="30"/>
      <c r="CG2" s="30"/>
      <c r="CH2" s="30"/>
      <c r="CI2" s="30"/>
      <c r="CJ2" s="30"/>
      <c r="CK2" s="30"/>
      <c r="CL2" s="30"/>
      <c r="CM2" s="30"/>
      <c r="CN2" s="30"/>
      <c r="CO2" s="30"/>
      <c r="CP2" s="30"/>
      <c r="CQ2" s="30"/>
      <c r="CR2" s="30"/>
      <c r="CS2" s="30"/>
      <c r="CT2" s="30"/>
      <c r="CU2" s="30"/>
      <c r="CV2" s="30"/>
      <c r="CW2" s="30"/>
      <c r="CX2" s="30"/>
      <c r="CY2" s="31"/>
      <c r="CZ2" s="32"/>
      <c r="DA2" s="3" t="s">
        <v>1</v>
      </c>
      <c r="DB2" s="33">
        <f>4129.2/31.10354</f>
        <v>132.75659297944864</v>
      </c>
      <c r="DC2" s="70"/>
      <c r="DD2" s="70"/>
      <c r="DE2" s="70"/>
      <c r="DF2" s="15"/>
      <c r="DG2" s="71"/>
      <c r="DH2" s="71"/>
      <c r="DI2" s="27"/>
      <c r="DJ2" s="32"/>
      <c r="DK2" s="34"/>
      <c r="DL2" s="34"/>
      <c r="DN2" s="18"/>
      <c r="DO2" s="18"/>
      <c r="DP2" s="18"/>
      <c r="DQ2" s="35"/>
      <c r="DR2" s="36"/>
      <c r="DS2" s="37" t="s">
        <v>2</v>
      </c>
    </row>
    <row r="3" spans="1:124" s="1" customFormat="1" ht="57" customHeight="1">
      <c r="A3" s="38" t="s">
        <v>3</v>
      </c>
      <c r="B3" s="38" t="s">
        <v>4</v>
      </c>
      <c r="C3" s="74" t="s">
        <v>137</v>
      </c>
      <c r="D3" s="77" t="s">
        <v>5</v>
      </c>
      <c r="E3" s="38" t="s">
        <v>6</v>
      </c>
      <c r="F3" s="39" t="s">
        <v>7</v>
      </c>
      <c r="G3" s="38" t="s">
        <v>8</v>
      </c>
      <c r="H3" s="38" t="s">
        <v>9</v>
      </c>
      <c r="I3" s="39" t="s">
        <v>10</v>
      </c>
      <c r="J3" s="39" t="s">
        <v>11</v>
      </c>
      <c r="K3" s="39" t="s">
        <v>12</v>
      </c>
      <c r="L3" s="38" t="s">
        <v>13</v>
      </c>
      <c r="M3" s="38" t="s">
        <v>14</v>
      </c>
      <c r="N3" s="38" t="s">
        <v>143</v>
      </c>
      <c r="O3" s="38" t="s">
        <v>15</v>
      </c>
      <c r="P3" s="38" t="s">
        <v>16</v>
      </c>
      <c r="Q3" s="38" t="s">
        <v>17</v>
      </c>
      <c r="R3" s="38" t="s">
        <v>18</v>
      </c>
      <c r="S3" s="38" t="s">
        <v>19</v>
      </c>
      <c r="T3" s="38" t="s">
        <v>16</v>
      </c>
      <c r="U3" s="39" t="s">
        <v>20</v>
      </c>
      <c r="V3" s="38" t="s">
        <v>21</v>
      </c>
      <c r="W3" s="39" t="s">
        <v>22</v>
      </c>
      <c r="X3" s="39" t="s">
        <v>23</v>
      </c>
      <c r="Y3" s="39" t="s">
        <v>24</v>
      </c>
      <c r="Z3" s="39" t="s">
        <v>25</v>
      </c>
      <c r="AA3" s="39" t="s">
        <v>26</v>
      </c>
      <c r="AB3" s="40" t="s">
        <v>27</v>
      </c>
      <c r="AC3" s="41" t="s">
        <v>28</v>
      </c>
      <c r="AD3" s="42" t="s">
        <v>29</v>
      </c>
      <c r="AE3" s="43" t="s">
        <v>30</v>
      </c>
      <c r="AF3" s="43" t="s">
        <v>31</v>
      </c>
      <c r="AG3" s="43" t="s">
        <v>32</v>
      </c>
      <c r="AH3" s="44" t="s">
        <v>33</v>
      </c>
      <c r="AI3" s="44" t="s">
        <v>34</v>
      </c>
      <c r="AJ3" s="43" t="s">
        <v>30</v>
      </c>
      <c r="AK3" s="43" t="s">
        <v>31</v>
      </c>
      <c r="AL3" s="43" t="s">
        <v>32</v>
      </c>
      <c r="AM3" s="44" t="s">
        <v>33</v>
      </c>
      <c r="AN3" s="44" t="s">
        <v>34</v>
      </c>
      <c r="AO3" s="43" t="s">
        <v>30</v>
      </c>
      <c r="AP3" s="43" t="s">
        <v>31</v>
      </c>
      <c r="AQ3" s="43" t="s">
        <v>32</v>
      </c>
      <c r="AR3" s="45" t="s">
        <v>33</v>
      </c>
      <c r="AS3" s="44" t="s">
        <v>34</v>
      </c>
      <c r="AT3" s="43" t="s">
        <v>30</v>
      </c>
      <c r="AU3" s="43" t="s">
        <v>31</v>
      </c>
      <c r="AV3" s="43" t="s">
        <v>32</v>
      </c>
      <c r="AW3" s="44" t="s">
        <v>33</v>
      </c>
      <c r="AX3" s="44" t="s">
        <v>34</v>
      </c>
      <c r="AY3" s="43" t="s">
        <v>30</v>
      </c>
      <c r="AZ3" s="43" t="s">
        <v>31</v>
      </c>
      <c r="BA3" s="43" t="s">
        <v>32</v>
      </c>
      <c r="BB3" s="44" t="s">
        <v>33</v>
      </c>
      <c r="BC3" s="44" t="s">
        <v>34</v>
      </c>
      <c r="BD3" s="43" t="s">
        <v>30</v>
      </c>
      <c r="BE3" s="43" t="s">
        <v>35</v>
      </c>
      <c r="BF3" s="43" t="s">
        <v>32</v>
      </c>
      <c r="BG3" s="44" t="s">
        <v>33</v>
      </c>
      <c r="BH3" s="44" t="s">
        <v>34</v>
      </c>
      <c r="BI3" s="43" t="s">
        <v>30</v>
      </c>
      <c r="BJ3" s="43" t="s">
        <v>35</v>
      </c>
      <c r="BK3" s="43" t="s">
        <v>32</v>
      </c>
      <c r="BL3" s="44" t="s">
        <v>33</v>
      </c>
      <c r="BM3" s="44" t="s">
        <v>34</v>
      </c>
      <c r="BN3" s="43" t="s">
        <v>30</v>
      </c>
      <c r="BO3" s="43" t="s">
        <v>35</v>
      </c>
      <c r="BP3" s="43" t="s">
        <v>32</v>
      </c>
      <c r="BQ3" s="44" t="s">
        <v>33</v>
      </c>
      <c r="BR3" s="44" t="s">
        <v>34</v>
      </c>
      <c r="BS3" s="44" t="s">
        <v>36</v>
      </c>
      <c r="BT3" s="46" t="s">
        <v>28</v>
      </c>
      <c r="BU3" s="46" t="s">
        <v>37</v>
      </c>
      <c r="BV3" s="46" t="s">
        <v>35</v>
      </c>
      <c r="BW3" s="46" t="s">
        <v>38</v>
      </c>
      <c r="BX3" s="47" t="s">
        <v>39</v>
      </c>
      <c r="BY3" s="46" t="s">
        <v>34</v>
      </c>
      <c r="BZ3" s="46" t="s">
        <v>28</v>
      </c>
      <c r="CA3" s="46" t="s">
        <v>37</v>
      </c>
      <c r="CB3" s="46" t="s">
        <v>35</v>
      </c>
      <c r="CC3" s="46" t="s">
        <v>38</v>
      </c>
      <c r="CD3" s="47" t="s">
        <v>39</v>
      </c>
      <c r="CE3" s="46" t="s">
        <v>34</v>
      </c>
      <c r="CF3" s="46" t="s">
        <v>28</v>
      </c>
      <c r="CG3" s="46" t="s">
        <v>37</v>
      </c>
      <c r="CH3" s="46" t="s">
        <v>35</v>
      </c>
      <c r="CI3" s="46" t="s">
        <v>38</v>
      </c>
      <c r="CJ3" s="47" t="s">
        <v>39</v>
      </c>
      <c r="CK3" s="46" t="s">
        <v>34</v>
      </c>
      <c r="CL3" s="46" t="s">
        <v>28</v>
      </c>
      <c r="CM3" s="46" t="s">
        <v>37</v>
      </c>
      <c r="CN3" s="46" t="s">
        <v>35</v>
      </c>
      <c r="CO3" s="46" t="s">
        <v>38</v>
      </c>
      <c r="CP3" s="47" t="s">
        <v>39</v>
      </c>
      <c r="CQ3" s="46" t="s">
        <v>34</v>
      </c>
      <c r="CR3" s="46" t="s">
        <v>28</v>
      </c>
      <c r="CS3" s="46" t="s">
        <v>37</v>
      </c>
      <c r="CT3" s="46" t="s">
        <v>35</v>
      </c>
      <c r="CU3" s="46" t="s">
        <v>38</v>
      </c>
      <c r="CV3" s="47" t="s">
        <v>39</v>
      </c>
      <c r="CW3" s="46" t="s">
        <v>34</v>
      </c>
      <c r="CX3" s="47" t="s">
        <v>40</v>
      </c>
      <c r="CY3" s="48" t="s">
        <v>41</v>
      </c>
      <c r="CZ3" s="49" t="s">
        <v>42</v>
      </c>
      <c r="DA3" s="50" t="s">
        <v>43</v>
      </c>
      <c r="DB3" s="51" t="s">
        <v>44</v>
      </c>
      <c r="DC3" s="52" t="s">
        <v>45</v>
      </c>
      <c r="DD3" s="53" t="s">
        <v>46</v>
      </c>
      <c r="DE3" s="53" t="s">
        <v>47</v>
      </c>
      <c r="DF3" s="53" t="s">
        <v>48</v>
      </c>
      <c r="DG3" s="53" t="s">
        <v>49</v>
      </c>
      <c r="DH3" s="53" t="s">
        <v>50</v>
      </c>
      <c r="DI3" s="53" t="s">
        <v>51</v>
      </c>
      <c r="DJ3" s="54" t="s">
        <v>52</v>
      </c>
      <c r="DK3" s="55" t="s">
        <v>53</v>
      </c>
      <c r="DL3" s="55" t="s">
        <v>54</v>
      </c>
      <c r="DM3" s="56" t="s">
        <v>55</v>
      </c>
      <c r="DN3" s="40" t="s">
        <v>56</v>
      </c>
      <c r="DO3" s="40" t="s">
        <v>57</v>
      </c>
      <c r="DP3" s="40" t="s">
        <v>58</v>
      </c>
      <c r="DQ3" s="40" t="s">
        <v>59</v>
      </c>
      <c r="DR3" s="37" t="str">
        <f>D3&amp;AC3</f>
        <v>SAP CodeVendor</v>
      </c>
      <c r="DS3" s="37" t="s">
        <v>60</v>
      </c>
    </row>
    <row r="4" spans="1:124" s="2" customFormat="1" ht="136" customHeight="1">
      <c r="A4" s="57">
        <v>89220605</v>
      </c>
      <c r="B4" s="57">
        <v>60151426</v>
      </c>
      <c r="C4" s="91" t="s">
        <v>138</v>
      </c>
      <c r="D4" s="78" t="s">
        <v>61</v>
      </c>
      <c r="E4" s="57" t="s">
        <v>62</v>
      </c>
      <c r="F4" s="58"/>
      <c r="G4" s="57" t="s">
        <v>63</v>
      </c>
      <c r="H4" s="57" t="s">
        <v>64</v>
      </c>
      <c r="I4" s="57" t="s">
        <v>65</v>
      </c>
      <c r="J4" s="57" t="s">
        <v>66</v>
      </c>
      <c r="K4" s="57" t="s">
        <v>67</v>
      </c>
      <c r="L4" s="57" t="s">
        <v>68</v>
      </c>
      <c r="M4" s="57">
        <v>0.25</v>
      </c>
      <c r="N4" s="57">
        <v>0.23799999999999999</v>
      </c>
      <c r="O4" s="57" t="s">
        <v>69</v>
      </c>
      <c r="P4" s="57" t="s">
        <v>70</v>
      </c>
      <c r="Q4" s="57"/>
      <c r="R4" s="57"/>
      <c r="S4" s="57"/>
      <c r="T4" s="57"/>
      <c r="U4" s="59">
        <v>50</v>
      </c>
      <c r="V4" s="59"/>
      <c r="W4" s="60"/>
      <c r="X4" s="57" t="s">
        <v>71</v>
      </c>
      <c r="Y4" s="57" t="s">
        <v>72</v>
      </c>
      <c r="Z4" s="57" t="s">
        <v>73</v>
      </c>
      <c r="AA4" s="57"/>
      <c r="AB4" s="57" t="s">
        <v>74</v>
      </c>
      <c r="AC4" s="57" t="s">
        <v>75</v>
      </c>
      <c r="AD4" s="61">
        <v>11.1068127381163</v>
      </c>
      <c r="AE4" s="57">
        <v>1</v>
      </c>
      <c r="AF4" s="57">
        <v>90701838</v>
      </c>
      <c r="AG4" s="57" t="s">
        <v>76</v>
      </c>
      <c r="AH4" s="62">
        <v>147.5</v>
      </c>
      <c r="AI4" s="62">
        <f t="shared" ref="AI4:AI18" si="0">AH4*AE4</f>
        <v>147.5</v>
      </c>
      <c r="AJ4" s="57"/>
      <c r="AK4" s="57"/>
      <c r="AL4" s="57"/>
      <c r="AM4" s="62"/>
      <c r="AN4" s="62">
        <f t="shared" ref="AN4:AN18" si="1">AM4*AJ4</f>
        <v>0</v>
      </c>
      <c r="AO4" s="57"/>
      <c r="AP4" s="57"/>
      <c r="AQ4" s="57"/>
      <c r="AR4" s="61"/>
      <c r="AS4" s="62">
        <f t="shared" ref="AS4:AS18" si="2">AR4*AO4</f>
        <v>0</v>
      </c>
      <c r="AT4" s="57"/>
      <c r="AU4" s="57"/>
      <c r="AV4" s="57"/>
      <c r="AW4" s="62"/>
      <c r="AX4" s="62">
        <f t="shared" ref="AX4:AX18" si="3">AW4*AT4</f>
        <v>0</v>
      </c>
      <c r="AY4" s="57"/>
      <c r="AZ4" s="57"/>
      <c r="BA4" s="57"/>
      <c r="BB4" s="62"/>
      <c r="BC4" s="62">
        <f t="shared" ref="BC4:BC18" si="4">BB4*AY4</f>
        <v>0</v>
      </c>
      <c r="BD4" s="57"/>
      <c r="BE4" s="57"/>
      <c r="BF4" s="57"/>
      <c r="BG4" s="62"/>
      <c r="BH4" s="62">
        <f t="shared" ref="BH4:BH18" si="5">BG4*BD4</f>
        <v>0</v>
      </c>
      <c r="BI4" s="57"/>
      <c r="BJ4" s="57"/>
      <c r="BK4" s="57"/>
      <c r="BL4" s="62"/>
      <c r="BM4" s="62">
        <f t="shared" ref="BM4:BM18" si="6">BL4*BI4</f>
        <v>0</v>
      </c>
      <c r="BN4" s="57"/>
      <c r="BO4" s="57"/>
      <c r="BP4" s="57"/>
      <c r="BQ4" s="63"/>
      <c r="BR4" s="61">
        <f t="shared" ref="BR4:BR18" si="7">BQ4*BN4</f>
        <v>0</v>
      </c>
      <c r="BS4" s="61">
        <f t="shared" ref="BS4:BS18" si="8">BR4+BM4+BH4+BC4+AX4+AS4+AN4+AI4</f>
        <v>147.5</v>
      </c>
      <c r="BT4" s="57"/>
      <c r="BU4" s="57"/>
      <c r="BV4" s="57"/>
      <c r="BW4" s="57"/>
      <c r="BX4" s="61"/>
      <c r="BY4" s="61">
        <f t="shared" ref="BY4:BY18" si="9">BX4*BU4</f>
        <v>0</v>
      </c>
      <c r="BZ4" s="57"/>
      <c r="CA4" s="57"/>
      <c r="CB4" s="57"/>
      <c r="CC4" s="57"/>
      <c r="CD4" s="61"/>
      <c r="CE4" s="61">
        <f t="shared" ref="CE4:CE18" si="10">CA4*CD4</f>
        <v>0</v>
      </c>
      <c r="CF4" s="57"/>
      <c r="CG4" s="57"/>
      <c r="CH4" s="57"/>
      <c r="CI4" s="57"/>
      <c r="CJ4" s="61"/>
      <c r="CK4" s="61">
        <f t="shared" ref="CK4:CK18" si="11">CG4*CJ4</f>
        <v>0</v>
      </c>
      <c r="CL4" s="57"/>
      <c r="CM4" s="57"/>
      <c r="CN4" s="57"/>
      <c r="CO4" s="57"/>
      <c r="CP4" s="61"/>
      <c r="CQ4" s="61">
        <f t="shared" ref="CQ4:CQ18" si="12">CM4*CP4</f>
        <v>0</v>
      </c>
      <c r="CR4" s="57"/>
      <c r="CS4" s="57"/>
      <c r="CT4" s="57"/>
      <c r="CU4" s="57"/>
      <c r="CV4" s="63"/>
      <c r="CW4" s="64">
        <f t="shared" ref="CW4:CW18" si="13">CS4*CV4</f>
        <v>0</v>
      </c>
      <c r="CX4" s="64">
        <f t="shared" ref="CX4:CX18" si="14">CW4+CQ4+CK4+CE4+BY4</f>
        <v>0</v>
      </c>
      <c r="CY4" s="64">
        <f t="shared" ref="CY4:CY18" si="15">CX4+BS4+AD4</f>
        <v>158.6068127381163</v>
      </c>
      <c r="CZ4" s="65">
        <v>1.3</v>
      </c>
      <c r="DA4" s="57">
        <v>608.4</v>
      </c>
      <c r="DB4" s="61">
        <f t="shared" ref="DB4:DB18" si="16">$DB$2*DA4/1000*CZ4</f>
        <v>104.99984451930551</v>
      </c>
      <c r="DC4" s="61">
        <f t="shared" ref="DC4:DC18" si="17">(3/31.10354*CZ4*DA4)/1000</f>
        <v>7.6285850420884566E-2</v>
      </c>
      <c r="DD4" s="57"/>
      <c r="DE4" s="57"/>
      <c r="DF4" s="57"/>
      <c r="DG4" s="66">
        <v>0.105</v>
      </c>
      <c r="DH4" s="67"/>
      <c r="DI4" s="67"/>
      <c r="DJ4" s="68">
        <f t="shared" ref="DJ4:DJ18" si="18">DG4+DF4+DC4+DB4+CY4+DH4+DI4</f>
        <v>263.78794310784269</v>
      </c>
      <c r="DK4" s="57"/>
      <c r="DL4" s="57"/>
      <c r="DM4" s="57"/>
      <c r="DN4" s="59">
        <v>21005017</v>
      </c>
      <c r="DO4" s="59">
        <v>8</v>
      </c>
      <c r="DP4" s="59">
        <v>6</v>
      </c>
      <c r="DQ4" s="59">
        <v>0.5</v>
      </c>
      <c r="DR4" s="37" t="str">
        <f>D4&amp;AC4</f>
        <v>S.B2B12250SJ</v>
      </c>
      <c r="DS4" s="2">
        <v>7</v>
      </c>
      <c r="DT4" s="2" t="s">
        <v>77</v>
      </c>
    </row>
    <row r="5" spans="1:124" s="2" customFormat="1" ht="136" customHeight="1">
      <c r="A5" s="57">
        <v>89220622</v>
      </c>
      <c r="B5" s="57">
        <v>60151426</v>
      </c>
      <c r="C5" s="91" t="s">
        <v>138</v>
      </c>
      <c r="D5" s="78" t="s">
        <v>78</v>
      </c>
      <c r="E5" s="57" t="s">
        <v>79</v>
      </c>
      <c r="F5" s="58"/>
      <c r="G5" s="57" t="s">
        <v>63</v>
      </c>
      <c r="H5" s="57" t="s">
        <v>64</v>
      </c>
      <c r="I5" s="57" t="s">
        <v>80</v>
      </c>
      <c r="J5" s="57" t="s">
        <v>66</v>
      </c>
      <c r="K5" s="57" t="s">
        <v>67</v>
      </c>
      <c r="L5" s="57" t="s">
        <v>68</v>
      </c>
      <c r="M5" s="57">
        <v>0.25</v>
      </c>
      <c r="N5" s="57">
        <v>0.23799999999999999</v>
      </c>
      <c r="O5" s="57" t="s">
        <v>69</v>
      </c>
      <c r="P5" s="57" t="s">
        <v>70</v>
      </c>
      <c r="Q5" s="57"/>
      <c r="R5" s="57"/>
      <c r="S5" s="57"/>
      <c r="T5" s="57"/>
      <c r="U5" s="59">
        <v>52</v>
      </c>
      <c r="V5" s="59"/>
      <c r="W5" s="60"/>
      <c r="X5" s="57" t="s">
        <v>71</v>
      </c>
      <c r="Y5" s="57" t="s">
        <v>72</v>
      </c>
      <c r="Z5" s="57" t="s">
        <v>73</v>
      </c>
      <c r="AA5" s="57"/>
      <c r="AB5" s="57" t="s">
        <v>74</v>
      </c>
      <c r="AC5" s="57" t="s">
        <v>75</v>
      </c>
      <c r="AD5" s="61">
        <v>11.1068127381163</v>
      </c>
      <c r="AE5" s="57">
        <v>1</v>
      </c>
      <c r="AF5" s="57">
        <v>90701838</v>
      </c>
      <c r="AG5" s="57" t="s">
        <v>76</v>
      </c>
      <c r="AH5" s="62">
        <v>147.5</v>
      </c>
      <c r="AI5" s="62">
        <f t="shared" si="0"/>
        <v>147.5</v>
      </c>
      <c r="AJ5" s="57"/>
      <c r="AK5" s="57"/>
      <c r="AL5" s="57"/>
      <c r="AM5" s="62"/>
      <c r="AN5" s="62">
        <f t="shared" si="1"/>
        <v>0</v>
      </c>
      <c r="AO5" s="57"/>
      <c r="AP5" s="57"/>
      <c r="AQ5" s="57"/>
      <c r="AR5" s="61"/>
      <c r="AS5" s="62">
        <f t="shared" si="2"/>
        <v>0</v>
      </c>
      <c r="AT5" s="57"/>
      <c r="AU5" s="57"/>
      <c r="AV5" s="57"/>
      <c r="AW5" s="62"/>
      <c r="AX5" s="62">
        <f t="shared" si="3"/>
        <v>0</v>
      </c>
      <c r="AY5" s="57"/>
      <c r="AZ5" s="57"/>
      <c r="BA5" s="57"/>
      <c r="BB5" s="62"/>
      <c r="BC5" s="62">
        <f t="shared" si="4"/>
        <v>0</v>
      </c>
      <c r="BD5" s="57"/>
      <c r="BE5" s="57"/>
      <c r="BF5" s="57"/>
      <c r="BG5" s="62"/>
      <c r="BH5" s="62">
        <f t="shared" si="5"/>
        <v>0</v>
      </c>
      <c r="BI5" s="57"/>
      <c r="BJ5" s="57"/>
      <c r="BK5" s="57"/>
      <c r="BL5" s="62"/>
      <c r="BM5" s="62">
        <f t="shared" si="6"/>
        <v>0</v>
      </c>
      <c r="BN5" s="57"/>
      <c r="BO5" s="57"/>
      <c r="BP5" s="57"/>
      <c r="BQ5" s="63"/>
      <c r="BR5" s="61">
        <f t="shared" si="7"/>
        <v>0</v>
      </c>
      <c r="BS5" s="61">
        <f t="shared" si="8"/>
        <v>147.5</v>
      </c>
      <c r="BT5" s="57"/>
      <c r="BU5" s="57"/>
      <c r="BV5" s="57"/>
      <c r="BW5" s="57"/>
      <c r="BX5" s="61"/>
      <c r="BY5" s="61">
        <f t="shared" si="9"/>
        <v>0</v>
      </c>
      <c r="BZ5" s="57"/>
      <c r="CA5" s="57"/>
      <c r="CB5" s="57"/>
      <c r="CC5" s="57"/>
      <c r="CD5" s="61"/>
      <c r="CE5" s="61">
        <f t="shared" si="10"/>
        <v>0</v>
      </c>
      <c r="CF5" s="57"/>
      <c r="CG5" s="57"/>
      <c r="CH5" s="57"/>
      <c r="CI5" s="57"/>
      <c r="CJ5" s="61"/>
      <c r="CK5" s="61">
        <f t="shared" si="11"/>
        <v>0</v>
      </c>
      <c r="CL5" s="57"/>
      <c r="CM5" s="57"/>
      <c r="CN5" s="57"/>
      <c r="CO5" s="57"/>
      <c r="CP5" s="61"/>
      <c r="CQ5" s="61">
        <f t="shared" si="12"/>
        <v>0</v>
      </c>
      <c r="CR5" s="57"/>
      <c r="CS5" s="57"/>
      <c r="CT5" s="57"/>
      <c r="CU5" s="57"/>
      <c r="CV5" s="63"/>
      <c r="CW5" s="64">
        <f t="shared" si="13"/>
        <v>0</v>
      </c>
      <c r="CX5" s="64">
        <f t="shared" si="14"/>
        <v>0</v>
      </c>
      <c r="CY5" s="64">
        <f t="shared" si="15"/>
        <v>158.6068127381163</v>
      </c>
      <c r="CZ5" s="65">
        <v>1.35</v>
      </c>
      <c r="DA5" s="57">
        <v>608.4</v>
      </c>
      <c r="DB5" s="61">
        <f t="shared" si="16"/>
        <v>109.03830007774033</v>
      </c>
      <c r="DC5" s="61">
        <f t="shared" si="17"/>
        <v>7.9219921590918591E-2</v>
      </c>
      <c r="DD5" s="57"/>
      <c r="DE5" s="57"/>
      <c r="DF5" s="57"/>
      <c r="DG5" s="66">
        <v>0.105</v>
      </c>
      <c r="DH5" s="67"/>
      <c r="DI5" s="67"/>
      <c r="DJ5" s="68">
        <f t="shared" si="18"/>
        <v>267.82933273744754</v>
      </c>
      <c r="DK5" s="57"/>
      <c r="DL5" s="57"/>
      <c r="DM5" s="57"/>
      <c r="DN5" s="59">
        <v>21005017</v>
      </c>
      <c r="DO5" s="59">
        <v>8</v>
      </c>
      <c r="DP5" s="59">
        <v>6</v>
      </c>
      <c r="DQ5" s="59">
        <v>0.5</v>
      </c>
      <c r="DR5" s="37" t="str">
        <f>D5&amp;AC5</f>
        <v>S.B2B12252SJ</v>
      </c>
      <c r="DS5" s="2">
        <v>8</v>
      </c>
      <c r="DT5" s="2" t="s">
        <v>77</v>
      </c>
    </row>
    <row r="6" spans="1:124" s="2" customFormat="1" ht="136" customHeight="1">
      <c r="A6" s="57">
        <v>89220463</v>
      </c>
      <c r="B6" s="57">
        <v>60151426</v>
      </c>
      <c r="C6" s="91" t="s">
        <v>138</v>
      </c>
      <c r="D6" s="78" t="s">
        <v>81</v>
      </c>
      <c r="E6" s="57" t="s">
        <v>82</v>
      </c>
      <c r="F6" s="58"/>
      <c r="G6" s="57" t="s">
        <v>63</v>
      </c>
      <c r="H6" s="57" t="s">
        <v>64</v>
      </c>
      <c r="I6" s="57" t="s">
        <v>83</v>
      </c>
      <c r="J6" s="57" t="s">
        <v>66</v>
      </c>
      <c r="K6" s="57" t="s">
        <v>67</v>
      </c>
      <c r="L6" s="57" t="s">
        <v>68</v>
      </c>
      <c r="M6" s="57">
        <v>0.25</v>
      </c>
      <c r="N6" s="57">
        <v>0.23799999999999999</v>
      </c>
      <c r="O6" s="57" t="s">
        <v>69</v>
      </c>
      <c r="P6" s="57" t="s">
        <v>70</v>
      </c>
      <c r="Q6" s="57"/>
      <c r="R6" s="57"/>
      <c r="S6" s="57"/>
      <c r="T6" s="57"/>
      <c r="U6" s="59">
        <v>54</v>
      </c>
      <c r="V6" s="59"/>
      <c r="W6" s="60"/>
      <c r="X6" s="57" t="s">
        <v>71</v>
      </c>
      <c r="Y6" s="57" t="s">
        <v>72</v>
      </c>
      <c r="Z6" s="57" t="s">
        <v>73</v>
      </c>
      <c r="AA6" s="57"/>
      <c r="AB6" s="57" t="s">
        <v>74</v>
      </c>
      <c r="AC6" s="57" t="s">
        <v>75</v>
      </c>
      <c r="AD6" s="61">
        <v>11.1068127381163</v>
      </c>
      <c r="AE6" s="57">
        <v>1</v>
      </c>
      <c r="AF6" s="57">
        <v>90701838</v>
      </c>
      <c r="AG6" s="57" t="s">
        <v>76</v>
      </c>
      <c r="AH6" s="62">
        <v>147.5</v>
      </c>
      <c r="AI6" s="62">
        <f t="shared" si="0"/>
        <v>147.5</v>
      </c>
      <c r="AJ6" s="57"/>
      <c r="AK6" s="57"/>
      <c r="AL6" s="57"/>
      <c r="AM6" s="62"/>
      <c r="AN6" s="62">
        <f t="shared" si="1"/>
        <v>0</v>
      </c>
      <c r="AO6" s="57"/>
      <c r="AP6" s="57"/>
      <c r="AQ6" s="57"/>
      <c r="AR6" s="61"/>
      <c r="AS6" s="62">
        <f t="shared" si="2"/>
        <v>0</v>
      </c>
      <c r="AT6" s="57"/>
      <c r="AU6" s="57"/>
      <c r="AV6" s="57"/>
      <c r="AW6" s="62"/>
      <c r="AX6" s="62">
        <f t="shared" si="3"/>
        <v>0</v>
      </c>
      <c r="AY6" s="57"/>
      <c r="AZ6" s="57"/>
      <c r="BA6" s="57"/>
      <c r="BB6" s="62"/>
      <c r="BC6" s="62">
        <f t="shared" si="4"/>
        <v>0</v>
      </c>
      <c r="BD6" s="57"/>
      <c r="BE6" s="57"/>
      <c r="BF6" s="57"/>
      <c r="BG6" s="62"/>
      <c r="BH6" s="62">
        <f t="shared" si="5"/>
        <v>0</v>
      </c>
      <c r="BI6" s="57"/>
      <c r="BJ6" s="57"/>
      <c r="BK6" s="57"/>
      <c r="BL6" s="62"/>
      <c r="BM6" s="62">
        <f t="shared" si="6"/>
        <v>0</v>
      </c>
      <c r="BN6" s="57"/>
      <c r="BO6" s="57"/>
      <c r="BP6" s="57"/>
      <c r="BQ6" s="63"/>
      <c r="BR6" s="61">
        <f t="shared" si="7"/>
        <v>0</v>
      </c>
      <c r="BS6" s="61">
        <f t="shared" si="8"/>
        <v>147.5</v>
      </c>
      <c r="BT6" s="57"/>
      <c r="BU6" s="57"/>
      <c r="BV6" s="57"/>
      <c r="BW6" s="57"/>
      <c r="BX6" s="61"/>
      <c r="BY6" s="61">
        <f t="shared" si="9"/>
        <v>0</v>
      </c>
      <c r="BZ6" s="57"/>
      <c r="CA6" s="57"/>
      <c r="CB6" s="57"/>
      <c r="CC6" s="57"/>
      <c r="CD6" s="61"/>
      <c r="CE6" s="61">
        <f t="shared" si="10"/>
        <v>0</v>
      </c>
      <c r="CF6" s="57"/>
      <c r="CG6" s="57"/>
      <c r="CH6" s="57"/>
      <c r="CI6" s="57"/>
      <c r="CJ6" s="61"/>
      <c r="CK6" s="61">
        <f t="shared" si="11"/>
        <v>0</v>
      </c>
      <c r="CL6" s="57"/>
      <c r="CM6" s="57"/>
      <c r="CN6" s="57"/>
      <c r="CO6" s="57"/>
      <c r="CP6" s="61"/>
      <c r="CQ6" s="61">
        <f t="shared" si="12"/>
        <v>0</v>
      </c>
      <c r="CR6" s="57"/>
      <c r="CS6" s="57"/>
      <c r="CT6" s="57"/>
      <c r="CU6" s="57"/>
      <c r="CV6" s="63"/>
      <c r="CW6" s="64">
        <f t="shared" si="13"/>
        <v>0</v>
      </c>
      <c r="CX6" s="64">
        <f t="shared" si="14"/>
        <v>0</v>
      </c>
      <c r="CY6" s="64">
        <f t="shared" si="15"/>
        <v>158.6068127381163</v>
      </c>
      <c r="CZ6" s="65">
        <v>1.4</v>
      </c>
      <c r="DA6" s="57">
        <v>608.4</v>
      </c>
      <c r="DB6" s="61">
        <f t="shared" si="16"/>
        <v>113.07675563617515</v>
      </c>
      <c r="DC6" s="61">
        <f t="shared" si="17"/>
        <v>8.2153992760952602E-2</v>
      </c>
      <c r="DD6" s="57"/>
      <c r="DE6" s="57"/>
      <c r="DF6" s="57"/>
      <c r="DG6" s="66">
        <v>0.105</v>
      </c>
      <c r="DH6" s="67"/>
      <c r="DI6" s="67"/>
      <c r="DJ6" s="68">
        <f t="shared" si="18"/>
        <v>271.87072236705239</v>
      </c>
      <c r="DK6" s="57"/>
      <c r="DL6" s="57"/>
      <c r="DM6" s="57"/>
      <c r="DN6" s="59">
        <v>21005017</v>
      </c>
      <c r="DO6" s="59">
        <v>8</v>
      </c>
      <c r="DP6" s="59">
        <v>6</v>
      </c>
      <c r="DQ6" s="59">
        <v>0.5</v>
      </c>
      <c r="DR6" s="37" t="str">
        <f>D6&amp;AC6</f>
        <v>S.B2B12254SJ</v>
      </c>
      <c r="DS6" s="2">
        <v>14</v>
      </c>
      <c r="DT6" s="2" t="s">
        <v>77</v>
      </c>
    </row>
    <row r="7" spans="1:124" s="2" customFormat="1" ht="136" customHeight="1">
      <c r="A7" s="57">
        <v>89220627</v>
      </c>
      <c r="B7" s="57">
        <v>60151427</v>
      </c>
      <c r="C7" s="91" t="s">
        <v>138</v>
      </c>
      <c r="D7" s="78" t="s">
        <v>84</v>
      </c>
      <c r="E7" s="57" t="s">
        <v>85</v>
      </c>
      <c r="F7" s="58"/>
      <c r="G7" s="57" t="s">
        <v>63</v>
      </c>
      <c r="H7" s="57" t="s">
        <v>64</v>
      </c>
      <c r="I7" s="57" t="s">
        <v>86</v>
      </c>
      <c r="J7" s="57" t="s">
        <v>66</v>
      </c>
      <c r="K7" s="57" t="s">
        <v>67</v>
      </c>
      <c r="L7" s="57" t="s">
        <v>68</v>
      </c>
      <c r="M7" s="57">
        <v>0.25</v>
      </c>
      <c r="N7" s="57">
        <v>0.23799999999999999</v>
      </c>
      <c r="O7" s="57" t="s">
        <v>69</v>
      </c>
      <c r="P7" s="57" t="s">
        <v>70</v>
      </c>
      <c r="Q7" s="57"/>
      <c r="R7" s="57"/>
      <c r="S7" s="57"/>
      <c r="T7" s="57"/>
      <c r="U7" s="59">
        <v>50</v>
      </c>
      <c r="V7" s="59"/>
      <c r="W7" s="60"/>
      <c r="X7" s="57" t="s">
        <v>87</v>
      </c>
      <c r="Y7" s="57"/>
      <c r="Z7" s="57"/>
      <c r="AA7" s="57" t="s">
        <v>88</v>
      </c>
      <c r="AB7" s="57" t="s">
        <v>74</v>
      </c>
      <c r="AC7" s="57" t="s">
        <v>75</v>
      </c>
      <c r="AD7" s="61">
        <v>9.1068127381162807</v>
      </c>
      <c r="AE7" s="57">
        <v>1</v>
      </c>
      <c r="AF7" s="57">
        <v>90701838</v>
      </c>
      <c r="AG7" s="57" t="s">
        <v>76</v>
      </c>
      <c r="AH7" s="62">
        <v>147.5</v>
      </c>
      <c r="AI7" s="62">
        <f t="shared" si="0"/>
        <v>147.5</v>
      </c>
      <c r="AJ7" s="57"/>
      <c r="AK7" s="57"/>
      <c r="AL7" s="57"/>
      <c r="AM7" s="62"/>
      <c r="AN7" s="62">
        <f t="shared" si="1"/>
        <v>0</v>
      </c>
      <c r="AO7" s="57"/>
      <c r="AP7" s="57"/>
      <c r="AQ7" s="57"/>
      <c r="AR7" s="61"/>
      <c r="AS7" s="62">
        <f t="shared" si="2"/>
        <v>0</v>
      </c>
      <c r="AT7" s="57"/>
      <c r="AU7" s="57"/>
      <c r="AV7" s="57"/>
      <c r="AW7" s="62"/>
      <c r="AX7" s="62">
        <f t="shared" si="3"/>
        <v>0</v>
      </c>
      <c r="AY7" s="57"/>
      <c r="AZ7" s="57"/>
      <c r="BA7" s="57"/>
      <c r="BB7" s="62"/>
      <c r="BC7" s="62">
        <f t="shared" si="4"/>
        <v>0</v>
      </c>
      <c r="BD7" s="57"/>
      <c r="BE7" s="57"/>
      <c r="BF7" s="57"/>
      <c r="BG7" s="62"/>
      <c r="BH7" s="62">
        <f t="shared" si="5"/>
        <v>0</v>
      </c>
      <c r="BI7" s="57"/>
      <c r="BJ7" s="57"/>
      <c r="BK7" s="57"/>
      <c r="BL7" s="62"/>
      <c r="BM7" s="62">
        <f t="shared" si="6"/>
        <v>0</v>
      </c>
      <c r="BN7" s="57"/>
      <c r="BO7" s="57"/>
      <c r="BP7" s="57"/>
      <c r="BQ7" s="63"/>
      <c r="BR7" s="61">
        <f t="shared" si="7"/>
        <v>0</v>
      </c>
      <c r="BS7" s="61">
        <f t="shared" si="8"/>
        <v>147.5</v>
      </c>
      <c r="BT7" s="57"/>
      <c r="BU7" s="57"/>
      <c r="BV7" s="57"/>
      <c r="BW7" s="57"/>
      <c r="BX7" s="61"/>
      <c r="BY7" s="61">
        <f t="shared" si="9"/>
        <v>0</v>
      </c>
      <c r="BZ7" s="57"/>
      <c r="CA7" s="57"/>
      <c r="CB7" s="57"/>
      <c r="CC7" s="57"/>
      <c r="CD7" s="61"/>
      <c r="CE7" s="61">
        <f t="shared" si="10"/>
        <v>0</v>
      </c>
      <c r="CF7" s="57"/>
      <c r="CG7" s="57"/>
      <c r="CH7" s="57"/>
      <c r="CI7" s="57"/>
      <c r="CJ7" s="61"/>
      <c r="CK7" s="61">
        <f t="shared" si="11"/>
        <v>0</v>
      </c>
      <c r="CL7" s="57"/>
      <c r="CM7" s="57"/>
      <c r="CN7" s="57"/>
      <c r="CO7" s="57"/>
      <c r="CP7" s="61"/>
      <c r="CQ7" s="61">
        <f t="shared" si="12"/>
        <v>0</v>
      </c>
      <c r="CR7" s="57"/>
      <c r="CS7" s="57"/>
      <c r="CT7" s="57"/>
      <c r="CU7" s="57"/>
      <c r="CV7" s="63"/>
      <c r="CW7" s="64">
        <f t="shared" si="13"/>
        <v>0</v>
      </c>
      <c r="CX7" s="64">
        <f t="shared" si="14"/>
        <v>0</v>
      </c>
      <c r="CY7" s="64">
        <f t="shared" si="15"/>
        <v>156.60681273811628</v>
      </c>
      <c r="CZ7" s="65">
        <v>1.3</v>
      </c>
      <c r="DA7" s="57">
        <v>608.4</v>
      </c>
      <c r="DB7" s="61">
        <f t="shared" si="16"/>
        <v>104.99984451930551</v>
      </c>
      <c r="DC7" s="61">
        <f t="shared" si="17"/>
        <v>7.6285850420884566E-2</v>
      </c>
      <c r="DD7" s="57"/>
      <c r="DE7" s="57"/>
      <c r="DF7" s="57"/>
      <c r="DG7" s="66">
        <v>0.105</v>
      </c>
      <c r="DH7" s="67"/>
      <c r="DI7" s="67"/>
      <c r="DJ7" s="68">
        <f t="shared" si="18"/>
        <v>261.78794310784269</v>
      </c>
      <c r="DK7" s="57"/>
      <c r="DL7" s="57"/>
      <c r="DM7" s="57"/>
      <c r="DN7" s="59">
        <v>21005017</v>
      </c>
      <c r="DO7" s="59">
        <v>8</v>
      </c>
      <c r="DP7" s="59">
        <v>6</v>
      </c>
      <c r="DQ7" s="59">
        <v>0.5</v>
      </c>
      <c r="DR7" s="37" t="str">
        <f>D7&amp;AC7</f>
        <v>S.B1B15850SJ</v>
      </c>
      <c r="DS7" s="2">
        <v>11</v>
      </c>
      <c r="DT7" s="2" t="s">
        <v>77</v>
      </c>
    </row>
    <row r="8" spans="1:124" s="2" customFormat="1" ht="136" customHeight="1">
      <c r="A8" s="57">
        <v>89220601</v>
      </c>
      <c r="B8" s="57">
        <v>60151427</v>
      </c>
      <c r="C8" s="91" t="s">
        <v>138</v>
      </c>
      <c r="D8" s="78" t="s">
        <v>89</v>
      </c>
      <c r="E8" s="57" t="s">
        <v>90</v>
      </c>
      <c r="F8" s="58"/>
      <c r="G8" s="57" t="s">
        <v>63</v>
      </c>
      <c r="H8" s="57" t="s">
        <v>64</v>
      </c>
      <c r="I8" s="57" t="s">
        <v>91</v>
      </c>
      <c r="J8" s="57" t="s">
        <v>66</v>
      </c>
      <c r="K8" s="57" t="s">
        <v>67</v>
      </c>
      <c r="L8" s="57" t="s">
        <v>68</v>
      </c>
      <c r="M8" s="57">
        <v>0.25</v>
      </c>
      <c r="N8" s="57">
        <v>0.23799999999999999</v>
      </c>
      <c r="O8" s="57" t="s">
        <v>69</v>
      </c>
      <c r="P8" s="57" t="s">
        <v>70</v>
      </c>
      <c r="Q8" s="57"/>
      <c r="R8" s="57"/>
      <c r="S8" s="57"/>
      <c r="T8" s="57"/>
      <c r="U8" s="59">
        <v>52</v>
      </c>
      <c r="V8" s="59"/>
      <c r="W8" s="60"/>
      <c r="X8" s="57" t="s">
        <v>87</v>
      </c>
      <c r="Y8" s="57"/>
      <c r="Z8" s="57"/>
      <c r="AA8" s="57" t="s">
        <v>88</v>
      </c>
      <c r="AB8" s="57" t="s">
        <v>74</v>
      </c>
      <c r="AC8" s="57" t="s">
        <v>75</v>
      </c>
      <c r="AD8" s="61">
        <v>9.1068127381162807</v>
      </c>
      <c r="AE8" s="57">
        <v>1</v>
      </c>
      <c r="AF8" s="57">
        <v>90701838</v>
      </c>
      <c r="AG8" s="57" t="s">
        <v>76</v>
      </c>
      <c r="AH8" s="62">
        <v>147.5</v>
      </c>
      <c r="AI8" s="62">
        <f t="shared" si="0"/>
        <v>147.5</v>
      </c>
      <c r="AJ8" s="57"/>
      <c r="AK8" s="57"/>
      <c r="AL8" s="57"/>
      <c r="AM8" s="62"/>
      <c r="AN8" s="62">
        <f t="shared" si="1"/>
        <v>0</v>
      </c>
      <c r="AO8" s="57"/>
      <c r="AP8" s="57"/>
      <c r="AQ8" s="57"/>
      <c r="AR8" s="61"/>
      <c r="AS8" s="62">
        <f t="shared" si="2"/>
        <v>0</v>
      </c>
      <c r="AT8" s="57"/>
      <c r="AU8" s="57"/>
      <c r="AV8" s="57"/>
      <c r="AW8" s="62"/>
      <c r="AX8" s="62">
        <f t="shared" si="3"/>
        <v>0</v>
      </c>
      <c r="AY8" s="57"/>
      <c r="AZ8" s="57"/>
      <c r="BA8" s="57"/>
      <c r="BB8" s="62"/>
      <c r="BC8" s="62">
        <f t="shared" si="4"/>
        <v>0</v>
      </c>
      <c r="BD8" s="57"/>
      <c r="BE8" s="57"/>
      <c r="BF8" s="57"/>
      <c r="BG8" s="62"/>
      <c r="BH8" s="62">
        <f t="shared" si="5"/>
        <v>0</v>
      </c>
      <c r="BI8" s="57"/>
      <c r="BJ8" s="57"/>
      <c r="BK8" s="57"/>
      <c r="BL8" s="62"/>
      <c r="BM8" s="62">
        <f t="shared" si="6"/>
        <v>0</v>
      </c>
      <c r="BN8" s="57"/>
      <c r="BO8" s="57"/>
      <c r="BP8" s="57"/>
      <c r="BQ8" s="63"/>
      <c r="BR8" s="61">
        <f t="shared" si="7"/>
        <v>0</v>
      </c>
      <c r="BS8" s="61">
        <f t="shared" si="8"/>
        <v>147.5</v>
      </c>
      <c r="BT8" s="57"/>
      <c r="BU8" s="57"/>
      <c r="BV8" s="57"/>
      <c r="BW8" s="57"/>
      <c r="BX8" s="61"/>
      <c r="BY8" s="61">
        <f t="shared" si="9"/>
        <v>0</v>
      </c>
      <c r="BZ8" s="57"/>
      <c r="CA8" s="57"/>
      <c r="CB8" s="57"/>
      <c r="CC8" s="57"/>
      <c r="CD8" s="61"/>
      <c r="CE8" s="61">
        <f t="shared" si="10"/>
        <v>0</v>
      </c>
      <c r="CF8" s="57"/>
      <c r="CG8" s="57"/>
      <c r="CH8" s="57"/>
      <c r="CI8" s="57"/>
      <c r="CJ8" s="61"/>
      <c r="CK8" s="61">
        <f t="shared" si="11"/>
        <v>0</v>
      </c>
      <c r="CL8" s="57"/>
      <c r="CM8" s="57"/>
      <c r="CN8" s="57"/>
      <c r="CO8" s="57"/>
      <c r="CP8" s="61"/>
      <c r="CQ8" s="61">
        <f t="shared" si="12"/>
        <v>0</v>
      </c>
      <c r="CR8" s="57"/>
      <c r="CS8" s="57"/>
      <c r="CT8" s="57"/>
      <c r="CU8" s="57"/>
      <c r="CV8" s="63"/>
      <c r="CW8" s="64">
        <f t="shared" si="13"/>
        <v>0</v>
      </c>
      <c r="CX8" s="64">
        <f t="shared" si="14"/>
        <v>0</v>
      </c>
      <c r="CY8" s="64">
        <f t="shared" si="15"/>
        <v>156.60681273811628</v>
      </c>
      <c r="CZ8" s="65">
        <v>1.35</v>
      </c>
      <c r="DA8" s="57">
        <v>608.4</v>
      </c>
      <c r="DB8" s="61">
        <f t="shared" si="16"/>
        <v>109.03830007774033</v>
      </c>
      <c r="DC8" s="61">
        <f t="shared" si="17"/>
        <v>7.9219921590918591E-2</v>
      </c>
      <c r="DD8" s="57"/>
      <c r="DE8" s="57"/>
      <c r="DF8" s="57"/>
      <c r="DG8" s="66">
        <v>0.105</v>
      </c>
      <c r="DH8" s="67"/>
      <c r="DI8" s="67"/>
      <c r="DJ8" s="68">
        <f t="shared" si="18"/>
        <v>265.82933273744754</v>
      </c>
      <c r="DK8" s="57"/>
      <c r="DL8" s="57"/>
      <c r="DM8" s="57"/>
      <c r="DN8" s="59">
        <v>21005017</v>
      </c>
      <c r="DO8" s="59">
        <v>8</v>
      </c>
      <c r="DP8" s="59">
        <v>6</v>
      </c>
      <c r="DQ8" s="59">
        <v>0.5</v>
      </c>
      <c r="DR8" s="37" t="str">
        <f>D8&amp;AC8</f>
        <v>S.B1B15852SJ</v>
      </c>
      <c r="DS8" s="2">
        <v>25</v>
      </c>
      <c r="DT8" s="2" t="s">
        <v>77</v>
      </c>
    </row>
    <row r="9" spans="1:124" s="2" customFormat="1" ht="136" customHeight="1">
      <c r="A9" s="57">
        <v>89220461</v>
      </c>
      <c r="B9" s="57">
        <v>60151427</v>
      </c>
      <c r="C9" s="91" t="s">
        <v>138</v>
      </c>
      <c r="D9" s="78" t="s">
        <v>92</v>
      </c>
      <c r="E9" s="57" t="s">
        <v>93</v>
      </c>
      <c r="F9" s="58"/>
      <c r="G9" s="57" t="s">
        <v>63</v>
      </c>
      <c r="H9" s="57" t="s">
        <v>64</v>
      </c>
      <c r="I9" s="57" t="s">
        <v>94</v>
      </c>
      <c r="J9" s="57" t="s">
        <v>66</v>
      </c>
      <c r="K9" s="57" t="s">
        <v>67</v>
      </c>
      <c r="L9" s="57" t="s">
        <v>68</v>
      </c>
      <c r="M9" s="57">
        <v>0.25</v>
      </c>
      <c r="N9" s="57">
        <v>0.23799999999999999</v>
      </c>
      <c r="O9" s="57" t="s">
        <v>69</v>
      </c>
      <c r="P9" s="57" t="s">
        <v>70</v>
      </c>
      <c r="Q9" s="57"/>
      <c r="R9" s="57"/>
      <c r="S9" s="57"/>
      <c r="T9" s="57"/>
      <c r="U9" s="59">
        <v>54</v>
      </c>
      <c r="V9" s="59"/>
      <c r="W9" s="60"/>
      <c r="X9" s="57" t="s">
        <v>87</v>
      </c>
      <c r="Y9" s="57"/>
      <c r="Z9" s="57"/>
      <c r="AA9" s="57" t="s">
        <v>88</v>
      </c>
      <c r="AB9" s="57" t="s">
        <v>74</v>
      </c>
      <c r="AC9" s="57" t="s">
        <v>75</v>
      </c>
      <c r="AD9" s="61">
        <v>9.1068127381162807</v>
      </c>
      <c r="AE9" s="57">
        <v>1</v>
      </c>
      <c r="AF9" s="57">
        <v>90701838</v>
      </c>
      <c r="AG9" s="57" t="s">
        <v>76</v>
      </c>
      <c r="AH9" s="62">
        <v>147.5</v>
      </c>
      <c r="AI9" s="62">
        <f t="shared" si="0"/>
        <v>147.5</v>
      </c>
      <c r="AJ9" s="57"/>
      <c r="AK9" s="57"/>
      <c r="AL9" s="57"/>
      <c r="AM9" s="62"/>
      <c r="AN9" s="62">
        <f t="shared" si="1"/>
        <v>0</v>
      </c>
      <c r="AO9" s="57"/>
      <c r="AP9" s="57"/>
      <c r="AQ9" s="57"/>
      <c r="AR9" s="61"/>
      <c r="AS9" s="62">
        <f t="shared" si="2"/>
        <v>0</v>
      </c>
      <c r="AT9" s="57"/>
      <c r="AU9" s="57"/>
      <c r="AV9" s="57"/>
      <c r="AW9" s="62"/>
      <c r="AX9" s="62">
        <f t="shared" si="3"/>
        <v>0</v>
      </c>
      <c r="AY9" s="57"/>
      <c r="AZ9" s="57"/>
      <c r="BA9" s="57"/>
      <c r="BB9" s="62"/>
      <c r="BC9" s="62">
        <f t="shared" si="4"/>
        <v>0</v>
      </c>
      <c r="BD9" s="57"/>
      <c r="BE9" s="57"/>
      <c r="BF9" s="57"/>
      <c r="BG9" s="62"/>
      <c r="BH9" s="62">
        <f t="shared" si="5"/>
        <v>0</v>
      </c>
      <c r="BI9" s="57"/>
      <c r="BJ9" s="57"/>
      <c r="BK9" s="57"/>
      <c r="BL9" s="62"/>
      <c r="BM9" s="62">
        <f t="shared" si="6"/>
        <v>0</v>
      </c>
      <c r="BN9" s="57"/>
      <c r="BO9" s="57"/>
      <c r="BP9" s="57"/>
      <c r="BQ9" s="63"/>
      <c r="BR9" s="61">
        <f t="shared" si="7"/>
        <v>0</v>
      </c>
      <c r="BS9" s="61">
        <f t="shared" si="8"/>
        <v>147.5</v>
      </c>
      <c r="BT9" s="57"/>
      <c r="BU9" s="57"/>
      <c r="BV9" s="57"/>
      <c r="BW9" s="57"/>
      <c r="BX9" s="61"/>
      <c r="BY9" s="61">
        <f t="shared" si="9"/>
        <v>0</v>
      </c>
      <c r="BZ9" s="57"/>
      <c r="CA9" s="57"/>
      <c r="CB9" s="57"/>
      <c r="CC9" s="57"/>
      <c r="CD9" s="61"/>
      <c r="CE9" s="61">
        <f t="shared" si="10"/>
        <v>0</v>
      </c>
      <c r="CF9" s="57"/>
      <c r="CG9" s="57"/>
      <c r="CH9" s="57"/>
      <c r="CI9" s="57"/>
      <c r="CJ9" s="61"/>
      <c r="CK9" s="61">
        <f t="shared" si="11"/>
        <v>0</v>
      </c>
      <c r="CL9" s="57"/>
      <c r="CM9" s="57"/>
      <c r="CN9" s="57"/>
      <c r="CO9" s="57"/>
      <c r="CP9" s="61"/>
      <c r="CQ9" s="61">
        <f t="shared" si="12"/>
        <v>0</v>
      </c>
      <c r="CR9" s="57"/>
      <c r="CS9" s="57"/>
      <c r="CT9" s="57"/>
      <c r="CU9" s="57"/>
      <c r="CV9" s="63"/>
      <c r="CW9" s="64">
        <f t="shared" si="13"/>
        <v>0</v>
      </c>
      <c r="CX9" s="64">
        <f t="shared" si="14"/>
        <v>0</v>
      </c>
      <c r="CY9" s="64">
        <f t="shared" si="15"/>
        <v>156.60681273811628</v>
      </c>
      <c r="CZ9" s="65">
        <v>1.4</v>
      </c>
      <c r="DA9" s="57">
        <v>608.4</v>
      </c>
      <c r="DB9" s="61">
        <f t="shared" si="16"/>
        <v>113.07675563617515</v>
      </c>
      <c r="DC9" s="61">
        <f t="shared" si="17"/>
        <v>8.2153992760952602E-2</v>
      </c>
      <c r="DD9" s="57"/>
      <c r="DE9" s="57"/>
      <c r="DF9" s="57"/>
      <c r="DG9" s="66">
        <v>0.105</v>
      </c>
      <c r="DH9" s="67"/>
      <c r="DI9" s="67"/>
      <c r="DJ9" s="68">
        <f t="shared" si="18"/>
        <v>269.87072236705239</v>
      </c>
      <c r="DK9" s="57"/>
      <c r="DL9" s="57"/>
      <c r="DM9" s="57"/>
      <c r="DN9" s="59">
        <v>21005017</v>
      </c>
      <c r="DO9" s="59">
        <v>8</v>
      </c>
      <c r="DP9" s="59">
        <v>6</v>
      </c>
      <c r="DQ9" s="59">
        <v>0.5</v>
      </c>
      <c r="DR9" s="37" t="str">
        <f>D9&amp;AC9</f>
        <v>S.B1B15854SJ</v>
      </c>
      <c r="DS9" s="2">
        <v>26</v>
      </c>
      <c r="DT9" s="2" t="s">
        <v>77</v>
      </c>
    </row>
    <row r="10" spans="1:124" s="2" customFormat="1" ht="136" customHeight="1">
      <c r="A10" s="57">
        <v>89220599</v>
      </c>
      <c r="B10" s="57">
        <v>60151429</v>
      </c>
      <c r="C10" s="91"/>
      <c r="D10" s="78" t="s">
        <v>95</v>
      </c>
      <c r="E10" s="57" t="s">
        <v>96</v>
      </c>
      <c r="F10" s="58"/>
      <c r="G10" s="57" t="s">
        <v>63</v>
      </c>
      <c r="H10" s="57" t="s">
        <v>64</v>
      </c>
      <c r="I10" s="57" t="s">
        <v>97</v>
      </c>
      <c r="J10" s="57" t="s">
        <v>66</v>
      </c>
      <c r="K10" s="57" t="s">
        <v>67</v>
      </c>
      <c r="L10" s="57" t="s">
        <v>68</v>
      </c>
      <c r="M10" s="57">
        <v>0.5</v>
      </c>
      <c r="N10" s="57">
        <v>0.5</v>
      </c>
      <c r="O10" s="57" t="s">
        <v>69</v>
      </c>
      <c r="P10" s="57" t="s">
        <v>70</v>
      </c>
      <c r="Q10" s="57"/>
      <c r="R10" s="57"/>
      <c r="S10" s="57"/>
      <c r="T10" s="57"/>
      <c r="U10" s="59">
        <v>52</v>
      </c>
      <c r="V10" s="59"/>
      <c r="W10" s="60"/>
      <c r="X10" s="57" t="s">
        <v>87</v>
      </c>
      <c r="Y10" s="57"/>
      <c r="Z10" s="57"/>
      <c r="AA10" s="57" t="s">
        <v>88</v>
      </c>
      <c r="AB10" s="57" t="s">
        <v>74</v>
      </c>
      <c r="AC10" s="57" t="s">
        <v>75</v>
      </c>
      <c r="AD10" s="61">
        <v>9.8223150127798995</v>
      </c>
      <c r="AE10" s="57">
        <v>1</v>
      </c>
      <c r="AF10" s="57">
        <v>90704183</v>
      </c>
      <c r="AG10" s="57" t="s">
        <v>98</v>
      </c>
      <c r="AH10" s="62">
        <v>442.5</v>
      </c>
      <c r="AI10" s="62">
        <f t="shared" si="0"/>
        <v>442.5</v>
      </c>
      <c r="AJ10" s="57"/>
      <c r="AK10" s="57"/>
      <c r="AL10" s="57"/>
      <c r="AM10" s="62"/>
      <c r="AN10" s="62">
        <f t="shared" si="1"/>
        <v>0</v>
      </c>
      <c r="AO10" s="57"/>
      <c r="AP10" s="57"/>
      <c r="AQ10" s="57"/>
      <c r="AR10" s="61"/>
      <c r="AS10" s="62">
        <f t="shared" si="2"/>
        <v>0</v>
      </c>
      <c r="AT10" s="57"/>
      <c r="AU10" s="57"/>
      <c r="AV10" s="57"/>
      <c r="AW10" s="62"/>
      <c r="AX10" s="62">
        <f t="shared" si="3"/>
        <v>0</v>
      </c>
      <c r="AY10" s="57"/>
      <c r="AZ10" s="57"/>
      <c r="BA10" s="57"/>
      <c r="BB10" s="62"/>
      <c r="BC10" s="62">
        <f t="shared" si="4"/>
        <v>0</v>
      </c>
      <c r="BD10" s="57"/>
      <c r="BE10" s="57"/>
      <c r="BF10" s="57"/>
      <c r="BG10" s="62"/>
      <c r="BH10" s="62">
        <f t="shared" si="5"/>
        <v>0</v>
      </c>
      <c r="BI10" s="57"/>
      <c r="BJ10" s="57"/>
      <c r="BK10" s="57"/>
      <c r="BL10" s="62"/>
      <c r="BM10" s="62">
        <f t="shared" si="6"/>
        <v>0</v>
      </c>
      <c r="BN10" s="57"/>
      <c r="BO10" s="57"/>
      <c r="BP10" s="57"/>
      <c r="BQ10" s="63"/>
      <c r="BR10" s="61">
        <f t="shared" si="7"/>
        <v>0</v>
      </c>
      <c r="BS10" s="61">
        <f t="shared" si="8"/>
        <v>442.5</v>
      </c>
      <c r="BT10" s="57"/>
      <c r="BU10" s="57"/>
      <c r="BV10" s="57"/>
      <c r="BW10" s="57"/>
      <c r="BX10" s="61"/>
      <c r="BY10" s="61">
        <f t="shared" si="9"/>
        <v>0</v>
      </c>
      <c r="BZ10" s="57"/>
      <c r="CA10" s="57"/>
      <c r="CB10" s="57"/>
      <c r="CC10" s="57"/>
      <c r="CD10" s="61"/>
      <c r="CE10" s="61">
        <f t="shared" si="10"/>
        <v>0</v>
      </c>
      <c r="CF10" s="57"/>
      <c r="CG10" s="57"/>
      <c r="CH10" s="57"/>
      <c r="CI10" s="57"/>
      <c r="CJ10" s="61"/>
      <c r="CK10" s="61">
        <f t="shared" si="11"/>
        <v>0</v>
      </c>
      <c r="CL10" s="57"/>
      <c r="CM10" s="57"/>
      <c r="CN10" s="57"/>
      <c r="CO10" s="57"/>
      <c r="CP10" s="61"/>
      <c r="CQ10" s="61">
        <f t="shared" si="12"/>
        <v>0</v>
      </c>
      <c r="CR10" s="57"/>
      <c r="CS10" s="57"/>
      <c r="CT10" s="57"/>
      <c r="CU10" s="57"/>
      <c r="CV10" s="63"/>
      <c r="CW10" s="64">
        <f t="shared" si="13"/>
        <v>0</v>
      </c>
      <c r="CX10" s="64">
        <f t="shared" si="14"/>
        <v>0</v>
      </c>
      <c r="CY10" s="64">
        <f t="shared" si="15"/>
        <v>452.32231501277988</v>
      </c>
      <c r="CZ10" s="65">
        <v>1.6</v>
      </c>
      <c r="DA10" s="57">
        <v>608.4</v>
      </c>
      <c r="DB10" s="61">
        <f t="shared" si="16"/>
        <v>129.23057786991447</v>
      </c>
      <c r="DC10" s="61">
        <f t="shared" si="17"/>
        <v>9.3890277441088715E-2</v>
      </c>
      <c r="DD10" s="57"/>
      <c r="DE10" s="57"/>
      <c r="DF10" s="57"/>
      <c r="DG10" s="66">
        <v>0.105</v>
      </c>
      <c r="DH10" s="67"/>
      <c r="DI10" s="67"/>
      <c r="DJ10" s="68">
        <f t="shared" si="18"/>
        <v>581.75178316013546</v>
      </c>
      <c r="DK10" s="57"/>
      <c r="DL10" s="57"/>
      <c r="DM10" s="57"/>
      <c r="DN10" s="59">
        <v>21005017</v>
      </c>
      <c r="DO10" s="59">
        <v>8</v>
      </c>
      <c r="DP10" s="59">
        <v>6</v>
      </c>
      <c r="DQ10" s="59">
        <v>0.5</v>
      </c>
      <c r="DR10" s="37" t="str">
        <f>D10&amp;AC10</f>
        <v>S.B1B15952SJ</v>
      </c>
      <c r="DS10" s="2">
        <v>4</v>
      </c>
      <c r="DT10" s="2" t="s">
        <v>77</v>
      </c>
    </row>
    <row r="11" spans="1:124" s="2" customFormat="1" ht="136" customHeight="1">
      <c r="A11" s="57">
        <v>89220471</v>
      </c>
      <c r="B11" s="57">
        <v>60151429</v>
      </c>
      <c r="C11" s="91"/>
      <c r="D11" s="78" t="s">
        <v>99</v>
      </c>
      <c r="E11" s="57" t="s">
        <v>100</v>
      </c>
      <c r="F11" s="58"/>
      <c r="G11" s="57" t="s">
        <v>63</v>
      </c>
      <c r="H11" s="57" t="s">
        <v>64</v>
      </c>
      <c r="I11" s="57" t="s">
        <v>101</v>
      </c>
      <c r="J11" s="57" t="s">
        <v>66</v>
      </c>
      <c r="K11" s="57" t="s">
        <v>67</v>
      </c>
      <c r="L11" s="57" t="s">
        <v>68</v>
      </c>
      <c r="M11" s="57">
        <v>0.5</v>
      </c>
      <c r="N11" s="57">
        <v>0.5</v>
      </c>
      <c r="O11" s="57" t="s">
        <v>69</v>
      </c>
      <c r="P11" s="57" t="s">
        <v>70</v>
      </c>
      <c r="Q11" s="57"/>
      <c r="R11" s="57"/>
      <c r="S11" s="57"/>
      <c r="T11" s="57"/>
      <c r="U11" s="59">
        <v>54</v>
      </c>
      <c r="V11" s="59"/>
      <c r="W11" s="60"/>
      <c r="X11" s="57" t="s">
        <v>87</v>
      </c>
      <c r="Y11" s="57"/>
      <c r="Z11" s="57"/>
      <c r="AA11" s="57" t="s">
        <v>88</v>
      </c>
      <c r="AB11" s="57" t="s">
        <v>74</v>
      </c>
      <c r="AC11" s="57" t="s">
        <v>75</v>
      </c>
      <c r="AD11" s="61">
        <v>9.8223150127798995</v>
      </c>
      <c r="AE11" s="57">
        <v>1</v>
      </c>
      <c r="AF11" s="57">
        <v>90704183</v>
      </c>
      <c r="AG11" s="57" t="s">
        <v>98</v>
      </c>
      <c r="AH11" s="62">
        <v>442.5</v>
      </c>
      <c r="AI11" s="62">
        <f t="shared" si="0"/>
        <v>442.5</v>
      </c>
      <c r="AJ11" s="57"/>
      <c r="AK11" s="57"/>
      <c r="AL11" s="57"/>
      <c r="AM11" s="62"/>
      <c r="AN11" s="62">
        <f t="shared" si="1"/>
        <v>0</v>
      </c>
      <c r="AO11" s="57"/>
      <c r="AP11" s="57"/>
      <c r="AQ11" s="57"/>
      <c r="AR11" s="61"/>
      <c r="AS11" s="62">
        <f t="shared" si="2"/>
        <v>0</v>
      </c>
      <c r="AT11" s="57"/>
      <c r="AU11" s="57"/>
      <c r="AV11" s="57"/>
      <c r="AW11" s="62"/>
      <c r="AX11" s="62">
        <f t="shared" si="3"/>
        <v>0</v>
      </c>
      <c r="AY11" s="57"/>
      <c r="AZ11" s="57"/>
      <c r="BA11" s="57"/>
      <c r="BB11" s="62"/>
      <c r="BC11" s="62">
        <f t="shared" si="4"/>
        <v>0</v>
      </c>
      <c r="BD11" s="57"/>
      <c r="BE11" s="57"/>
      <c r="BF11" s="57"/>
      <c r="BG11" s="62"/>
      <c r="BH11" s="62">
        <f t="shared" si="5"/>
        <v>0</v>
      </c>
      <c r="BI11" s="57"/>
      <c r="BJ11" s="57"/>
      <c r="BK11" s="57"/>
      <c r="BL11" s="62"/>
      <c r="BM11" s="62">
        <f t="shared" si="6"/>
        <v>0</v>
      </c>
      <c r="BN11" s="57"/>
      <c r="BO11" s="57"/>
      <c r="BP11" s="57"/>
      <c r="BQ11" s="63"/>
      <c r="BR11" s="61">
        <f t="shared" si="7"/>
        <v>0</v>
      </c>
      <c r="BS11" s="61">
        <f t="shared" si="8"/>
        <v>442.5</v>
      </c>
      <c r="BT11" s="57"/>
      <c r="BU11" s="57"/>
      <c r="BV11" s="57"/>
      <c r="BW11" s="57"/>
      <c r="BX11" s="61"/>
      <c r="BY11" s="61">
        <f t="shared" si="9"/>
        <v>0</v>
      </c>
      <c r="BZ11" s="57"/>
      <c r="CA11" s="57"/>
      <c r="CB11" s="57"/>
      <c r="CC11" s="57"/>
      <c r="CD11" s="61"/>
      <c r="CE11" s="61">
        <f t="shared" si="10"/>
        <v>0</v>
      </c>
      <c r="CF11" s="57"/>
      <c r="CG11" s="57"/>
      <c r="CH11" s="57"/>
      <c r="CI11" s="57"/>
      <c r="CJ11" s="61"/>
      <c r="CK11" s="61">
        <f t="shared" si="11"/>
        <v>0</v>
      </c>
      <c r="CL11" s="57"/>
      <c r="CM11" s="57"/>
      <c r="CN11" s="57"/>
      <c r="CO11" s="57"/>
      <c r="CP11" s="61"/>
      <c r="CQ11" s="61">
        <f t="shared" si="12"/>
        <v>0</v>
      </c>
      <c r="CR11" s="57"/>
      <c r="CS11" s="57"/>
      <c r="CT11" s="57"/>
      <c r="CU11" s="57"/>
      <c r="CV11" s="63"/>
      <c r="CW11" s="64">
        <f t="shared" si="13"/>
        <v>0</v>
      </c>
      <c r="CX11" s="64">
        <f t="shared" si="14"/>
        <v>0</v>
      </c>
      <c r="CY11" s="64">
        <f t="shared" si="15"/>
        <v>452.32231501277988</v>
      </c>
      <c r="CZ11" s="65">
        <v>1.65</v>
      </c>
      <c r="DA11" s="57">
        <v>608.4</v>
      </c>
      <c r="DB11" s="61">
        <f t="shared" si="16"/>
        <v>133.26903342834927</v>
      </c>
      <c r="DC11" s="61">
        <f t="shared" si="17"/>
        <v>9.6824348611122726E-2</v>
      </c>
      <c r="DD11" s="57"/>
      <c r="DE11" s="57"/>
      <c r="DF11" s="57"/>
      <c r="DG11" s="66">
        <v>0.105</v>
      </c>
      <c r="DH11" s="67"/>
      <c r="DI11" s="67"/>
      <c r="DJ11" s="68">
        <f t="shared" si="18"/>
        <v>585.79317278974031</v>
      </c>
      <c r="DK11" s="57"/>
      <c r="DL11" s="57"/>
      <c r="DM11" s="57"/>
      <c r="DN11" s="59">
        <v>21005017</v>
      </c>
      <c r="DO11" s="59">
        <v>8</v>
      </c>
      <c r="DP11" s="59">
        <v>6</v>
      </c>
      <c r="DQ11" s="59">
        <v>0.5</v>
      </c>
      <c r="DR11" s="37" t="str">
        <f>D11&amp;AC11</f>
        <v>S.B1B15954SJ</v>
      </c>
      <c r="DS11" s="2">
        <v>6</v>
      </c>
      <c r="DT11" s="2" t="s">
        <v>77</v>
      </c>
    </row>
    <row r="12" spans="1:124" s="2" customFormat="1" ht="136" customHeight="1">
      <c r="A12" s="57">
        <v>89221118</v>
      </c>
      <c r="B12" s="57"/>
      <c r="C12" s="91" t="s">
        <v>139</v>
      </c>
      <c r="D12" s="78" t="s">
        <v>102</v>
      </c>
      <c r="E12" s="57" t="s">
        <v>103</v>
      </c>
      <c r="F12" s="58"/>
      <c r="G12" s="57" t="s">
        <v>63</v>
      </c>
      <c r="H12" s="57" t="s">
        <v>64</v>
      </c>
      <c r="I12" s="57" t="s">
        <v>104</v>
      </c>
      <c r="J12" s="57" t="s">
        <v>66</v>
      </c>
      <c r="K12" s="57" t="s">
        <v>105</v>
      </c>
      <c r="L12" s="57" t="s">
        <v>68</v>
      </c>
      <c r="M12" s="57">
        <v>0.25</v>
      </c>
      <c r="N12" s="57">
        <v>0.23799999999999999</v>
      </c>
      <c r="O12" s="57" t="s">
        <v>69</v>
      </c>
      <c r="P12" s="57" t="s">
        <v>70</v>
      </c>
      <c r="Q12" s="57"/>
      <c r="R12" s="57"/>
      <c r="S12" s="57"/>
      <c r="T12" s="57"/>
      <c r="U12" s="59" t="s">
        <v>106</v>
      </c>
      <c r="V12" s="59" t="s">
        <v>107</v>
      </c>
      <c r="W12" s="60" t="s">
        <v>108</v>
      </c>
      <c r="X12" s="57" t="s">
        <v>87</v>
      </c>
      <c r="Y12" s="57"/>
      <c r="Z12" s="57"/>
      <c r="AA12" s="57" t="s">
        <v>88</v>
      </c>
      <c r="AB12" s="57" t="s">
        <v>74</v>
      </c>
      <c r="AC12" s="57" t="s">
        <v>75</v>
      </c>
      <c r="AD12" s="61">
        <v>21.05</v>
      </c>
      <c r="AE12" s="57">
        <v>1</v>
      </c>
      <c r="AF12" s="57">
        <v>90701838</v>
      </c>
      <c r="AG12" s="57" t="s">
        <v>76</v>
      </c>
      <c r="AH12" s="62">
        <v>147.5</v>
      </c>
      <c r="AI12" s="62">
        <f t="shared" si="0"/>
        <v>147.5</v>
      </c>
      <c r="AJ12" s="57"/>
      <c r="AK12" s="57"/>
      <c r="AL12" s="57"/>
      <c r="AM12" s="62"/>
      <c r="AN12" s="62">
        <f t="shared" si="1"/>
        <v>0</v>
      </c>
      <c r="AO12" s="57"/>
      <c r="AP12" s="57"/>
      <c r="AQ12" s="57"/>
      <c r="AR12" s="61"/>
      <c r="AS12" s="62">
        <f t="shared" si="2"/>
        <v>0</v>
      </c>
      <c r="AT12" s="57"/>
      <c r="AU12" s="57"/>
      <c r="AV12" s="57"/>
      <c r="AW12" s="62"/>
      <c r="AX12" s="62">
        <f t="shared" si="3"/>
        <v>0</v>
      </c>
      <c r="AY12" s="57"/>
      <c r="AZ12" s="57"/>
      <c r="BA12" s="57"/>
      <c r="BB12" s="62"/>
      <c r="BC12" s="62">
        <f t="shared" si="4"/>
        <v>0</v>
      </c>
      <c r="BD12" s="57"/>
      <c r="BE12" s="57"/>
      <c r="BF12" s="57"/>
      <c r="BG12" s="62"/>
      <c r="BH12" s="62">
        <f t="shared" si="5"/>
        <v>0</v>
      </c>
      <c r="BI12" s="57"/>
      <c r="BJ12" s="57"/>
      <c r="BK12" s="57"/>
      <c r="BL12" s="62"/>
      <c r="BM12" s="62">
        <f t="shared" si="6"/>
        <v>0</v>
      </c>
      <c r="BN12" s="57"/>
      <c r="BO12" s="57"/>
      <c r="BP12" s="57"/>
      <c r="BQ12" s="63"/>
      <c r="BR12" s="61">
        <f t="shared" si="7"/>
        <v>0</v>
      </c>
      <c r="BS12" s="61">
        <f t="shared" si="8"/>
        <v>147.5</v>
      </c>
      <c r="BT12" s="57"/>
      <c r="BU12" s="57"/>
      <c r="BV12" s="57"/>
      <c r="BW12" s="57"/>
      <c r="BX12" s="61"/>
      <c r="BY12" s="61">
        <f t="shared" si="9"/>
        <v>0</v>
      </c>
      <c r="BZ12" s="57"/>
      <c r="CA12" s="57"/>
      <c r="CB12" s="57"/>
      <c r="CC12" s="57"/>
      <c r="CD12" s="61"/>
      <c r="CE12" s="61">
        <f t="shared" si="10"/>
        <v>0</v>
      </c>
      <c r="CF12" s="57"/>
      <c r="CG12" s="57"/>
      <c r="CH12" s="57"/>
      <c r="CI12" s="57"/>
      <c r="CJ12" s="61"/>
      <c r="CK12" s="61">
        <f t="shared" si="11"/>
        <v>0</v>
      </c>
      <c r="CL12" s="57"/>
      <c r="CM12" s="57"/>
      <c r="CN12" s="57"/>
      <c r="CO12" s="57"/>
      <c r="CP12" s="61"/>
      <c r="CQ12" s="61">
        <f t="shared" si="12"/>
        <v>0</v>
      </c>
      <c r="CR12" s="57"/>
      <c r="CS12" s="57"/>
      <c r="CT12" s="57"/>
      <c r="CU12" s="57"/>
      <c r="CV12" s="63"/>
      <c r="CW12" s="64">
        <f t="shared" si="13"/>
        <v>0</v>
      </c>
      <c r="CX12" s="64">
        <f t="shared" si="14"/>
        <v>0</v>
      </c>
      <c r="CY12" s="64">
        <f t="shared" si="15"/>
        <v>168.55</v>
      </c>
      <c r="CZ12" s="65">
        <v>1.85</v>
      </c>
      <c r="DA12" s="57">
        <v>608.4</v>
      </c>
      <c r="DB12" s="61">
        <f t="shared" si="16"/>
        <v>149.42285566208861</v>
      </c>
      <c r="DC12" s="61">
        <f t="shared" si="17"/>
        <v>0.10856063329125881</v>
      </c>
      <c r="DD12" s="57"/>
      <c r="DE12" s="57"/>
      <c r="DF12" s="57"/>
      <c r="DG12" s="66">
        <v>0.105</v>
      </c>
      <c r="DH12" s="67"/>
      <c r="DI12" s="67"/>
      <c r="DJ12" s="68">
        <f t="shared" si="18"/>
        <v>318.1864162953799</v>
      </c>
      <c r="DK12" s="57"/>
      <c r="DL12" s="57"/>
      <c r="DM12" s="57"/>
      <c r="DN12" s="59">
        <v>21005017</v>
      </c>
      <c r="DO12" s="59">
        <v>8</v>
      </c>
      <c r="DP12" s="59">
        <v>6</v>
      </c>
      <c r="DQ12" s="59">
        <v>0.5</v>
      </c>
      <c r="DR12" s="37" t="str">
        <f>D12&amp;AC12</f>
        <v>S.B1E07500SJ</v>
      </c>
      <c r="DS12" s="2">
        <v>41</v>
      </c>
      <c r="DT12" s="2" t="s">
        <v>77</v>
      </c>
    </row>
    <row r="13" spans="1:124" s="2" customFormat="1" ht="136" customHeight="1">
      <c r="A13" s="57">
        <v>89221131</v>
      </c>
      <c r="B13" s="57"/>
      <c r="C13" s="91" t="s">
        <v>140</v>
      </c>
      <c r="D13" s="78" t="s">
        <v>109</v>
      </c>
      <c r="E13" s="57" t="s">
        <v>110</v>
      </c>
      <c r="F13" s="58"/>
      <c r="G13" s="57" t="s">
        <v>63</v>
      </c>
      <c r="H13" s="57" t="s">
        <v>64</v>
      </c>
      <c r="I13" s="57" t="s">
        <v>111</v>
      </c>
      <c r="J13" s="57" t="s">
        <v>66</v>
      </c>
      <c r="K13" s="57" t="s">
        <v>105</v>
      </c>
      <c r="L13" s="57" t="s">
        <v>68</v>
      </c>
      <c r="M13" s="57">
        <v>0.5</v>
      </c>
      <c r="N13" s="57">
        <v>0.5</v>
      </c>
      <c r="O13" s="57" t="s">
        <v>69</v>
      </c>
      <c r="P13" s="57" t="s">
        <v>70</v>
      </c>
      <c r="Q13" s="57"/>
      <c r="R13" s="57"/>
      <c r="S13" s="57"/>
      <c r="T13" s="57"/>
      <c r="U13" s="59" t="s">
        <v>106</v>
      </c>
      <c r="V13" s="59" t="s">
        <v>107</v>
      </c>
      <c r="W13" s="60" t="s">
        <v>108</v>
      </c>
      <c r="X13" s="57" t="s">
        <v>71</v>
      </c>
      <c r="Y13" s="57" t="s">
        <v>112</v>
      </c>
      <c r="Z13" s="57"/>
      <c r="AA13" s="57"/>
      <c r="AB13" s="57" t="s">
        <v>74</v>
      </c>
      <c r="AC13" s="57" t="s">
        <v>75</v>
      </c>
      <c r="AD13" s="61">
        <v>26.85</v>
      </c>
      <c r="AE13" s="57">
        <v>1</v>
      </c>
      <c r="AF13" s="57">
        <v>90704183</v>
      </c>
      <c r="AG13" s="57" t="s">
        <v>98</v>
      </c>
      <c r="AH13" s="62">
        <v>442.5</v>
      </c>
      <c r="AI13" s="62">
        <f t="shared" si="0"/>
        <v>442.5</v>
      </c>
      <c r="AJ13" s="57"/>
      <c r="AK13" s="57"/>
      <c r="AL13" s="57"/>
      <c r="AM13" s="62"/>
      <c r="AN13" s="62">
        <f t="shared" si="1"/>
        <v>0</v>
      </c>
      <c r="AO13" s="57"/>
      <c r="AP13" s="57"/>
      <c r="AQ13" s="57"/>
      <c r="AR13" s="61"/>
      <c r="AS13" s="62">
        <f t="shared" si="2"/>
        <v>0</v>
      </c>
      <c r="AT13" s="57"/>
      <c r="AU13" s="57"/>
      <c r="AV13" s="57"/>
      <c r="AW13" s="62"/>
      <c r="AX13" s="62">
        <f t="shared" si="3"/>
        <v>0</v>
      </c>
      <c r="AY13" s="57"/>
      <c r="AZ13" s="57"/>
      <c r="BA13" s="57"/>
      <c r="BB13" s="62"/>
      <c r="BC13" s="62">
        <f t="shared" si="4"/>
        <v>0</v>
      </c>
      <c r="BD13" s="57"/>
      <c r="BE13" s="57"/>
      <c r="BF13" s="57"/>
      <c r="BG13" s="62"/>
      <c r="BH13" s="62">
        <f t="shared" si="5"/>
        <v>0</v>
      </c>
      <c r="BI13" s="57"/>
      <c r="BJ13" s="57"/>
      <c r="BK13" s="57"/>
      <c r="BL13" s="62"/>
      <c r="BM13" s="62">
        <f t="shared" si="6"/>
        <v>0</v>
      </c>
      <c r="BN13" s="57"/>
      <c r="BO13" s="57"/>
      <c r="BP13" s="57"/>
      <c r="BQ13" s="63"/>
      <c r="BR13" s="61">
        <f t="shared" si="7"/>
        <v>0</v>
      </c>
      <c r="BS13" s="61">
        <f t="shared" si="8"/>
        <v>442.5</v>
      </c>
      <c r="BT13" s="57"/>
      <c r="BU13" s="57"/>
      <c r="BV13" s="57"/>
      <c r="BW13" s="57"/>
      <c r="BX13" s="61"/>
      <c r="BY13" s="61">
        <f t="shared" si="9"/>
        <v>0</v>
      </c>
      <c r="BZ13" s="57"/>
      <c r="CA13" s="57"/>
      <c r="CB13" s="57"/>
      <c r="CC13" s="57"/>
      <c r="CD13" s="61"/>
      <c r="CE13" s="61">
        <f t="shared" si="10"/>
        <v>0</v>
      </c>
      <c r="CF13" s="57"/>
      <c r="CG13" s="57"/>
      <c r="CH13" s="57"/>
      <c r="CI13" s="57"/>
      <c r="CJ13" s="61"/>
      <c r="CK13" s="61">
        <f t="shared" si="11"/>
        <v>0</v>
      </c>
      <c r="CL13" s="57"/>
      <c r="CM13" s="57"/>
      <c r="CN13" s="57"/>
      <c r="CO13" s="57"/>
      <c r="CP13" s="61"/>
      <c r="CQ13" s="61">
        <f t="shared" si="12"/>
        <v>0</v>
      </c>
      <c r="CR13" s="57"/>
      <c r="CS13" s="57"/>
      <c r="CT13" s="57"/>
      <c r="CU13" s="57"/>
      <c r="CV13" s="63"/>
      <c r="CW13" s="64">
        <f t="shared" si="13"/>
        <v>0</v>
      </c>
      <c r="CX13" s="64">
        <f t="shared" si="14"/>
        <v>0</v>
      </c>
      <c r="CY13" s="64">
        <f t="shared" si="15"/>
        <v>469.35</v>
      </c>
      <c r="CZ13" s="65">
        <v>2.0499999999999998</v>
      </c>
      <c r="DA13" s="57">
        <v>608.4</v>
      </c>
      <c r="DB13" s="61">
        <f t="shared" si="16"/>
        <v>165.57667789582788</v>
      </c>
      <c r="DC13" s="61">
        <f t="shared" si="17"/>
        <v>0.12029691797139488</v>
      </c>
      <c r="DD13" s="57"/>
      <c r="DE13" s="57"/>
      <c r="DF13" s="57"/>
      <c r="DG13" s="66">
        <v>0.105</v>
      </c>
      <c r="DH13" s="67"/>
      <c r="DI13" s="67"/>
      <c r="DJ13" s="68">
        <f t="shared" si="18"/>
        <v>635.15197481379937</v>
      </c>
      <c r="DK13" s="57"/>
      <c r="DL13" s="57"/>
      <c r="DM13" s="57"/>
      <c r="DN13" s="59">
        <v>21005017</v>
      </c>
      <c r="DO13" s="59">
        <v>8</v>
      </c>
      <c r="DP13" s="59">
        <v>6</v>
      </c>
      <c r="DQ13" s="59">
        <v>0.5</v>
      </c>
      <c r="DR13" s="37" t="str">
        <f>D13&amp;AC13</f>
        <v>S.B2E05300SJ</v>
      </c>
      <c r="DS13" s="2">
        <v>4</v>
      </c>
      <c r="DT13" s="2" t="s">
        <v>77</v>
      </c>
    </row>
    <row r="14" spans="1:124" s="2" customFormat="1" ht="136" customHeight="1">
      <c r="A14" s="57">
        <v>89221115</v>
      </c>
      <c r="B14" s="57"/>
      <c r="C14" s="91" t="s">
        <v>140</v>
      </c>
      <c r="D14" s="78" t="s">
        <v>113</v>
      </c>
      <c r="E14" s="57" t="s">
        <v>110</v>
      </c>
      <c r="F14" s="58"/>
      <c r="G14" s="57" t="s">
        <v>63</v>
      </c>
      <c r="H14" s="57" t="s">
        <v>64</v>
      </c>
      <c r="I14" s="57" t="s">
        <v>114</v>
      </c>
      <c r="J14" s="57" t="s">
        <v>66</v>
      </c>
      <c r="K14" s="57" t="s">
        <v>105</v>
      </c>
      <c r="L14" s="57" t="s">
        <v>68</v>
      </c>
      <c r="M14" s="57">
        <v>0.5</v>
      </c>
      <c r="N14" s="57">
        <v>0.5</v>
      </c>
      <c r="O14" s="57" t="s">
        <v>69</v>
      </c>
      <c r="P14" s="57" t="s">
        <v>70</v>
      </c>
      <c r="Q14" s="57"/>
      <c r="R14" s="57"/>
      <c r="S14" s="57"/>
      <c r="T14" s="57"/>
      <c r="U14" s="59" t="s">
        <v>106</v>
      </c>
      <c r="V14" s="59" t="s">
        <v>107</v>
      </c>
      <c r="W14" s="60" t="s">
        <v>108</v>
      </c>
      <c r="X14" s="57" t="s">
        <v>87</v>
      </c>
      <c r="Y14" s="57"/>
      <c r="Z14" s="57"/>
      <c r="AA14" s="57" t="s">
        <v>88</v>
      </c>
      <c r="AB14" s="57" t="s">
        <v>74</v>
      </c>
      <c r="AC14" s="57" t="s">
        <v>75</v>
      </c>
      <c r="AD14" s="61">
        <v>24.25</v>
      </c>
      <c r="AE14" s="57">
        <v>1</v>
      </c>
      <c r="AF14" s="57">
        <v>90704183</v>
      </c>
      <c r="AG14" s="57" t="s">
        <v>98</v>
      </c>
      <c r="AH14" s="62">
        <v>442.5</v>
      </c>
      <c r="AI14" s="62">
        <f t="shared" si="0"/>
        <v>442.5</v>
      </c>
      <c r="AJ14" s="57"/>
      <c r="AK14" s="57"/>
      <c r="AL14" s="57"/>
      <c r="AM14" s="62"/>
      <c r="AN14" s="62">
        <f t="shared" si="1"/>
        <v>0</v>
      </c>
      <c r="AO14" s="57"/>
      <c r="AP14" s="57"/>
      <c r="AQ14" s="57"/>
      <c r="AR14" s="61"/>
      <c r="AS14" s="62">
        <f t="shared" si="2"/>
        <v>0</v>
      </c>
      <c r="AT14" s="57"/>
      <c r="AU14" s="57"/>
      <c r="AV14" s="57"/>
      <c r="AW14" s="62"/>
      <c r="AX14" s="62">
        <f t="shared" si="3"/>
        <v>0</v>
      </c>
      <c r="AY14" s="57"/>
      <c r="AZ14" s="57"/>
      <c r="BA14" s="57"/>
      <c r="BB14" s="62"/>
      <c r="BC14" s="62">
        <f t="shared" si="4"/>
        <v>0</v>
      </c>
      <c r="BD14" s="57"/>
      <c r="BE14" s="57"/>
      <c r="BF14" s="57"/>
      <c r="BG14" s="62"/>
      <c r="BH14" s="62">
        <f t="shared" si="5"/>
        <v>0</v>
      </c>
      <c r="BI14" s="57"/>
      <c r="BJ14" s="57"/>
      <c r="BK14" s="57"/>
      <c r="BL14" s="62"/>
      <c r="BM14" s="62">
        <f t="shared" si="6"/>
        <v>0</v>
      </c>
      <c r="BN14" s="57"/>
      <c r="BO14" s="57"/>
      <c r="BP14" s="57"/>
      <c r="BQ14" s="63"/>
      <c r="BR14" s="61">
        <f t="shared" si="7"/>
        <v>0</v>
      </c>
      <c r="BS14" s="61">
        <f t="shared" si="8"/>
        <v>442.5</v>
      </c>
      <c r="BT14" s="57"/>
      <c r="BU14" s="57"/>
      <c r="BV14" s="57"/>
      <c r="BW14" s="57"/>
      <c r="BX14" s="61"/>
      <c r="BY14" s="61">
        <f t="shared" si="9"/>
        <v>0</v>
      </c>
      <c r="BZ14" s="57"/>
      <c r="CA14" s="57"/>
      <c r="CB14" s="57"/>
      <c r="CC14" s="57"/>
      <c r="CD14" s="61"/>
      <c r="CE14" s="61">
        <f t="shared" si="10"/>
        <v>0</v>
      </c>
      <c r="CF14" s="57"/>
      <c r="CG14" s="57"/>
      <c r="CH14" s="57"/>
      <c r="CI14" s="57"/>
      <c r="CJ14" s="61"/>
      <c r="CK14" s="61">
        <f t="shared" si="11"/>
        <v>0</v>
      </c>
      <c r="CL14" s="57"/>
      <c r="CM14" s="57"/>
      <c r="CN14" s="57"/>
      <c r="CO14" s="57"/>
      <c r="CP14" s="61"/>
      <c r="CQ14" s="61">
        <f t="shared" si="12"/>
        <v>0</v>
      </c>
      <c r="CR14" s="57"/>
      <c r="CS14" s="57"/>
      <c r="CT14" s="57"/>
      <c r="CU14" s="57"/>
      <c r="CV14" s="63"/>
      <c r="CW14" s="64">
        <f t="shared" si="13"/>
        <v>0</v>
      </c>
      <c r="CX14" s="64">
        <f t="shared" si="14"/>
        <v>0</v>
      </c>
      <c r="CY14" s="64">
        <f t="shared" si="15"/>
        <v>466.75</v>
      </c>
      <c r="CZ14" s="65">
        <v>1.92</v>
      </c>
      <c r="DA14" s="57">
        <v>608.4</v>
      </c>
      <c r="DB14" s="61">
        <f t="shared" si="16"/>
        <v>155.07669344389734</v>
      </c>
      <c r="DC14" s="61">
        <f t="shared" si="17"/>
        <v>0.11266833292930645</v>
      </c>
      <c r="DD14" s="57"/>
      <c r="DE14" s="57"/>
      <c r="DF14" s="57"/>
      <c r="DG14" s="66">
        <v>0.105</v>
      </c>
      <c r="DH14" s="67"/>
      <c r="DI14" s="67"/>
      <c r="DJ14" s="68">
        <f t="shared" si="18"/>
        <v>622.04436177682669</v>
      </c>
      <c r="DK14" s="57"/>
      <c r="DL14" s="57"/>
      <c r="DM14" s="57"/>
      <c r="DN14" s="59">
        <v>21005017</v>
      </c>
      <c r="DO14" s="59">
        <v>8</v>
      </c>
      <c r="DP14" s="59">
        <v>6</v>
      </c>
      <c r="DQ14" s="59">
        <v>0.5</v>
      </c>
      <c r="DR14" s="37" t="str">
        <f>D14&amp;AC14</f>
        <v>S.B1E07600SJ</v>
      </c>
      <c r="DS14" s="2">
        <v>10</v>
      </c>
      <c r="DT14" s="2" t="s">
        <v>77</v>
      </c>
    </row>
    <row r="15" spans="1:124" s="2" customFormat="1" ht="151" customHeight="1">
      <c r="A15" s="57">
        <v>89202049</v>
      </c>
      <c r="B15" s="57"/>
      <c r="C15" s="91" t="s">
        <v>141</v>
      </c>
      <c r="D15" s="78" t="s">
        <v>115</v>
      </c>
      <c r="E15" s="57" t="s">
        <v>116</v>
      </c>
      <c r="F15" s="58"/>
      <c r="G15" s="57" t="s">
        <v>63</v>
      </c>
      <c r="H15" s="57" t="s">
        <v>64</v>
      </c>
      <c r="I15" s="57" t="s">
        <v>117</v>
      </c>
      <c r="J15" s="57" t="s">
        <v>66</v>
      </c>
      <c r="K15" s="57" t="s">
        <v>105</v>
      </c>
      <c r="L15" s="57" t="s">
        <v>68</v>
      </c>
      <c r="M15" s="57">
        <v>0.1</v>
      </c>
      <c r="N15" s="57">
        <v>9.5000000000000001E-2</v>
      </c>
      <c r="O15" s="57" t="s">
        <v>69</v>
      </c>
      <c r="P15" s="57" t="s">
        <v>70</v>
      </c>
      <c r="Q15" s="57"/>
      <c r="R15" s="57"/>
      <c r="S15" s="57"/>
      <c r="T15" s="57"/>
      <c r="U15" s="59" t="s">
        <v>106</v>
      </c>
      <c r="V15" s="59" t="s">
        <v>118</v>
      </c>
      <c r="W15" s="60" t="s">
        <v>119</v>
      </c>
      <c r="X15" s="57" t="s">
        <v>87</v>
      </c>
      <c r="Y15" s="57"/>
      <c r="Z15" s="57"/>
      <c r="AA15" s="57" t="s">
        <v>88</v>
      </c>
      <c r="AB15" s="57" t="s">
        <v>74</v>
      </c>
      <c r="AC15" s="57" t="s">
        <v>75</v>
      </c>
      <c r="AD15" s="61">
        <v>14.63</v>
      </c>
      <c r="AE15" s="57">
        <v>1</v>
      </c>
      <c r="AF15" s="57">
        <v>90701866</v>
      </c>
      <c r="AG15" s="57" t="s">
        <v>120</v>
      </c>
      <c r="AH15" s="62">
        <v>13</v>
      </c>
      <c r="AI15" s="62">
        <f t="shared" si="0"/>
        <v>13</v>
      </c>
      <c r="AJ15" s="57">
        <v>1</v>
      </c>
      <c r="AK15" s="57">
        <v>90702033</v>
      </c>
      <c r="AL15" s="57" t="s">
        <v>121</v>
      </c>
      <c r="AM15" s="62">
        <v>3.78</v>
      </c>
      <c r="AN15" s="62">
        <f t="shared" si="1"/>
        <v>3.78</v>
      </c>
      <c r="AO15" s="57">
        <v>4</v>
      </c>
      <c r="AP15" s="57">
        <v>90701837</v>
      </c>
      <c r="AQ15" s="57" t="s">
        <v>122</v>
      </c>
      <c r="AR15" s="61">
        <v>2.4300000000000002</v>
      </c>
      <c r="AS15" s="62">
        <f t="shared" si="2"/>
        <v>9.7200000000000006</v>
      </c>
      <c r="AT15" s="57">
        <v>2</v>
      </c>
      <c r="AU15" s="57">
        <v>90701832</v>
      </c>
      <c r="AV15" s="57" t="s">
        <v>123</v>
      </c>
      <c r="AW15" s="62">
        <v>1.7</v>
      </c>
      <c r="AX15" s="62">
        <f t="shared" si="3"/>
        <v>3.4</v>
      </c>
      <c r="AY15" s="57"/>
      <c r="AZ15" s="57"/>
      <c r="BA15" s="57"/>
      <c r="BB15" s="62"/>
      <c r="BC15" s="62">
        <f t="shared" si="4"/>
        <v>0</v>
      </c>
      <c r="BD15" s="57"/>
      <c r="BE15" s="57"/>
      <c r="BF15" s="57"/>
      <c r="BG15" s="62"/>
      <c r="BH15" s="62">
        <f t="shared" si="5"/>
        <v>0</v>
      </c>
      <c r="BI15" s="57"/>
      <c r="BJ15" s="57"/>
      <c r="BK15" s="57"/>
      <c r="BL15" s="62"/>
      <c r="BM15" s="62">
        <f t="shared" si="6"/>
        <v>0</v>
      </c>
      <c r="BN15" s="57"/>
      <c r="BO15" s="57"/>
      <c r="BP15" s="57"/>
      <c r="BQ15" s="63"/>
      <c r="BR15" s="61">
        <f t="shared" si="7"/>
        <v>0</v>
      </c>
      <c r="BS15" s="61">
        <f t="shared" si="8"/>
        <v>29.900000000000002</v>
      </c>
      <c r="BT15" s="57"/>
      <c r="BU15" s="57"/>
      <c r="BV15" s="57"/>
      <c r="BW15" s="57"/>
      <c r="BX15" s="61"/>
      <c r="BY15" s="61">
        <f t="shared" si="9"/>
        <v>0</v>
      </c>
      <c r="BZ15" s="57"/>
      <c r="CA15" s="57"/>
      <c r="CB15" s="57"/>
      <c r="CC15" s="57"/>
      <c r="CD15" s="61"/>
      <c r="CE15" s="61">
        <f t="shared" si="10"/>
        <v>0</v>
      </c>
      <c r="CF15" s="57"/>
      <c r="CG15" s="57"/>
      <c r="CH15" s="57"/>
      <c r="CI15" s="57"/>
      <c r="CJ15" s="61"/>
      <c r="CK15" s="61">
        <f t="shared" si="11"/>
        <v>0</v>
      </c>
      <c r="CL15" s="57"/>
      <c r="CM15" s="57"/>
      <c r="CN15" s="57"/>
      <c r="CO15" s="57"/>
      <c r="CP15" s="61"/>
      <c r="CQ15" s="61">
        <f t="shared" si="12"/>
        <v>0</v>
      </c>
      <c r="CR15" s="57"/>
      <c r="CS15" s="57"/>
      <c r="CT15" s="57"/>
      <c r="CU15" s="57"/>
      <c r="CV15" s="63"/>
      <c r="CW15" s="64">
        <f t="shared" si="13"/>
        <v>0</v>
      </c>
      <c r="CX15" s="64">
        <f t="shared" si="14"/>
        <v>0</v>
      </c>
      <c r="CY15" s="64">
        <f t="shared" si="15"/>
        <v>44.53</v>
      </c>
      <c r="CZ15" s="65">
        <v>1.26</v>
      </c>
      <c r="DA15" s="57">
        <v>608.4</v>
      </c>
      <c r="DB15" s="61">
        <f t="shared" si="16"/>
        <v>101.76908007255764</v>
      </c>
      <c r="DC15" s="61">
        <f t="shared" si="17"/>
        <v>7.3938593484857346E-2</v>
      </c>
      <c r="DD15" s="57"/>
      <c r="DE15" s="57"/>
      <c r="DF15" s="57"/>
      <c r="DG15" s="66">
        <v>0.105</v>
      </c>
      <c r="DH15" s="67"/>
      <c r="DI15" s="67"/>
      <c r="DJ15" s="68">
        <f t="shared" si="18"/>
        <v>146.47801866604249</v>
      </c>
      <c r="DK15" s="57"/>
      <c r="DL15" s="57"/>
      <c r="DM15" s="57"/>
      <c r="DN15" s="59">
        <v>21005019</v>
      </c>
      <c r="DO15" s="59">
        <v>25</v>
      </c>
      <c r="DP15" s="59">
        <v>6</v>
      </c>
      <c r="DQ15" s="59">
        <v>1</v>
      </c>
      <c r="DR15" s="37" t="str">
        <f>D15&amp;AC15</f>
        <v>S.B1E00100SJ</v>
      </c>
      <c r="DS15" s="2">
        <v>83</v>
      </c>
      <c r="DT15" s="2" t="s">
        <v>77</v>
      </c>
    </row>
    <row r="16" spans="1:124" s="2" customFormat="1" ht="151" customHeight="1">
      <c r="A16" s="57">
        <v>89218634</v>
      </c>
      <c r="B16" s="57">
        <v>60151323</v>
      </c>
      <c r="C16" s="91" t="s">
        <v>142</v>
      </c>
      <c r="D16" s="78" t="s">
        <v>124</v>
      </c>
      <c r="E16" s="57" t="s">
        <v>125</v>
      </c>
      <c r="F16" s="58"/>
      <c r="G16" s="57" t="s">
        <v>63</v>
      </c>
      <c r="H16" s="57" t="s">
        <v>64</v>
      </c>
      <c r="I16" s="57" t="s">
        <v>126</v>
      </c>
      <c r="J16" s="57" t="s">
        <v>127</v>
      </c>
      <c r="K16" s="57" t="s">
        <v>67</v>
      </c>
      <c r="L16" s="57" t="s">
        <v>68</v>
      </c>
      <c r="M16" s="57">
        <v>0.1</v>
      </c>
      <c r="N16" s="57">
        <v>9.5000000000000001E-2</v>
      </c>
      <c r="O16" s="57"/>
      <c r="P16" s="57" t="s">
        <v>70</v>
      </c>
      <c r="Q16" s="57"/>
      <c r="R16" s="57"/>
      <c r="S16" s="57"/>
      <c r="T16" s="57"/>
      <c r="U16" s="59">
        <v>54</v>
      </c>
      <c r="V16" s="59"/>
      <c r="W16" s="60"/>
      <c r="X16" s="57" t="s">
        <v>71</v>
      </c>
      <c r="Y16" s="57" t="s">
        <v>128</v>
      </c>
      <c r="Z16" s="57" t="s">
        <v>129</v>
      </c>
      <c r="AA16" s="57"/>
      <c r="AB16" s="57" t="s">
        <v>74</v>
      </c>
      <c r="AC16" s="57" t="s">
        <v>75</v>
      </c>
      <c r="AD16" s="61">
        <v>15</v>
      </c>
      <c r="AE16" s="57">
        <v>1</v>
      </c>
      <c r="AF16" s="57">
        <v>90704187</v>
      </c>
      <c r="AG16" s="57" t="s">
        <v>130</v>
      </c>
      <c r="AH16" s="69">
        <v>26.5</v>
      </c>
      <c r="AI16" s="62">
        <f t="shared" si="0"/>
        <v>26.5</v>
      </c>
      <c r="AJ16" s="57"/>
      <c r="AK16" s="57"/>
      <c r="AL16" s="57"/>
      <c r="AM16" s="62"/>
      <c r="AN16" s="62">
        <f t="shared" si="1"/>
        <v>0</v>
      </c>
      <c r="AO16" s="57"/>
      <c r="AP16" s="57"/>
      <c r="AQ16" s="57"/>
      <c r="AR16" s="61"/>
      <c r="AS16" s="62">
        <f t="shared" si="2"/>
        <v>0</v>
      </c>
      <c r="AT16" s="57"/>
      <c r="AU16" s="57"/>
      <c r="AV16" s="57"/>
      <c r="AW16" s="62"/>
      <c r="AX16" s="62">
        <f t="shared" si="3"/>
        <v>0</v>
      </c>
      <c r="AY16" s="57"/>
      <c r="AZ16" s="57"/>
      <c r="BA16" s="57"/>
      <c r="BB16" s="62"/>
      <c r="BC16" s="62">
        <f t="shared" si="4"/>
        <v>0</v>
      </c>
      <c r="BD16" s="57"/>
      <c r="BE16" s="57"/>
      <c r="BF16" s="57"/>
      <c r="BG16" s="62"/>
      <c r="BH16" s="62">
        <f t="shared" si="5"/>
        <v>0</v>
      </c>
      <c r="BI16" s="57"/>
      <c r="BJ16" s="57"/>
      <c r="BK16" s="57"/>
      <c r="BL16" s="62"/>
      <c r="BM16" s="62">
        <f t="shared" si="6"/>
        <v>0</v>
      </c>
      <c r="BN16" s="57"/>
      <c r="BO16" s="57"/>
      <c r="BP16" s="57"/>
      <c r="BQ16" s="63"/>
      <c r="BR16" s="61">
        <f t="shared" si="7"/>
        <v>0</v>
      </c>
      <c r="BS16" s="61">
        <f t="shared" si="8"/>
        <v>26.5</v>
      </c>
      <c r="BT16" s="57"/>
      <c r="BU16" s="57"/>
      <c r="BV16" s="57"/>
      <c r="BW16" s="57"/>
      <c r="BX16" s="61"/>
      <c r="BY16" s="61">
        <f t="shared" si="9"/>
        <v>0</v>
      </c>
      <c r="BZ16" s="57"/>
      <c r="CA16" s="57"/>
      <c r="CB16" s="57"/>
      <c r="CC16" s="57"/>
      <c r="CD16" s="61"/>
      <c r="CE16" s="61">
        <f t="shared" si="10"/>
        <v>0</v>
      </c>
      <c r="CF16" s="57"/>
      <c r="CG16" s="57"/>
      <c r="CH16" s="57"/>
      <c r="CI16" s="57"/>
      <c r="CJ16" s="61"/>
      <c r="CK16" s="61">
        <f t="shared" si="11"/>
        <v>0</v>
      </c>
      <c r="CL16" s="57"/>
      <c r="CM16" s="57"/>
      <c r="CN16" s="57"/>
      <c r="CO16" s="57"/>
      <c r="CP16" s="61"/>
      <c r="CQ16" s="61">
        <f t="shared" si="12"/>
        <v>0</v>
      </c>
      <c r="CR16" s="57"/>
      <c r="CS16" s="57"/>
      <c r="CT16" s="57"/>
      <c r="CU16" s="57"/>
      <c r="CV16" s="63"/>
      <c r="CW16" s="64">
        <f t="shared" si="13"/>
        <v>0</v>
      </c>
      <c r="CX16" s="64">
        <f t="shared" si="14"/>
        <v>0</v>
      </c>
      <c r="CY16" s="64">
        <f t="shared" si="15"/>
        <v>41.5</v>
      </c>
      <c r="CZ16" s="65">
        <v>2.8</v>
      </c>
      <c r="DA16" s="57">
        <v>608.4</v>
      </c>
      <c r="DB16" s="61">
        <f t="shared" si="16"/>
        <v>226.1535112723503</v>
      </c>
      <c r="DC16" s="61">
        <f t="shared" si="17"/>
        <v>0.1643079855219052</v>
      </c>
      <c r="DD16" s="57"/>
      <c r="DE16" s="57"/>
      <c r="DF16" s="57"/>
      <c r="DG16" s="66">
        <v>0.105</v>
      </c>
      <c r="DH16" s="67"/>
      <c r="DI16" s="67"/>
      <c r="DJ16" s="68">
        <f t="shared" si="18"/>
        <v>267.92281925787222</v>
      </c>
      <c r="DK16" s="57"/>
      <c r="DL16" s="57"/>
      <c r="DM16" s="57"/>
      <c r="DN16" s="59">
        <v>21005017</v>
      </c>
      <c r="DO16" s="59">
        <v>8</v>
      </c>
      <c r="DP16" s="59">
        <v>6</v>
      </c>
      <c r="DQ16" s="59">
        <v>1.2</v>
      </c>
      <c r="DR16" s="37" t="str">
        <f>D16&amp;AC16</f>
        <v>S.B2B08354SJ</v>
      </c>
      <c r="DS16" s="2">
        <v>55</v>
      </c>
      <c r="DT16" s="2" t="s">
        <v>77</v>
      </c>
    </row>
    <row r="17" spans="1:124" s="2" customFormat="1" ht="151" customHeight="1">
      <c r="A17" s="57">
        <v>89218611</v>
      </c>
      <c r="B17" s="57">
        <v>60151323</v>
      </c>
      <c r="C17" s="91" t="s">
        <v>142</v>
      </c>
      <c r="D17" s="78" t="s">
        <v>131</v>
      </c>
      <c r="E17" s="57" t="s">
        <v>132</v>
      </c>
      <c r="F17" s="58"/>
      <c r="G17" s="57" t="s">
        <v>63</v>
      </c>
      <c r="H17" s="57" t="s">
        <v>64</v>
      </c>
      <c r="I17" s="57" t="s">
        <v>133</v>
      </c>
      <c r="J17" s="57" t="s">
        <v>127</v>
      </c>
      <c r="K17" s="57" t="s">
        <v>67</v>
      </c>
      <c r="L17" s="57" t="s">
        <v>68</v>
      </c>
      <c r="M17" s="57">
        <v>0.1</v>
      </c>
      <c r="N17" s="57">
        <v>9.5000000000000001E-2</v>
      </c>
      <c r="O17" s="57"/>
      <c r="P17" s="57" t="s">
        <v>70</v>
      </c>
      <c r="Q17" s="57"/>
      <c r="R17" s="57"/>
      <c r="S17" s="57"/>
      <c r="T17" s="57"/>
      <c r="U17" s="59">
        <v>56</v>
      </c>
      <c r="V17" s="59"/>
      <c r="W17" s="60"/>
      <c r="X17" s="57" t="s">
        <v>71</v>
      </c>
      <c r="Y17" s="57" t="s">
        <v>128</v>
      </c>
      <c r="Z17" s="57" t="s">
        <v>129</v>
      </c>
      <c r="AA17" s="57"/>
      <c r="AB17" s="57" t="s">
        <v>74</v>
      </c>
      <c r="AC17" s="57" t="s">
        <v>75</v>
      </c>
      <c r="AD17" s="61">
        <v>15</v>
      </c>
      <c r="AE17" s="57">
        <v>1</v>
      </c>
      <c r="AF17" s="57">
        <v>90704187</v>
      </c>
      <c r="AG17" s="57" t="s">
        <v>130</v>
      </c>
      <c r="AH17" s="69">
        <v>26.5</v>
      </c>
      <c r="AI17" s="62">
        <f t="shared" si="0"/>
        <v>26.5</v>
      </c>
      <c r="AJ17" s="57"/>
      <c r="AK17" s="57"/>
      <c r="AL17" s="57"/>
      <c r="AM17" s="62"/>
      <c r="AN17" s="62">
        <f t="shared" si="1"/>
        <v>0</v>
      </c>
      <c r="AO17" s="57"/>
      <c r="AP17" s="57"/>
      <c r="AQ17" s="57"/>
      <c r="AR17" s="61"/>
      <c r="AS17" s="62">
        <f t="shared" si="2"/>
        <v>0</v>
      </c>
      <c r="AT17" s="57"/>
      <c r="AU17" s="57"/>
      <c r="AV17" s="57"/>
      <c r="AW17" s="62"/>
      <c r="AX17" s="62">
        <f t="shared" si="3"/>
        <v>0</v>
      </c>
      <c r="AY17" s="57"/>
      <c r="AZ17" s="57"/>
      <c r="BA17" s="57"/>
      <c r="BB17" s="62"/>
      <c r="BC17" s="62">
        <f t="shared" si="4"/>
        <v>0</v>
      </c>
      <c r="BD17" s="57"/>
      <c r="BE17" s="57"/>
      <c r="BF17" s="57"/>
      <c r="BG17" s="62"/>
      <c r="BH17" s="62">
        <f t="shared" si="5"/>
        <v>0</v>
      </c>
      <c r="BI17" s="57"/>
      <c r="BJ17" s="57"/>
      <c r="BK17" s="57"/>
      <c r="BL17" s="62"/>
      <c r="BM17" s="62">
        <f t="shared" si="6"/>
        <v>0</v>
      </c>
      <c r="BN17" s="57"/>
      <c r="BO17" s="57"/>
      <c r="BP17" s="57"/>
      <c r="BQ17" s="63"/>
      <c r="BR17" s="61">
        <f t="shared" si="7"/>
        <v>0</v>
      </c>
      <c r="BS17" s="61">
        <f t="shared" si="8"/>
        <v>26.5</v>
      </c>
      <c r="BT17" s="57"/>
      <c r="BU17" s="57"/>
      <c r="BV17" s="57"/>
      <c r="BW17" s="57"/>
      <c r="BX17" s="61"/>
      <c r="BY17" s="61">
        <f t="shared" si="9"/>
        <v>0</v>
      </c>
      <c r="BZ17" s="57"/>
      <c r="CA17" s="57"/>
      <c r="CB17" s="57"/>
      <c r="CC17" s="57"/>
      <c r="CD17" s="61"/>
      <c r="CE17" s="61">
        <f t="shared" si="10"/>
        <v>0</v>
      </c>
      <c r="CF17" s="57"/>
      <c r="CG17" s="57"/>
      <c r="CH17" s="57"/>
      <c r="CI17" s="57"/>
      <c r="CJ17" s="61"/>
      <c r="CK17" s="61">
        <f t="shared" si="11"/>
        <v>0</v>
      </c>
      <c r="CL17" s="57"/>
      <c r="CM17" s="57"/>
      <c r="CN17" s="57"/>
      <c r="CO17" s="57"/>
      <c r="CP17" s="61"/>
      <c r="CQ17" s="61">
        <f t="shared" si="12"/>
        <v>0</v>
      </c>
      <c r="CR17" s="57"/>
      <c r="CS17" s="57"/>
      <c r="CT17" s="57"/>
      <c r="CU17" s="57"/>
      <c r="CV17" s="63"/>
      <c r="CW17" s="64">
        <f t="shared" si="13"/>
        <v>0</v>
      </c>
      <c r="CX17" s="64">
        <f t="shared" si="14"/>
        <v>0</v>
      </c>
      <c r="CY17" s="64">
        <f t="shared" si="15"/>
        <v>41.5</v>
      </c>
      <c r="CZ17" s="65">
        <v>2.9</v>
      </c>
      <c r="DA17" s="57">
        <v>608.4</v>
      </c>
      <c r="DB17" s="61">
        <f t="shared" si="16"/>
        <v>234.23042238921997</v>
      </c>
      <c r="DC17" s="61">
        <f t="shared" si="17"/>
        <v>0.17017612786197331</v>
      </c>
      <c r="DD17" s="57"/>
      <c r="DE17" s="57"/>
      <c r="DF17" s="57"/>
      <c r="DG17" s="66">
        <v>0.105</v>
      </c>
      <c r="DH17" s="67"/>
      <c r="DI17" s="67"/>
      <c r="DJ17" s="68">
        <f t="shared" si="18"/>
        <v>276.00559851708192</v>
      </c>
      <c r="DK17" s="57"/>
      <c r="DL17" s="57"/>
      <c r="DM17" s="57"/>
      <c r="DN17" s="59">
        <v>21005017</v>
      </c>
      <c r="DO17" s="59">
        <v>8</v>
      </c>
      <c r="DP17" s="59">
        <v>6</v>
      </c>
      <c r="DQ17" s="59">
        <v>1.2</v>
      </c>
      <c r="DR17" s="37" t="str">
        <f>D17&amp;AC17</f>
        <v>S.B2B08356SJ</v>
      </c>
      <c r="DS17" s="2">
        <v>52</v>
      </c>
      <c r="DT17" s="2" t="s">
        <v>77</v>
      </c>
    </row>
    <row r="18" spans="1:124" s="2" customFormat="1" ht="151" customHeight="1">
      <c r="A18" s="57">
        <v>89218633</v>
      </c>
      <c r="B18" s="57">
        <v>60151323</v>
      </c>
      <c r="C18" s="91" t="s">
        <v>142</v>
      </c>
      <c r="D18" s="78" t="s">
        <v>134</v>
      </c>
      <c r="E18" s="57" t="s">
        <v>135</v>
      </c>
      <c r="F18" s="58"/>
      <c r="G18" s="57" t="s">
        <v>63</v>
      </c>
      <c r="H18" s="57" t="s">
        <v>64</v>
      </c>
      <c r="I18" s="57" t="s">
        <v>136</v>
      </c>
      <c r="J18" s="57" t="s">
        <v>127</v>
      </c>
      <c r="K18" s="57" t="s">
        <v>67</v>
      </c>
      <c r="L18" s="57" t="s">
        <v>68</v>
      </c>
      <c r="M18" s="57">
        <v>0.1</v>
      </c>
      <c r="N18" s="57">
        <v>9.5000000000000001E-2</v>
      </c>
      <c r="O18" s="57"/>
      <c r="P18" s="57" t="s">
        <v>70</v>
      </c>
      <c r="Q18" s="57"/>
      <c r="R18" s="57"/>
      <c r="S18" s="57"/>
      <c r="T18" s="57"/>
      <c r="U18" s="59">
        <v>58</v>
      </c>
      <c r="V18" s="59"/>
      <c r="W18" s="60"/>
      <c r="X18" s="57" t="s">
        <v>71</v>
      </c>
      <c r="Y18" s="57" t="s">
        <v>128</v>
      </c>
      <c r="Z18" s="57" t="s">
        <v>129</v>
      </c>
      <c r="AA18" s="57"/>
      <c r="AB18" s="57" t="s">
        <v>74</v>
      </c>
      <c r="AC18" s="57" t="s">
        <v>75</v>
      </c>
      <c r="AD18" s="61">
        <v>15</v>
      </c>
      <c r="AE18" s="57">
        <v>1</v>
      </c>
      <c r="AF18" s="57">
        <v>90704187</v>
      </c>
      <c r="AG18" s="57" t="s">
        <v>130</v>
      </c>
      <c r="AH18" s="69">
        <v>26.5</v>
      </c>
      <c r="AI18" s="62">
        <f t="shared" si="0"/>
        <v>26.5</v>
      </c>
      <c r="AJ18" s="57"/>
      <c r="AK18" s="57"/>
      <c r="AL18" s="57"/>
      <c r="AM18" s="62"/>
      <c r="AN18" s="62">
        <f t="shared" si="1"/>
        <v>0</v>
      </c>
      <c r="AO18" s="57"/>
      <c r="AP18" s="57"/>
      <c r="AQ18" s="57"/>
      <c r="AR18" s="61"/>
      <c r="AS18" s="62">
        <f t="shared" si="2"/>
        <v>0</v>
      </c>
      <c r="AT18" s="57"/>
      <c r="AU18" s="57"/>
      <c r="AV18" s="57"/>
      <c r="AW18" s="62"/>
      <c r="AX18" s="62">
        <f t="shared" si="3"/>
        <v>0</v>
      </c>
      <c r="AY18" s="57"/>
      <c r="AZ18" s="57"/>
      <c r="BA18" s="57"/>
      <c r="BB18" s="62"/>
      <c r="BC18" s="62">
        <f t="shared" si="4"/>
        <v>0</v>
      </c>
      <c r="BD18" s="57"/>
      <c r="BE18" s="57"/>
      <c r="BF18" s="57"/>
      <c r="BG18" s="62"/>
      <c r="BH18" s="62">
        <f t="shared" si="5"/>
        <v>0</v>
      </c>
      <c r="BI18" s="57"/>
      <c r="BJ18" s="57"/>
      <c r="BK18" s="57"/>
      <c r="BL18" s="62"/>
      <c r="BM18" s="62">
        <f t="shared" si="6"/>
        <v>0</v>
      </c>
      <c r="BN18" s="57"/>
      <c r="BO18" s="57"/>
      <c r="BP18" s="57"/>
      <c r="BQ18" s="63"/>
      <c r="BR18" s="61">
        <f t="shared" si="7"/>
        <v>0</v>
      </c>
      <c r="BS18" s="61">
        <f t="shared" si="8"/>
        <v>26.5</v>
      </c>
      <c r="BT18" s="57"/>
      <c r="BU18" s="57"/>
      <c r="BV18" s="57"/>
      <c r="BW18" s="57"/>
      <c r="BX18" s="61"/>
      <c r="BY18" s="61">
        <f t="shared" si="9"/>
        <v>0</v>
      </c>
      <c r="BZ18" s="57"/>
      <c r="CA18" s="57"/>
      <c r="CB18" s="57"/>
      <c r="CC18" s="57"/>
      <c r="CD18" s="61"/>
      <c r="CE18" s="61">
        <f t="shared" si="10"/>
        <v>0</v>
      </c>
      <c r="CF18" s="57"/>
      <c r="CG18" s="57"/>
      <c r="CH18" s="57"/>
      <c r="CI18" s="57"/>
      <c r="CJ18" s="61"/>
      <c r="CK18" s="61">
        <f t="shared" si="11"/>
        <v>0</v>
      </c>
      <c r="CL18" s="57"/>
      <c r="CM18" s="57"/>
      <c r="CN18" s="57"/>
      <c r="CO18" s="57"/>
      <c r="CP18" s="61"/>
      <c r="CQ18" s="61">
        <f t="shared" si="12"/>
        <v>0</v>
      </c>
      <c r="CR18" s="57"/>
      <c r="CS18" s="57"/>
      <c r="CT18" s="57"/>
      <c r="CU18" s="57"/>
      <c r="CV18" s="63"/>
      <c r="CW18" s="64">
        <f t="shared" si="13"/>
        <v>0</v>
      </c>
      <c r="CX18" s="64">
        <f t="shared" si="14"/>
        <v>0</v>
      </c>
      <c r="CY18" s="64">
        <f t="shared" si="15"/>
        <v>41.5</v>
      </c>
      <c r="CZ18" s="65">
        <v>3</v>
      </c>
      <c r="DA18" s="57">
        <v>608.4</v>
      </c>
      <c r="DB18" s="61">
        <f t="shared" si="16"/>
        <v>242.30733350608961</v>
      </c>
      <c r="DC18" s="61">
        <f t="shared" si="17"/>
        <v>0.17604427020204133</v>
      </c>
      <c r="DD18" s="57"/>
      <c r="DE18" s="57"/>
      <c r="DF18" s="57"/>
      <c r="DG18" s="66">
        <v>0.105</v>
      </c>
      <c r="DH18" s="67"/>
      <c r="DI18" s="67"/>
      <c r="DJ18" s="68">
        <f t="shared" si="18"/>
        <v>284.08837777629162</v>
      </c>
      <c r="DK18" s="57"/>
      <c r="DL18" s="57"/>
      <c r="DM18" s="57"/>
      <c r="DN18" s="59">
        <v>21005017</v>
      </c>
      <c r="DO18" s="59">
        <v>8</v>
      </c>
      <c r="DP18" s="59">
        <v>6</v>
      </c>
      <c r="DQ18" s="59">
        <v>1.2</v>
      </c>
      <c r="DR18" s="37" t="str">
        <f>D18&amp;AC18</f>
        <v>S.B2B08358SJ</v>
      </c>
      <c r="DS18" s="2">
        <v>60</v>
      </c>
      <c r="DT18" s="2" t="s">
        <v>77</v>
      </c>
    </row>
  </sheetData>
  <mergeCells count="2">
    <mergeCell ref="DC2:DE2"/>
    <mergeCell ref="DG2:DH2"/>
  </mergeCells>
  <dataValidations count="7">
    <dataValidation type="list" allowBlank="1" showInputMessage="1" showErrorMessage="1" sqref="G4:G18" xr:uid="{00000000-0002-0000-0000-000000000000}">
      <formula1>"WOMAN,MAN,KIDS,UNISEX"</formula1>
    </dataValidation>
    <dataValidation type="list" allowBlank="1" showInputMessage="1" showErrorMessage="1" sqref="H4:H18" xr:uid="{00000000-0002-0000-0000-000001000000}">
      <formula1>"Z63,Z64,Z50,XCJ,XCG"</formula1>
    </dataValidation>
    <dataValidation type="list" allowBlank="1" showInputMessage="1" showErrorMessage="1" sqref="J4:J18" xr:uid="{00000000-0002-0000-0000-000002000000}">
      <formula1>"CHRIST,FAVS,YAMOKO,VALERIA,GUIA,CLEOR,DIP"</formula1>
    </dataValidation>
    <dataValidation type="list" allowBlank="1" showInputMessage="1" showErrorMessage="1" sqref="P4:P18 T4:T18" xr:uid="{00000000-0002-0000-0000-000003000000}">
      <formula1>"VS,SI"</formula1>
    </dataValidation>
    <dataValidation type="list" allowBlank="1" showInputMessage="1" showErrorMessage="1" sqref="AA4:AA18" xr:uid="{00000000-0002-0000-0000-000004000000}">
      <formula1>"YES,NO"</formula1>
    </dataValidation>
    <dataValidation type="list" allowBlank="1" showInputMessage="1" showErrorMessage="1" sqref="AB4:AB18" xr:uid="{00000000-0002-0000-0000-000005000000}">
      <formula1>"Piece,Pair"</formula1>
    </dataValidation>
    <dataValidation type="list" allowBlank="1" showInputMessage="1" showErrorMessage="1" sqref="DA4:DA18" xr:uid="{00000000-0002-0000-0000-000006000000}">
      <formula1>"393.75,614.25,787.50,1000.00,997.50"</formula1>
    </dataValidation>
  </dataValidations>
  <pageMargins left="0.75" right="0.75" top="1" bottom="1" header="0.5" footer="0.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36BE0-7DE8-4561-AAB8-A5B5AE4A1397}">
  <sheetPr codeName="Sheet2"/>
  <dimension ref="B2:C49"/>
  <sheetViews>
    <sheetView workbookViewId="0">
      <selection activeCell="C2" sqref="C2"/>
    </sheetView>
  </sheetViews>
  <sheetFormatPr defaultRowHeight="14.4"/>
  <cols>
    <col min="2" max="2" width="14.734375" bestFit="1" customWidth="1"/>
    <col min="3" max="3" width="15.89453125" bestFit="1" customWidth="1"/>
  </cols>
  <sheetData>
    <row r="2" spans="2:3" ht="46.2">
      <c r="B2" s="79" t="s">
        <v>5</v>
      </c>
      <c r="C2" s="74" t="s">
        <v>137</v>
      </c>
    </row>
    <row r="3" spans="2:3" ht="36.6">
      <c r="B3" s="80" t="s">
        <v>61</v>
      </c>
      <c r="C3" s="80" t="s">
        <v>138</v>
      </c>
    </row>
    <row r="4" spans="2:3" ht="36.6">
      <c r="B4" s="80" t="s">
        <v>78</v>
      </c>
      <c r="C4" s="80" t="s">
        <v>138</v>
      </c>
    </row>
    <row r="5" spans="2:3" ht="36.6">
      <c r="B5" s="80" t="s">
        <v>81</v>
      </c>
      <c r="C5" s="80" t="s">
        <v>138</v>
      </c>
    </row>
    <row r="6" spans="2:3" ht="36.6">
      <c r="B6" s="80" t="s">
        <v>144</v>
      </c>
      <c r="C6" s="80" t="s">
        <v>138</v>
      </c>
    </row>
    <row r="7" spans="2:3" ht="36.6">
      <c r="B7" s="80" t="s">
        <v>84</v>
      </c>
      <c r="C7" s="80" t="s">
        <v>138</v>
      </c>
    </row>
    <row r="8" spans="2:3" ht="36.6">
      <c r="B8" s="80" t="s">
        <v>89</v>
      </c>
      <c r="C8" s="80" t="s">
        <v>138</v>
      </c>
    </row>
    <row r="9" spans="2:3" ht="36.6">
      <c r="B9" s="80" t="s">
        <v>92</v>
      </c>
      <c r="C9" s="80" t="s">
        <v>138</v>
      </c>
    </row>
    <row r="10" spans="2:3" ht="36.6">
      <c r="B10" s="80" t="s">
        <v>145</v>
      </c>
      <c r="C10" s="80" t="s">
        <v>138</v>
      </c>
    </row>
    <row r="11" spans="2:3" ht="36.6">
      <c r="B11" s="80" t="s">
        <v>146</v>
      </c>
      <c r="C11" s="80" t="s">
        <v>138</v>
      </c>
    </row>
    <row r="12" spans="2:3" ht="36.6">
      <c r="B12" s="80" t="s">
        <v>147</v>
      </c>
      <c r="C12" s="80" t="s">
        <v>138</v>
      </c>
    </row>
    <row r="13" spans="2:3" ht="36.6">
      <c r="B13" s="81" t="s">
        <v>148</v>
      </c>
      <c r="C13" s="82" t="s">
        <v>149</v>
      </c>
    </row>
    <row r="14" spans="2:3" ht="17.399999999999999">
      <c r="B14" s="83" t="s">
        <v>150</v>
      </c>
      <c r="C14" s="84" t="s">
        <v>151</v>
      </c>
    </row>
    <row r="15" spans="2:3" ht="17.399999999999999">
      <c r="B15" s="83" t="s">
        <v>152</v>
      </c>
      <c r="C15" s="84" t="s">
        <v>151</v>
      </c>
    </row>
    <row r="16" spans="2:3" ht="17.399999999999999">
      <c r="B16" s="83" t="s">
        <v>153</v>
      </c>
      <c r="C16" s="85" t="s">
        <v>151</v>
      </c>
    </row>
    <row r="17" spans="2:3" ht="17.399999999999999">
      <c r="B17" s="83" t="s">
        <v>154</v>
      </c>
      <c r="C17" s="84" t="s">
        <v>151</v>
      </c>
    </row>
    <row r="18" spans="2:3" ht="17.399999999999999">
      <c r="B18" s="83" t="s">
        <v>155</v>
      </c>
      <c r="C18" s="84" t="s">
        <v>151</v>
      </c>
    </row>
    <row r="19" spans="2:3" ht="17.399999999999999">
      <c r="B19" s="83" t="s">
        <v>156</v>
      </c>
      <c r="C19" s="85" t="s">
        <v>157</v>
      </c>
    </row>
    <row r="20" spans="2:3" ht="17.399999999999999">
      <c r="B20" s="83" t="s">
        <v>158</v>
      </c>
      <c r="C20" s="85" t="s">
        <v>157</v>
      </c>
    </row>
    <row r="21" spans="2:3" ht="17.399999999999999">
      <c r="B21" s="83" t="s">
        <v>159</v>
      </c>
      <c r="C21" s="85" t="s">
        <v>157</v>
      </c>
    </row>
    <row r="22" spans="2:3" ht="17.399999999999999">
      <c r="B22" s="83" t="s">
        <v>160</v>
      </c>
      <c r="C22" s="85" t="s">
        <v>157</v>
      </c>
    </row>
    <row r="23" spans="2:3" ht="17.399999999999999">
      <c r="B23" s="83" t="s">
        <v>161</v>
      </c>
      <c r="C23" s="85" t="s">
        <v>157</v>
      </c>
    </row>
    <row r="24" spans="2:3" ht="17.399999999999999">
      <c r="B24" s="83" t="s">
        <v>162</v>
      </c>
      <c r="C24" s="85" t="s">
        <v>157</v>
      </c>
    </row>
    <row r="25" spans="2:3" ht="17.399999999999999">
      <c r="B25" s="83" t="s">
        <v>163</v>
      </c>
      <c r="C25" s="85" t="s">
        <v>164</v>
      </c>
    </row>
    <row r="26" spans="2:3" ht="17.399999999999999">
      <c r="B26" s="83" t="s">
        <v>165</v>
      </c>
      <c r="C26" s="85" t="s">
        <v>164</v>
      </c>
    </row>
    <row r="27" spans="2:3" ht="17.399999999999999">
      <c r="B27" s="83" t="s">
        <v>166</v>
      </c>
      <c r="C27" s="85" t="s">
        <v>164</v>
      </c>
    </row>
    <row r="28" spans="2:3" ht="17.399999999999999">
      <c r="B28" s="83" t="s">
        <v>167</v>
      </c>
      <c r="C28" s="85" t="s">
        <v>164</v>
      </c>
    </row>
    <row r="29" spans="2:3" ht="17.399999999999999">
      <c r="B29" s="83" t="s">
        <v>168</v>
      </c>
      <c r="C29" s="85" t="s">
        <v>164</v>
      </c>
    </row>
    <row r="30" spans="2:3" ht="17.399999999999999">
      <c r="B30" s="83" t="s">
        <v>169</v>
      </c>
      <c r="C30" s="85" t="s">
        <v>164</v>
      </c>
    </row>
    <row r="31" spans="2:3" ht="17.399999999999999">
      <c r="B31" s="83" t="s">
        <v>170</v>
      </c>
      <c r="C31" s="85" t="s">
        <v>171</v>
      </c>
    </row>
    <row r="32" spans="2:3" ht="17.399999999999999">
      <c r="B32" s="83" t="s">
        <v>172</v>
      </c>
      <c r="C32" s="85" t="s">
        <v>173</v>
      </c>
    </row>
    <row r="33" spans="2:3" ht="17.399999999999999">
      <c r="B33" s="83" t="s">
        <v>174</v>
      </c>
      <c r="C33" s="85" t="s">
        <v>173</v>
      </c>
    </row>
    <row r="34" spans="2:3" ht="17.399999999999999">
      <c r="B34" s="83" t="s">
        <v>175</v>
      </c>
      <c r="C34" s="85" t="s">
        <v>173</v>
      </c>
    </row>
    <row r="35" spans="2:3" ht="17.399999999999999">
      <c r="B35" s="83" t="s">
        <v>176</v>
      </c>
      <c r="C35" s="85" t="s">
        <v>173</v>
      </c>
    </row>
    <row r="36" spans="2:3" ht="17.399999999999999">
      <c r="B36" s="83" t="s">
        <v>177</v>
      </c>
      <c r="C36" s="85" t="s">
        <v>173</v>
      </c>
    </row>
    <row r="37" spans="2:3" ht="17.399999999999999">
      <c r="B37" s="83" t="s">
        <v>178</v>
      </c>
      <c r="C37" s="85" t="s">
        <v>173</v>
      </c>
    </row>
    <row r="38" spans="2:3" ht="34.799999999999997">
      <c r="B38" s="86" t="s">
        <v>179</v>
      </c>
      <c r="C38" s="87" t="s">
        <v>142</v>
      </c>
    </row>
    <row r="39" spans="2:3" ht="34.799999999999997">
      <c r="B39" s="86" t="s">
        <v>180</v>
      </c>
      <c r="C39" s="87" t="s">
        <v>142</v>
      </c>
    </row>
    <row r="40" spans="2:3" ht="34.799999999999997">
      <c r="B40" s="83" t="s">
        <v>124</v>
      </c>
      <c r="C40" s="87" t="s">
        <v>142</v>
      </c>
    </row>
    <row r="41" spans="2:3" ht="34.799999999999997">
      <c r="B41" s="83" t="s">
        <v>131</v>
      </c>
      <c r="C41" s="87" t="s">
        <v>142</v>
      </c>
    </row>
    <row r="42" spans="2:3" ht="34.799999999999997">
      <c r="B42" s="83" t="s">
        <v>134</v>
      </c>
      <c r="C42" s="87" t="s">
        <v>142</v>
      </c>
    </row>
    <row r="43" spans="2:3" ht="34.799999999999997">
      <c r="B43" s="83" t="s">
        <v>181</v>
      </c>
      <c r="C43" s="87" t="s">
        <v>142</v>
      </c>
    </row>
    <row r="44" spans="2:3" ht="34.799999999999997">
      <c r="B44" s="88" t="s">
        <v>182</v>
      </c>
      <c r="C44" s="85" t="s">
        <v>183</v>
      </c>
    </row>
    <row r="45" spans="2:3" ht="34.799999999999997">
      <c r="B45" s="89" t="s">
        <v>115</v>
      </c>
      <c r="C45" s="85" t="s">
        <v>141</v>
      </c>
    </row>
    <row r="46" spans="2:3" ht="34.799999999999997">
      <c r="B46" s="88" t="s">
        <v>184</v>
      </c>
      <c r="C46" s="90" t="s">
        <v>139</v>
      </c>
    </row>
    <row r="47" spans="2:3" ht="34.799999999999997">
      <c r="B47" s="88" t="s">
        <v>102</v>
      </c>
      <c r="C47" s="90" t="s">
        <v>139</v>
      </c>
    </row>
    <row r="48" spans="2:3" ht="34.799999999999997">
      <c r="B48" s="88" t="s">
        <v>109</v>
      </c>
      <c r="C48" s="90" t="s">
        <v>140</v>
      </c>
    </row>
    <row r="49" spans="2:3" ht="34.799999999999997">
      <c r="B49" s="88" t="s">
        <v>113</v>
      </c>
      <c r="C49" s="90" t="s">
        <v>140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70D3F-74E0-4A32-9CD6-C3790CC9DDEB}">
  <sheetPr codeName="Sheet3"/>
  <dimension ref="A1:A33"/>
  <sheetViews>
    <sheetView tabSelected="1" workbookViewId="0">
      <selection activeCell="B17" sqref="B17"/>
    </sheetView>
  </sheetViews>
  <sheetFormatPr defaultRowHeight="14.4"/>
  <cols>
    <col min="1" max="1" width="91.20703125" style="95" customWidth="1"/>
  </cols>
  <sheetData>
    <row r="1" spans="1:1" ht="18.3">
      <c r="A1" s="92" t="s">
        <v>185</v>
      </c>
    </row>
    <row r="3" spans="1:1">
      <c r="A3" s="93" t="s">
        <v>186</v>
      </c>
    </row>
    <row r="5" spans="1:1">
      <c r="A5" s="94" t="s">
        <v>187</v>
      </c>
    </row>
    <row r="6" spans="1:1">
      <c r="A6" s="94" t="s">
        <v>188</v>
      </c>
    </row>
    <row r="7" spans="1:1">
      <c r="A7" s="94" t="s">
        <v>189</v>
      </c>
    </row>
    <row r="8" spans="1:1">
      <c r="A8" s="94" t="s">
        <v>190</v>
      </c>
    </row>
    <row r="9" spans="1:1">
      <c r="A9" s="94" t="s">
        <v>191</v>
      </c>
    </row>
    <row r="10" spans="1:1">
      <c r="A10" s="94"/>
    </row>
    <row r="11" spans="1:1">
      <c r="A11" s="94" t="s">
        <v>192</v>
      </c>
    </row>
    <row r="12" spans="1:1">
      <c r="A12" s="94" t="s">
        <v>193</v>
      </c>
    </row>
    <row r="13" spans="1:1">
      <c r="A13" s="94" t="s">
        <v>194</v>
      </c>
    </row>
    <row r="14" spans="1:1">
      <c r="A14" s="94"/>
    </row>
    <row r="15" spans="1:1">
      <c r="A15" s="94" t="s">
        <v>195</v>
      </c>
    </row>
    <row r="16" spans="1:1">
      <c r="A16" s="94" t="s">
        <v>196</v>
      </c>
    </row>
    <row r="17" spans="1:1">
      <c r="A17" s="94" t="s">
        <v>197</v>
      </c>
    </row>
    <row r="18" spans="1:1">
      <c r="A18" s="94" t="s">
        <v>198</v>
      </c>
    </row>
    <row r="19" spans="1:1">
      <c r="A19" s="94" t="s">
        <v>199</v>
      </c>
    </row>
    <row r="20" spans="1:1">
      <c r="A20" s="94" t="s">
        <v>200</v>
      </c>
    </row>
    <row r="21" spans="1:1">
      <c r="A21" s="94"/>
    </row>
    <row r="22" spans="1:1">
      <c r="A22" s="94" t="s">
        <v>201</v>
      </c>
    </row>
    <row r="23" spans="1:1">
      <c r="A23" s="94" t="s">
        <v>202</v>
      </c>
    </row>
    <row r="24" spans="1:1">
      <c r="A24" s="94" t="s">
        <v>203</v>
      </c>
    </row>
    <row r="25" spans="1:1">
      <c r="A25" s="94" t="s">
        <v>204</v>
      </c>
    </row>
    <row r="26" spans="1:1">
      <c r="A26" s="94" t="s">
        <v>205</v>
      </c>
    </row>
    <row r="27" spans="1:1">
      <c r="A27" s="94" t="s">
        <v>206</v>
      </c>
    </row>
    <row r="28" spans="1:1">
      <c r="A28" s="94" t="s">
        <v>207</v>
      </c>
    </row>
    <row r="29" spans="1:1">
      <c r="A29" s="94" t="s">
        <v>199</v>
      </c>
    </row>
    <row r="30" spans="1:1">
      <c r="A30" s="94" t="s">
        <v>200</v>
      </c>
    </row>
    <row r="31" spans="1:1">
      <c r="A31" s="94"/>
    </row>
    <row r="32" spans="1:1">
      <c r="A32" s="94" t="s">
        <v>208</v>
      </c>
    </row>
    <row r="33" spans="1:1">
      <c r="A33" s="94" t="s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CHRIST Summary</vt:lpstr>
      <vt:lpstr>Sheet1</vt:lpstr>
      <vt:lpstr>VBA Macro</vt:lpstr>
      <vt:lpstr>SAP_Code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Kensi Yuan</dc:creator>
  <cp:lastModifiedBy>office41</cp:lastModifiedBy>
  <dcterms:created xsi:type="dcterms:W3CDTF">2026-07-01T12:19:00Z</dcterms:created>
  <dcterms:modified xsi:type="dcterms:W3CDTF">2026-07-03T13:01:02Z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94F7DDFE081D4FF1A3ED31099B491E35_11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