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ngpratiksahoo/Desktop/"/>
    </mc:Choice>
  </mc:AlternateContent>
  <xr:revisionPtr revIDLastSave="0" documentId="13_ncr:1_{9C07DB63-A639-614D-8B71-07F6BED14111}" xr6:coauthVersionLast="40" xr6:coauthVersionMax="40" xr10:uidLastSave="{00000000-0000-0000-0000-000000000000}"/>
  <bookViews>
    <workbookView xWindow="0" yWindow="0" windowWidth="25600" windowHeight="16000" xr2:uid="{F79BD81D-F532-1F42-944F-C922DBD8934A}"/>
  </bookViews>
  <sheets>
    <sheet name="Sheet1" sheetId="1" r:id="rId1"/>
  </sheets>
  <definedNames>
    <definedName name="_xlchart.v2.0" hidden="1">Sheet1!$I$65:$I$68</definedName>
    <definedName name="_xlchart.v2.1" hidden="1">Sheet1!$L$65:$L$68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L56" i="1"/>
  <c r="L57" i="1"/>
  <c r="L58" i="1"/>
  <c r="L59" i="1"/>
  <c r="L60" i="1"/>
  <c r="L64" i="1"/>
  <c r="L65" i="1"/>
  <c r="L66" i="1"/>
  <c r="L67" i="1"/>
  <c r="L68" i="1"/>
  <c r="L48" i="1"/>
  <c r="G49" i="1"/>
  <c r="G53" i="1"/>
  <c r="G54" i="1"/>
  <c r="G55" i="1"/>
  <c r="G56" i="1"/>
  <c r="G60" i="1"/>
  <c r="G61" i="1"/>
  <c r="G62" i="1"/>
  <c r="G63" i="1"/>
  <c r="G48" i="1"/>
  <c r="K65" i="1"/>
  <c r="J69" i="1"/>
  <c r="K68" i="1" s="1"/>
  <c r="K60" i="1"/>
  <c r="K58" i="1"/>
  <c r="K56" i="1"/>
  <c r="J61" i="1"/>
  <c r="K59" i="1" s="1"/>
  <c r="J53" i="1"/>
  <c r="K50" i="1" s="1"/>
  <c r="G42" i="1"/>
  <c r="D64" i="1"/>
  <c r="F62" i="1" s="1"/>
  <c r="E62" i="1"/>
  <c r="E60" i="1"/>
  <c r="C64" i="1"/>
  <c r="E63" i="1" s="1"/>
  <c r="F54" i="1"/>
  <c r="D57" i="1"/>
  <c r="F53" i="1" s="1"/>
  <c r="E55" i="1"/>
  <c r="E53" i="1"/>
  <c r="C57" i="1"/>
  <c r="E54" i="1" s="1"/>
  <c r="E49" i="1"/>
  <c r="D50" i="1"/>
  <c r="F49" i="1" s="1"/>
  <c r="C50" i="1"/>
  <c r="E48" i="1" s="1"/>
  <c r="E42" i="1"/>
  <c r="F41" i="1" s="1"/>
  <c r="C42" i="1"/>
  <c r="D38" i="1" s="1"/>
  <c r="AC30" i="1"/>
  <c r="AE8" i="1"/>
  <c r="AF7" i="1" s="1"/>
  <c r="AE7" i="1"/>
  <c r="AE6" i="1"/>
  <c r="AE5" i="1"/>
  <c r="AE4" i="1"/>
  <c r="AF3" i="1" s="1"/>
  <c r="AE3" i="1"/>
  <c r="AE15" i="1"/>
  <c r="AE14" i="1"/>
  <c r="AE13" i="1"/>
  <c r="AE12" i="1"/>
  <c r="AE11" i="1"/>
  <c r="AE1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" i="1"/>
  <c r="AA30" i="1"/>
  <c r="AE30" i="1" s="1"/>
  <c r="W15" i="1"/>
  <c r="W14" i="1"/>
  <c r="W13" i="1"/>
  <c r="W12" i="1"/>
  <c r="W11" i="1"/>
  <c r="W10" i="1"/>
  <c r="W8" i="1"/>
  <c r="W7" i="1"/>
  <c r="W6" i="1"/>
  <c r="W5" i="1"/>
  <c r="W4" i="1"/>
  <c r="W3" i="1"/>
  <c r="U3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S30" i="1"/>
  <c r="W30" i="1" s="1"/>
  <c r="O15" i="1"/>
  <c r="O14" i="1"/>
  <c r="O13" i="1"/>
  <c r="O12" i="1"/>
  <c r="P11" i="1" s="1"/>
  <c r="O11" i="1"/>
  <c r="O10" i="1"/>
  <c r="G15" i="1"/>
  <c r="G14" i="1"/>
  <c r="H13" i="1" s="1"/>
  <c r="G13" i="1"/>
  <c r="G12" i="1"/>
  <c r="G11" i="1"/>
  <c r="G10" i="1"/>
  <c r="M30" i="1"/>
  <c r="O8" i="1"/>
  <c r="O7" i="1"/>
  <c r="O6" i="1"/>
  <c r="P5" i="1" s="1"/>
  <c r="O5" i="1"/>
  <c r="O3" i="1"/>
  <c r="O4" i="1"/>
  <c r="G8" i="1"/>
  <c r="G7" i="1"/>
  <c r="G6" i="1"/>
  <c r="G5" i="1"/>
  <c r="G4" i="1"/>
  <c r="H3" i="1" s="1"/>
  <c r="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K30" i="1"/>
  <c r="E30" i="1"/>
  <c r="C3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F63" i="1" l="1"/>
  <c r="K51" i="1"/>
  <c r="N29" i="1"/>
  <c r="H4" i="1"/>
  <c r="P3" i="1"/>
  <c r="P6" i="1"/>
  <c r="D34" i="1"/>
  <c r="E56" i="1"/>
  <c r="F55" i="1"/>
  <c r="E61" i="1"/>
  <c r="F60" i="1"/>
  <c r="K48" i="1"/>
  <c r="K52" i="1"/>
  <c r="K57" i="1"/>
  <c r="K61" i="1" s="1"/>
  <c r="K66" i="1"/>
  <c r="K67" i="1"/>
  <c r="D36" i="1"/>
  <c r="F56" i="1"/>
  <c r="F61" i="1"/>
  <c r="K49" i="1"/>
  <c r="P10" i="1"/>
  <c r="V29" i="1"/>
  <c r="X29" i="1" s="1"/>
  <c r="X3" i="1"/>
  <c r="X12" i="1"/>
  <c r="AB29" i="1"/>
  <c r="AF13" i="1"/>
  <c r="K64" i="1"/>
  <c r="K69" i="1" s="1"/>
  <c r="P12" i="1"/>
  <c r="H10" i="1"/>
  <c r="T29" i="1"/>
  <c r="X13" i="1"/>
  <c r="AF10" i="1"/>
  <c r="AF14" i="1"/>
  <c r="AF15" i="1" s="1"/>
  <c r="F34" i="1"/>
  <c r="G30" i="1"/>
  <c r="H6" i="1"/>
  <c r="P4" i="1"/>
  <c r="P8" i="1" s="1"/>
  <c r="H11" i="1"/>
  <c r="P13" i="1"/>
  <c r="X5" i="1"/>
  <c r="X10" i="1"/>
  <c r="AD29" i="1"/>
  <c r="AF29" i="1" s="1"/>
  <c r="AF11" i="1"/>
  <c r="AF12" i="1"/>
  <c r="AF5" i="1"/>
  <c r="F35" i="1"/>
  <c r="F48" i="1"/>
  <c r="F38" i="1"/>
  <c r="F29" i="1"/>
  <c r="H29" i="1" s="1"/>
  <c r="H5" i="1"/>
  <c r="P7" i="1"/>
  <c r="H14" i="1"/>
  <c r="X4" i="1"/>
  <c r="AF4" i="1"/>
  <c r="AF8" i="1" s="1"/>
  <c r="F39" i="1"/>
  <c r="H39" i="1" s="1"/>
  <c r="H42" i="1" s="1"/>
  <c r="D29" i="1"/>
  <c r="L29" i="1"/>
  <c r="O30" i="1"/>
  <c r="P14" i="1"/>
  <c r="X6" i="1"/>
  <c r="X11" i="1"/>
  <c r="AF6" i="1"/>
  <c r="C44" i="1"/>
  <c r="D40" i="1"/>
  <c r="F36" i="1"/>
  <c r="P15" i="1"/>
  <c r="F40" i="1"/>
  <c r="H7" i="1"/>
  <c r="H8" i="1" s="1"/>
  <c r="H12" i="1"/>
  <c r="X7" i="1"/>
  <c r="X14" i="1"/>
  <c r="D35" i="1"/>
  <c r="D42" i="1" s="1"/>
  <c r="D39" i="1"/>
  <c r="F37" i="1"/>
  <c r="D37" i="1"/>
  <c r="D41" i="1"/>
  <c r="P29" i="1" l="1"/>
  <c r="X15" i="1"/>
  <c r="X17" i="1" s="1"/>
  <c r="F42" i="1"/>
  <c r="X8" i="1"/>
  <c r="K53" i="1"/>
  <c r="H15" i="1"/>
  <c r="H17" i="1" s="1"/>
  <c r="P17" i="1"/>
  <c r="AF17" i="1"/>
</calcChain>
</file>

<file path=xl/sharedStrings.xml><?xml version="1.0" encoding="utf-8"?>
<sst xmlns="http://schemas.openxmlformats.org/spreadsheetml/2006/main" count="150" uniqueCount="57">
  <si>
    <t>Apr</t>
  </si>
  <si>
    <t>May</t>
  </si>
  <si>
    <t>weeks</t>
  </si>
  <si>
    <t>qty</t>
  </si>
  <si>
    <t>June</t>
  </si>
  <si>
    <t>July</t>
  </si>
  <si>
    <t>Aug</t>
  </si>
  <si>
    <t>Sep</t>
  </si>
  <si>
    <t>Score</t>
  </si>
  <si>
    <t>Gp</t>
  </si>
  <si>
    <t>Promo 3 &amp; 5</t>
  </si>
  <si>
    <t>3&amp;5</t>
  </si>
  <si>
    <t>Sum</t>
  </si>
  <si>
    <t>Promo 7</t>
  </si>
  <si>
    <t>Month Wise</t>
  </si>
  <si>
    <t>Avg Profit per Item</t>
  </si>
  <si>
    <t>Score Month</t>
  </si>
  <si>
    <t>Promo Score</t>
  </si>
  <si>
    <t>total</t>
  </si>
  <si>
    <t>Discount</t>
  </si>
  <si>
    <t>Digital</t>
  </si>
  <si>
    <t>MixMatch</t>
  </si>
  <si>
    <t>Discount and Digital</t>
  </si>
  <si>
    <t>Discount and MixMatch</t>
  </si>
  <si>
    <t>Digital and Mix Match</t>
  </si>
  <si>
    <t>All 3</t>
  </si>
  <si>
    <t>None of the 3</t>
  </si>
  <si>
    <t>promo 9</t>
  </si>
  <si>
    <t>promo 8</t>
  </si>
  <si>
    <t>Difference in Profit</t>
  </si>
  <si>
    <t>nonpromoted</t>
  </si>
  <si>
    <t>GP</t>
  </si>
  <si>
    <t>Qty</t>
  </si>
  <si>
    <t>%GP</t>
  </si>
  <si>
    <t>%qty</t>
  </si>
  <si>
    <t>promo 5</t>
  </si>
  <si>
    <t>Ad Size</t>
  </si>
  <si>
    <t>promo9%of_total</t>
  </si>
  <si>
    <t>promo8%of_total</t>
  </si>
  <si>
    <t>Type</t>
  </si>
  <si>
    <t>promo9</t>
  </si>
  <si>
    <t>promo8</t>
  </si>
  <si>
    <t>prmoted8</t>
  </si>
  <si>
    <t>Store709</t>
  </si>
  <si>
    <t>promo3&amp;5</t>
  </si>
  <si>
    <t>promo7</t>
  </si>
  <si>
    <t>Store440</t>
  </si>
  <si>
    <t>ITEMWISE</t>
  </si>
  <si>
    <t>STOREWISE</t>
  </si>
  <si>
    <t>PROMO SCORES</t>
  </si>
  <si>
    <t>PROMO SCORE COMPARISSION</t>
  </si>
  <si>
    <t>ITEM_NUM = 10101903</t>
  </si>
  <si>
    <t>ITEM_NUM = 10105038</t>
  </si>
  <si>
    <t>ITEM_NUM = 10103476</t>
  </si>
  <si>
    <t>Store343</t>
  </si>
  <si>
    <t>Values in %</t>
  </si>
  <si>
    <t>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</si>
</sst>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3" xfId="0" applyBorder="1"/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9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6" borderId="0" xfId="0" applyFill="1" applyBorder="1"/>
    <xf numFmtId="0" fontId="0" fillId="7" borderId="0" xfId="0" applyFill="1" applyBorder="1"/>
    <xf numFmtId="0" fontId="0" fillId="0" borderId="6" xfId="0" applyBorder="1"/>
    <xf numFmtId="0" fontId="0" fillId="9" borderId="2" xfId="0" applyFill="1" applyBorder="1"/>
    <xf numFmtId="0" fontId="0" fillId="9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7AF7-54F3-0844-A29A-39CF9FF67721}">
  <dimension ref="A1:AF79"/>
  <sheetViews>
    <sheetView tabSelected="1" workbookViewId="0">
      <selection activeCell="E48" sqref="E48"/>
    </sheetView>
  </sheetViews>
  <sheetFormatPr baseColWidth="10" defaultRowHeight="16" x14ac:dyDescent="0.2"/>
  <cols>
    <col min="4" max="4" width="12.1640625" bestFit="1" customWidth="1"/>
    <col min="6" max="6" width="16.5" customWidth="1"/>
    <col min="14" max="14" width="16.83203125" customWidth="1"/>
    <col min="30" max="30" width="16.33203125" customWidth="1"/>
  </cols>
  <sheetData>
    <row r="1" spans="1:32" x14ac:dyDescent="0.2">
      <c r="A1" s="3" t="s">
        <v>11</v>
      </c>
      <c r="B1" s="37" t="s">
        <v>56</v>
      </c>
      <c r="I1" s="4">
        <v>7</v>
      </c>
      <c r="J1" s="4" t="s">
        <v>56</v>
      </c>
      <c r="Q1" s="5">
        <v>8</v>
      </c>
      <c r="R1" s="5" t="s">
        <v>56</v>
      </c>
      <c r="Y1" s="6">
        <v>9</v>
      </c>
      <c r="Z1" s="6" t="s">
        <v>56</v>
      </c>
    </row>
    <row r="2" spans="1:32" x14ac:dyDescent="0.2">
      <c r="A2" t="s">
        <v>0</v>
      </c>
      <c r="B2" t="s">
        <v>2</v>
      </c>
      <c r="C2" t="s">
        <v>3</v>
      </c>
      <c r="D2" t="s">
        <v>8</v>
      </c>
      <c r="E2" t="s">
        <v>9</v>
      </c>
      <c r="F2" t="s">
        <v>8</v>
      </c>
      <c r="G2" t="s">
        <v>14</v>
      </c>
      <c r="I2" t="s">
        <v>0</v>
      </c>
      <c r="J2" t="s">
        <v>2</v>
      </c>
      <c r="K2" t="s">
        <v>3</v>
      </c>
      <c r="L2" t="s">
        <v>8</v>
      </c>
      <c r="M2" t="s">
        <v>9</v>
      </c>
      <c r="N2" t="s">
        <v>8</v>
      </c>
      <c r="O2" t="s">
        <v>14</v>
      </c>
      <c r="Q2" t="s">
        <v>0</v>
      </c>
      <c r="R2" t="s">
        <v>2</v>
      </c>
      <c r="S2" t="s">
        <v>3</v>
      </c>
      <c r="T2" t="s">
        <v>8</v>
      </c>
      <c r="U2" t="s">
        <v>9</v>
      </c>
      <c r="V2" t="s">
        <v>8</v>
      </c>
      <c r="W2" t="s">
        <v>14</v>
      </c>
      <c r="Y2" t="s">
        <v>0</v>
      </c>
      <c r="Z2" t="s">
        <v>2</v>
      </c>
      <c r="AA2" t="s">
        <v>3</v>
      </c>
      <c r="AB2" t="s">
        <v>8</v>
      </c>
      <c r="AC2" t="s">
        <v>9</v>
      </c>
      <c r="AD2" t="s">
        <v>8</v>
      </c>
      <c r="AE2" t="s">
        <v>14</v>
      </c>
    </row>
    <row r="3" spans="1:32" x14ac:dyDescent="0.2">
      <c r="B3" s="1">
        <v>1</v>
      </c>
      <c r="C3">
        <v>10631</v>
      </c>
      <c r="D3">
        <f>C4-C3</f>
        <v>8252</v>
      </c>
      <c r="E3">
        <v>15351.42</v>
      </c>
      <c r="F3">
        <f>E4-E3</f>
        <v>3034.0500000000011</v>
      </c>
      <c r="G3">
        <f>SUM(E3:E7)</f>
        <v>70046.241999999998</v>
      </c>
      <c r="H3">
        <f>G4-G3</f>
        <v>-20391.841</v>
      </c>
      <c r="J3" s="1">
        <v>1</v>
      </c>
      <c r="K3">
        <v>12815</v>
      </c>
      <c r="L3">
        <f>K4-K3</f>
        <v>-12815</v>
      </c>
      <c r="M3">
        <v>10993.36</v>
      </c>
      <c r="N3">
        <f>M4-M3</f>
        <v>-10993.36</v>
      </c>
      <c r="O3">
        <f>SUM(M3:M7)</f>
        <v>38095.156199999998</v>
      </c>
      <c r="P3">
        <f>O4-O3</f>
        <v>-9341.5871999999981</v>
      </c>
      <c r="R3" s="1">
        <v>1</v>
      </c>
      <c r="S3">
        <v>27182</v>
      </c>
      <c r="T3">
        <f>S4-S3</f>
        <v>166302</v>
      </c>
      <c r="U3">
        <v>14748.5</v>
      </c>
      <c r="V3">
        <f>U4-U3</f>
        <v>80867.88</v>
      </c>
      <c r="W3">
        <f>SUM(U3:U7)</f>
        <v>167172.33000000002</v>
      </c>
      <c r="X3">
        <f>W4-W3</f>
        <v>-38449.380000000005</v>
      </c>
      <c r="Z3" s="1">
        <v>1</v>
      </c>
      <c r="AA3">
        <v>110934</v>
      </c>
      <c r="AB3">
        <f>AA4-AA3</f>
        <v>-34937</v>
      </c>
      <c r="AC3">
        <v>68274.460000000006</v>
      </c>
      <c r="AD3">
        <f>AC4-AC3</f>
        <v>-43264.69</v>
      </c>
      <c r="AE3">
        <f>SUM(AC3:AC7)</f>
        <v>428996.52999999997</v>
      </c>
      <c r="AF3">
        <f>AE4-AE3</f>
        <v>46282.520000000077</v>
      </c>
    </row>
    <row r="4" spans="1:32" x14ac:dyDescent="0.2">
      <c r="B4">
        <v>2</v>
      </c>
      <c r="C4">
        <v>18883</v>
      </c>
      <c r="D4">
        <f t="shared" ref="D4:D28" si="0">C5-C4</f>
        <v>-12090</v>
      </c>
      <c r="E4">
        <v>18385.47</v>
      </c>
      <c r="F4">
        <f t="shared" ref="F4:F28" si="1">E5-E4</f>
        <v>-11267.058000000001</v>
      </c>
      <c r="G4">
        <f>SUM(E8:E11)</f>
        <v>49654.400999999998</v>
      </c>
      <c r="H4">
        <f t="shared" ref="H4:H7" si="2">G5-G4</f>
        <v>-5239.7209999999977</v>
      </c>
      <c r="J4">
        <v>2</v>
      </c>
      <c r="K4">
        <v>0</v>
      </c>
      <c r="L4">
        <f t="shared" ref="L4:L28" si="3">K5-K4</f>
        <v>39616</v>
      </c>
      <c r="M4">
        <v>0</v>
      </c>
      <c r="N4">
        <f t="shared" ref="N4:N28" si="4">M5-M4</f>
        <v>20073.34</v>
      </c>
      <c r="O4">
        <f>SUM(M8:M11)</f>
        <v>28753.569</v>
      </c>
      <c r="P4">
        <f t="shared" ref="P4:P7" si="5">O5-O4</f>
        <v>20269.910999999996</v>
      </c>
      <c r="R4">
        <v>2</v>
      </c>
      <c r="S4">
        <v>193484</v>
      </c>
      <c r="T4">
        <f t="shared" ref="T4:T28" si="6">S5-S4</f>
        <v>-151938</v>
      </c>
      <c r="U4">
        <v>95616.38</v>
      </c>
      <c r="V4">
        <f t="shared" ref="V4:V28" si="7">U5-U4</f>
        <v>-77146.14</v>
      </c>
      <c r="W4">
        <f>SUM(U8:U11)</f>
        <v>128722.95000000001</v>
      </c>
      <c r="X4">
        <f t="shared" ref="X4:X7" si="8">W5-W4</f>
        <v>-81009.5</v>
      </c>
      <c r="Z4">
        <v>2</v>
      </c>
      <c r="AA4">
        <v>75997</v>
      </c>
      <c r="AB4">
        <f t="shared" ref="AB4:AB28" si="9">AA5-AA4</f>
        <v>119221</v>
      </c>
      <c r="AC4">
        <v>25009.77</v>
      </c>
      <c r="AD4">
        <f t="shared" ref="AD4:AD28" si="10">AC5-AC4</f>
        <v>81087.73</v>
      </c>
      <c r="AE4">
        <f>SUM(AC8:AC11)</f>
        <v>475279.05000000005</v>
      </c>
      <c r="AF4">
        <f t="shared" ref="AF4:AF7" si="11">AE5-AE4</f>
        <v>243540.04999999993</v>
      </c>
    </row>
    <row r="5" spans="1:32" x14ac:dyDescent="0.2">
      <c r="B5">
        <v>3</v>
      </c>
      <c r="C5">
        <v>6793</v>
      </c>
      <c r="D5">
        <f t="shared" si="0"/>
        <v>-1121</v>
      </c>
      <c r="E5">
        <v>7118.4120000000003</v>
      </c>
      <c r="F5">
        <f t="shared" si="1"/>
        <v>3030.518</v>
      </c>
      <c r="G5">
        <f>SUM(E12:E15)</f>
        <v>44414.68</v>
      </c>
      <c r="H5">
        <f t="shared" si="2"/>
        <v>4662.8549999999959</v>
      </c>
      <c r="J5">
        <v>3</v>
      </c>
      <c r="K5">
        <v>39616</v>
      </c>
      <c r="L5">
        <f t="shared" si="3"/>
        <v>-38425</v>
      </c>
      <c r="M5">
        <v>20073.34</v>
      </c>
      <c r="N5">
        <f t="shared" si="4"/>
        <v>-19332.835800000001</v>
      </c>
      <c r="O5">
        <f>SUM(M12:M15)</f>
        <v>49023.479999999996</v>
      </c>
      <c r="P5">
        <f t="shared" si="5"/>
        <v>-26958.841999999997</v>
      </c>
      <c r="R5">
        <v>3</v>
      </c>
      <c r="S5">
        <v>41546</v>
      </c>
      <c r="T5">
        <f t="shared" si="6"/>
        <v>192</v>
      </c>
      <c r="U5">
        <v>18470.240000000002</v>
      </c>
      <c r="V5">
        <f t="shared" si="7"/>
        <v>349.04999999999927</v>
      </c>
      <c r="W5">
        <f>SUM(U12:U15)</f>
        <v>47713.450000000004</v>
      </c>
      <c r="X5">
        <f t="shared" si="8"/>
        <v>60375.140000000007</v>
      </c>
      <c r="Z5">
        <v>3</v>
      </c>
      <c r="AA5">
        <v>195218</v>
      </c>
      <c r="AB5">
        <f t="shared" si="9"/>
        <v>9521</v>
      </c>
      <c r="AC5">
        <v>106097.5</v>
      </c>
      <c r="AD5">
        <f t="shared" si="10"/>
        <v>20283.5</v>
      </c>
      <c r="AE5">
        <f>SUM(AC12:AC15)</f>
        <v>718819.1</v>
      </c>
      <c r="AF5">
        <f t="shared" si="11"/>
        <v>-209918.20999999996</v>
      </c>
    </row>
    <row r="6" spans="1:32" x14ac:dyDescent="0.2">
      <c r="B6">
        <v>4</v>
      </c>
      <c r="C6">
        <v>5672</v>
      </c>
      <c r="D6">
        <f t="shared" si="0"/>
        <v>4581</v>
      </c>
      <c r="E6">
        <v>10148.93</v>
      </c>
      <c r="F6">
        <f t="shared" si="1"/>
        <v>8893.0799999999981</v>
      </c>
      <c r="G6">
        <f>SUM(E16:E20)</f>
        <v>49077.534999999996</v>
      </c>
      <c r="H6">
        <f t="shared" si="2"/>
        <v>18934.884599999998</v>
      </c>
      <c r="J6">
        <v>4</v>
      </c>
      <c r="K6">
        <v>1191</v>
      </c>
      <c r="L6">
        <f t="shared" si="3"/>
        <v>3505</v>
      </c>
      <c r="M6">
        <v>740.50419999999997</v>
      </c>
      <c r="N6">
        <f t="shared" si="4"/>
        <v>5547.4477999999999</v>
      </c>
      <c r="O6">
        <f>SUM(M16:M20)</f>
        <v>22064.637999999999</v>
      </c>
      <c r="P6">
        <f t="shared" si="5"/>
        <v>29852.239000000001</v>
      </c>
      <c r="R6">
        <v>4</v>
      </c>
      <c r="S6">
        <v>41738</v>
      </c>
      <c r="T6">
        <f t="shared" si="6"/>
        <v>2399</v>
      </c>
      <c r="U6">
        <v>18819.29</v>
      </c>
      <c r="V6">
        <f t="shared" si="7"/>
        <v>698.62999999999738</v>
      </c>
      <c r="W6">
        <f>SUM(U16:U20)</f>
        <v>108088.59000000001</v>
      </c>
      <c r="X6">
        <f t="shared" si="8"/>
        <v>5816.9599999999773</v>
      </c>
      <c r="Z6">
        <v>4</v>
      </c>
      <c r="AA6">
        <v>204739</v>
      </c>
      <c r="AB6">
        <f t="shared" si="9"/>
        <v>8312</v>
      </c>
      <c r="AC6">
        <v>126381</v>
      </c>
      <c r="AD6">
        <f t="shared" si="10"/>
        <v>-23147.199999999997</v>
      </c>
      <c r="AE6">
        <f>SUM(AC16:AC20)</f>
        <v>508900.89</v>
      </c>
      <c r="AF6">
        <f t="shared" si="11"/>
        <v>-13331.190000000002</v>
      </c>
    </row>
    <row r="7" spans="1:32" x14ac:dyDescent="0.2">
      <c r="B7">
        <v>5</v>
      </c>
      <c r="C7">
        <v>10253</v>
      </c>
      <c r="D7">
        <f t="shared" si="0"/>
        <v>6961</v>
      </c>
      <c r="E7">
        <v>19042.009999999998</v>
      </c>
      <c r="F7">
        <f t="shared" si="1"/>
        <v>4053.1900000000023</v>
      </c>
      <c r="G7">
        <f>SUM(E21:E24)</f>
        <v>68012.419599999994</v>
      </c>
      <c r="H7">
        <f t="shared" si="2"/>
        <v>2247.0084000000061</v>
      </c>
      <c r="J7">
        <v>5</v>
      </c>
      <c r="K7">
        <v>4696</v>
      </c>
      <c r="L7">
        <f t="shared" si="3"/>
        <v>373</v>
      </c>
      <c r="M7">
        <v>6287.9520000000002</v>
      </c>
      <c r="N7">
        <f t="shared" si="4"/>
        <v>-3087.864</v>
      </c>
      <c r="O7">
        <f>SUM(M21:M24)</f>
        <v>51916.877</v>
      </c>
      <c r="P7">
        <f t="shared" si="5"/>
        <v>7174.9438999999911</v>
      </c>
      <c r="R7">
        <v>5</v>
      </c>
      <c r="S7">
        <v>44137</v>
      </c>
      <c r="T7">
        <f t="shared" si="6"/>
        <v>2121</v>
      </c>
      <c r="U7">
        <v>19517.919999999998</v>
      </c>
      <c r="V7">
        <f t="shared" si="7"/>
        <v>8084.4000000000015</v>
      </c>
      <c r="W7">
        <f>SUM(U21:U24)</f>
        <v>113905.54999999999</v>
      </c>
      <c r="X7">
        <f t="shared" si="8"/>
        <v>-67929.869999999981</v>
      </c>
      <c r="Z7">
        <v>5</v>
      </c>
      <c r="AA7">
        <v>213051</v>
      </c>
      <c r="AB7">
        <f t="shared" si="9"/>
        <v>23937</v>
      </c>
      <c r="AC7">
        <v>103233.8</v>
      </c>
      <c r="AD7">
        <f t="shared" si="10"/>
        <v>30021.900000000009</v>
      </c>
      <c r="AE7">
        <f>SUM(AC21:AC24)</f>
        <v>495569.7</v>
      </c>
      <c r="AF7">
        <f t="shared" si="11"/>
        <v>117788.15999999997</v>
      </c>
    </row>
    <row r="8" spans="1:32" x14ac:dyDescent="0.2">
      <c r="A8" t="s">
        <v>1</v>
      </c>
      <c r="B8">
        <v>1</v>
      </c>
      <c r="C8">
        <v>17214</v>
      </c>
      <c r="D8">
        <f t="shared" si="0"/>
        <v>-13565</v>
      </c>
      <c r="E8">
        <v>23095.200000000001</v>
      </c>
      <c r="F8">
        <f t="shared" si="1"/>
        <v>-17120.222000000002</v>
      </c>
      <c r="G8">
        <f>SUM(E25:E29)</f>
        <v>70259.428</v>
      </c>
      <c r="H8" s="3">
        <f>SUM(H3:H7)</f>
        <v>213.18600000000151</v>
      </c>
      <c r="I8" t="s">
        <v>1</v>
      </c>
      <c r="J8">
        <v>1</v>
      </c>
      <c r="K8">
        <v>5069</v>
      </c>
      <c r="L8">
        <f t="shared" si="3"/>
        <v>-2430</v>
      </c>
      <c r="M8">
        <v>3200.0880000000002</v>
      </c>
      <c r="N8">
        <f t="shared" si="4"/>
        <v>-1761.9970000000003</v>
      </c>
      <c r="O8">
        <f>SUM(M25:M29)</f>
        <v>59091.820899999992</v>
      </c>
      <c r="P8" s="4">
        <f>SUM(P3:P7)</f>
        <v>20996.664699999994</v>
      </c>
      <c r="Q8" t="s">
        <v>1</v>
      </c>
      <c r="R8">
        <v>1</v>
      </c>
      <c r="S8">
        <v>46258</v>
      </c>
      <c r="T8">
        <f t="shared" si="6"/>
        <v>13430</v>
      </c>
      <c r="U8">
        <v>27602.32</v>
      </c>
      <c r="V8">
        <f t="shared" si="7"/>
        <v>3139.119999999999</v>
      </c>
      <c r="W8">
        <f>SUM(U25:U29)</f>
        <v>45975.680000000008</v>
      </c>
      <c r="X8" s="5">
        <f>SUM(X3:X7)</f>
        <v>-121196.65</v>
      </c>
      <c r="Y8" t="s">
        <v>1</v>
      </c>
      <c r="Z8">
        <v>1</v>
      </c>
      <c r="AA8">
        <v>236988</v>
      </c>
      <c r="AB8">
        <f t="shared" si="9"/>
        <v>-72091</v>
      </c>
      <c r="AC8">
        <v>133255.70000000001</v>
      </c>
      <c r="AD8">
        <f t="shared" si="10"/>
        <v>-47876.770000000019</v>
      </c>
      <c r="AE8">
        <f>SUM(AC25:AC29)</f>
        <v>613357.86</v>
      </c>
      <c r="AF8" s="6">
        <f>SUM(AF3:AF7)</f>
        <v>184361.33000000002</v>
      </c>
    </row>
    <row r="9" spans="1:32" x14ac:dyDescent="0.2">
      <c r="B9">
        <v>2</v>
      </c>
      <c r="C9">
        <v>3649</v>
      </c>
      <c r="D9">
        <f t="shared" si="0"/>
        <v>3824</v>
      </c>
      <c r="E9">
        <v>5974.9780000000001</v>
      </c>
      <c r="F9">
        <f t="shared" si="1"/>
        <v>-543.09500000000025</v>
      </c>
      <c r="J9">
        <v>2</v>
      </c>
      <c r="K9">
        <v>2639</v>
      </c>
      <c r="L9">
        <f t="shared" si="3"/>
        <v>-2639</v>
      </c>
      <c r="M9">
        <v>1438.0909999999999</v>
      </c>
      <c r="N9">
        <f t="shared" si="4"/>
        <v>-1438.0909999999999</v>
      </c>
      <c r="R9">
        <v>2</v>
      </c>
      <c r="S9">
        <v>59688</v>
      </c>
      <c r="T9">
        <f t="shared" si="6"/>
        <v>72718</v>
      </c>
      <c r="U9">
        <v>30741.439999999999</v>
      </c>
      <c r="V9">
        <f t="shared" si="7"/>
        <v>27778.960000000003</v>
      </c>
      <c r="Z9">
        <v>2</v>
      </c>
      <c r="AA9">
        <v>164897</v>
      </c>
      <c r="AB9">
        <f t="shared" si="9"/>
        <v>195041</v>
      </c>
      <c r="AC9">
        <v>85378.93</v>
      </c>
      <c r="AD9">
        <f t="shared" si="10"/>
        <v>96508.97</v>
      </c>
    </row>
    <row r="10" spans="1:32" x14ac:dyDescent="0.2">
      <c r="B10">
        <v>3</v>
      </c>
      <c r="C10">
        <v>7473</v>
      </c>
      <c r="D10">
        <f t="shared" si="0"/>
        <v>546</v>
      </c>
      <c r="E10">
        <v>5431.8829999999998</v>
      </c>
      <c r="F10">
        <f t="shared" si="1"/>
        <v>9720.4570000000003</v>
      </c>
      <c r="G10">
        <f>SUM(C3:C7)</f>
        <v>52232</v>
      </c>
      <c r="H10">
        <f>G11-G10</f>
        <v>-15877</v>
      </c>
      <c r="J10">
        <v>3</v>
      </c>
      <c r="K10">
        <v>0</v>
      </c>
      <c r="L10">
        <f t="shared" si="3"/>
        <v>34414</v>
      </c>
      <c r="M10">
        <v>0</v>
      </c>
      <c r="N10">
        <f t="shared" si="4"/>
        <v>24115.39</v>
      </c>
      <c r="O10">
        <f>SUM(K3:K7)</f>
        <v>58318</v>
      </c>
      <c r="P10">
        <f>O11-O10</f>
        <v>-16196</v>
      </c>
      <c r="R10">
        <v>3</v>
      </c>
      <c r="S10">
        <v>132406</v>
      </c>
      <c r="T10">
        <f t="shared" si="6"/>
        <v>-111610</v>
      </c>
      <c r="U10">
        <v>58520.4</v>
      </c>
      <c r="V10">
        <f t="shared" si="7"/>
        <v>-46661.61</v>
      </c>
      <c r="W10">
        <f>SUM(S3:S7)</f>
        <v>348087</v>
      </c>
      <c r="X10">
        <f>W11-W10</f>
        <v>-88939</v>
      </c>
      <c r="Z10">
        <v>3</v>
      </c>
      <c r="AA10">
        <v>359938</v>
      </c>
      <c r="AB10">
        <f t="shared" si="9"/>
        <v>-108920</v>
      </c>
      <c r="AC10">
        <v>181887.9</v>
      </c>
      <c r="AD10">
        <f t="shared" si="10"/>
        <v>-107131.37999999999</v>
      </c>
      <c r="AE10">
        <f>SUM(AA3:AA7)</f>
        <v>799939</v>
      </c>
      <c r="AF10">
        <f>AE11-AE10</f>
        <v>212902</v>
      </c>
    </row>
    <row r="11" spans="1:32" x14ac:dyDescent="0.2">
      <c r="B11">
        <v>4</v>
      </c>
      <c r="C11">
        <v>8019</v>
      </c>
      <c r="D11">
        <f t="shared" si="0"/>
        <v>-550</v>
      </c>
      <c r="E11">
        <v>15152.34</v>
      </c>
      <c r="F11">
        <f t="shared" si="1"/>
        <v>-2561.6200000000008</v>
      </c>
      <c r="G11">
        <f>SUM(C8:C11)</f>
        <v>36355</v>
      </c>
      <c r="H11">
        <f t="shared" ref="H11:H14" si="12">G12-G11</f>
        <v>-9702</v>
      </c>
      <c r="J11">
        <v>4</v>
      </c>
      <c r="K11">
        <v>34414</v>
      </c>
      <c r="L11">
        <f t="shared" si="3"/>
        <v>-2410</v>
      </c>
      <c r="M11">
        <v>24115.39</v>
      </c>
      <c r="N11">
        <f t="shared" si="4"/>
        <v>-10849.09</v>
      </c>
      <c r="O11">
        <f>SUM(K8:K11)</f>
        <v>42122</v>
      </c>
      <c r="P11">
        <f t="shared" ref="P11:P14" si="13">O12-O11</f>
        <v>58075</v>
      </c>
      <c r="R11">
        <v>4</v>
      </c>
      <c r="S11">
        <v>20796</v>
      </c>
      <c r="T11">
        <f t="shared" si="6"/>
        <v>-20796</v>
      </c>
      <c r="U11">
        <v>11858.79</v>
      </c>
      <c r="V11">
        <f t="shared" si="7"/>
        <v>-11858.79</v>
      </c>
      <c r="W11">
        <f>SUM(S8:S11)</f>
        <v>259148</v>
      </c>
      <c r="X11">
        <f t="shared" ref="X11:X14" si="14">W12-W11</f>
        <v>-183552</v>
      </c>
      <c r="Z11">
        <v>4</v>
      </c>
      <c r="AA11">
        <v>251018</v>
      </c>
      <c r="AB11">
        <f t="shared" si="9"/>
        <v>14305</v>
      </c>
      <c r="AC11">
        <v>74756.52</v>
      </c>
      <c r="AD11">
        <f t="shared" si="10"/>
        <v>63452.279999999984</v>
      </c>
      <c r="AE11">
        <f>SUM(AA8:AA11)</f>
        <v>1012841</v>
      </c>
      <c r="AF11">
        <f t="shared" ref="AF11:AF14" si="15">AE12-AE11</f>
        <v>205842</v>
      </c>
    </row>
    <row r="12" spans="1:32" x14ac:dyDescent="0.2">
      <c r="A12" t="s">
        <v>4</v>
      </c>
      <c r="B12">
        <v>1</v>
      </c>
      <c r="C12">
        <v>7469</v>
      </c>
      <c r="D12">
        <f t="shared" si="0"/>
        <v>-2834</v>
      </c>
      <c r="E12">
        <v>12590.72</v>
      </c>
      <c r="F12">
        <f t="shared" si="1"/>
        <v>-5939.4579999999996</v>
      </c>
      <c r="G12">
        <f>SUM(C12:C15)</f>
        <v>26653</v>
      </c>
      <c r="H12">
        <f t="shared" si="12"/>
        <v>17868</v>
      </c>
      <c r="I12" t="s">
        <v>4</v>
      </c>
      <c r="J12">
        <v>1</v>
      </c>
      <c r="K12">
        <v>32004</v>
      </c>
      <c r="L12">
        <f t="shared" si="3"/>
        <v>36189</v>
      </c>
      <c r="M12">
        <v>13266.3</v>
      </c>
      <c r="N12">
        <f t="shared" si="4"/>
        <v>22490.880000000001</v>
      </c>
      <c r="O12">
        <f>SUM(K12:K15)</f>
        <v>100197</v>
      </c>
      <c r="P12">
        <f t="shared" si="13"/>
        <v>-70700</v>
      </c>
      <c r="Q12" t="s">
        <v>4</v>
      </c>
      <c r="R12">
        <v>1</v>
      </c>
      <c r="S12">
        <v>0</v>
      </c>
      <c r="T12">
        <f t="shared" si="6"/>
        <v>19066</v>
      </c>
      <c r="U12">
        <v>0</v>
      </c>
      <c r="V12">
        <f t="shared" si="7"/>
        <v>15368.51</v>
      </c>
      <c r="W12">
        <f>SUM(S12:S15)</f>
        <v>75596</v>
      </c>
      <c r="X12">
        <f t="shared" si="14"/>
        <v>91499</v>
      </c>
      <c r="Y12" t="s">
        <v>4</v>
      </c>
      <c r="Z12">
        <v>1</v>
      </c>
      <c r="AA12">
        <v>265323</v>
      </c>
      <c r="AB12">
        <f t="shared" si="9"/>
        <v>26557</v>
      </c>
      <c r="AC12">
        <v>138208.79999999999</v>
      </c>
      <c r="AD12">
        <f t="shared" si="10"/>
        <v>9806.2000000000116</v>
      </c>
      <c r="AE12">
        <f>SUM(AA12:AA15)</f>
        <v>1218683</v>
      </c>
      <c r="AF12">
        <f t="shared" si="15"/>
        <v>8296</v>
      </c>
    </row>
    <row r="13" spans="1:32" x14ac:dyDescent="0.2">
      <c r="B13">
        <v>2</v>
      </c>
      <c r="C13">
        <v>4635</v>
      </c>
      <c r="D13">
        <f t="shared" si="0"/>
        <v>842</v>
      </c>
      <c r="E13">
        <v>6651.2619999999997</v>
      </c>
      <c r="F13">
        <f t="shared" si="1"/>
        <v>2689.8660000000009</v>
      </c>
      <c r="G13">
        <f>SUM(C16:C20)</f>
        <v>44521</v>
      </c>
      <c r="H13">
        <f t="shared" si="12"/>
        <v>28860</v>
      </c>
      <c r="J13">
        <v>2</v>
      </c>
      <c r="K13">
        <v>68193</v>
      </c>
      <c r="L13">
        <f t="shared" si="3"/>
        <v>-68193</v>
      </c>
      <c r="M13">
        <v>35757.18</v>
      </c>
      <c r="N13">
        <f t="shared" si="4"/>
        <v>-35757.18</v>
      </c>
      <c r="O13">
        <f>SUM(K16:K20)</f>
        <v>29497</v>
      </c>
      <c r="P13">
        <f t="shared" si="13"/>
        <v>52329</v>
      </c>
      <c r="R13">
        <v>2</v>
      </c>
      <c r="S13">
        <v>19066</v>
      </c>
      <c r="T13">
        <f t="shared" si="6"/>
        <v>2032</v>
      </c>
      <c r="U13">
        <v>15368.51</v>
      </c>
      <c r="V13">
        <f t="shared" si="7"/>
        <v>-1023.7199999999993</v>
      </c>
      <c r="W13">
        <f>SUM(S16:S20)</f>
        <v>167095</v>
      </c>
      <c r="X13">
        <f t="shared" si="14"/>
        <v>22998</v>
      </c>
      <c r="Z13">
        <v>2</v>
      </c>
      <c r="AA13">
        <v>291880</v>
      </c>
      <c r="AB13">
        <f t="shared" si="9"/>
        <v>26300</v>
      </c>
      <c r="AC13">
        <v>148015</v>
      </c>
      <c r="AD13">
        <f t="shared" si="10"/>
        <v>35878.299999999988</v>
      </c>
      <c r="AE13">
        <f>SUM(AA16:AA20)</f>
        <v>1226979</v>
      </c>
      <c r="AF13">
        <f t="shared" si="15"/>
        <v>-350342</v>
      </c>
    </row>
    <row r="14" spans="1:32" x14ac:dyDescent="0.2">
      <c r="B14">
        <v>3</v>
      </c>
      <c r="C14">
        <v>5477</v>
      </c>
      <c r="D14">
        <f t="shared" si="0"/>
        <v>3595</v>
      </c>
      <c r="E14">
        <v>9341.1280000000006</v>
      </c>
      <c r="F14">
        <f t="shared" si="1"/>
        <v>6490.4419999999991</v>
      </c>
      <c r="G14">
        <f>SUM(C21:C24)</f>
        <v>73381</v>
      </c>
      <c r="H14">
        <f t="shared" si="12"/>
        <v>877</v>
      </c>
      <c r="J14">
        <v>3</v>
      </c>
      <c r="K14">
        <v>0</v>
      </c>
      <c r="L14">
        <f t="shared" si="3"/>
        <v>0</v>
      </c>
      <c r="M14">
        <v>0</v>
      </c>
      <c r="N14">
        <f t="shared" si="4"/>
        <v>0</v>
      </c>
      <c r="O14">
        <f>SUM(K21:K24)</f>
        <v>81826</v>
      </c>
      <c r="P14">
        <f t="shared" si="13"/>
        <v>19499</v>
      </c>
      <c r="R14">
        <v>3</v>
      </c>
      <c r="S14">
        <v>21098</v>
      </c>
      <c r="T14">
        <f t="shared" si="6"/>
        <v>14334</v>
      </c>
      <c r="U14">
        <v>14344.79</v>
      </c>
      <c r="V14">
        <f t="shared" si="7"/>
        <v>3655.3600000000006</v>
      </c>
      <c r="W14">
        <f>SUM(S21:S24)</f>
        <v>190093</v>
      </c>
      <c r="X14">
        <f t="shared" si="14"/>
        <v>-98818</v>
      </c>
      <c r="Z14">
        <v>3</v>
      </c>
      <c r="AA14">
        <v>318180</v>
      </c>
      <c r="AB14">
        <f t="shared" si="9"/>
        <v>25120</v>
      </c>
      <c r="AC14">
        <v>183893.3</v>
      </c>
      <c r="AD14">
        <f t="shared" si="10"/>
        <v>64808.700000000012</v>
      </c>
      <c r="AE14">
        <f>SUM(AA21:AA24)</f>
        <v>876637</v>
      </c>
      <c r="AF14">
        <f t="shared" si="15"/>
        <v>323706</v>
      </c>
    </row>
    <row r="15" spans="1:32" x14ac:dyDescent="0.2">
      <c r="B15">
        <v>4</v>
      </c>
      <c r="C15">
        <v>9072</v>
      </c>
      <c r="D15">
        <f t="shared" si="0"/>
        <v>-5496</v>
      </c>
      <c r="E15">
        <v>15831.57</v>
      </c>
      <c r="F15">
        <f t="shared" si="1"/>
        <v>-9829.0750000000007</v>
      </c>
      <c r="G15">
        <f>SUM(C25:C29)</f>
        <v>74258</v>
      </c>
      <c r="H15" s="3">
        <f>SUM(H10:H14)</f>
        <v>22026</v>
      </c>
      <c r="J15">
        <v>4</v>
      </c>
      <c r="K15">
        <v>0</v>
      </c>
      <c r="L15">
        <f t="shared" si="3"/>
        <v>4114</v>
      </c>
      <c r="M15">
        <v>0</v>
      </c>
      <c r="N15">
        <f t="shared" si="4"/>
        <v>5508.3580000000002</v>
      </c>
      <c r="O15">
        <f>SUM(K25:K29)</f>
        <v>101325</v>
      </c>
      <c r="P15" s="4">
        <f>SUM(P10:P14)</f>
        <v>43007</v>
      </c>
      <c r="R15">
        <v>4</v>
      </c>
      <c r="S15">
        <v>35432</v>
      </c>
      <c r="T15">
        <f t="shared" si="6"/>
        <v>-9795</v>
      </c>
      <c r="U15">
        <v>18000.150000000001</v>
      </c>
      <c r="V15">
        <f t="shared" si="7"/>
        <v>1073.6899999999987</v>
      </c>
      <c r="W15">
        <f>SUM(S25:S29)</f>
        <v>91275</v>
      </c>
      <c r="X15" s="5">
        <f>SUM(X10:X14)</f>
        <v>-256812</v>
      </c>
      <c r="Z15">
        <v>4</v>
      </c>
      <c r="AA15">
        <v>343300</v>
      </c>
      <c r="AB15">
        <f t="shared" si="9"/>
        <v>-271059</v>
      </c>
      <c r="AC15">
        <v>248702</v>
      </c>
      <c r="AD15">
        <f t="shared" si="10"/>
        <v>-226652.18</v>
      </c>
      <c r="AE15">
        <f>SUM(AA25:AA29)</f>
        <v>1200343</v>
      </c>
      <c r="AF15" s="6">
        <f>SUM(AF10:AF14)</f>
        <v>400404</v>
      </c>
    </row>
    <row r="16" spans="1:32" x14ac:dyDescent="0.2">
      <c r="A16" t="s">
        <v>5</v>
      </c>
      <c r="B16">
        <v>1</v>
      </c>
      <c r="C16">
        <v>3576</v>
      </c>
      <c r="D16">
        <f t="shared" si="0"/>
        <v>6606</v>
      </c>
      <c r="E16">
        <v>6002.4949999999999</v>
      </c>
      <c r="F16">
        <f t="shared" si="1"/>
        <v>13270.695</v>
      </c>
      <c r="I16" t="s">
        <v>5</v>
      </c>
      <c r="J16">
        <v>1</v>
      </c>
      <c r="K16">
        <v>4114</v>
      </c>
      <c r="L16">
        <f t="shared" si="3"/>
        <v>12361</v>
      </c>
      <c r="M16">
        <v>5508.3580000000002</v>
      </c>
      <c r="N16">
        <f t="shared" si="4"/>
        <v>3017.226999999999</v>
      </c>
      <c r="Q16" t="s">
        <v>5</v>
      </c>
      <c r="R16">
        <v>1</v>
      </c>
      <c r="S16">
        <v>25637</v>
      </c>
      <c r="T16">
        <f t="shared" si="6"/>
        <v>38724</v>
      </c>
      <c r="U16">
        <v>19073.84</v>
      </c>
      <c r="V16">
        <f t="shared" si="7"/>
        <v>17793.929999999997</v>
      </c>
      <c r="Y16" t="s">
        <v>5</v>
      </c>
      <c r="Z16">
        <v>1</v>
      </c>
      <c r="AA16">
        <v>72241</v>
      </c>
      <c r="AB16">
        <f t="shared" si="9"/>
        <v>294937</v>
      </c>
      <c r="AC16">
        <v>22049.82</v>
      </c>
      <c r="AD16">
        <f t="shared" si="10"/>
        <v>78641.279999999999</v>
      </c>
    </row>
    <row r="17" spans="1:32" x14ac:dyDescent="0.2">
      <c r="B17">
        <v>2</v>
      </c>
      <c r="C17">
        <v>10182</v>
      </c>
      <c r="D17">
        <f t="shared" si="0"/>
        <v>-3994</v>
      </c>
      <c r="E17">
        <v>19273.189999999999</v>
      </c>
      <c r="F17">
        <f t="shared" si="1"/>
        <v>-8903.6999999999989</v>
      </c>
      <c r="G17" t="s">
        <v>16</v>
      </c>
      <c r="H17" s="3">
        <f>H8+2*H15</f>
        <v>44265.186000000002</v>
      </c>
      <c r="J17">
        <v>2</v>
      </c>
      <c r="K17">
        <v>16475</v>
      </c>
      <c r="L17">
        <f t="shared" si="3"/>
        <v>-13926</v>
      </c>
      <c r="M17">
        <v>8525.5849999999991</v>
      </c>
      <c r="N17">
        <f t="shared" si="4"/>
        <v>-5658.0399999999991</v>
      </c>
      <c r="O17" t="s">
        <v>16</v>
      </c>
      <c r="P17" s="4">
        <f>P8+2*P15</f>
        <v>107010.66469999999</v>
      </c>
      <c r="R17">
        <v>2</v>
      </c>
      <c r="S17">
        <v>64361</v>
      </c>
      <c r="T17">
        <f t="shared" si="6"/>
        <v>-43273</v>
      </c>
      <c r="U17">
        <v>36867.769999999997</v>
      </c>
      <c r="V17">
        <f t="shared" si="7"/>
        <v>-23120.14</v>
      </c>
      <c r="W17" t="s">
        <v>16</v>
      </c>
      <c r="X17" s="5">
        <f>X15+2*X8</f>
        <v>-499205.3</v>
      </c>
      <c r="Z17">
        <v>2</v>
      </c>
      <c r="AA17">
        <v>367178</v>
      </c>
      <c r="AB17">
        <f t="shared" si="9"/>
        <v>50793</v>
      </c>
      <c r="AC17">
        <v>100691.1</v>
      </c>
      <c r="AD17">
        <f t="shared" si="10"/>
        <v>94440.4</v>
      </c>
      <c r="AE17" t="s">
        <v>16</v>
      </c>
      <c r="AF17" s="6">
        <f>AF15+2*AF8</f>
        <v>769126.66</v>
      </c>
    </row>
    <row r="18" spans="1:32" x14ac:dyDescent="0.2">
      <c r="B18">
        <v>3</v>
      </c>
      <c r="C18">
        <v>6188</v>
      </c>
      <c r="D18">
        <f t="shared" si="0"/>
        <v>-6125</v>
      </c>
      <c r="E18">
        <v>10369.49</v>
      </c>
      <c r="F18">
        <f t="shared" si="1"/>
        <v>-10308.17</v>
      </c>
      <c r="J18">
        <v>3</v>
      </c>
      <c r="K18">
        <v>2549</v>
      </c>
      <c r="L18">
        <f t="shared" si="3"/>
        <v>-2549</v>
      </c>
      <c r="M18">
        <v>2867.5450000000001</v>
      </c>
      <c r="N18">
        <f t="shared" si="4"/>
        <v>-2867.5450000000001</v>
      </c>
      <c r="R18">
        <v>3</v>
      </c>
      <c r="S18">
        <v>21088</v>
      </c>
      <c r="T18">
        <f t="shared" si="6"/>
        <v>17493</v>
      </c>
      <c r="U18">
        <v>13747.63</v>
      </c>
      <c r="V18">
        <f t="shared" si="7"/>
        <v>9868.2800000000007</v>
      </c>
      <c r="Z18">
        <v>3</v>
      </c>
      <c r="AA18">
        <v>417971</v>
      </c>
      <c r="AB18">
        <f t="shared" si="9"/>
        <v>-215292</v>
      </c>
      <c r="AC18">
        <v>195131.5</v>
      </c>
      <c r="AD18">
        <f t="shared" si="10"/>
        <v>-98199.28</v>
      </c>
    </row>
    <row r="19" spans="1:32" x14ac:dyDescent="0.2">
      <c r="B19">
        <v>4</v>
      </c>
      <c r="C19">
        <v>63</v>
      </c>
      <c r="D19">
        <f t="shared" si="0"/>
        <v>24449</v>
      </c>
      <c r="E19">
        <v>61.32</v>
      </c>
      <c r="F19">
        <f t="shared" si="1"/>
        <v>13309.720000000001</v>
      </c>
      <c r="J19">
        <v>4</v>
      </c>
      <c r="K19">
        <v>0</v>
      </c>
      <c r="L19">
        <f t="shared" si="3"/>
        <v>6359</v>
      </c>
      <c r="M19">
        <v>0</v>
      </c>
      <c r="N19">
        <f t="shared" si="4"/>
        <v>5163.1499999999996</v>
      </c>
      <c r="R19">
        <v>4</v>
      </c>
      <c r="S19">
        <v>38581</v>
      </c>
      <c r="T19">
        <f t="shared" si="6"/>
        <v>-21153</v>
      </c>
      <c r="U19">
        <v>23615.91</v>
      </c>
      <c r="V19">
        <f t="shared" si="7"/>
        <v>-8832.4699999999993</v>
      </c>
      <c r="Z19">
        <v>4</v>
      </c>
      <c r="AA19">
        <v>202679</v>
      </c>
      <c r="AB19">
        <f t="shared" si="9"/>
        <v>-35769</v>
      </c>
      <c r="AC19">
        <v>96932.22</v>
      </c>
      <c r="AD19">
        <f t="shared" si="10"/>
        <v>-2835.9700000000012</v>
      </c>
    </row>
    <row r="20" spans="1:32" x14ac:dyDescent="0.2">
      <c r="B20">
        <v>5</v>
      </c>
      <c r="C20">
        <v>24512</v>
      </c>
      <c r="D20">
        <f t="shared" si="0"/>
        <v>-8358</v>
      </c>
      <c r="E20">
        <v>13371.04</v>
      </c>
      <c r="F20">
        <f t="shared" si="1"/>
        <v>6470.3799999999974</v>
      </c>
      <c r="J20">
        <v>5</v>
      </c>
      <c r="K20">
        <v>6359</v>
      </c>
      <c r="L20">
        <f t="shared" si="3"/>
        <v>24692</v>
      </c>
      <c r="M20">
        <v>5163.1499999999996</v>
      </c>
      <c r="N20">
        <f t="shared" si="4"/>
        <v>13505.47</v>
      </c>
      <c r="R20">
        <v>5</v>
      </c>
      <c r="S20">
        <v>17428</v>
      </c>
      <c r="T20">
        <f t="shared" si="6"/>
        <v>62383</v>
      </c>
      <c r="U20">
        <v>14783.44</v>
      </c>
      <c r="V20">
        <f t="shared" si="7"/>
        <v>27276.79</v>
      </c>
      <c r="Z20">
        <v>5</v>
      </c>
      <c r="AA20">
        <v>166910</v>
      </c>
      <c r="AB20">
        <f t="shared" si="9"/>
        <v>117645</v>
      </c>
      <c r="AC20">
        <v>94096.25</v>
      </c>
      <c r="AD20">
        <f t="shared" si="10"/>
        <v>64302.350000000006</v>
      </c>
    </row>
    <row r="21" spans="1:32" x14ac:dyDescent="0.2">
      <c r="A21" t="s">
        <v>6</v>
      </c>
      <c r="B21">
        <v>1</v>
      </c>
      <c r="C21">
        <v>16154</v>
      </c>
      <c r="D21">
        <f t="shared" si="0"/>
        <v>-8704</v>
      </c>
      <c r="E21">
        <v>19841.419999999998</v>
      </c>
      <c r="F21">
        <f t="shared" si="1"/>
        <v>-7808.4199999999983</v>
      </c>
      <c r="I21" t="s">
        <v>6</v>
      </c>
      <c r="J21">
        <v>1</v>
      </c>
      <c r="K21">
        <v>31051</v>
      </c>
      <c r="L21">
        <f t="shared" si="3"/>
        <v>-27370</v>
      </c>
      <c r="M21">
        <v>18668.62</v>
      </c>
      <c r="N21">
        <f t="shared" si="4"/>
        <v>-13740.512999999999</v>
      </c>
      <c r="Q21" t="s">
        <v>6</v>
      </c>
      <c r="R21">
        <v>1</v>
      </c>
      <c r="S21">
        <v>79811</v>
      </c>
      <c r="T21">
        <f t="shared" si="6"/>
        <v>-58857</v>
      </c>
      <c r="U21">
        <v>42060.23</v>
      </c>
      <c r="V21">
        <f t="shared" si="7"/>
        <v>-28398.730000000003</v>
      </c>
      <c r="Y21" t="s">
        <v>6</v>
      </c>
      <c r="Z21">
        <v>1</v>
      </c>
      <c r="AA21">
        <v>284555</v>
      </c>
      <c r="AB21">
        <f t="shared" si="9"/>
        <v>-46770</v>
      </c>
      <c r="AC21">
        <v>158398.6</v>
      </c>
      <c r="AD21">
        <f t="shared" si="10"/>
        <v>-29005.400000000009</v>
      </c>
    </row>
    <row r="22" spans="1:32" x14ac:dyDescent="0.2">
      <c r="B22">
        <v>2</v>
      </c>
      <c r="C22">
        <v>7450</v>
      </c>
      <c r="D22">
        <f t="shared" si="0"/>
        <v>41544</v>
      </c>
      <c r="E22">
        <v>12033</v>
      </c>
      <c r="F22">
        <f t="shared" si="1"/>
        <v>23464.22</v>
      </c>
      <c r="J22">
        <v>2</v>
      </c>
      <c r="K22">
        <v>3681</v>
      </c>
      <c r="L22">
        <f t="shared" si="3"/>
        <v>23701</v>
      </c>
      <c r="M22">
        <v>4928.107</v>
      </c>
      <c r="N22">
        <f t="shared" si="4"/>
        <v>14468.793000000001</v>
      </c>
      <c r="R22">
        <v>2</v>
      </c>
      <c r="S22">
        <v>20954</v>
      </c>
      <c r="T22">
        <f t="shared" si="6"/>
        <v>28830</v>
      </c>
      <c r="U22">
        <v>13661.5</v>
      </c>
      <c r="V22">
        <f t="shared" si="7"/>
        <v>13207.419999999998</v>
      </c>
      <c r="Z22">
        <v>2</v>
      </c>
      <c r="AA22">
        <v>237785</v>
      </c>
      <c r="AB22">
        <f t="shared" si="9"/>
        <v>-67938</v>
      </c>
      <c r="AC22">
        <v>129393.2</v>
      </c>
      <c r="AD22">
        <f t="shared" si="10"/>
        <v>-40000</v>
      </c>
    </row>
    <row r="23" spans="1:32" x14ac:dyDescent="0.2">
      <c r="B23">
        <v>3</v>
      </c>
      <c r="C23">
        <v>48994</v>
      </c>
      <c r="D23">
        <f t="shared" si="0"/>
        <v>-48211</v>
      </c>
      <c r="E23">
        <v>35497.22</v>
      </c>
      <c r="F23">
        <f t="shared" si="1"/>
        <v>-34856.440399999999</v>
      </c>
      <c r="J23">
        <v>3</v>
      </c>
      <c r="K23">
        <v>27382</v>
      </c>
      <c r="L23">
        <f t="shared" si="3"/>
        <v>-7670</v>
      </c>
      <c r="M23">
        <v>19396.900000000001</v>
      </c>
      <c r="N23">
        <f t="shared" si="4"/>
        <v>-10473.650000000001</v>
      </c>
      <c r="R23">
        <v>3</v>
      </c>
      <c r="S23">
        <v>49784</v>
      </c>
      <c r="T23">
        <f t="shared" si="6"/>
        <v>-10240</v>
      </c>
      <c r="U23">
        <v>26868.92</v>
      </c>
      <c r="V23">
        <f t="shared" si="7"/>
        <v>4445.9800000000032</v>
      </c>
      <c r="Z23">
        <v>3</v>
      </c>
      <c r="AA23">
        <v>169847</v>
      </c>
      <c r="AB23">
        <f t="shared" si="9"/>
        <v>14603</v>
      </c>
      <c r="AC23">
        <v>89393.2</v>
      </c>
      <c r="AD23">
        <f t="shared" si="10"/>
        <v>28991.5</v>
      </c>
    </row>
    <row r="24" spans="1:32" x14ac:dyDescent="0.2">
      <c r="B24">
        <v>4</v>
      </c>
      <c r="C24">
        <v>783</v>
      </c>
      <c r="D24">
        <f t="shared" si="0"/>
        <v>21758</v>
      </c>
      <c r="E24">
        <v>640.77959999999996</v>
      </c>
      <c r="F24">
        <f t="shared" si="1"/>
        <v>22926.110399999998</v>
      </c>
      <c r="J24">
        <v>4</v>
      </c>
      <c r="K24">
        <v>19712</v>
      </c>
      <c r="L24">
        <f t="shared" si="3"/>
        <v>19358</v>
      </c>
      <c r="M24">
        <v>8923.25</v>
      </c>
      <c r="N24">
        <f t="shared" si="4"/>
        <v>12957.73</v>
      </c>
      <c r="R24">
        <v>4</v>
      </c>
      <c r="S24">
        <v>39544</v>
      </c>
      <c r="T24">
        <f t="shared" si="6"/>
        <v>1850</v>
      </c>
      <c r="U24">
        <v>31314.9</v>
      </c>
      <c r="V24">
        <f t="shared" si="7"/>
        <v>-7231.130000000001</v>
      </c>
      <c r="Z24">
        <v>4</v>
      </c>
      <c r="AA24">
        <v>184450</v>
      </c>
      <c r="AB24">
        <f t="shared" si="9"/>
        <v>171793</v>
      </c>
      <c r="AC24">
        <v>118384.7</v>
      </c>
      <c r="AD24">
        <f t="shared" si="10"/>
        <v>46961.8</v>
      </c>
    </row>
    <row r="25" spans="1:32" x14ac:dyDescent="0.2">
      <c r="A25" t="s">
        <v>7</v>
      </c>
      <c r="B25">
        <v>1</v>
      </c>
      <c r="C25">
        <v>22541</v>
      </c>
      <c r="D25">
        <f t="shared" si="0"/>
        <v>-18495</v>
      </c>
      <c r="E25">
        <v>23566.89</v>
      </c>
      <c r="F25">
        <f t="shared" si="1"/>
        <v>-19490.690999999999</v>
      </c>
      <c r="I25" t="s">
        <v>7</v>
      </c>
      <c r="J25">
        <v>1</v>
      </c>
      <c r="K25">
        <v>39070</v>
      </c>
      <c r="L25">
        <f t="shared" si="3"/>
        <v>-33141</v>
      </c>
      <c r="M25">
        <v>21880.98</v>
      </c>
      <c r="N25">
        <f t="shared" si="4"/>
        <v>-17822.648000000001</v>
      </c>
      <c r="Q25" t="s">
        <v>7</v>
      </c>
      <c r="R25">
        <v>1</v>
      </c>
      <c r="S25">
        <v>41394</v>
      </c>
      <c r="T25">
        <f t="shared" si="6"/>
        <v>-28926</v>
      </c>
      <c r="U25">
        <v>24083.77</v>
      </c>
      <c r="V25">
        <f t="shared" si="7"/>
        <v>-20373.849999999999</v>
      </c>
      <c r="Y25" t="s">
        <v>7</v>
      </c>
      <c r="Z25">
        <v>1</v>
      </c>
      <c r="AA25">
        <v>356243</v>
      </c>
      <c r="AB25">
        <f t="shared" si="9"/>
        <v>-65525</v>
      </c>
      <c r="AC25">
        <v>165346.5</v>
      </c>
      <c r="AD25">
        <f t="shared" si="10"/>
        <v>6048.1000000000058</v>
      </c>
    </row>
    <row r="26" spans="1:32" x14ac:dyDescent="0.2">
      <c r="B26">
        <v>2</v>
      </c>
      <c r="C26">
        <v>4046</v>
      </c>
      <c r="D26">
        <f t="shared" si="0"/>
        <v>2239</v>
      </c>
      <c r="E26">
        <v>4076.1990000000001</v>
      </c>
      <c r="F26">
        <f t="shared" si="1"/>
        <v>4590.6000000000004</v>
      </c>
      <c r="J26">
        <v>2</v>
      </c>
      <c r="K26">
        <v>5929</v>
      </c>
      <c r="L26">
        <f t="shared" si="3"/>
        <v>1075</v>
      </c>
      <c r="M26">
        <v>4058.3319999999999</v>
      </c>
      <c r="N26">
        <f t="shared" si="4"/>
        <v>731.21599999999989</v>
      </c>
      <c r="R26">
        <v>2</v>
      </c>
      <c r="S26">
        <v>12468</v>
      </c>
      <c r="T26">
        <f t="shared" si="6"/>
        <v>-1552</v>
      </c>
      <c r="U26">
        <v>3709.92</v>
      </c>
      <c r="V26">
        <f t="shared" si="7"/>
        <v>162.01199999999972</v>
      </c>
      <c r="Z26">
        <v>2</v>
      </c>
      <c r="AA26">
        <v>290718</v>
      </c>
      <c r="AB26">
        <f t="shared" si="9"/>
        <v>-106925</v>
      </c>
      <c r="AC26">
        <v>171394.6</v>
      </c>
      <c r="AD26">
        <f t="shared" si="10"/>
        <v>-90001.060000000012</v>
      </c>
    </row>
    <row r="27" spans="1:32" x14ac:dyDescent="0.2">
      <c r="B27">
        <v>3</v>
      </c>
      <c r="C27">
        <v>6285</v>
      </c>
      <c r="D27">
        <f t="shared" si="0"/>
        <v>16222</v>
      </c>
      <c r="E27">
        <v>8666.7990000000009</v>
      </c>
      <c r="F27">
        <f t="shared" si="1"/>
        <v>8227.7309999999979</v>
      </c>
      <c r="J27">
        <v>3</v>
      </c>
      <c r="K27">
        <v>7004</v>
      </c>
      <c r="L27">
        <f t="shared" si="3"/>
        <v>41785</v>
      </c>
      <c r="M27">
        <v>4789.5479999999998</v>
      </c>
      <c r="N27">
        <f t="shared" si="4"/>
        <v>23234.492000000002</v>
      </c>
      <c r="R27">
        <v>3</v>
      </c>
      <c r="S27">
        <v>10916</v>
      </c>
      <c r="T27">
        <f t="shared" si="6"/>
        <v>-3408</v>
      </c>
      <c r="U27">
        <v>3871.9319999999998</v>
      </c>
      <c r="V27">
        <f t="shared" si="7"/>
        <v>-489.70399999999972</v>
      </c>
      <c r="Z27">
        <v>3</v>
      </c>
      <c r="AA27">
        <v>183793</v>
      </c>
      <c r="AB27">
        <f t="shared" si="9"/>
        <v>14138</v>
      </c>
      <c r="AC27">
        <v>81393.539999999994</v>
      </c>
      <c r="AD27">
        <f t="shared" si="10"/>
        <v>30866.260000000009</v>
      </c>
    </row>
    <row r="28" spans="1:32" x14ac:dyDescent="0.2">
      <c r="B28">
        <v>4</v>
      </c>
      <c r="C28">
        <v>22507</v>
      </c>
      <c r="D28">
        <f t="shared" si="0"/>
        <v>-3628</v>
      </c>
      <c r="E28">
        <v>16894.53</v>
      </c>
      <c r="F28">
        <f t="shared" si="1"/>
        <v>160.47999999999956</v>
      </c>
      <c r="J28">
        <v>4</v>
      </c>
      <c r="K28">
        <v>48789</v>
      </c>
      <c r="L28">
        <f t="shared" si="3"/>
        <v>-48256</v>
      </c>
      <c r="M28">
        <v>28024.04</v>
      </c>
      <c r="N28">
        <f t="shared" si="4"/>
        <v>-27685.1191</v>
      </c>
      <c r="R28">
        <v>4</v>
      </c>
      <c r="S28">
        <v>7508</v>
      </c>
      <c r="T28">
        <f t="shared" si="6"/>
        <v>11481</v>
      </c>
      <c r="U28">
        <v>3382.2280000000001</v>
      </c>
      <c r="V28">
        <f t="shared" si="7"/>
        <v>7545.6019999999999</v>
      </c>
      <c r="Z28">
        <v>4</v>
      </c>
      <c r="AA28">
        <v>197931</v>
      </c>
      <c r="AB28">
        <f t="shared" si="9"/>
        <v>-26273</v>
      </c>
      <c r="AC28">
        <v>112259.8</v>
      </c>
      <c r="AD28">
        <f t="shared" si="10"/>
        <v>-29296.380000000005</v>
      </c>
    </row>
    <row r="29" spans="1:32" x14ac:dyDescent="0.2">
      <c r="B29">
        <v>5</v>
      </c>
      <c r="C29">
        <v>18879</v>
      </c>
      <c r="D29" s="3">
        <f>SUM(D3:D28)</f>
        <v>8248</v>
      </c>
      <c r="E29">
        <v>17055.009999999998</v>
      </c>
      <c r="F29" s="3">
        <f>2*SUM(F3:F28)</f>
        <v>3407.1800000000003</v>
      </c>
      <c r="G29" t="s">
        <v>10</v>
      </c>
      <c r="H29" s="3">
        <f>D29+F29</f>
        <v>11655.18</v>
      </c>
      <c r="J29">
        <v>5</v>
      </c>
      <c r="K29">
        <v>533</v>
      </c>
      <c r="L29" s="4">
        <f>SUM(L3:L28)</f>
        <v>-12282</v>
      </c>
      <c r="M29">
        <v>338.92090000000002</v>
      </c>
      <c r="N29" s="4">
        <f>2*SUM(N3:N28)</f>
        <v>-21308.878199999999</v>
      </c>
      <c r="O29" t="s">
        <v>13</v>
      </c>
      <c r="P29" s="4">
        <f>N29+L29</f>
        <v>-33590.878199999999</v>
      </c>
      <c r="R29">
        <v>5</v>
      </c>
      <c r="S29">
        <v>18989</v>
      </c>
      <c r="T29" s="5">
        <f>SUM(T3:T28)</f>
        <v>-8193</v>
      </c>
      <c r="U29">
        <v>10927.83</v>
      </c>
      <c r="V29" s="5">
        <f>2*SUM(V3:V28)</f>
        <v>-7641.3399999999911</v>
      </c>
      <c r="W29" t="s">
        <v>17</v>
      </c>
      <c r="X29" s="5">
        <f>V29+T29</f>
        <v>-15834.339999999991</v>
      </c>
      <c r="Z29">
        <v>5</v>
      </c>
      <c r="AA29">
        <v>171658</v>
      </c>
      <c r="AB29" s="6">
        <f>SUM(AB3:AB28)</f>
        <v>60724</v>
      </c>
      <c r="AC29">
        <v>82963.42</v>
      </c>
      <c r="AD29" s="6">
        <f>2*SUM(AD3:AD28)</f>
        <v>29377.919999999955</v>
      </c>
      <c r="AE29" t="s">
        <v>17</v>
      </c>
      <c r="AF29" s="6">
        <f>AD29+AB29</f>
        <v>90101.919999999955</v>
      </c>
    </row>
    <row r="30" spans="1:32" x14ac:dyDescent="0.2">
      <c r="A30" t="s">
        <v>12</v>
      </c>
      <c r="C30">
        <f>SUM(C3:C29)</f>
        <v>307400</v>
      </c>
      <c r="E30">
        <f>SUM(E3:E29)</f>
        <v>351464.7056000001</v>
      </c>
      <c r="F30" s="3" t="s">
        <v>15</v>
      </c>
      <c r="G30" s="3">
        <f>E30/C30</f>
        <v>1.1433464723487317</v>
      </c>
      <c r="I30" t="s">
        <v>12</v>
      </c>
      <c r="K30">
        <f>SUM(K3:K29)</f>
        <v>413285</v>
      </c>
      <c r="M30">
        <f>SUM(M3:M29)</f>
        <v>248945.5411</v>
      </c>
      <c r="N30" s="4" t="s">
        <v>15</v>
      </c>
      <c r="O30" s="4">
        <f>M30/K30</f>
        <v>0.60235803646394137</v>
      </c>
      <c r="Q30" t="s">
        <v>12</v>
      </c>
      <c r="S30">
        <f>SUM(S3:S29)</f>
        <v>1131294</v>
      </c>
      <c r="U30">
        <f>SUM(U3:U29)</f>
        <v>611578.55000000016</v>
      </c>
      <c r="V30" s="5" t="s">
        <v>15</v>
      </c>
      <c r="W30" s="5">
        <f>U30/S30</f>
        <v>0.5406008959651516</v>
      </c>
      <c r="Y30" t="s">
        <v>12</v>
      </c>
      <c r="AA30">
        <f>SUM(AA3:AA29)</f>
        <v>6335422</v>
      </c>
      <c r="AC30">
        <f>SUM(AC3:AC29)</f>
        <v>3240923.1300000008</v>
      </c>
      <c r="AD30" s="6" t="s">
        <v>15</v>
      </c>
      <c r="AE30">
        <f>AC30/AA30</f>
        <v>0.51155599895318749</v>
      </c>
    </row>
    <row r="32" spans="1:32" x14ac:dyDescent="0.2">
      <c r="A32" s="33" t="s">
        <v>50</v>
      </c>
      <c r="B32" s="35"/>
      <c r="C32" s="34"/>
    </row>
    <row r="33" spans="1:13" x14ac:dyDescent="0.2">
      <c r="A33" s="13" t="s">
        <v>39</v>
      </c>
      <c r="B33" s="14"/>
      <c r="C33" s="26" t="s">
        <v>27</v>
      </c>
      <c r="D33" s="26" t="s">
        <v>37</v>
      </c>
      <c r="E33" s="26" t="s">
        <v>28</v>
      </c>
      <c r="F33" s="26" t="s">
        <v>38</v>
      </c>
      <c r="G33" s="26" t="s">
        <v>40</v>
      </c>
      <c r="H33" s="8" t="s">
        <v>41</v>
      </c>
      <c r="K33" s="33" t="s">
        <v>49</v>
      </c>
      <c r="L33" s="34"/>
    </row>
    <row r="34" spans="1:13" x14ac:dyDescent="0.2">
      <c r="A34" s="27" t="s">
        <v>19</v>
      </c>
      <c r="B34" s="7"/>
      <c r="C34" s="7">
        <v>540291.69999999995</v>
      </c>
      <c r="D34" s="28">
        <f>C34/C42</f>
        <v>0.16670919659581565</v>
      </c>
      <c r="E34" s="7">
        <v>267105.7</v>
      </c>
      <c r="F34" s="29">
        <f>E34/E42</f>
        <v>0.43674800100773326</v>
      </c>
      <c r="G34" s="7">
        <v>16.670000000000002</v>
      </c>
      <c r="H34" s="21">
        <v>43.7</v>
      </c>
      <c r="K34" s="13" t="s">
        <v>36</v>
      </c>
      <c r="L34" s="15" t="s">
        <v>8</v>
      </c>
    </row>
    <row r="35" spans="1:13" x14ac:dyDescent="0.2">
      <c r="A35" s="27" t="s">
        <v>20</v>
      </c>
      <c r="B35" s="7"/>
      <c r="C35" s="7">
        <v>5915.1580000000004</v>
      </c>
      <c r="D35" s="7">
        <f>C35/C42</f>
        <v>1.8251460052362675E-3</v>
      </c>
      <c r="E35" s="7">
        <v>10557.56</v>
      </c>
      <c r="F35" s="7">
        <f>E35/E42</f>
        <v>1.7262803547506488E-2</v>
      </c>
      <c r="G35" s="7">
        <v>0.18</v>
      </c>
      <c r="H35" s="21">
        <v>1.7</v>
      </c>
      <c r="K35" s="9" t="s">
        <v>11</v>
      </c>
      <c r="L35" s="10">
        <v>11655.18</v>
      </c>
    </row>
    <row r="36" spans="1:13" x14ac:dyDescent="0.2">
      <c r="A36" s="27" t="s">
        <v>21</v>
      </c>
      <c r="B36" s="7"/>
      <c r="C36" s="7">
        <v>9229.1669999999995</v>
      </c>
      <c r="D36" s="7">
        <f>C36/C42</f>
        <v>2.8476969307850079E-3</v>
      </c>
      <c r="E36" s="7">
        <v>27940.73</v>
      </c>
      <c r="F36" s="7">
        <f>E36/E42</f>
        <v>4.5686250702238113E-2</v>
      </c>
      <c r="G36" s="7">
        <v>0.28000000000000003</v>
      </c>
      <c r="H36" s="21">
        <v>4.5</v>
      </c>
      <c r="K36" s="9">
        <v>7</v>
      </c>
      <c r="L36" s="10">
        <v>-33590.878199999999</v>
      </c>
    </row>
    <row r="37" spans="1:13" x14ac:dyDescent="0.2">
      <c r="A37" s="27" t="s">
        <v>22</v>
      </c>
      <c r="B37" s="7"/>
      <c r="C37" s="7">
        <v>910197.7</v>
      </c>
      <c r="D37" s="28">
        <f>C37/C42</f>
        <v>0.28084519401345465</v>
      </c>
      <c r="E37" s="7">
        <v>220880.3</v>
      </c>
      <c r="F37" s="29">
        <f>E37/E42</f>
        <v>0.36116424878611131</v>
      </c>
      <c r="G37" s="7">
        <v>28</v>
      </c>
      <c r="H37" s="21">
        <v>36</v>
      </c>
      <c r="K37" s="9">
        <v>8</v>
      </c>
      <c r="L37" s="10">
        <v>-15834.339999999991</v>
      </c>
    </row>
    <row r="38" spans="1:13" x14ac:dyDescent="0.2">
      <c r="A38" s="27" t="s">
        <v>23</v>
      </c>
      <c r="B38" s="7"/>
      <c r="C38" s="7">
        <v>1028071</v>
      </c>
      <c r="D38" s="28">
        <f>C38/C42</f>
        <v>0.31721547907076275</v>
      </c>
      <c r="E38" s="7">
        <v>30681.74</v>
      </c>
      <c r="F38" s="7">
        <f>E38/E42</f>
        <v>5.016811177162827E-2</v>
      </c>
      <c r="G38" s="7">
        <v>31.7</v>
      </c>
      <c r="H38" s="21">
        <v>5</v>
      </c>
      <c r="K38" s="11">
        <v>9</v>
      </c>
      <c r="L38" s="12">
        <v>90101.919999999955</v>
      </c>
    </row>
    <row r="39" spans="1:13" x14ac:dyDescent="0.2">
      <c r="A39" s="27" t="s">
        <v>24</v>
      </c>
      <c r="B39" s="7"/>
      <c r="C39" s="7">
        <v>18157.759999999998</v>
      </c>
      <c r="D39" s="7">
        <f>C39/C42</f>
        <v>5.6026505341089591E-3</v>
      </c>
      <c r="E39" s="7">
        <v>0</v>
      </c>
      <c r="F39" s="7">
        <f>E39/E42</f>
        <v>0</v>
      </c>
      <c r="G39" s="7">
        <v>0.5</v>
      </c>
      <c r="H39" s="21">
        <f t="shared" ref="H35:H42" si="16">100*F39</f>
        <v>0</v>
      </c>
    </row>
    <row r="40" spans="1:13" x14ac:dyDescent="0.2">
      <c r="A40" s="27" t="s">
        <v>25</v>
      </c>
      <c r="B40" s="7"/>
      <c r="C40" s="7">
        <v>729037.6</v>
      </c>
      <c r="D40" s="28">
        <f>C40/C42</f>
        <v>0.22494750999162419</v>
      </c>
      <c r="E40" s="7">
        <v>9249.2790000000005</v>
      </c>
      <c r="F40" s="7">
        <f>E40/E42</f>
        <v>1.5123616283788799E-2</v>
      </c>
      <c r="G40" s="7">
        <v>22.5</v>
      </c>
      <c r="H40" s="21">
        <v>1.5</v>
      </c>
    </row>
    <row r="41" spans="1:13" x14ac:dyDescent="0.2">
      <c r="A41" s="27" t="s">
        <v>26</v>
      </c>
      <c r="B41" s="7"/>
      <c r="C41" s="7">
        <v>23.0976</v>
      </c>
      <c r="D41" s="7">
        <f>C41/C42</f>
        <v>7.1268582125017136E-6</v>
      </c>
      <c r="E41" s="7">
        <v>45163.22</v>
      </c>
      <c r="F41" s="7">
        <f>E41/E42</f>
        <v>7.3846967900993793E-2</v>
      </c>
      <c r="G41" s="7">
        <v>0</v>
      </c>
      <c r="H41" s="21">
        <v>7.5</v>
      </c>
    </row>
    <row r="42" spans="1:13" x14ac:dyDescent="0.2">
      <c r="A42" s="27" t="s">
        <v>18</v>
      </c>
      <c r="B42" s="7"/>
      <c r="C42" s="7">
        <f>SUM(C34:C41)</f>
        <v>3240923.1825999999</v>
      </c>
      <c r="D42" s="7">
        <f>SUM(D34:D41)</f>
        <v>0.99999999999999989</v>
      </c>
      <c r="E42" s="7">
        <f>SUM(E34:E41)</f>
        <v>611578.52899999998</v>
      </c>
      <c r="F42" s="7">
        <f>SUM(F34:F41)</f>
        <v>1</v>
      </c>
      <c r="G42" s="7">
        <f>SUM(G34:G41)</f>
        <v>99.83</v>
      </c>
      <c r="H42" s="21">
        <f>SUM(H34:H41)</f>
        <v>99.9</v>
      </c>
    </row>
    <row r="43" spans="1:13" x14ac:dyDescent="0.2">
      <c r="A43" s="27"/>
      <c r="B43" s="7"/>
      <c r="C43" s="7"/>
      <c r="D43" s="7"/>
      <c r="E43" s="7"/>
      <c r="F43" s="7"/>
      <c r="G43" s="7"/>
      <c r="H43" s="21"/>
    </row>
    <row r="44" spans="1:13" x14ac:dyDescent="0.2">
      <c r="A44" s="30" t="s">
        <v>29</v>
      </c>
      <c r="B44" s="24"/>
      <c r="C44" s="24">
        <f>C42-E42</f>
        <v>2629344.6535999998</v>
      </c>
      <c r="D44" s="24"/>
      <c r="E44" s="24"/>
      <c r="F44" s="24"/>
      <c r="G44" s="24"/>
      <c r="H44" s="25"/>
    </row>
    <row r="46" spans="1:13" x14ac:dyDescent="0.2">
      <c r="A46" s="36" t="s">
        <v>47</v>
      </c>
      <c r="I46" s="36" t="s">
        <v>48</v>
      </c>
    </row>
    <row r="47" spans="1:13" x14ac:dyDescent="0.2">
      <c r="A47" s="31" t="s">
        <v>51</v>
      </c>
      <c r="B47" s="32"/>
      <c r="C47" s="14" t="s">
        <v>31</v>
      </c>
      <c r="D47" s="14" t="s">
        <v>32</v>
      </c>
      <c r="E47" s="14" t="s">
        <v>33</v>
      </c>
      <c r="F47" s="15" t="s">
        <v>34</v>
      </c>
      <c r="G47" s="20" t="s">
        <v>55</v>
      </c>
      <c r="I47" s="31" t="s">
        <v>43</v>
      </c>
      <c r="J47" s="14" t="s">
        <v>31</v>
      </c>
      <c r="K47" s="15" t="s">
        <v>33</v>
      </c>
      <c r="L47" s="20" t="s">
        <v>55</v>
      </c>
      <c r="M47" s="20"/>
    </row>
    <row r="48" spans="1:13" x14ac:dyDescent="0.2">
      <c r="A48" s="16" t="s">
        <v>42</v>
      </c>
      <c r="B48" s="17"/>
      <c r="C48" s="17">
        <v>10562.37</v>
      </c>
      <c r="D48" s="17">
        <v>18792</v>
      </c>
      <c r="E48" s="17">
        <f>C48/C50</f>
        <v>5.8388226312178562E-2</v>
      </c>
      <c r="F48" s="18">
        <f>D48/D50</f>
        <v>7.0466476676166193E-2</v>
      </c>
      <c r="G48">
        <f>100*E48</f>
        <v>5.8388226312178562</v>
      </c>
      <c r="I48" s="27" t="s">
        <v>30</v>
      </c>
      <c r="J48" s="7">
        <v>76501.73</v>
      </c>
      <c r="K48" s="21">
        <f>J48/J53</f>
        <v>0.81377836238009604</v>
      </c>
      <c r="L48" s="7">
        <f>100*K48</f>
        <v>81.377836238009607</v>
      </c>
      <c r="M48" s="7"/>
    </row>
    <row r="49" spans="1:13" x14ac:dyDescent="0.2">
      <c r="A49" s="19" t="s">
        <v>30</v>
      </c>
      <c r="B49" s="20"/>
      <c r="C49" s="20">
        <v>170336.6</v>
      </c>
      <c r="D49" s="20">
        <v>247888</v>
      </c>
      <c r="E49" s="7">
        <f>C49/C50</f>
        <v>0.94161177368782145</v>
      </c>
      <c r="F49" s="21">
        <f>D49/D50</f>
        <v>0.92953352332383377</v>
      </c>
      <c r="G49">
        <f t="shared" ref="G49:G64" si="17">100*E49</f>
        <v>94.161177368782148</v>
      </c>
      <c r="I49" s="27" t="s">
        <v>44</v>
      </c>
      <c r="J49" s="7">
        <v>2360.7350000000001</v>
      </c>
      <c r="K49" s="21">
        <f>J49/J53</f>
        <v>2.5112047300281659E-2</v>
      </c>
      <c r="L49" s="7">
        <f t="shared" ref="L49:L69" si="18">100*K49</f>
        <v>2.5112047300281661</v>
      </c>
      <c r="M49" s="7"/>
    </row>
    <row r="50" spans="1:13" x14ac:dyDescent="0.2">
      <c r="A50" s="22" t="s">
        <v>18</v>
      </c>
      <c r="B50" s="23"/>
      <c r="C50" s="23">
        <f>SUM(C48:C49)</f>
        <v>180898.97</v>
      </c>
      <c r="D50" s="23">
        <f>SUM(D48:D49)</f>
        <v>266680</v>
      </c>
      <c r="E50" s="24">
        <v>1</v>
      </c>
      <c r="F50" s="25">
        <v>1</v>
      </c>
      <c r="I50" s="27" t="s">
        <v>45</v>
      </c>
      <c r="J50" s="7">
        <v>1671.5730000000001</v>
      </c>
      <c r="K50" s="21">
        <f>J50/J53</f>
        <v>1.778116571401437E-2</v>
      </c>
      <c r="L50" s="7">
        <f t="shared" si="18"/>
        <v>1.7781165714014371</v>
      </c>
      <c r="M50" s="7"/>
    </row>
    <row r="51" spans="1:13" x14ac:dyDescent="0.2">
      <c r="A51" s="2"/>
      <c r="B51" s="2"/>
      <c r="C51" s="2"/>
      <c r="D51" s="2"/>
      <c r="I51" s="27" t="s">
        <v>41</v>
      </c>
      <c r="J51" s="7">
        <v>1931.9280000000001</v>
      </c>
      <c r="K51" s="21">
        <f>J51/J53</f>
        <v>2.0550662110206584E-2</v>
      </c>
      <c r="L51" s="7">
        <f t="shared" si="18"/>
        <v>2.0550662110206583</v>
      </c>
      <c r="M51" s="7"/>
    </row>
    <row r="52" spans="1:13" x14ac:dyDescent="0.2">
      <c r="A52" s="31" t="s">
        <v>52</v>
      </c>
      <c r="B52" s="32"/>
      <c r="C52" s="14" t="s">
        <v>31</v>
      </c>
      <c r="D52" s="14" t="s">
        <v>32</v>
      </c>
      <c r="E52" s="14" t="s">
        <v>33</v>
      </c>
      <c r="F52" s="15" t="s">
        <v>34</v>
      </c>
      <c r="I52" s="16" t="s">
        <v>40</v>
      </c>
      <c r="J52" s="17">
        <v>11542.1</v>
      </c>
      <c r="K52" s="18">
        <f>J52/J53</f>
        <v>0.12277776249540119</v>
      </c>
      <c r="L52" s="7">
        <f t="shared" si="18"/>
        <v>12.277776249540119</v>
      </c>
      <c r="M52" s="7"/>
    </row>
    <row r="53" spans="1:13" x14ac:dyDescent="0.2">
      <c r="A53" s="19" t="s">
        <v>30</v>
      </c>
      <c r="B53" s="20"/>
      <c r="C53" s="20">
        <v>92110.41</v>
      </c>
      <c r="D53" s="20">
        <v>235024</v>
      </c>
      <c r="E53" s="7">
        <f>C53/C57</f>
        <v>0.71840335374244402</v>
      </c>
      <c r="F53" s="21">
        <f>D53/D57</f>
        <v>0.68390314592420798</v>
      </c>
      <c r="G53">
        <f t="shared" si="17"/>
        <v>71.840335374244404</v>
      </c>
      <c r="I53" s="30" t="s">
        <v>18</v>
      </c>
      <c r="J53" s="24">
        <f>SUM(J48:J52)</f>
        <v>94008.066000000006</v>
      </c>
      <c r="K53" s="25">
        <f>SUM(K48:K52)</f>
        <v>0.99999999999999989</v>
      </c>
      <c r="L53" s="7"/>
      <c r="M53" s="7"/>
    </row>
    <row r="54" spans="1:13" x14ac:dyDescent="0.2">
      <c r="A54" s="19" t="s">
        <v>35</v>
      </c>
      <c r="B54" s="20"/>
      <c r="C54" s="20">
        <v>89.2</v>
      </c>
      <c r="D54" s="20">
        <v>118</v>
      </c>
      <c r="E54" s="7">
        <f>C54/C57</f>
        <v>6.9570398344580167E-4</v>
      </c>
      <c r="F54" s="21">
        <f>D54/D57</f>
        <v>3.4337161829879734E-4</v>
      </c>
      <c r="G54">
        <f t="shared" si="17"/>
        <v>6.9570398344580162E-2</v>
      </c>
      <c r="L54" s="7"/>
    </row>
    <row r="55" spans="1:13" x14ac:dyDescent="0.2">
      <c r="A55" s="19" t="s">
        <v>28</v>
      </c>
      <c r="B55" s="20"/>
      <c r="C55" s="20">
        <v>5769.8410000000003</v>
      </c>
      <c r="D55" s="20">
        <v>12577</v>
      </c>
      <c r="E55" s="7">
        <f>C55/C57</f>
        <v>4.5001136407498969E-2</v>
      </c>
      <c r="F55" s="21">
        <f>D55/D57</f>
        <v>3.6598176638508256E-2</v>
      </c>
      <c r="G55">
        <f t="shared" si="17"/>
        <v>4.5001136407498965</v>
      </c>
      <c r="I55" s="31" t="s">
        <v>46</v>
      </c>
      <c r="J55" s="14" t="s">
        <v>31</v>
      </c>
      <c r="K55" s="15" t="s">
        <v>33</v>
      </c>
      <c r="L55" s="7"/>
    </row>
    <row r="56" spans="1:13" x14ac:dyDescent="0.2">
      <c r="A56" s="16" t="s">
        <v>27</v>
      </c>
      <c r="B56" s="17"/>
      <c r="C56" s="17">
        <v>30246</v>
      </c>
      <c r="D56" s="17">
        <v>95932</v>
      </c>
      <c r="E56" s="17">
        <f>C56/C57</f>
        <v>0.23589980586661119</v>
      </c>
      <c r="F56" s="18">
        <f>D56/D57</f>
        <v>0.27915530581898496</v>
      </c>
      <c r="G56">
        <f t="shared" si="17"/>
        <v>23.58998058666112</v>
      </c>
      <c r="I56" s="27" t="s">
        <v>30</v>
      </c>
      <c r="J56" s="7">
        <v>144188.29999999999</v>
      </c>
      <c r="K56" s="21">
        <f>J56/J61</f>
        <v>0.6649219457560066</v>
      </c>
      <c r="L56" s="7">
        <f t="shared" si="18"/>
        <v>66.492194575600664</v>
      </c>
    </row>
    <row r="57" spans="1:13" x14ac:dyDescent="0.2">
      <c r="A57" s="22" t="s">
        <v>18</v>
      </c>
      <c r="B57" s="24"/>
      <c r="C57" s="24">
        <f>SUM(C53:C56)</f>
        <v>128215.451</v>
      </c>
      <c r="D57" s="24">
        <f>SUM(D53:D56)</f>
        <v>343651</v>
      </c>
      <c r="E57" s="24">
        <v>1</v>
      </c>
      <c r="F57" s="25">
        <v>1</v>
      </c>
      <c r="I57" s="27" t="s">
        <v>44</v>
      </c>
      <c r="J57" s="7">
        <v>5330.5649999999996</v>
      </c>
      <c r="K57" s="21">
        <f>J57/J61</f>
        <v>2.4581811782085423E-2</v>
      </c>
      <c r="L57" s="7">
        <f t="shared" si="18"/>
        <v>2.4581811782085423</v>
      </c>
    </row>
    <row r="58" spans="1:13" x14ac:dyDescent="0.2">
      <c r="I58" s="27" t="s">
        <v>45</v>
      </c>
      <c r="J58" s="7">
        <v>3652.355</v>
      </c>
      <c r="K58" s="21">
        <f>J58/J61</f>
        <v>1.6842774297163361E-2</v>
      </c>
      <c r="L58" s="7">
        <f t="shared" si="18"/>
        <v>1.6842774297163361</v>
      </c>
    </row>
    <row r="59" spans="1:13" x14ac:dyDescent="0.2">
      <c r="A59" s="31" t="s">
        <v>53</v>
      </c>
      <c r="B59" s="32"/>
      <c r="C59" s="14" t="s">
        <v>31</v>
      </c>
      <c r="D59" s="14" t="s">
        <v>32</v>
      </c>
      <c r="E59" s="14" t="s">
        <v>33</v>
      </c>
      <c r="F59" s="15" t="s">
        <v>34</v>
      </c>
      <c r="I59" s="27" t="s">
        <v>41</v>
      </c>
      <c r="J59" s="7">
        <v>8577.9840000000004</v>
      </c>
      <c r="K59" s="21">
        <f>J59/J61</f>
        <v>3.9557230454509089E-2</v>
      </c>
      <c r="L59" s="7">
        <f t="shared" si="18"/>
        <v>3.9557230454509087</v>
      </c>
    </row>
    <row r="60" spans="1:13" x14ac:dyDescent="0.2">
      <c r="A60" s="19" t="s">
        <v>30</v>
      </c>
      <c r="B60" s="7"/>
      <c r="C60" s="7">
        <v>49648.11</v>
      </c>
      <c r="D60" s="7">
        <v>126293</v>
      </c>
      <c r="E60" s="7">
        <f>C60/C64</f>
        <v>0.70376234544838412</v>
      </c>
      <c r="F60" s="21">
        <f>D60/D64</f>
        <v>0.67183560128097375</v>
      </c>
      <c r="G60">
        <f t="shared" si="17"/>
        <v>70.376234544838411</v>
      </c>
      <c r="I60" s="16" t="s">
        <v>40</v>
      </c>
      <c r="J60" s="17">
        <v>55100.76</v>
      </c>
      <c r="K60" s="18">
        <f>J60/J61</f>
        <v>0.25409623771023543</v>
      </c>
      <c r="L60" s="7">
        <f t="shared" si="18"/>
        <v>25.409623771023544</v>
      </c>
    </row>
    <row r="61" spans="1:13" x14ac:dyDescent="0.2">
      <c r="A61" s="19" t="s">
        <v>35</v>
      </c>
      <c r="B61" s="7"/>
      <c r="C61" s="7">
        <v>47.534500000000001</v>
      </c>
      <c r="D61" s="7">
        <v>68</v>
      </c>
      <c r="E61" s="7">
        <f>C61/C64</f>
        <v>6.7380190725721914E-4</v>
      </c>
      <c r="F61" s="21">
        <f>D61/D64</f>
        <v>3.6173676203040718E-4</v>
      </c>
      <c r="G61">
        <f t="shared" si="17"/>
        <v>6.738019072572192E-2</v>
      </c>
      <c r="I61" s="30" t="s">
        <v>18</v>
      </c>
      <c r="J61" s="24">
        <f>SUM(J56:J60)</f>
        <v>216849.96400000001</v>
      </c>
      <c r="K61" s="25">
        <f>SUM(K56:K60)</f>
        <v>1</v>
      </c>
      <c r="L61" s="7"/>
    </row>
    <row r="62" spans="1:13" x14ac:dyDescent="0.2">
      <c r="A62" s="19" t="s">
        <v>28</v>
      </c>
      <c r="B62" s="7"/>
      <c r="C62" s="7">
        <v>2982.1439999999998</v>
      </c>
      <c r="D62" s="7">
        <v>6443</v>
      </c>
      <c r="E62" s="7">
        <f>C62/C64</f>
        <v>4.2271914397241421E-2</v>
      </c>
      <c r="F62" s="21">
        <f>D62/D64</f>
        <v>3.4274558202381081E-2</v>
      </c>
      <c r="G62">
        <f t="shared" si="17"/>
        <v>4.2271914397241419</v>
      </c>
      <c r="L62" s="7"/>
    </row>
    <row r="63" spans="1:13" x14ac:dyDescent="0.2">
      <c r="A63" s="16" t="s">
        <v>27</v>
      </c>
      <c r="B63" s="17"/>
      <c r="C63" s="17">
        <v>17868.91</v>
      </c>
      <c r="D63" s="17">
        <v>55178</v>
      </c>
      <c r="E63" s="17">
        <f>C63/C64</f>
        <v>0.25329193824711727</v>
      </c>
      <c r="F63" s="18">
        <f>D63/D64</f>
        <v>0.2935281037546148</v>
      </c>
      <c r="G63">
        <f t="shared" si="17"/>
        <v>25.329193824711727</v>
      </c>
      <c r="I63" s="31" t="s">
        <v>54</v>
      </c>
      <c r="J63" s="14" t="s">
        <v>31</v>
      </c>
      <c r="K63" s="15" t="s">
        <v>33</v>
      </c>
      <c r="L63" s="7"/>
    </row>
    <row r="64" spans="1:13" x14ac:dyDescent="0.2">
      <c r="A64" s="22" t="s">
        <v>18</v>
      </c>
      <c r="B64" s="24"/>
      <c r="C64" s="24">
        <f>SUM(C60:C63)</f>
        <v>70546.698499999999</v>
      </c>
      <c r="D64" s="24">
        <f>SUM(D60:D63)</f>
        <v>187982</v>
      </c>
      <c r="E64" s="24">
        <v>1</v>
      </c>
      <c r="F64" s="25"/>
      <c r="I64" s="27" t="s">
        <v>30</v>
      </c>
      <c r="J64" s="7">
        <v>84553.52</v>
      </c>
      <c r="K64" s="21">
        <f>J64/J69</f>
        <v>0.79435330847532171</v>
      </c>
      <c r="L64" s="7">
        <f t="shared" si="18"/>
        <v>79.435330847532171</v>
      </c>
    </row>
    <row r="65" spans="1:12" x14ac:dyDescent="0.2">
      <c r="I65" s="27" t="s">
        <v>44</v>
      </c>
      <c r="J65" s="7">
        <v>2217.998</v>
      </c>
      <c r="K65" s="21">
        <f>J65/J69</f>
        <v>2.0837382636366253E-2</v>
      </c>
      <c r="L65" s="7">
        <f t="shared" si="18"/>
        <v>2.0837382636366253</v>
      </c>
    </row>
    <row r="66" spans="1:12" x14ac:dyDescent="0.2">
      <c r="I66" s="27" t="s">
        <v>45</v>
      </c>
      <c r="J66" s="7">
        <v>1617.4459999999999</v>
      </c>
      <c r="K66" s="21">
        <f>J66/J69</f>
        <v>1.5195388451955344E-2</v>
      </c>
      <c r="L66" s="7">
        <f t="shared" si="18"/>
        <v>1.5195388451955343</v>
      </c>
    </row>
    <row r="67" spans="1:12" x14ac:dyDescent="0.2">
      <c r="I67" s="27" t="s">
        <v>41</v>
      </c>
      <c r="J67" s="7">
        <v>2226.5509999999999</v>
      </c>
      <c r="K67" s="21">
        <f>J67/J69</f>
        <v>2.0917735338978626E-2</v>
      </c>
      <c r="L67" s="7">
        <f t="shared" si="18"/>
        <v>2.0917735338978627</v>
      </c>
    </row>
    <row r="68" spans="1:12" x14ac:dyDescent="0.2">
      <c r="I68" s="16" t="s">
        <v>40</v>
      </c>
      <c r="J68" s="17">
        <v>15827.7</v>
      </c>
      <c r="K68" s="18">
        <f>J68/J69</f>
        <v>0.14869618509737798</v>
      </c>
      <c r="L68" s="7">
        <f t="shared" si="18"/>
        <v>14.869618509737798</v>
      </c>
    </row>
    <row r="69" spans="1:12" x14ac:dyDescent="0.2">
      <c r="I69" s="30" t="s">
        <v>18</v>
      </c>
      <c r="J69" s="24">
        <f>SUM(J64:J68)</f>
        <v>106443.21500000001</v>
      </c>
      <c r="K69" s="25">
        <f>SUM(K64:K68)</f>
        <v>1</v>
      </c>
      <c r="L69" s="7"/>
    </row>
    <row r="70" spans="1:12" x14ac:dyDescent="0.2">
      <c r="A70" s="20"/>
      <c r="B70" s="20"/>
    </row>
    <row r="71" spans="1:12" x14ac:dyDescent="0.2">
      <c r="A71" s="20"/>
      <c r="B71" s="20"/>
      <c r="C71" s="2"/>
      <c r="D71" s="2"/>
    </row>
    <row r="72" spans="1:12" x14ac:dyDescent="0.2">
      <c r="A72" s="20"/>
      <c r="B72" s="20"/>
      <c r="C72" s="2"/>
      <c r="D72" s="2"/>
    </row>
    <row r="73" spans="1:12" x14ac:dyDescent="0.2">
      <c r="A73" s="20"/>
      <c r="B73" s="20"/>
      <c r="C73" s="2"/>
      <c r="D73" s="2"/>
    </row>
    <row r="74" spans="1:12" x14ac:dyDescent="0.2">
      <c r="A74" s="20"/>
      <c r="B74" s="20"/>
      <c r="C74" s="2"/>
      <c r="D74" s="2"/>
    </row>
    <row r="75" spans="1:12" x14ac:dyDescent="0.2">
      <c r="A75" s="20"/>
      <c r="B75" s="20"/>
      <c r="C75" s="2"/>
      <c r="D75" s="2"/>
    </row>
    <row r="76" spans="1:12" x14ac:dyDescent="0.2">
      <c r="A76" s="20"/>
      <c r="B76" s="20"/>
      <c r="C76" s="2"/>
      <c r="D76" s="2"/>
    </row>
    <row r="77" spans="1:12" x14ac:dyDescent="0.2">
      <c r="A77" s="20"/>
      <c r="B77" s="20"/>
      <c r="C77" s="2"/>
      <c r="D77" s="2"/>
    </row>
    <row r="78" spans="1:12" x14ac:dyDescent="0.2">
      <c r="A78" s="20"/>
      <c r="B78" s="20"/>
      <c r="C78" s="2"/>
      <c r="D78" s="2"/>
    </row>
    <row r="79" spans="1:12" x14ac:dyDescent="0.2">
      <c r="A79" s="20"/>
      <c r="B7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Sahoo</dc:creator>
  <cp:lastModifiedBy>Pratik Sahoo</cp:lastModifiedBy>
  <dcterms:created xsi:type="dcterms:W3CDTF">2019-11-27T19:34:37Z</dcterms:created>
  <dcterms:modified xsi:type="dcterms:W3CDTF">2019-12-10T19:12:22Z</dcterms:modified>
</cp:coreProperties>
</file>