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shahpra\OneDrive\OneDrive - MSCI Office 365\Desktop\"/>
    </mc:Choice>
  </mc:AlternateContent>
  <xr:revisionPtr revIDLastSave="15" documentId="13_ncr:1_{E596837B-DC71-40BA-9E19-D58A976C7DC2}" xr6:coauthVersionLast="41" xr6:coauthVersionMax="41" xr10:uidLastSave="{36A2AB46-AD4F-47B9-ADB8-0E0653638183}"/>
  <bookViews>
    <workbookView xWindow="-110" yWindow="-110" windowWidth="19420" windowHeight="10420" tabRatio="665" activeTab="5" xr2:uid="{00000000-000D-0000-FFFF-FFFF00000000}"/>
  </bookViews>
  <sheets>
    <sheet name="Sheet1" sheetId="1" r:id="rId1"/>
    <sheet name="Sheet8" sheetId="9" r:id="rId2"/>
    <sheet name="Sheet5" sheetId="18" r:id="rId3"/>
    <sheet name="Sheet11" sheetId="12" r:id="rId4"/>
    <sheet name="Sheet2" sheetId="2" r:id="rId5"/>
    <sheet name="Sheet3" sheetId="15" r:id="rId6"/>
    <sheet name="Sheet track" sheetId="3" r:id="rId7"/>
    <sheet name="openrule" sheetId="16" r:id="rId8"/>
    <sheet name="Sheet6" sheetId="6" r:id="rId9"/>
    <sheet name="Sheet7" sheetId="7" r:id="rId10"/>
    <sheet name="Sheet12" sheetId="13" r:id="rId11"/>
    <sheet name="per" sheetId="14" r:id="rId12"/>
    <sheet name="Sheet4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G200" i="1" l="1"/>
  <c r="G55" i="1" l="1"/>
  <c r="G38" i="1"/>
  <c r="G102" i="1"/>
  <c r="G37" i="1"/>
  <c r="G134" i="1"/>
  <c r="G53" i="1"/>
  <c r="G4" i="1"/>
  <c r="G126" i="1"/>
  <c r="G94" i="1"/>
  <c r="G70" i="1"/>
  <c r="G47" i="1"/>
  <c r="G31" i="1"/>
  <c r="G15" i="1"/>
  <c r="G78" i="1"/>
  <c r="G6" i="1"/>
  <c r="G54" i="1"/>
  <c r="G21" i="1"/>
  <c r="G95" i="1"/>
  <c r="G71" i="1"/>
  <c r="G36" i="1"/>
  <c r="G20" i="1"/>
  <c r="G119" i="1"/>
  <c r="G87" i="1"/>
  <c r="G69" i="1"/>
  <c r="G46" i="1"/>
  <c r="G30" i="1"/>
  <c r="G14" i="1"/>
  <c r="G13" i="1"/>
  <c r="G77" i="1"/>
  <c r="G5" i="1"/>
  <c r="G118" i="1"/>
  <c r="G86" i="1"/>
  <c r="G63" i="1"/>
  <c r="G45" i="1"/>
  <c r="G29" i="1"/>
  <c r="G111" i="1"/>
  <c r="G85" i="1"/>
  <c r="G62" i="1"/>
  <c r="G44" i="1"/>
  <c r="G28" i="1"/>
  <c r="G12" i="1"/>
  <c r="G103" i="1"/>
  <c r="G22" i="1"/>
  <c r="G110" i="1"/>
  <c r="G79" i="1"/>
  <c r="G61" i="1"/>
  <c r="G39" i="1"/>
  <c r="G23" i="1"/>
  <c r="G7" i="1"/>
  <c r="G182" i="1"/>
  <c r="G166" i="1"/>
  <c r="G150" i="1"/>
  <c r="G197" i="1"/>
  <c r="G181" i="1"/>
  <c r="G157" i="1"/>
  <c r="G141" i="1"/>
  <c r="G125" i="1"/>
  <c r="G109" i="1"/>
  <c r="G93" i="1"/>
  <c r="G188" i="1"/>
  <c r="G172" i="1"/>
  <c r="G156" i="1"/>
  <c r="G140" i="1"/>
  <c r="G132" i="1"/>
  <c r="G116" i="1"/>
  <c r="G108" i="1"/>
  <c r="G92" i="1"/>
  <c r="G84" i="1"/>
  <c r="G76" i="1"/>
  <c r="G68" i="1"/>
  <c r="G60" i="1"/>
  <c r="G52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G194" i="1"/>
  <c r="G170" i="1"/>
  <c r="G146" i="1"/>
  <c r="G106" i="1"/>
  <c r="G90" i="1"/>
  <c r="G66" i="1"/>
  <c r="G42" i="1"/>
  <c r="G10" i="1"/>
  <c r="G186" i="1"/>
  <c r="G178" i="1"/>
  <c r="G162" i="1"/>
  <c r="G154" i="1"/>
  <c r="G138" i="1"/>
  <c r="G130" i="1"/>
  <c r="G122" i="1"/>
  <c r="G114" i="1"/>
  <c r="G98" i="1"/>
  <c r="G82" i="1"/>
  <c r="G74" i="1"/>
  <c r="G58" i="1"/>
  <c r="G50" i="1"/>
  <c r="G34" i="1"/>
  <c r="G26" i="1"/>
  <c r="G18" i="1"/>
  <c r="G2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190" i="1"/>
  <c r="G174" i="1"/>
  <c r="G158" i="1"/>
  <c r="G142" i="1"/>
  <c r="G189" i="1"/>
  <c r="G173" i="1"/>
  <c r="G165" i="1"/>
  <c r="G149" i="1"/>
  <c r="G133" i="1"/>
  <c r="G117" i="1"/>
  <c r="G101" i="1"/>
  <c r="G196" i="1"/>
  <c r="G180" i="1"/>
  <c r="G164" i="1"/>
  <c r="G148" i="1"/>
  <c r="G124" i="1"/>
  <c r="G1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198" i="1"/>
  <c r="G199" i="1"/>
  <c r="G191" i="1"/>
  <c r="G183" i="1"/>
  <c r="G175" i="1"/>
  <c r="G167" i="1"/>
  <c r="G159" i="1"/>
  <c r="G151" i="1"/>
  <c r="G143" i="1"/>
  <c r="G135" i="1"/>
  <c r="G127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X1" i="9" l="1"/>
  <c r="Y1" i="9" s="1"/>
  <c r="W2" i="9" s="1"/>
  <c r="X2" i="9" s="1"/>
  <c r="V2" i="9"/>
  <c r="V3" i="9" s="1"/>
  <c r="V4" i="9" s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V150" i="9" s="1"/>
  <c r="V151" i="9" s="1"/>
  <c r="V152" i="9" s="1"/>
  <c r="V153" i="9" s="1"/>
  <c r="V154" i="9" s="1"/>
  <c r="V155" i="9" s="1"/>
  <c r="V156" i="9" s="1"/>
  <c r="Y2" i="9" l="1"/>
  <c r="W3" i="9" s="1"/>
  <c r="X3" i="9" s="1"/>
  <c r="AC1" i="9"/>
  <c r="Y3" i="9" l="1"/>
  <c r="W4" i="9" s="1"/>
  <c r="X4" i="9" s="1"/>
  <c r="AE1" i="9"/>
  <c r="AI1" i="9"/>
  <c r="L2" i="9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Y4" i="9" l="1"/>
  <c r="W5" i="9" s="1"/>
  <c r="X5" i="9" s="1"/>
  <c r="AD1" i="9"/>
  <c r="AB2" i="9" s="1"/>
  <c r="AC2" i="9" s="1"/>
  <c r="T1" i="9"/>
  <c r="N1" i="9"/>
  <c r="Y5" i="9" l="1"/>
  <c r="W6" i="9" s="1"/>
  <c r="X6" i="9" s="1"/>
  <c r="AI2" i="9"/>
  <c r="AE2" i="9"/>
  <c r="AD2" i="9"/>
  <c r="AB3" i="9" s="1"/>
  <c r="AC3" i="9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D7" i="18"/>
  <c r="D8" i="18"/>
  <c r="D12" i="18"/>
  <c r="D15" i="18"/>
  <c r="D16" i="18"/>
  <c r="D20" i="18"/>
  <c r="D23" i="18"/>
  <c r="D24" i="18"/>
  <c r="D28" i="18"/>
  <c r="D31" i="18"/>
  <c r="D32" i="18"/>
  <c r="D36" i="18"/>
  <c r="D39" i="18"/>
  <c r="D40" i="18"/>
  <c r="D44" i="18"/>
  <c r="D47" i="18"/>
  <c r="D48" i="18"/>
  <c r="D52" i="18"/>
  <c r="D55" i="18"/>
  <c r="D56" i="18"/>
  <c r="D60" i="18"/>
  <c r="D63" i="18"/>
  <c r="D64" i="18"/>
  <c r="D68" i="18"/>
  <c r="D71" i="18"/>
  <c r="D72" i="18"/>
  <c r="D76" i="18"/>
  <c r="D79" i="18"/>
  <c r="D80" i="18"/>
  <c r="D84" i="18"/>
  <c r="D87" i="18"/>
  <c r="D88" i="18"/>
  <c r="D92" i="18"/>
  <c r="D95" i="18"/>
  <c r="D96" i="18"/>
  <c r="D100" i="18"/>
  <c r="D103" i="18"/>
  <c r="D104" i="18"/>
  <c r="D108" i="18"/>
  <c r="D111" i="18"/>
  <c r="D112" i="18"/>
  <c r="D116" i="18"/>
  <c r="D119" i="18"/>
  <c r="D120" i="18"/>
  <c r="D124" i="18"/>
  <c r="D127" i="18"/>
  <c r="D4" i="18"/>
  <c r="C3" i="18"/>
  <c r="C4" i="18"/>
  <c r="C5" i="18"/>
  <c r="D5" i="18" s="1"/>
  <c r="C6" i="18"/>
  <c r="D6" i="18" s="1"/>
  <c r="C7" i="18"/>
  <c r="C8" i="18"/>
  <c r="C9" i="18"/>
  <c r="D9" i="18" s="1"/>
  <c r="C10" i="18"/>
  <c r="D10" i="18" s="1"/>
  <c r="C11" i="18"/>
  <c r="D11" i="18" s="1"/>
  <c r="C12" i="18"/>
  <c r="C13" i="18"/>
  <c r="D13" i="18" s="1"/>
  <c r="C14" i="18"/>
  <c r="D14" i="18" s="1"/>
  <c r="C15" i="18"/>
  <c r="C16" i="18"/>
  <c r="C17" i="18"/>
  <c r="D17" i="18" s="1"/>
  <c r="C18" i="18"/>
  <c r="D18" i="18" s="1"/>
  <c r="C19" i="18"/>
  <c r="D19" i="18" s="1"/>
  <c r="C20" i="18"/>
  <c r="C21" i="18"/>
  <c r="D21" i="18" s="1"/>
  <c r="C22" i="18"/>
  <c r="D22" i="18" s="1"/>
  <c r="C23" i="18"/>
  <c r="C24" i="18"/>
  <c r="C25" i="18"/>
  <c r="D25" i="18" s="1"/>
  <c r="C26" i="18"/>
  <c r="D26" i="18" s="1"/>
  <c r="C27" i="18"/>
  <c r="D27" i="18" s="1"/>
  <c r="C28" i="18"/>
  <c r="C29" i="18"/>
  <c r="D29" i="18" s="1"/>
  <c r="C30" i="18"/>
  <c r="D30" i="18" s="1"/>
  <c r="C31" i="18"/>
  <c r="C32" i="18"/>
  <c r="C33" i="18"/>
  <c r="D33" i="18" s="1"/>
  <c r="C34" i="18"/>
  <c r="D34" i="18" s="1"/>
  <c r="C35" i="18"/>
  <c r="D35" i="18" s="1"/>
  <c r="C36" i="18"/>
  <c r="C37" i="18"/>
  <c r="D37" i="18" s="1"/>
  <c r="C38" i="18"/>
  <c r="D38" i="18" s="1"/>
  <c r="C39" i="18"/>
  <c r="C40" i="18"/>
  <c r="C41" i="18"/>
  <c r="D41" i="18" s="1"/>
  <c r="C42" i="18"/>
  <c r="D42" i="18" s="1"/>
  <c r="C43" i="18"/>
  <c r="D43" i="18" s="1"/>
  <c r="C44" i="18"/>
  <c r="C45" i="18"/>
  <c r="D45" i="18" s="1"/>
  <c r="C46" i="18"/>
  <c r="D46" i="18" s="1"/>
  <c r="C47" i="18"/>
  <c r="C48" i="18"/>
  <c r="C49" i="18"/>
  <c r="D49" i="18" s="1"/>
  <c r="C50" i="18"/>
  <c r="D50" i="18" s="1"/>
  <c r="C51" i="18"/>
  <c r="D51" i="18" s="1"/>
  <c r="C52" i="18"/>
  <c r="C53" i="18"/>
  <c r="D53" i="18" s="1"/>
  <c r="C54" i="18"/>
  <c r="D54" i="18" s="1"/>
  <c r="C55" i="18"/>
  <c r="C56" i="18"/>
  <c r="C57" i="18"/>
  <c r="D57" i="18" s="1"/>
  <c r="C58" i="18"/>
  <c r="D58" i="18" s="1"/>
  <c r="C59" i="18"/>
  <c r="D59" i="18" s="1"/>
  <c r="C60" i="18"/>
  <c r="C61" i="18"/>
  <c r="D61" i="18" s="1"/>
  <c r="C62" i="18"/>
  <c r="D62" i="18" s="1"/>
  <c r="C63" i="18"/>
  <c r="C64" i="18"/>
  <c r="C65" i="18"/>
  <c r="D65" i="18" s="1"/>
  <c r="C66" i="18"/>
  <c r="D66" i="18" s="1"/>
  <c r="C67" i="18"/>
  <c r="D67" i="18" s="1"/>
  <c r="C68" i="18"/>
  <c r="C69" i="18"/>
  <c r="D69" i="18" s="1"/>
  <c r="C70" i="18"/>
  <c r="D70" i="18" s="1"/>
  <c r="C71" i="18"/>
  <c r="C72" i="18"/>
  <c r="C73" i="18"/>
  <c r="D73" i="18" s="1"/>
  <c r="C74" i="18"/>
  <c r="D74" i="18" s="1"/>
  <c r="C75" i="18"/>
  <c r="D75" i="18" s="1"/>
  <c r="C76" i="18"/>
  <c r="C77" i="18"/>
  <c r="D77" i="18" s="1"/>
  <c r="C78" i="18"/>
  <c r="D78" i="18" s="1"/>
  <c r="C79" i="18"/>
  <c r="C80" i="18"/>
  <c r="C81" i="18"/>
  <c r="D81" i="18" s="1"/>
  <c r="C82" i="18"/>
  <c r="D82" i="18" s="1"/>
  <c r="C83" i="18"/>
  <c r="D83" i="18" s="1"/>
  <c r="C84" i="18"/>
  <c r="C85" i="18"/>
  <c r="D85" i="18" s="1"/>
  <c r="C86" i="18"/>
  <c r="D86" i="18" s="1"/>
  <c r="C87" i="18"/>
  <c r="C88" i="18"/>
  <c r="C89" i="18"/>
  <c r="D89" i="18" s="1"/>
  <c r="C90" i="18"/>
  <c r="D90" i="18" s="1"/>
  <c r="C91" i="18"/>
  <c r="D91" i="18" s="1"/>
  <c r="C92" i="18"/>
  <c r="C93" i="18"/>
  <c r="D93" i="18" s="1"/>
  <c r="C94" i="18"/>
  <c r="D94" i="18" s="1"/>
  <c r="C95" i="18"/>
  <c r="C96" i="18"/>
  <c r="C97" i="18"/>
  <c r="D97" i="18" s="1"/>
  <c r="C98" i="18"/>
  <c r="D98" i="18" s="1"/>
  <c r="C99" i="18"/>
  <c r="D99" i="18" s="1"/>
  <c r="C100" i="18"/>
  <c r="C101" i="18"/>
  <c r="D101" i="18" s="1"/>
  <c r="C102" i="18"/>
  <c r="D102" i="18" s="1"/>
  <c r="C103" i="18"/>
  <c r="C104" i="18"/>
  <c r="C105" i="18"/>
  <c r="D105" i="18" s="1"/>
  <c r="C106" i="18"/>
  <c r="D106" i="18" s="1"/>
  <c r="C107" i="18"/>
  <c r="D107" i="18" s="1"/>
  <c r="C108" i="18"/>
  <c r="C109" i="18"/>
  <c r="D109" i="18" s="1"/>
  <c r="C110" i="18"/>
  <c r="D110" i="18" s="1"/>
  <c r="C111" i="18"/>
  <c r="C112" i="18"/>
  <c r="C113" i="18"/>
  <c r="D113" i="18" s="1"/>
  <c r="C114" i="18"/>
  <c r="D114" i="18" s="1"/>
  <c r="C115" i="18"/>
  <c r="D115" i="18" s="1"/>
  <c r="C116" i="18"/>
  <c r="C117" i="18"/>
  <c r="D117" i="18" s="1"/>
  <c r="C118" i="18"/>
  <c r="D118" i="18" s="1"/>
  <c r="C119" i="18"/>
  <c r="C120" i="18"/>
  <c r="C121" i="18"/>
  <c r="D121" i="18" s="1"/>
  <c r="C122" i="18"/>
  <c r="D122" i="18" s="1"/>
  <c r="C123" i="18"/>
  <c r="D123" i="18" s="1"/>
  <c r="C124" i="18"/>
  <c r="C125" i="18"/>
  <c r="D125" i="18" s="1"/>
  <c r="C126" i="18"/>
  <c r="D126" i="18" s="1"/>
  <c r="C127" i="18"/>
  <c r="C2" i="18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Y6" i="9" l="1"/>
  <c r="W7" i="9" s="1"/>
  <c r="X7" i="9" s="1"/>
  <c r="AI3" i="9"/>
  <c r="O25" i="7"/>
  <c r="O26" i="7"/>
  <c r="O27" i="7"/>
  <c r="O28" i="7"/>
  <c r="O29" i="7"/>
  <c r="O18" i="7"/>
  <c r="O19" i="7"/>
  <c r="O20" i="7"/>
  <c r="O21" i="7"/>
  <c r="O22" i="7"/>
  <c r="O23" i="7"/>
  <c r="O24" i="7"/>
  <c r="O16" i="7"/>
  <c r="O17" i="7"/>
  <c r="O11" i="7"/>
  <c r="O12" i="7"/>
  <c r="O13" i="7"/>
  <c r="O14" i="7"/>
  <c r="O15" i="7"/>
  <c r="O9" i="7"/>
  <c r="O10" i="7"/>
  <c r="O5" i="7"/>
  <c r="O6" i="7"/>
  <c r="O7" i="7"/>
  <c r="O8" i="7"/>
  <c r="O4" i="7"/>
  <c r="O116" i="7"/>
  <c r="O115" i="7"/>
  <c r="P114" i="7"/>
  <c r="O114" i="7"/>
  <c r="P113" i="7"/>
  <c r="O113" i="7"/>
  <c r="P112" i="7"/>
  <c r="O112" i="7"/>
  <c r="P111" i="7"/>
  <c r="O111" i="7"/>
  <c r="P110" i="7"/>
  <c r="O110" i="7"/>
  <c r="P109" i="7"/>
  <c r="O109" i="7"/>
  <c r="P108" i="7"/>
  <c r="O108" i="7"/>
  <c r="P107" i="7"/>
  <c r="O107" i="7"/>
  <c r="P106" i="7"/>
  <c r="O106" i="7"/>
  <c r="P105" i="7"/>
  <c r="O105" i="7"/>
  <c r="P104" i="7"/>
  <c r="O104" i="7"/>
  <c r="P103" i="7"/>
  <c r="O103" i="7"/>
  <c r="P102" i="7"/>
  <c r="O102" i="7"/>
  <c r="P101" i="7"/>
  <c r="O101" i="7"/>
  <c r="P100" i="7"/>
  <c r="O100" i="7"/>
  <c r="P99" i="7"/>
  <c r="O99" i="7"/>
  <c r="P98" i="7"/>
  <c r="O98" i="7"/>
  <c r="P97" i="7"/>
  <c r="O97" i="7"/>
  <c r="P96" i="7"/>
  <c r="O96" i="7"/>
  <c r="P95" i="7"/>
  <c r="O95" i="7"/>
  <c r="O94" i="7"/>
  <c r="O93" i="7"/>
  <c r="P92" i="7"/>
  <c r="O92" i="7"/>
  <c r="P91" i="7"/>
  <c r="O91" i="7"/>
  <c r="O90" i="7"/>
  <c r="P89" i="7"/>
  <c r="O89" i="7"/>
  <c r="P88" i="7"/>
  <c r="O88" i="7"/>
  <c r="O87" i="7"/>
  <c r="O86" i="7"/>
  <c r="P85" i="7"/>
  <c r="O85" i="7"/>
  <c r="P84" i="7"/>
  <c r="O84" i="7"/>
  <c r="P83" i="7"/>
  <c r="O83" i="7"/>
  <c r="P82" i="7"/>
  <c r="O82" i="7"/>
  <c r="P81" i="7"/>
  <c r="O81" i="7"/>
  <c r="P78" i="7"/>
  <c r="O78" i="7"/>
  <c r="P77" i="7"/>
  <c r="O77" i="7"/>
  <c r="P76" i="7"/>
  <c r="O76" i="7"/>
  <c r="P75" i="7"/>
  <c r="O75" i="7"/>
  <c r="P74" i="7"/>
  <c r="O74" i="7"/>
  <c r="P71" i="7"/>
  <c r="O71" i="7"/>
  <c r="P70" i="7"/>
  <c r="O70" i="7"/>
  <c r="P69" i="7"/>
  <c r="O69" i="7"/>
  <c r="P68" i="7"/>
  <c r="O68" i="7"/>
  <c r="P67" i="7"/>
  <c r="O67" i="7"/>
  <c r="P64" i="7"/>
  <c r="O64" i="7"/>
  <c r="P63" i="7"/>
  <c r="O63" i="7"/>
  <c r="P62" i="7"/>
  <c r="O62" i="7"/>
  <c r="P61" i="7"/>
  <c r="O61" i="7"/>
  <c r="P60" i="7"/>
  <c r="O60" i="7"/>
  <c r="P57" i="7"/>
  <c r="O57" i="7"/>
  <c r="P56" i="7"/>
  <c r="O56" i="7"/>
  <c r="P55" i="7"/>
  <c r="O55" i="7"/>
  <c r="P54" i="7"/>
  <c r="O54" i="7"/>
  <c r="P53" i="7"/>
  <c r="O53" i="7"/>
  <c r="P50" i="7"/>
  <c r="O50" i="7"/>
  <c r="P49" i="7"/>
  <c r="O49" i="7"/>
  <c r="P48" i="7"/>
  <c r="O48" i="7"/>
  <c r="P47" i="7"/>
  <c r="O47" i="7"/>
  <c r="P46" i="7"/>
  <c r="O46" i="7"/>
  <c r="P43" i="7"/>
  <c r="O43" i="7"/>
  <c r="P42" i="7"/>
  <c r="O42" i="7"/>
  <c r="P41" i="7"/>
  <c r="O41" i="7"/>
  <c r="P40" i="7"/>
  <c r="O40" i="7"/>
  <c r="P39" i="7"/>
  <c r="O39" i="7"/>
  <c r="P36" i="7"/>
  <c r="O36" i="7"/>
  <c r="P35" i="7"/>
  <c r="O35" i="7"/>
  <c r="P34" i="7"/>
  <c r="O34" i="7"/>
  <c r="P33" i="7"/>
  <c r="O33" i="7"/>
  <c r="P32" i="7"/>
  <c r="O32" i="7"/>
  <c r="P29" i="7"/>
  <c r="P28" i="7"/>
  <c r="P27" i="7"/>
  <c r="P26" i="7"/>
  <c r="P25" i="7"/>
  <c r="P22" i="7"/>
  <c r="P21" i="7"/>
  <c r="P20" i="7"/>
  <c r="P19" i="7"/>
  <c r="P18" i="7"/>
  <c r="P15" i="7"/>
  <c r="P14" i="7"/>
  <c r="P13" i="7"/>
  <c r="P12" i="7"/>
  <c r="P11" i="7"/>
  <c r="P8" i="7"/>
  <c r="P7" i="7"/>
  <c r="P6" i="7"/>
  <c r="P5" i="7"/>
  <c r="P4" i="7"/>
  <c r="Y7" i="9" l="1"/>
  <c r="W8" i="9" s="1"/>
  <c r="X8" i="9" s="1"/>
  <c r="AE3" i="9"/>
  <c r="AD3" i="9"/>
  <c r="AB4" i="9" s="1"/>
  <c r="AC4" i="9" s="1"/>
  <c r="Y8" i="9" l="1"/>
  <c r="W9" i="9" s="1"/>
  <c r="X9" i="9" s="1"/>
  <c r="AI4" i="9"/>
  <c r="J7" i="16"/>
  <c r="K7" i="16" s="1"/>
  <c r="J3" i="16"/>
  <c r="K3" i="16" s="1"/>
  <c r="J4" i="16"/>
  <c r="K4" i="16" s="1"/>
  <c r="J5" i="16"/>
  <c r="K5" i="16" s="1"/>
  <c r="J6" i="16"/>
  <c r="K6" i="16" s="1"/>
  <c r="J2" i="16"/>
  <c r="K2" i="16" s="1"/>
  <c r="J1" i="9"/>
  <c r="Y9" i="9" l="1"/>
  <c r="W10" i="9" s="1"/>
  <c r="X10" i="9" s="1"/>
  <c r="AD4" i="9"/>
  <c r="AB5" i="9" s="1"/>
  <c r="AC5" i="9" s="1"/>
  <c r="AE4" i="9"/>
  <c r="P1" i="9"/>
  <c r="Y10" i="9" l="1"/>
  <c r="W11" i="9" s="1"/>
  <c r="X11" i="9" s="1"/>
  <c r="AI5" i="9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30" i="2"/>
  <c r="K31" i="2"/>
  <c r="K32" i="2"/>
  <c r="K33" i="2"/>
  <c r="K34" i="2"/>
  <c r="K35" i="2"/>
  <c r="K36" i="2"/>
  <c r="K37" i="2"/>
  <c r="K38" i="2"/>
  <c r="K39" i="2"/>
  <c r="K29" i="2"/>
  <c r="Y11" i="9" l="1"/>
  <c r="W12" i="9" s="1"/>
  <c r="X12" i="9" s="1"/>
  <c r="AE5" i="9"/>
  <c r="AD5" i="9"/>
  <c r="AB6" i="9" s="1"/>
  <c r="AC6" i="9" s="1"/>
  <c r="C20" i="2"/>
  <c r="C21" i="2"/>
  <c r="C22" i="2"/>
  <c r="C23" i="2"/>
  <c r="C13" i="2"/>
  <c r="C14" i="2"/>
  <c r="C1" i="2"/>
  <c r="C2" i="2"/>
  <c r="C3" i="2"/>
  <c r="C4" i="2"/>
  <c r="Y12" i="9" l="1"/>
  <c r="W13" i="9" s="1"/>
  <c r="X13" i="9" s="1"/>
  <c r="AI6" i="9"/>
  <c r="C12" i="2"/>
  <c r="B21" i="2"/>
  <c r="B22" i="2"/>
  <c r="B23" i="2"/>
  <c r="B20" i="2"/>
  <c r="B1" i="2"/>
  <c r="B2" i="2"/>
  <c r="B3" i="2"/>
  <c r="B4" i="2"/>
  <c r="B13" i="2"/>
  <c r="B12" i="2" s="1"/>
  <c r="B14" i="2"/>
  <c r="Y13" i="9" l="1"/>
  <c r="W14" i="9" s="1"/>
  <c r="X14" i="9" s="1"/>
  <c r="AE6" i="9"/>
  <c r="AD6" i="9"/>
  <c r="AB7" i="9" s="1"/>
  <c r="AC7" i="9" s="1"/>
  <c r="L114" i="9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L154" i="9" s="1"/>
  <c r="L155" i="9" s="1"/>
  <c r="L156" i="9" s="1"/>
  <c r="O1" i="9"/>
  <c r="M2" i="9" s="1"/>
  <c r="Y14" i="9" l="1"/>
  <c r="W15" i="9" s="1"/>
  <c r="X15" i="9" s="1"/>
  <c r="AI7" i="9"/>
  <c r="T2" i="9"/>
  <c r="N2" i="9"/>
  <c r="P2" i="9" s="1"/>
  <c r="Y15" i="9" l="1"/>
  <c r="W16" i="9" s="1"/>
  <c r="X16" i="9" s="1"/>
  <c r="AE7" i="9"/>
  <c r="AD7" i="9"/>
  <c r="AB8" i="9" s="1"/>
  <c r="AC8" i="9" s="1"/>
  <c r="O2" i="9"/>
  <c r="M3" i="9" s="1"/>
  <c r="Y16" i="9" l="1"/>
  <c r="W17" i="9" s="1"/>
  <c r="X17" i="9" s="1"/>
  <c r="AI8" i="9"/>
  <c r="N3" i="9"/>
  <c r="O3" i="9" s="1"/>
  <c r="M4" i="9" s="1"/>
  <c r="T3" i="9"/>
  <c r="Y17" i="9" l="1"/>
  <c r="W18" i="9" s="1"/>
  <c r="X18" i="9" s="1"/>
  <c r="AE8" i="9"/>
  <c r="AD8" i="9"/>
  <c r="AB9" i="9" s="1"/>
  <c r="AC9" i="9" s="1"/>
  <c r="N4" i="9"/>
  <c r="P4" i="9" s="1"/>
  <c r="T4" i="9"/>
  <c r="P3" i="9"/>
  <c r="Y18" i="9" l="1"/>
  <c r="W19" i="9" s="1"/>
  <c r="X19" i="9" s="1"/>
  <c r="AI9" i="9"/>
  <c r="O4" i="9"/>
  <c r="M5" i="9" s="1"/>
  <c r="T5" i="9" s="1"/>
  <c r="Y19" i="9" l="1"/>
  <c r="W20" i="9" s="1"/>
  <c r="X20" i="9" s="1"/>
  <c r="AD9" i="9"/>
  <c r="AB10" i="9" s="1"/>
  <c r="AC10" i="9" s="1"/>
  <c r="AE9" i="9"/>
  <c r="N5" i="9"/>
  <c r="P5" i="9" s="1"/>
  <c r="O14" i="17"/>
  <c r="P14" i="17" s="1"/>
  <c r="O15" i="17"/>
  <c r="P15" i="17" s="1"/>
  <c r="O16" i="17"/>
  <c r="P16" i="17" s="1"/>
  <c r="N14" i="17"/>
  <c r="N15" i="17"/>
  <c r="N16" i="17"/>
  <c r="O13" i="17"/>
  <c r="P13" i="17" s="1"/>
  <c r="N13" i="17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G20" i="17" s="1"/>
  <c r="F21" i="17"/>
  <c r="G21" i="17" s="1"/>
  <c r="F22" i="17"/>
  <c r="G22" i="17" s="1"/>
  <c r="F23" i="17"/>
  <c r="G23" i="17" s="1"/>
  <c r="F24" i="17"/>
  <c r="G24" i="17" s="1"/>
  <c r="F25" i="17"/>
  <c r="G25" i="17" s="1"/>
  <c r="F26" i="17"/>
  <c r="G26" i="17" s="1"/>
  <c r="F27" i="17"/>
  <c r="G27" i="17" s="1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14" i="17"/>
  <c r="F13" i="17"/>
  <c r="G13" i="17" s="1"/>
  <c r="F14" i="17"/>
  <c r="G14" i="17" s="1"/>
  <c r="E13" i="17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03" i="3"/>
  <c r="S100" i="3"/>
  <c r="S101" i="3"/>
  <c r="S102" i="3"/>
  <c r="Y20" i="9" l="1"/>
  <c r="W21" i="9" s="1"/>
  <c r="X21" i="9" s="1"/>
  <c r="AI10" i="9"/>
  <c r="O5" i="9"/>
  <c r="M6" i="9" s="1"/>
  <c r="N6" i="9" s="1"/>
  <c r="S99" i="3"/>
  <c r="Y21" i="9" l="1"/>
  <c r="W22" i="9" s="1"/>
  <c r="X22" i="9" s="1"/>
  <c r="AE10" i="9"/>
  <c r="AD10" i="9"/>
  <c r="AB11" i="9" s="1"/>
  <c r="AC11" i="9" s="1"/>
  <c r="T6" i="9"/>
  <c r="P6" i="9"/>
  <c r="O6" i="9"/>
  <c r="M7" i="9" s="1"/>
  <c r="T98" i="3"/>
  <c r="T99" i="3"/>
  <c r="U99" i="3" s="1"/>
  <c r="T100" i="3"/>
  <c r="T101" i="3"/>
  <c r="T102" i="3"/>
  <c r="U102" i="3" s="1"/>
  <c r="T103" i="3"/>
  <c r="U103" i="3" s="1"/>
  <c r="T104" i="3"/>
  <c r="U104" i="3" s="1"/>
  <c r="T105" i="3"/>
  <c r="U105" i="3" s="1"/>
  <c r="T106" i="3"/>
  <c r="U106" i="3" s="1"/>
  <c r="T107" i="3"/>
  <c r="U107" i="3" s="1"/>
  <c r="T108" i="3"/>
  <c r="U108" i="3" s="1"/>
  <c r="T109" i="3"/>
  <c r="U109" i="3" s="1"/>
  <c r="T110" i="3"/>
  <c r="U110" i="3" s="1"/>
  <c r="T111" i="3"/>
  <c r="U111" i="3" s="1"/>
  <c r="T112" i="3"/>
  <c r="U112" i="3" s="1"/>
  <c r="T113" i="3"/>
  <c r="U113" i="3" s="1"/>
  <c r="T114" i="3"/>
  <c r="U114" i="3" s="1"/>
  <c r="S98" i="3"/>
  <c r="U98" i="3" s="1"/>
  <c r="T97" i="3"/>
  <c r="S97" i="3"/>
  <c r="T96" i="3"/>
  <c r="S96" i="3"/>
  <c r="U96" i="3" s="1"/>
  <c r="S93" i="3"/>
  <c r="S94" i="3"/>
  <c r="S95" i="3"/>
  <c r="T95" i="3"/>
  <c r="U97" i="3" l="1"/>
  <c r="Y22" i="9"/>
  <c r="W23" i="9" s="1"/>
  <c r="X23" i="9" s="1"/>
  <c r="AI11" i="9"/>
  <c r="N7" i="9"/>
  <c r="T7" i="9"/>
  <c r="U95" i="3"/>
  <c r="S92" i="3"/>
  <c r="T92" i="3"/>
  <c r="T88" i="3"/>
  <c r="T89" i="3"/>
  <c r="T91" i="3"/>
  <c r="S86" i="3"/>
  <c r="S87" i="3"/>
  <c r="S88" i="3"/>
  <c r="S89" i="3"/>
  <c r="S90" i="3"/>
  <c r="S91" i="3"/>
  <c r="K1" i="9"/>
  <c r="I2" i="9" s="1"/>
  <c r="J2" i="9" s="1"/>
  <c r="C1" i="9"/>
  <c r="D1" i="9" s="1"/>
  <c r="Z4" i="3"/>
  <c r="T84" i="3"/>
  <c r="T85" i="3"/>
  <c r="S84" i="3"/>
  <c r="S85" i="3"/>
  <c r="Y23" i="9" l="1"/>
  <c r="W24" i="9" s="1"/>
  <c r="X24" i="9" s="1"/>
  <c r="AE11" i="9"/>
  <c r="AD11" i="9"/>
  <c r="AB12" i="9" s="1"/>
  <c r="AC12" i="9" s="1"/>
  <c r="P7" i="9"/>
  <c r="O7" i="9"/>
  <c r="M8" i="9" s="1"/>
  <c r="U91" i="3"/>
  <c r="U89" i="3"/>
  <c r="U88" i="3"/>
  <c r="K2" i="9"/>
  <c r="I3" i="9" s="1"/>
  <c r="J3" i="9" s="1"/>
  <c r="U85" i="3"/>
  <c r="AA4" i="3"/>
  <c r="AB4" i="3" s="1"/>
  <c r="AC4" i="3" s="1"/>
  <c r="AD4" i="3" s="1"/>
  <c r="Z5" i="3" s="1"/>
  <c r="AA5" i="3" s="1"/>
  <c r="AB5" i="3" s="1"/>
  <c r="AC5" i="3" s="1"/>
  <c r="AD5" i="3" s="1"/>
  <c r="Z6" i="3" s="1"/>
  <c r="AA6" i="3" s="1"/>
  <c r="AB6" i="3" s="1"/>
  <c r="AC6" i="3" s="1"/>
  <c r="AD6" i="3" s="1"/>
  <c r="Z7" i="3" s="1"/>
  <c r="AA7" i="3" s="1"/>
  <c r="U92" i="3"/>
  <c r="U84" i="3"/>
  <c r="B2" i="9"/>
  <c r="E1" i="9"/>
  <c r="D47" i="14"/>
  <c r="D46" i="14"/>
  <c r="AA2" i="3"/>
  <c r="T77" i="3"/>
  <c r="T78" i="3"/>
  <c r="T81" i="3"/>
  <c r="T82" i="3"/>
  <c r="T83" i="3"/>
  <c r="S76" i="3"/>
  <c r="S77" i="3"/>
  <c r="S78" i="3"/>
  <c r="S81" i="3"/>
  <c r="S82" i="3"/>
  <c r="S83" i="3"/>
  <c r="W4" i="3"/>
  <c r="Y24" i="9" l="1"/>
  <c r="W25" i="9" s="1"/>
  <c r="X25" i="9" s="1"/>
  <c r="AI12" i="9"/>
  <c r="N8" i="9"/>
  <c r="T8" i="9"/>
  <c r="U82" i="3"/>
  <c r="U78" i="3"/>
  <c r="U81" i="3"/>
  <c r="U83" i="3"/>
  <c r="U77" i="3"/>
  <c r="C2" i="9"/>
  <c r="D2" i="9" s="1"/>
  <c r="E2" i="9" s="1"/>
  <c r="AB7" i="3"/>
  <c r="AC7" i="3" s="1"/>
  <c r="AD7" i="3" s="1"/>
  <c r="Z8" i="3" s="1"/>
  <c r="AA8" i="3" s="1"/>
  <c r="D45" i="14"/>
  <c r="D44" i="14"/>
  <c r="Y25" i="9" l="1"/>
  <c r="W26" i="9" s="1"/>
  <c r="X26" i="9" s="1"/>
  <c r="AE12" i="9"/>
  <c r="AD12" i="9"/>
  <c r="AB13" i="9" s="1"/>
  <c r="AC13" i="9" s="1"/>
  <c r="O8" i="9"/>
  <c r="M9" i="9" s="1"/>
  <c r="P8" i="9"/>
  <c r="B3" i="9"/>
  <c r="C3" i="9" s="1"/>
  <c r="D3" i="9" s="1"/>
  <c r="E3" i="9" s="1"/>
  <c r="K3" i="9"/>
  <c r="AB8" i="3"/>
  <c r="AC8" i="3" s="1"/>
  <c r="AD8" i="3" s="1"/>
  <c r="Z9" i="3" s="1"/>
  <c r="AA9" i="3" s="1"/>
  <c r="T76" i="3"/>
  <c r="U76" i="3" s="1"/>
  <c r="T74" i="3"/>
  <c r="T75" i="3"/>
  <c r="S74" i="3"/>
  <c r="S75" i="3"/>
  <c r="Y26" i="9" l="1"/>
  <c r="W27" i="9" s="1"/>
  <c r="X27" i="9" s="1"/>
  <c r="AI13" i="9"/>
  <c r="N9" i="9"/>
  <c r="T9" i="9"/>
  <c r="B4" i="9"/>
  <c r="C4" i="9" s="1"/>
  <c r="D4" i="9" s="1"/>
  <c r="B5" i="9" s="1"/>
  <c r="C5" i="9" s="1"/>
  <c r="I4" i="9"/>
  <c r="J4" i="9" s="1"/>
  <c r="U74" i="3"/>
  <c r="U75" i="3"/>
  <c r="S71" i="3"/>
  <c r="T71" i="3"/>
  <c r="T67" i="3"/>
  <c r="T68" i="3"/>
  <c r="T69" i="3"/>
  <c r="T70" i="3"/>
  <c r="S67" i="3"/>
  <c r="U67" i="3" s="1"/>
  <c r="S68" i="3"/>
  <c r="S69" i="3"/>
  <c r="S70" i="3"/>
  <c r="D34" i="14"/>
  <c r="D35" i="14"/>
  <c r="D36" i="14"/>
  <c r="D37" i="14"/>
  <c r="S64" i="3"/>
  <c r="T64" i="3"/>
  <c r="S62" i="3"/>
  <c r="S63" i="3"/>
  <c r="T62" i="3"/>
  <c r="T63" i="3"/>
  <c r="D32" i="14"/>
  <c r="U69" i="3" l="1"/>
  <c r="U68" i="3"/>
  <c r="Y27" i="9"/>
  <c r="W28" i="9" s="1"/>
  <c r="X28" i="9" s="1"/>
  <c r="AD13" i="9"/>
  <c r="AB14" i="9" s="1"/>
  <c r="AC14" i="9" s="1"/>
  <c r="AE13" i="9"/>
  <c r="O9" i="9"/>
  <c r="M10" i="9" s="1"/>
  <c r="P9" i="9"/>
  <c r="E4" i="9"/>
  <c r="K4" i="9"/>
  <c r="U63" i="3"/>
  <c r="U70" i="3"/>
  <c r="U62" i="3"/>
  <c r="U71" i="3"/>
  <c r="U64" i="3"/>
  <c r="D5" i="9"/>
  <c r="B6" i="9" s="1"/>
  <c r="T57" i="3"/>
  <c r="T60" i="3"/>
  <c r="T61" i="3"/>
  <c r="S57" i="3"/>
  <c r="S60" i="3"/>
  <c r="U60" i="3" s="1"/>
  <c r="S61" i="3"/>
  <c r="Y28" i="9" l="1"/>
  <c r="W29" i="9" s="1"/>
  <c r="X29" i="9" s="1"/>
  <c r="AI14" i="9"/>
  <c r="N10" i="9"/>
  <c r="T10" i="9"/>
  <c r="I5" i="9"/>
  <c r="J5" i="9" s="1"/>
  <c r="E5" i="9"/>
  <c r="U57" i="3"/>
  <c r="U61" i="3"/>
  <c r="C6" i="9"/>
  <c r="T5" i="3"/>
  <c r="T6" i="3"/>
  <c r="T7" i="3"/>
  <c r="T8" i="3"/>
  <c r="T11" i="3"/>
  <c r="T12" i="3"/>
  <c r="T13" i="3"/>
  <c r="T14" i="3"/>
  <c r="T15" i="3"/>
  <c r="T18" i="3"/>
  <c r="T19" i="3"/>
  <c r="T20" i="3"/>
  <c r="T21" i="3"/>
  <c r="T22" i="3"/>
  <c r="T25" i="3"/>
  <c r="T26" i="3"/>
  <c r="T27" i="3"/>
  <c r="T28" i="3"/>
  <c r="T29" i="3"/>
  <c r="T32" i="3"/>
  <c r="T33" i="3"/>
  <c r="T34" i="3"/>
  <c r="T35" i="3"/>
  <c r="T36" i="3"/>
  <c r="T39" i="3"/>
  <c r="T40" i="3"/>
  <c r="T41" i="3"/>
  <c r="T42" i="3"/>
  <c r="T43" i="3"/>
  <c r="T46" i="3"/>
  <c r="T47" i="3"/>
  <c r="T48" i="3"/>
  <c r="T49" i="3"/>
  <c r="T50" i="3"/>
  <c r="T53" i="3"/>
  <c r="T54" i="3"/>
  <c r="T55" i="3"/>
  <c r="T56" i="3"/>
  <c r="T4" i="3"/>
  <c r="S42" i="3"/>
  <c r="U42" i="3" s="1"/>
  <c r="S43" i="3"/>
  <c r="S46" i="3"/>
  <c r="S47" i="3"/>
  <c r="S48" i="3"/>
  <c r="S49" i="3"/>
  <c r="S50" i="3"/>
  <c r="S53" i="3"/>
  <c r="S54" i="3"/>
  <c r="U54" i="3" s="1"/>
  <c r="S55" i="3"/>
  <c r="S56" i="3"/>
  <c r="S41" i="3"/>
  <c r="U41" i="3" s="1"/>
  <c r="S5" i="3"/>
  <c r="S6" i="3"/>
  <c r="S7" i="3"/>
  <c r="S8" i="3"/>
  <c r="S11" i="3"/>
  <c r="S12" i="3"/>
  <c r="S13" i="3"/>
  <c r="S14" i="3"/>
  <c r="S15" i="3"/>
  <c r="S18" i="3"/>
  <c r="S19" i="3"/>
  <c r="S20" i="3"/>
  <c r="S21" i="3"/>
  <c r="S22" i="3"/>
  <c r="S25" i="3"/>
  <c r="S26" i="3"/>
  <c r="S27" i="3"/>
  <c r="S28" i="3"/>
  <c r="S29" i="3"/>
  <c r="S32" i="3"/>
  <c r="S33" i="3"/>
  <c r="S34" i="3"/>
  <c r="S35" i="3"/>
  <c r="S36" i="3"/>
  <c r="S39" i="3"/>
  <c r="S40" i="3"/>
  <c r="S4" i="3"/>
  <c r="V4" i="3" s="1"/>
  <c r="U46" i="3" l="1"/>
  <c r="U56" i="3"/>
  <c r="U55" i="3"/>
  <c r="U43" i="3"/>
  <c r="Y29" i="9"/>
  <c r="W30" i="9" s="1"/>
  <c r="X30" i="9" s="1"/>
  <c r="AE14" i="9"/>
  <c r="AD14" i="9"/>
  <c r="AB15" i="9" s="1"/>
  <c r="AC15" i="9" s="1"/>
  <c r="O10" i="9"/>
  <c r="M11" i="9" s="1"/>
  <c r="P10" i="9"/>
  <c r="U47" i="3"/>
  <c r="U50" i="3"/>
  <c r="K5" i="9"/>
  <c r="I6" i="9" s="1"/>
  <c r="J6" i="9" s="1"/>
  <c r="U53" i="3"/>
  <c r="U49" i="3"/>
  <c r="U48" i="3"/>
  <c r="U29" i="3"/>
  <c r="U25" i="3"/>
  <c r="U19" i="3"/>
  <c r="U13" i="3"/>
  <c r="U7" i="3"/>
  <c r="U35" i="3"/>
  <c r="U40" i="3"/>
  <c r="U28" i="3"/>
  <c r="U18" i="3"/>
  <c r="U6" i="3"/>
  <c r="U39" i="3"/>
  <c r="U33" i="3"/>
  <c r="U27" i="3"/>
  <c r="U21" i="3"/>
  <c r="U15" i="3"/>
  <c r="U11" i="3"/>
  <c r="U5" i="3"/>
  <c r="X5" i="3" s="1"/>
  <c r="U4" i="3"/>
  <c r="X4" i="3" s="1"/>
  <c r="U36" i="3"/>
  <c r="U32" i="3"/>
  <c r="U26" i="3"/>
  <c r="U20" i="3"/>
  <c r="U14" i="3"/>
  <c r="U8" i="3"/>
  <c r="U22" i="3"/>
  <c r="U12" i="3"/>
  <c r="U34" i="3"/>
  <c r="W5" i="3"/>
  <c r="V5" i="3"/>
  <c r="D6" i="9"/>
  <c r="B7" i="9" s="1"/>
  <c r="D27" i="14"/>
  <c r="Y30" i="9" l="1"/>
  <c r="W31" i="9" s="1"/>
  <c r="X31" i="9" s="1"/>
  <c r="AI15" i="9"/>
  <c r="T11" i="9"/>
  <c r="N11" i="9"/>
  <c r="K6" i="9"/>
  <c r="X6" i="3"/>
  <c r="V6" i="3"/>
  <c r="W6" i="3"/>
  <c r="E6" i="9"/>
  <c r="C7" i="9"/>
  <c r="Y31" i="9" l="1"/>
  <c r="W32" i="9" s="1"/>
  <c r="X32" i="9" s="1"/>
  <c r="AE15" i="9"/>
  <c r="AD15" i="9"/>
  <c r="AB16" i="9" s="1"/>
  <c r="AC16" i="9" s="1"/>
  <c r="O11" i="9"/>
  <c r="M12" i="9" s="1"/>
  <c r="P11" i="9"/>
  <c r="I7" i="9"/>
  <c r="J7" i="9" s="1"/>
  <c r="V7" i="3"/>
  <c r="W7" i="3"/>
  <c r="X7" i="3"/>
  <c r="D7" i="9"/>
  <c r="E7" i="9" s="1"/>
  <c r="AB9" i="3"/>
  <c r="AC9" i="3" s="1"/>
  <c r="AD9" i="3" s="1"/>
  <c r="Z10" i="3" s="1"/>
  <c r="AA10" i="3" s="1"/>
  <c r="Y32" i="9" l="1"/>
  <c r="W33" i="9" s="1"/>
  <c r="X33" i="9" s="1"/>
  <c r="AI16" i="9"/>
  <c r="N12" i="9"/>
  <c r="T12" i="9"/>
  <c r="K7" i="9"/>
  <c r="I8" i="9" s="1"/>
  <c r="J8" i="9" s="1"/>
  <c r="V8" i="3"/>
  <c r="W8" i="3"/>
  <c r="X8" i="3"/>
  <c r="B8" i="9"/>
  <c r="C8" i="9" s="1"/>
  <c r="D8" i="9" s="1"/>
  <c r="B9" i="9" s="1"/>
  <c r="P40" i="14"/>
  <c r="N64" i="14"/>
  <c r="N63" i="14"/>
  <c r="N62" i="14"/>
  <c r="N61" i="14"/>
  <c r="N60" i="14"/>
  <c r="N59" i="14"/>
  <c r="N58" i="14"/>
  <c r="N57" i="14"/>
  <c r="N56" i="14"/>
  <c r="Y33" i="9" l="1"/>
  <c r="W34" i="9" s="1"/>
  <c r="X34" i="9" s="1"/>
  <c r="AE16" i="9"/>
  <c r="AD16" i="9"/>
  <c r="AB17" i="9" s="1"/>
  <c r="AC17" i="9" s="1"/>
  <c r="O12" i="9"/>
  <c r="M13" i="9" s="1"/>
  <c r="P12" i="9"/>
  <c r="K8" i="9"/>
  <c r="V9" i="3"/>
  <c r="X10" i="3" s="1"/>
  <c r="W9" i="3"/>
  <c r="X9" i="3"/>
  <c r="E8" i="9"/>
  <c r="C9" i="9"/>
  <c r="P41" i="14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L65" i="14"/>
  <c r="L66" i="14" s="1"/>
  <c r="L67" i="14" s="1"/>
  <c r="L68" i="14" s="1"/>
  <c r="L69" i="14" s="1"/>
  <c r="L70" i="14" s="1"/>
  <c r="L71" i="14" s="1"/>
  <c r="L72" i="14" s="1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K41" i="14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Y34" i="9" l="1"/>
  <c r="W35" i="9" s="1"/>
  <c r="X35" i="9" s="1"/>
  <c r="AI17" i="9"/>
  <c r="N13" i="9"/>
  <c r="T13" i="9"/>
  <c r="I9" i="9"/>
  <c r="J9" i="9" s="1"/>
  <c r="V10" i="3"/>
  <c r="X11" i="3" s="1"/>
  <c r="W10" i="3"/>
  <c r="D9" i="9"/>
  <c r="E9" i="9" s="1"/>
  <c r="K55" i="14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D21" i="14"/>
  <c r="L41" i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D19" i="14"/>
  <c r="D20" i="14"/>
  <c r="D16" i="14"/>
  <c r="D17" i="14"/>
  <c r="D18" i="14"/>
  <c r="D13" i="14"/>
  <c r="D14" i="14"/>
  <c r="D15" i="14"/>
  <c r="D12" i="14"/>
  <c r="B10" i="9" l="1"/>
  <c r="Y35" i="9"/>
  <c r="W36" i="9" s="1"/>
  <c r="X36" i="9" s="1"/>
  <c r="AD17" i="9"/>
  <c r="AB18" i="9" s="1"/>
  <c r="AC18" i="9" s="1"/>
  <c r="AE17" i="9"/>
  <c r="O13" i="9"/>
  <c r="M14" i="9" s="1"/>
  <c r="P13" i="9"/>
  <c r="K9" i="9"/>
  <c r="V11" i="3"/>
  <c r="X12" i="3" s="1"/>
  <c r="W11" i="3"/>
  <c r="C10" i="9"/>
  <c r="AB10" i="3"/>
  <c r="AC10" i="3" s="1"/>
  <c r="AD10" i="3" s="1"/>
  <c r="Z11" i="3" s="1"/>
  <c r="AA11" i="3" s="1"/>
  <c r="D22" i="14"/>
  <c r="Y36" i="9" l="1"/>
  <c r="W37" i="9" s="1"/>
  <c r="X37" i="9" s="1"/>
  <c r="AI18" i="9"/>
  <c r="N14" i="9"/>
  <c r="T14" i="9"/>
  <c r="I10" i="9"/>
  <c r="J10" i="9" s="1"/>
  <c r="V12" i="3"/>
  <c r="X13" i="3" s="1"/>
  <c r="W12" i="3"/>
  <c r="D10" i="9"/>
  <c r="E10" i="9" s="1"/>
  <c r="AB11" i="3"/>
  <c r="AC11" i="3" s="1"/>
  <c r="AD11" i="3" s="1"/>
  <c r="Z12" i="3" s="1"/>
  <c r="AA12" i="3" s="1"/>
  <c r="D24" i="14"/>
  <c r="D23" i="14"/>
  <c r="W8" i="14"/>
  <c r="W9" i="14" s="1"/>
  <c r="X7" i="14"/>
  <c r="Y37" i="9" l="1"/>
  <c r="W38" i="9" s="1"/>
  <c r="X38" i="9" s="1"/>
  <c r="AE18" i="9"/>
  <c r="AD18" i="9"/>
  <c r="AB19" i="9" s="1"/>
  <c r="AC19" i="9" s="1"/>
  <c r="O14" i="9"/>
  <c r="M15" i="9" s="1"/>
  <c r="P14" i="9"/>
  <c r="K10" i="9"/>
  <c r="V13" i="3"/>
  <c r="X14" i="3" s="1"/>
  <c r="W13" i="3"/>
  <c r="B11" i="9"/>
  <c r="C11" i="9"/>
  <c r="AB12" i="3"/>
  <c r="AC12" i="3" s="1"/>
  <c r="AD12" i="3" s="1"/>
  <c r="Z13" i="3" s="1"/>
  <c r="AA13" i="3" s="1"/>
  <c r="D25" i="14"/>
  <c r="X9" i="14"/>
  <c r="W10" i="14"/>
  <c r="X8" i="14"/>
  <c r="A8" i="14"/>
  <c r="A9" i="14" s="1"/>
  <c r="A10" i="14" s="1"/>
  <c r="A11" i="14" s="1"/>
  <c r="A12" i="14" s="1"/>
  <c r="A13" i="14" s="1"/>
  <c r="A14" i="14" s="1"/>
  <c r="A15" i="14" s="1"/>
  <c r="Y38" i="9" l="1"/>
  <c r="W39" i="9" s="1"/>
  <c r="X39" i="9" s="1"/>
  <c r="AI19" i="9"/>
  <c r="N15" i="9"/>
  <c r="T15" i="9"/>
  <c r="I11" i="9"/>
  <c r="J11" i="9" s="1"/>
  <c r="V14" i="3"/>
  <c r="X15" i="3" s="1"/>
  <c r="W14" i="3"/>
  <c r="D11" i="9"/>
  <c r="B12" i="9" s="1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D26" i="14"/>
  <c r="W11" i="14"/>
  <c r="X10" i="14"/>
  <c r="B38" i="1"/>
  <c r="Y39" i="9" l="1"/>
  <c r="W40" i="9" s="1"/>
  <c r="X40" i="9" s="1"/>
  <c r="AE19" i="9"/>
  <c r="AD19" i="9"/>
  <c r="AB20" i="9" s="1"/>
  <c r="AC20" i="9" s="1"/>
  <c r="O15" i="9"/>
  <c r="M16" i="9" s="1"/>
  <c r="P15" i="9"/>
  <c r="K11" i="9"/>
  <c r="I12" i="9" s="1"/>
  <c r="J12" i="9" s="1"/>
  <c r="V15" i="3"/>
  <c r="X16" i="3" s="1"/>
  <c r="W15" i="3"/>
  <c r="E11" i="9"/>
  <c r="C12" i="9"/>
  <c r="AB13" i="3"/>
  <c r="AC13" i="3" s="1"/>
  <c r="AD13" i="3" s="1"/>
  <c r="Z14" i="3" s="1"/>
  <c r="AA14" i="3" s="1"/>
  <c r="B28" i="14"/>
  <c r="D28" i="14" s="1"/>
  <c r="V12" i="14"/>
  <c r="X11" i="14"/>
  <c r="L15" i="1"/>
  <c r="M15" i="1" s="1"/>
  <c r="M14" i="1"/>
  <c r="Y40" i="9" l="1"/>
  <c r="W41" i="9" s="1"/>
  <c r="X41" i="9" s="1"/>
  <c r="AI20" i="9"/>
  <c r="N16" i="9"/>
  <c r="T16" i="9"/>
  <c r="K12" i="9"/>
  <c r="I13" i="9" s="1"/>
  <c r="J13" i="9" s="1"/>
  <c r="L16" i="1"/>
  <c r="V16" i="3"/>
  <c r="X17" i="3" s="1"/>
  <c r="W16" i="3"/>
  <c r="D12" i="9"/>
  <c r="E12" i="9" s="1"/>
  <c r="AB14" i="3"/>
  <c r="AC14" i="3" s="1"/>
  <c r="AD14" i="3" s="1"/>
  <c r="Z15" i="3" s="1"/>
  <c r="AA15" i="3" s="1"/>
  <c r="B29" i="14"/>
  <c r="D29" i="14" s="1"/>
  <c r="V13" i="14"/>
  <c r="W12" i="14"/>
  <c r="Y41" i="9" l="1"/>
  <c r="W42" i="9" s="1"/>
  <c r="X42" i="9" s="1"/>
  <c r="AE20" i="9"/>
  <c r="AD20" i="9"/>
  <c r="AB21" i="9" s="1"/>
  <c r="AC21" i="9" s="1"/>
  <c r="P16" i="9"/>
  <c r="O16" i="9"/>
  <c r="M17" i="9" s="1"/>
  <c r="B13" i="9"/>
  <c r="C13" i="9" s="1"/>
  <c r="K13" i="9"/>
  <c r="I14" i="9" s="1"/>
  <c r="J14" i="9" s="1"/>
  <c r="L17" i="1"/>
  <c r="M16" i="1"/>
  <c r="B3" i="1"/>
  <c r="V17" i="3"/>
  <c r="X18" i="3" s="1"/>
  <c r="W17" i="3"/>
  <c r="AB15" i="3"/>
  <c r="AC15" i="3" s="1"/>
  <c r="AD15" i="3" s="1"/>
  <c r="Z16" i="3" s="1"/>
  <c r="AA16" i="3" s="1"/>
  <c r="B30" i="14"/>
  <c r="W13" i="14"/>
  <c r="V14" i="14"/>
  <c r="B4" i="1"/>
  <c r="B5" i="1"/>
  <c r="Y42" i="9" l="1"/>
  <c r="W43" i="9" s="1"/>
  <c r="X43" i="9" s="1"/>
  <c r="AI21" i="9"/>
  <c r="N17" i="9"/>
  <c r="T17" i="9"/>
  <c r="K14" i="9"/>
  <c r="I15" i="9" s="1"/>
  <c r="J15" i="9" s="1"/>
  <c r="L18" i="1"/>
  <c r="M17" i="1"/>
  <c r="V18" i="3"/>
  <c r="X19" i="3" s="1"/>
  <c r="W18" i="3"/>
  <c r="D13" i="9"/>
  <c r="B14" i="9" s="1"/>
  <c r="AB16" i="3"/>
  <c r="AC16" i="3" s="1"/>
  <c r="AD16" i="3" s="1"/>
  <c r="Z17" i="3" s="1"/>
  <c r="AA17" i="3" s="1"/>
  <c r="D30" i="14"/>
  <c r="D31" i="14"/>
  <c r="V15" i="14"/>
  <c r="W14" i="14"/>
  <c r="B6" i="1"/>
  <c r="Y43" i="9" l="1"/>
  <c r="W44" i="9" s="1"/>
  <c r="X44" i="9" s="1"/>
  <c r="AE21" i="9"/>
  <c r="AD21" i="9"/>
  <c r="AB22" i="9" s="1"/>
  <c r="AC22" i="9" s="1"/>
  <c r="O17" i="9"/>
  <c r="M18" i="9" s="1"/>
  <c r="P17" i="9"/>
  <c r="K15" i="9"/>
  <c r="I16" i="9" s="1"/>
  <c r="J16" i="9" s="1"/>
  <c r="M18" i="1"/>
  <c r="L19" i="1"/>
  <c r="V19" i="3"/>
  <c r="W19" i="3"/>
  <c r="E13" i="9"/>
  <c r="C14" i="9"/>
  <c r="W15" i="14"/>
  <c r="V16" i="14"/>
  <c r="B7" i="1"/>
  <c r="Y44" i="9" l="1"/>
  <c r="W45" i="9" s="1"/>
  <c r="X45" i="9" s="1"/>
  <c r="AI22" i="9"/>
  <c r="N18" i="9"/>
  <c r="T18" i="9"/>
  <c r="K16" i="9"/>
  <c r="I17" i="9" s="1"/>
  <c r="J17" i="9" s="1"/>
  <c r="L20" i="1"/>
  <c r="M19" i="1"/>
  <c r="V20" i="3"/>
  <c r="W20" i="3"/>
  <c r="X20" i="3"/>
  <c r="D14" i="9"/>
  <c r="B15" i="9" s="1"/>
  <c r="AB17" i="3"/>
  <c r="AC17" i="3" s="1"/>
  <c r="AD17" i="3" s="1"/>
  <c r="Z18" i="3" s="1"/>
  <c r="AA18" i="3" s="1"/>
  <c r="D33" i="14"/>
  <c r="V17" i="14"/>
  <c r="W16" i="14"/>
  <c r="B8" i="1"/>
  <c r="Y45" i="9" l="1"/>
  <c r="W46" i="9" s="1"/>
  <c r="X46" i="9" s="1"/>
  <c r="AE22" i="9"/>
  <c r="AD22" i="9"/>
  <c r="AB23" i="9" s="1"/>
  <c r="AC23" i="9" s="1"/>
  <c r="O18" i="9"/>
  <c r="M19" i="9" s="1"/>
  <c r="P18" i="9"/>
  <c r="K17" i="9"/>
  <c r="I18" i="9" s="1"/>
  <c r="J18" i="9" s="1"/>
  <c r="L21" i="1"/>
  <c r="M20" i="1"/>
  <c r="V21" i="3"/>
  <c r="W21" i="3"/>
  <c r="X21" i="3"/>
  <c r="E14" i="9"/>
  <c r="C15" i="9"/>
  <c r="AB18" i="3"/>
  <c r="AC18" i="3" s="1"/>
  <c r="AD18" i="3" s="1"/>
  <c r="Z19" i="3" s="1"/>
  <c r="AA19" i="3" s="1"/>
  <c r="D38" i="14"/>
  <c r="W17" i="14"/>
  <c r="V18" i="14"/>
  <c r="B9" i="1"/>
  <c r="Y46" i="9" l="1"/>
  <c r="W47" i="9" s="1"/>
  <c r="X47" i="9" s="1"/>
  <c r="AI23" i="9"/>
  <c r="N19" i="9"/>
  <c r="T19" i="9"/>
  <c r="L22" i="1"/>
  <c r="M21" i="1"/>
  <c r="V22" i="3"/>
  <c r="W22" i="3"/>
  <c r="X22" i="3"/>
  <c r="D15" i="9"/>
  <c r="E15" i="9" s="1"/>
  <c r="AB19" i="3"/>
  <c r="AC19" i="3" s="1"/>
  <c r="AD19" i="3" s="1"/>
  <c r="Z20" i="3" s="1"/>
  <c r="AA20" i="3" s="1"/>
  <c r="D39" i="14"/>
  <c r="V19" i="14"/>
  <c r="W18" i="14"/>
  <c r="B10" i="1"/>
  <c r="Y47" i="9" l="1"/>
  <c r="W48" i="9" s="1"/>
  <c r="X48" i="9" s="1"/>
  <c r="AE23" i="9"/>
  <c r="AD23" i="9"/>
  <c r="AB24" i="9" s="1"/>
  <c r="AC24" i="9" s="1"/>
  <c r="O19" i="9"/>
  <c r="M20" i="9" s="1"/>
  <c r="P19" i="9"/>
  <c r="K18" i="9"/>
  <c r="I19" i="9" s="1"/>
  <c r="J19" i="9" s="1"/>
  <c r="L23" i="1"/>
  <c r="M22" i="1"/>
  <c r="B16" i="9"/>
  <c r="C16" i="9" s="1"/>
  <c r="V23" i="3"/>
  <c r="X24" i="3" s="1"/>
  <c r="W23" i="3"/>
  <c r="X23" i="3"/>
  <c r="AB20" i="3"/>
  <c r="AC20" i="3" s="1"/>
  <c r="AD20" i="3" s="1"/>
  <c r="Z21" i="3" s="1"/>
  <c r="AA21" i="3" s="1"/>
  <c r="D40" i="14"/>
  <c r="W19" i="14"/>
  <c r="V20" i="14"/>
  <c r="B11" i="1"/>
  <c r="Y48" i="9" l="1"/>
  <c r="W49" i="9" s="1"/>
  <c r="X49" i="9" s="1"/>
  <c r="AI24" i="9"/>
  <c r="N20" i="9"/>
  <c r="T20" i="9"/>
  <c r="L24" i="1"/>
  <c r="M23" i="1"/>
  <c r="V24" i="3"/>
  <c r="W24" i="3"/>
  <c r="D16" i="9"/>
  <c r="E16" i="9" s="1"/>
  <c r="AB21" i="3"/>
  <c r="AC21" i="3" s="1"/>
  <c r="AD21" i="3" s="1"/>
  <c r="Z22" i="3" s="1"/>
  <c r="AA22" i="3" s="1"/>
  <c r="D41" i="14"/>
  <c r="V21" i="14"/>
  <c r="W20" i="14"/>
  <c r="B12" i="1"/>
  <c r="Y49" i="9" l="1"/>
  <c r="W50" i="9" s="1"/>
  <c r="X50" i="9" s="1"/>
  <c r="AE24" i="9"/>
  <c r="AD24" i="9"/>
  <c r="AB25" i="9" s="1"/>
  <c r="AC25" i="9" s="1"/>
  <c r="O20" i="9"/>
  <c r="M21" i="9" s="1"/>
  <c r="P20" i="9"/>
  <c r="B17" i="9"/>
  <c r="C17" i="9" s="1"/>
  <c r="K19" i="9"/>
  <c r="I20" i="9" s="1"/>
  <c r="J20" i="9" s="1"/>
  <c r="M24" i="1"/>
  <c r="L25" i="1"/>
  <c r="V25" i="3"/>
  <c r="X26" i="3" s="1"/>
  <c r="W25" i="3"/>
  <c r="X25" i="3"/>
  <c r="AB22" i="3"/>
  <c r="AC22" i="3" s="1"/>
  <c r="AD22" i="3" s="1"/>
  <c r="Z23" i="3" s="1"/>
  <c r="AA23" i="3" s="1"/>
  <c r="D43" i="14"/>
  <c r="D42" i="14"/>
  <c r="W21" i="14"/>
  <c r="V22" i="14"/>
  <c r="B13" i="1"/>
  <c r="Y50" i="9" l="1"/>
  <c r="W51" i="9" s="1"/>
  <c r="X51" i="9" s="1"/>
  <c r="AI25" i="9"/>
  <c r="N21" i="9"/>
  <c r="T21" i="9"/>
  <c r="L26" i="1"/>
  <c r="M25" i="1"/>
  <c r="V26" i="3"/>
  <c r="W26" i="3"/>
  <c r="D17" i="9"/>
  <c r="E17" i="9" s="1"/>
  <c r="AB23" i="3"/>
  <c r="AC23" i="3" s="1"/>
  <c r="AD23" i="3" s="1"/>
  <c r="Z24" i="3" s="1"/>
  <c r="AA24" i="3" s="1"/>
  <c r="V23" i="14"/>
  <c r="W22" i="14"/>
  <c r="B14" i="1"/>
  <c r="Y51" i="9" l="1"/>
  <c r="W52" i="9" s="1"/>
  <c r="X52" i="9" s="1"/>
  <c r="AD25" i="9"/>
  <c r="AB26" i="9" s="1"/>
  <c r="AC26" i="9" s="1"/>
  <c r="AE25" i="9"/>
  <c r="O21" i="9"/>
  <c r="M22" i="9" s="1"/>
  <c r="P21" i="9"/>
  <c r="K20" i="9"/>
  <c r="I21" i="9" s="1"/>
  <c r="J21" i="9" s="1"/>
  <c r="L27" i="1"/>
  <c r="M26" i="1"/>
  <c r="V27" i="3"/>
  <c r="X28" i="3" s="1"/>
  <c r="W27" i="3"/>
  <c r="X27" i="3"/>
  <c r="B18" i="9"/>
  <c r="C18" i="9" s="1"/>
  <c r="AB24" i="3"/>
  <c r="AC24" i="3" s="1"/>
  <c r="AD24" i="3" s="1"/>
  <c r="Z25" i="3" s="1"/>
  <c r="AA25" i="3" s="1"/>
  <c r="W23" i="14"/>
  <c r="V24" i="14"/>
  <c r="B15" i="1"/>
  <c r="B1" i="1"/>
  <c r="Y52" i="9" l="1"/>
  <c r="W53" i="9" s="1"/>
  <c r="X53" i="9" s="1"/>
  <c r="AI26" i="9"/>
  <c r="N22" i="9"/>
  <c r="T22" i="9"/>
  <c r="L28" i="1"/>
  <c r="M27" i="1"/>
  <c r="V28" i="3"/>
  <c r="W28" i="3"/>
  <c r="D18" i="9"/>
  <c r="B19" i="9" s="1"/>
  <c r="AB25" i="3"/>
  <c r="AC25" i="3" s="1"/>
  <c r="AD25" i="3" s="1"/>
  <c r="Z26" i="3" s="1"/>
  <c r="AA26" i="3" s="1"/>
  <c r="V25" i="14"/>
  <c r="W24" i="14"/>
  <c r="B16" i="1"/>
  <c r="Y53" i="9" l="1"/>
  <c r="W54" i="9" s="1"/>
  <c r="X54" i="9" s="1"/>
  <c r="AE26" i="9"/>
  <c r="AD26" i="9"/>
  <c r="AB27" i="9" s="1"/>
  <c r="AC27" i="9" s="1"/>
  <c r="O22" i="9"/>
  <c r="M23" i="9" s="1"/>
  <c r="P22" i="9"/>
  <c r="K21" i="9"/>
  <c r="I22" i="9" s="1"/>
  <c r="J22" i="9" s="1"/>
  <c r="L29" i="1"/>
  <c r="M28" i="1"/>
  <c r="V29" i="3"/>
  <c r="X30" i="3" s="1"/>
  <c r="W29" i="3"/>
  <c r="X29" i="3"/>
  <c r="E18" i="9"/>
  <c r="C19" i="9"/>
  <c r="AB26" i="3"/>
  <c r="AC26" i="3" s="1"/>
  <c r="AD26" i="3" s="1"/>
  <c r="Z27" i="3" s="1"/>
  <c r="AA27" i="3" s="1"/>
  <c r="W25" i="14"/>
  <c r="V26" i="14"/>
  <c r="B17" i="1"/>
  <c r="B2" i="1"/>
  <c r="D1" i="1"/>
  <c r="Y54" i="9" l="1"/>
  <c r="W55" i="9" s="1"/>
  <c r="X55" i="9" s="1"/>
  <c r="AI27" i="9"/>
  <c r="N23" i="9"/>
  <c r="T23" i="9"/>
  <c r="L30" i="1"/>
  <c r="M29" i="1"/>
  <c r="V30" i="3"/>
  <c r="X31" i="3" s="1"/>
  <c r="W30" i="3"/>
  <c r="D19" i="9"/>
  <c r="E19" i="9" s="1"/>
  <c r="AB27" i="3"/>
  <c r="AC27" i="3" s="1"/>
  <c r="AD27" i="3" s="1"/>
  <c r="Z28" i="3" s="1"/>
  <c r="AA28" i="3" s="1"/>
  <c r="W27" i="14"/>
  <c r="W26" i="14"/>
  <c r="B18" i="1"/>
  <c r="D2" i="1"/>
  <c r="Y55" i="9" l="1"/>
  <c r="W56" i="9" s="1"/>
  <c r="X56" i="9" s="1"/>
  <c r="AE27" i="9"/>
  <c r="AD27" i="9"/>
  <c r="AB28" i="9" s="1"/>
  <c r="AC28" i="9" s="1"/>
  <c r="O23" i="9"/>
  <c r="M24" i="9" s="1"/>
  <c r="P23" i="9"/>
  <c r="K22" i="9"/>
  <c r="I23" i="9" s="1"/>
  <c r="J23" i="9" s="1"/>
  <c r="L31" i="1"/>
  <c r="M30" i="1"/>
  <c r="V31" i="3"/>
  <c r="W31" i="3"/>
  <c r="B20" i="9"/>
  <c r="C20" i="9"/>
  <c r="AB28" i="3"/>
  <c r="AC28" i="3" s="1"/>
  <c r="AD28" i="3" s="1"/>
  <c r="Z29" i="3" s="1"/>
  <c r="AA29" i="3" s="1"/>
  <c r="X27" i="14"/>
  <c r="W28" i="14"/>
  <c r="B19" i="1"/>
  <c r="D3" i="1"/>
  <c r="Y56" i="9" l="1"/>
  <c r="W57" i="9" s="1"/>
  <c r="X57" i="9" s="1"/>
  <c r="AI28" i="9"/>
  <c r="N24" i="9"/>
  <c r="T24" i="9"/>
  <c r="L32" i="1"/>
  <c r="M31" i="1"/>
  <c r="V32" i="3"/>
  <c r="W32" i="3"/>
  <c r="X32" i="3"/>
  <c r="D20" i="9"/>
  <c r="E20" i="9" s="1"/>
  <c r="AB29" i="3"/>
  <c r="AC29" i="3" s="1"/>
  <c r="AD29" i="3" s="1"/>
  <c r="Z30" i="3" s="1"/>
  <c r="AA30" i="3" s="1"/>
  <c r="W29" i="14"/>
  <c r="X29" i="14" s="1"/>
  <c r="X28" i="14"/>
  <c r="B20" i="1"/>
  <c r="D4" i="1"/>
  <c r="Y57" i="9" l="1"/>
  <c r="W58" i="9" s="1"/>
  <c r="X58" i="9" s="1"/>
  <c r="AE28" i="9"/>
  <c r="AD28" i="9"/>
  <c r="AB29" i="9" s="1"/>
  <c r="AC29" i="9" s="1"/>
  <c r="O24" i="9"/>
  <c r="M25" i="9" s="1"/>
  <c r="P24" i="9"/>
  <c r="K23" i="9"/>
  <c r="I24" i="9" s="1"/>
  <c r="J24" i="9" s="1"/>
  <c r="M32" i="1"/>
  <c r="L33" i="1"/>
  <c r="V33" i="3"/>
  <c r="X34" i="3" s="1"/>
  <c r="W33" i="3"/>
  <c r="X33" i="3"/>
  <c r="B21" i="9"/>
  <c r="C21" i="9" s="1"/>
  <c r="AB30" i="3"/>
  <c r="AC30" i="3" s="1"/>
  <c r="AD30" i="3" s="1"/>
  <c r="Z31" i="3" s="1"/>
  <c r="AA31" i="3" s="1"/>
  <c r="B21" i="1"/>
  <c r="D5" i="1"/>
  <c r="Y58" i="9" l="1"/>
  <c r="W59" i="9" s="1"/>
  <c r="X59" i="9" s="1"/>
  <c r="AI29" i="9"/>
  <c r="N25" i="9"/>
  <c r="T25" i="9"/>
  <c r="L34" i="1"/>
  <c r="M33" i="1"/>
  <c r="V34" i="3"/>
  <c r="W34" i="3"/>
  <c r="D21" i="9"/>
  <c r="E21" i="9" s="1"/>
  <c r="AB31" i="3"/>
  <c r="AC31" i="3" s="1"/>
  <c r="AD31" i="3" s="1"/>
  <c r="Z32" i="3" s="1"/>
  <c r="AA32" i="3" s="1"/>
  <c r="B22" i="1"/>
  <c r="D6" i="1"/>
  <c r="Y59" i="9" l="1"/>
  <c r="W60" i="9" s="1"/>
  <c r="X60" i="9" s="1"/>
  <c r="AD29" i="9"/>
  <c r="AB30" i="9" s="1"/>
  <c r="AC30" i="9" s="1"/>
  <c r="AE29" i="9"/>
  <c r="O25" i="9"/>
  <c r="M26" i="9" s="1"/>
  <c r="P25" i="9"/>
  <c r="K24" i="9"/>
  <c r="I25" i="9" s="1"/>
  <c r="J25" i="9" s="1"/>
  <c r="L35" i="1"/>
  <c r="M34" i="1"/>
  <c r="V35" i="3"/>
  <c r="X36" i="3" s="1"/>
  <c r="W35" i="3"/>
  <c r="X35" i="3"/>
  <c r="B22" i="9"/>
  <c r="C22" i="9" s="1"/>
  <c r="AB32" i="3"/>
  <c r="AC32" i="3" s="1"/>
  <c r="AD32" i="3" s="1"/>
  <c r="Z33" i="3" s="1"/>
  <c r="AA33" i="3" s="1"/>
  <c r="B23" i="1"/>
  <c r="D7" i="1"/>
  <c r="Y60" i="9" l="1"/>
  <c r="W61" i="9" s="1"/>
  <c r="X61" i="9" s="1"/>
  <c r="AI30" i="9"/>
  <c r="N26" i="9"/>
  <c r="T26" i="9"/>
  <c r="L36" i="1"/>
  <c r="M36" i="1" s="1"/>
  <c r="M35" i="1"/>
  <c r="V36" i="3"/>
  <c r="X37" i="3" s="1"/>
  <c r="W36" i="3"/>
  <c r="D22" i="9"/>
  <c r="E22" i="9" s="1"/>
  <c r="AB33" i="3"/>
  <c r="AC33" i="3" s="1"/>
  <c r="AD33" i="3" s="1"/>
  <c r="Z34" i="3" s="1"/>
  <c r="AA34" i="3" s="1"/>
  <c r="B24" i="1"/>
  <c r="D8" i="1"/>
  <c r="Y61" i="9" l="1"/>
  <c r="W62" i="9" s="1"/>
  <c r="X62" i="9" s="1"/>
  <c r="AE30" i="9"/>
  <c r="AD30" i="9"/>
  <c r="AB31" i="9" s="1"/>
  <c r="AC31" i="9" s="1"/>
  <c r="O26" i="9"/>
  <c r="M27" i="9" s="1"/>
  <c r="P26" i="9"/>
  <c r="B23" i="9"/>
  <c r="C23" i="9" s="1"/>
  <c r="K25" i="9"/>
  <c r="I26" i="9" s="1"/>
  <c r="J26" i="9" s="1"/>
  <c r="V37" i="3"/>
  <c r="X38" i="3" s="1"/>
  <c r="W37" i="3"/>
  <c r="AB34" i="3"/>
  <c r="AC34" i="3" s="1"/>
  <c r="AD34" i="3" s="1"/>
  <c r="Z35" i="3" s="1"/>
  <c r="AA35" i="3" s="1"/>
  <c r="B25" i="1"/>
  <c r="D9" i="1"/>
  <c r="Y62" i="9" l="1"/>
  <c r="W63" i="9" s="1"/>
  <c r="X63" i="9" s="1"/>
  <c r="AI31" i="9"/>
  <c r="N27" i="9"/>
  <c r="T27" i="9"/>
  <c r="V38" i="3"/>
  <c r="W38" i="3"/>
  <c r="D23" i="9"/>
  <c r="E23" i="9" s="1"/>
  <c r="AB35" i="3"/>
  <c r="AC35" i="3" s="1"/>
  <c r="AD35" i="3" s="1"/>
  <c r="Z36" i="3" s="1"/>
  <c r="AA36" i="3" s="1"/>
  <c r="B26" i="1"/>
  <c r="D10" i="1"/>
  <c r="Y63" i="9" l="1"/>
  <c r="W64" i="9" s="1"/>
  <c r="X64" i="9" s="1"/>
  <c r="AE31" i="9"/>
  <c r="AD31" i="9"/>
  <c r="AB32" i="9" s="1"/>
  <c r="AC32" i="9" s="1"/>
  <c r="O27" i="9"/>
  <c r="M28" i="9" s="1"/>
  <c r="P27" i="9"/>
  <c r="B24" i="9"/>
  <c r="C24" i="9" s="1"/>
  <c r="K26" i="9"/>
  <c r="I27" i="9" s="1"/>
  <c r="J27" i="9" s="1"/>
  <c r="V39" i="3"/>
  <c r="W39" i="3"/>
  <c r="X39" i="3"/>
  <c r="AB36" i="3"/>
  <c r="AC36" i="3" s="1"/>
  <c r="AD36" i="3" s="1"/>
  <c r="Z37" i="3" s="1"/>
  <c r="AA37" i="3" s="1"/>
  <c r="B27" i="1"/>
  <c r="D11" i="1"/>
  <c r="Y64" i="9" l="1"/>
  <c r="W65" i="9" s="1"/>
  <c r="X65" i="9" s="1"/>
  <c r="AI32" i="9"/>
  <c r="N28" i="9"/>
  <c r="T28" i="9"/>
  <c r="V40" i="3"/>
  <c r="X41" i="3" s="1"/>
  <c r="W40" i="3"/>
  <c r="X40" i="3"/>
  <c r="D24" i="9"/>
  <c r="E24" i="9" s="1"/>
  <c r="AB37" i="3"/>
  <c r="AC37" i="3" s="1"/>
  <c r="AD37" i="3" s="1"/>
  <c r="Z38" i="3" s="1"/>
  <c r="AA38" i="3" s="1"/>
  <c r="B28" i="1"/>
  <c r="D12" i="1"/>
  <c r="AA9" i="1"/>
  <c r="Y65" i="9" l="1"/>
  <c r="W66" i="9" s="1"/>
  <c r="X66" i="9" s="1"/>
  <c r="AE32" i="9"/>
  <c r="AD32" i="9"/>
  <c r="AB33" i="9" s="1"/>
  <c r="AC33" i="9" s="1"/>
  <c r="O28" i="9"/>
  <c r="M29" i="9" s="1"/>
  <c r="P28" i="9"/>
  <c r="B25" i="9"/>
  <c r="C25" i="9" s="1"/>
  <c r="K27" i="9"/>
  <c r="I28" i="9" s="1"/>
  <c r="J28" i="9" s="1"/>
  <c r="V41" i="3"/>
  <c r="X42" i="3" s="1"/>
  <c r="W41" i="3"/>
  <c r="AB38" i="3"/>
  <c r="AC38" i="3" s="1"/>
  <c r="AD38" i="3" s="1"/>
  <c r="Z39" i="3" s="1"/>
  <c r="AA39" i="3" s="1"/>
  <c r="B29" i="1"/>
  <c r="D13" i="1"/>
  <c r="Y66" i="9" l="1"/>
  <c r="W67" i="9" s="1"/>
  <c r="X67" i="9" s="1"/>
  <c r="AI33" i="9"/>
  <c r="N29" i="9"/>
  <c r="T29" i="9"/>
  <c r="V42" i="3"/>
  <c r="W42" i="3"/>
  <c r="D25" i="9"/>
  <c r="E25" i="9" s="1"/>
  <c r="AB39" i="3"/>
  <c r="AC39" i="3" s="1"/>
  <c r="AD39" i="3" s="1"/>
  <c r="Z40" i="3" s="1"/>
  <c r="AA40" i="3" s="1"/>
  <c r="B30" i="1"/>
  <c r="D14" i="1"/>
  <c r="Y67" i="9" l="1"/>
  <c r="W68" i="9" s="1"/>
  <c r="X68" i="9" s="1"/>
  <c r="AE33" i="9"/>
  <c r="AD33" i="9"/>
  <c r="AB34" i="9" s="1"/>
  <c r="AC34" i="9" s="1"/>
  <c r="O29" i="9"/>
  <c r="M30" i="9" s="1"/>
  <c r="P29" i="9"/>
  <c r="B26" i="9"/>
  <c r="C26" i="9" s="1"/>
  <c r="K28" i="9"/>
  <c r="I29" i="9" s="1"/>
  <c r="J29" i="9" s="1"/>
  <c r="V43" i="3"/>
  <c r="X44" i="3" s="1"/>
  <c r="W43" i="3"/>
  <c r="X43" i="3"/>
  <c r="AB40" i="3"/>
  <c r="AC40" i="3" s="1"/>
  <c r="AD40" i="3" s="1"/>
  <c r="Z41" i="3" s="1"/>
  <c r="AA41" i="3" s="1"/>
  <c r="B31" i="1"/>
  <c r="D15" i="1"/>
  <c r="Y68" i="9" l="1"/>
  <c r="W69" i="9" s="1"/>
  <c r="X69" i="9" s="1"/>
  <c r="AI34" i="9"/>
  <c r="N30" i="9"/>
  <c r="T30" i="9"/>
  <c r="V44" i="3"/>
  <c r="X45" i="3" s="1"/>
  <c r="W44" i="3"/>
  <c r="D26" i="9"/>
  <c r="E26" i="9" s="1"/>
  <c r="AB41" i="3"/>
  <c r="AC41" i="3" s="1"/>
  <c r="AD41" i="3" s="1"/>
  <c r="Z42" i="3" s="1"/>
  <c r="AA42" i="3" s="1"/>
  <c r="B32" i="1"/>
  <c r="D16" i="1"/>
  <c r="Y69" i="9" l="1"/>
  <c r="W70" i="9" s="1"/>
  <c r="X70" i="9" s="1"/>
  <c r="AE34" i="9"/>
  <c r="AD34" i="9"/>
  <c r="AB35" i="9" s="1"/>
  <c r="AC35" i="9" s="1"/>
  <c r="O30" i="9"/>
  <c r="M31" i="9" s="1"/>
  <c r="P30" i="9"/>
  <c r="B27" i="9"/>
  <c r="C27" i="9" s="1"/>
  <c r="K29" i="9"/>
  <c r="I30" i="9" s="1"/>
  <c r="J30" i="9" s="1"/>
  <c r="V45" i="3"/>
  <c r="X46" i="3" s="1"/>
  <c r="W45" i="3"/>
  <c r="AB42" i="3"/>
  <c r="AC42" i="3" s="1"/>
  <c r="AD42" i="3" s="1"/>
  <c r="Z43" i="3" s="1"/>
  <c r="AA43" i="3" s="1"/>
  <c r="B33" i="1"/>
  <c r="D17" i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Y70" i="9" l="1"/>
  <c r="W71" i="9" s="1"/>
  <c r="X71" i="9" s="1"/>
  <c r="AI35" i="9"/>
  <c r="N31" i="9"/>
  <c r="T31" i="9"/>
  <c r="V46" i="3"/>
  <c r="X47" i="3" s="1"/>
  <c r="W46" i="3"/>
  <c r="D27" i="9"/>
  <c r="E27" i="9" s="1"/>
  <c r="AB43" i="3"/>
  <c r="AC43" i="3" s="1"/>
  <c r="AD43" i="3" s="1"/>
  <c r="Z44" i="3" s="1"/>
  <c r="AA44" i="3" s="1"/>
  <c r="B34" i="1"/>
  <c r="D18" i="1"/>
  <c r="AA7" i="1"/>
  <c r="Y71" i="9" l="1"/>
  <c r="W72" i="9" s="1"/>
  <c r="X72" i="9" s="1"/>
  <c r="AE35" i="9"/>
  <c r="AD35" i="9"/>
  <c r="AB36" i="9" s="1"/>
  <c r="AC36" i="9" s="1"/>
  <c r="O31" i="9"/>
  <c r="M32" i="9" s="1"/>
  <c r="P31" i="9"/>
  <c r="B28" i="9"/>
  <c r="C28" i="9" s="1"/>
  <c r="K30" i="9"/>
  <c r="I31" i="9" s="1"/>
  <c r="J31" i="9" s="1"/>
  <c r="V47" i="3"/>
  <c r="X48" i="3" s="1"/>
  <c r="W47" i="3"/>
  <c r="AB44" i="3"/>
  <c r="AC44" i="3" s="1"/>
  <c r="AD44" i="3" s="1"/>
  <c r="Z45" i="3" s="1"/>
  <c r="AA45" i="3" s="1"/>
  <c r="B35" i="1"/>
  <c r="D19" i="1"/>
  <c r="Y72" i="9" l="1"/>
  <c r="W73" i="9" s="1"/>
  <c r="X73" i="9" s="1"/>
  <c r="AI36" i="9"/>
  <c r="N32" i="9"/>
  <c r="T32" i="9"/>
  <c r="V48" i="3"/>
  <c r="X49" i="3" s="1"/>
  <c r="W48" i="3"/>
  <c r="D28" i="9"/>
  <c r="E28" i="9" s="1"/>
  <c r="AB45" i="3"/>
  <c r="AC45" i="3" s="1"/>
  <c r="AD45" i="3" s="1"/>
  <c r="Z46" i="3" s="1"/>
  <c r="AA46" i="3" s="1"/>
  <c r="B36" i="1"/>
  <c r="D20" i="1"/>
  <c r="Y73" i="9" l="1"/>
  <c r="W74" i="9" s="1"/>
  <c r="X74" i="9" s="1"/>
  <c r="AE36" i="9"/>
  <c r="AD36" i="9"/>
  <c r="AB37" i="9" s="1"/>
  <c r="AC37" i="9" s="1"/>
  <c r="O32" i="9"/>
  <c r="M33" i="9" s="1"/>
  <c r="P32" i="9"/>
  <c r="B29" i="9"/>
  <c r="C29" i="9" s="1"/>
  <c r="K31" i="9"/>
  <c r="I32" i="9" s="1"/>
  <c r="J32" i="9" s="1"/>
  <c r="V49" i="3"/>
  <c r="X50" i="3" s="1"/>
  <c r="W49" i="3"/>
  <c r="AB46" i="3"/>
  <c r="AC46" i="3" s="1"/>
  <c r="AD46" i="3" s="1"/>
  <c r="Z47" i="3" s="1"/>
  <c r="AA47" i="3" s="1"/>
  <c r="B37" i="1"/>
  <c r="D21" i="1"/>
  <c r="Y74" i="9" l="1"/>
  <c r="W75" i="9" s="1"/>
  <c r="X75" i="9" s="1"/>
  <c r="AI37" i="9"/>
  <c r="N33" i="9"/>
  <c r="T33" i="9"/>
  <c r="V50" i="3"/>
  <c r="X51" i="3" s="1"/>
  <c r="W50" i="3"/>
  <c r="D29" i="9"/>
  <c r="E29" i="9" s="1"/>
  <c r="AB47" i="3"/>
  <c r="AC47" i="3" s="1"/>
  <c r="AD47" i="3" s="1"/>
  <c r="Z48" i="3" s="1"/>
  <c r="AA48" i="3" s="1"/>
  <c r="D22" i="1"/>
  <c r="Y75" i="9" l="1"/>
  <c r="W76" i="9" s="1"/>
  <c r="X76" i="9" s="1"/>
  <c r="AE37" i="9"/>
  <c r="AD37" i="9"/>
  <c r="AB38" i="9" s="1"/>
  <c r="AC38" i="9" s="1"/>
  <c r="O33" i="9"/>
  <c r="M34" i="9" s="1"/>
  <c r="P33" i="9"/>
  <c r="B30" i="9"/>
  <c r="C30" i="9" s="1"/>
  <c r="K32" i="9"/>
  <c r="I33" i="9" s="1"/>
  <c r="J33" i="9" s="1"/>
  <c r="V51" i="3"/>
  <c r="X52" i="3" s="1"/>
  <c r="W51" i="3"/>
  <c r="AB48" i="3"/>
  <c r="AC48" i="3" s="1"/>
  <c r="AD48" i="3" s="1"/>
  <c r="Z49" i="3" s="1"/>
  <c r="AA49" i="3" s="1"/>
  <c r="B39" i="1"/>
  <c r="D23" i="1"/>
  <c r="Y76" i="9" l="1"/>
  <c r="W77" i="9" s="1"/>
  <c r="X77" i="9" s="1"/>
  <c r="AI38" i="9"/>
  <c r="N34" i="9"/>
  <c r="T34" i="9"/>
  <c r="V52" i="3"/>
  <c r="X53" i="3" s="1"/>
  <c r="W52" i="3"/>
  <c r="D30" i="9"/>
  <c r="B31" i="9" s="1"/>
  <c r="C31" i="9" s="1"/>
  <c r="AB49" i="3"/>
  <c r="AC49" i="3" s="1"/>
  <c r="AD49" i="3" s="1"/>
  <c r="Z50" i="3" s="1"/>
  <c r="AA50" i="3" s="1"/>
  <c r="B40" i="1"/>
  <c r="D24" i="1"/>
  <c r="Y77" i="9" l="1"/>
  <c r="W78" i="9" s="1"/>
  <c r="X78" i="9" s="1"/>
  <c r="AE38" i="9"/>
  <c r="AD38" i="9"/>
  <c r="AB39" i="9" s="1"/>
  <c r="AC39" i="9" s="1"/>
  <c r="O34" i="9"/>
  <c r="M35" i="9" s="1"/>
  <c r="P34" i="9"/>
  <c r="K33" i="9"/>
  <c r="I34" i="9" s="1"/>
  <c r="J34" i="9" s="1"/>
  <c r="V53" i="3"/>
  <c r="X54" i="3" s="1"/>
  <c r="W53" i="3"/>
  <c r="D31" i="9"/>
  <c r="B32" i="9" s="1"/>
  <c r="E30" i="9"/>
  <c r="AB50" i="3"/>
  <c r="AC50" i="3" s="1"/>
  <c r="AD50" i="3" s="1"/>
  <c r="Z51" i="3" s="1"/>
  <c r="AA51" i="3" s="1"/>
  <c r="B41" i="1"/>
  <c r="D25" i="1"/>
  <c r="Y78" i="9" l="1"/>
  <c r="W79" i="9" s="1"/>
  <c r="X79" i="9" s="1"/>
  <c r="AI39" i="9"/>
  <c r="N35" i="9"/>
  <c r="T35" i="9"/>
  <c r="V54" i="3"/>
  <c r="X55" i="3" s="1"/>
  <c r="W54" i="3"/>
  <c r="E31" i="9"/>
  <c r="C32" i="9"/>
  <c r="AB51" i="3"/>
  <c r="AC51" i="3" s="1"/>
  <c r="AD51" i="3" s="1"/>
  <c r="Z52" i="3" s="1"/>
  <c r="AA52" i="3" s="1"/>
  <c r="B42" i="1"/>
  <c r="D26" i="1"/>
  <c r="Y79" i="9" l="1"/>
  <c r="W80" i="9" s="1"/>
  <c r="X80" i="9" s="1"/>
  <c r="AE39" i="9"/>
  <c r="AD39" i="9"/>
  <c r="AB40" i="9" s="1"/>
  <c r="AC40" i="9" s="1"/>
  <c r="O35" i="9"/>
  <c r="M36" i="9" s="1"/>
  <c r="P35" i="9"/>
  <c r="K34" i="9"/>
  <c r="I35" i="9" s="1"/>
  <c r="J35" i="9" s="1"/>
  <c r="V55" i="3"/>
  <c r="X56" i="3" s="1"/>
  <c r="W55" i="3"/>
  <c r="D32" i="9"/>
  <c r="E32" i="9" s="1"/>
  <c r="AB52" i="3"/>
  <c r="AC52" i="3" s="1"/>
  <c r="AD52" i="3" s="1"/>
  <c r="Z53" i="3" s="1"/>
  <c r="AA53" i="3" s="1"/>
  <c r="B43" i="1"/>
  <c r="D27" i="1"/>
  <c r="Y80" i="9" l="1"/>
  <c r="W81" i="9" s="1"/>
  <c r="X81" i="9" s="1"/>
  <c r="AI40" i="9"/>
  <c r="N36" i="9"/>
  <c r="T36" i="9"/>
  <c r="B33" i="9"/>
  <c r="C33" i="9" s="1"/>
  <c r="V56" i="3"/>
  <c r="W56" i="3"/>
  <c r="AB53" i="3"/>
  <c r="AC53" i="3" s="1"/>
  <c r="AD53" i="3" s="1"/>
  <c r="Z54" i="3" s="1"/>
  <c r="AA54" i="3" s="1"/>
  <c r="B44" i="1"/>
  <c r="D28" i="1"/>
  <c r="Y81" i="9" l="1"/>
  <c r="W82" i="9" s="1"/>
  <c r="X82" i="9" s="1"/>
  <c r="AE40" i="9"/>
  <c r="AD40" i="9"/>
  <c r="AB41" i="9" s="1"/>
  <c r="AC41" i="9" s="1"/>
  <c r="O36" i="9"/>
  <c r="M37" i="9" s="1"/>
  <c r="N37" i="9" s="1"/>
  <c r="P36" i="9"/>
  <c r="K35" i="9"/>
  <c r="I36" i="9" s="1"/>
  <c r="J36" i="9" s="1"/>
  <c r="V57" i="3"/>
  <c r="W57" i="3"/>
  <c r="X57" i="3"/>
  <c r="D33" i="9"/>
  <c r="E33" i="9" s="1"/>
  <c r="AB54" i="3"/>
  <c r="B45" i="1"/>
  <c r="D29" i="1"/>
  <c r="Y82" i="9" l="1"/>
  <c r="W83" i="9" s="1"/>
  <c r="X83" i="9" s="1"/>
  <c r="AI41" i="9"/>
  <c r="T37" i="9"/>
  <c r="O37" i="9"/>
  <c r="M38" i="9" s="1"/>
  <c r="N38" i="9" s="1"/>
  <c r="P37" i="9"/>
  <c r="B34" i="9"/>
  <c r="C34" i="9" s="1"/>
  <c r="AC54" i="3"/>
  <c r="AD54" i="3" s="1"/>
  <c r="Z55" i="3" s="1"/>
  <c r="AA55" i="3" s="1"/>
  <c r="AB55" i="3" s="1"/>
  <c r="V58" i="3"/>
  <c r="W58" i="3"/>
  <c r="X58" i="3"/>
  <c r="B46" i="1"/>
  <c r="D30" i="1"/>
  <c r="Y83" i="9" l="1"/>
  <c r="W84" i="9" s="1"/>
  <c r="X84" i="9" s="1"/>
  <c r="AE41" i="9"/>
  <c r="AD41" i="9"/>
  <c r="AB42" i="9" s="1"/>
  <c r="AC42" i="9" s="1"/>
  <c r="T38" i="9"/>
  <c r="O38" i="9"/>
  <c r="M39" i="9" s="1"/>
  <c r="N39" i="9" s="1"/>
  <c r="P38" i="9"/>
  <c r="K36" i="9"/>
  <c r="I37" i="9" s="1"/>
  <c r="J37" i="9" s="1"/>
  <c r="AC55" i="3"/>
  <c r="AD55" i="3" s="1"/>
  <c r="Z56" i="3" s="1"/>
  <c r="AA56" i="3" s="1"/>
  <c r="AB56" i="3" s="1"/>
  <c r="V59" i="3"/>
  <c r="X59" i="3"/>
  <c r="W59" i="3"/>
  <c r="D34" i="9"/>
  <c r="E34" i="9" s="1"/>
  <c r="B47" i="1"/>
  <c r="D31" i="1"/>
  <c r="Y84" i="9" l="1"/>
  <c r="W85" i="9" s="1"/>
  <c r="X85" i="9" s="1"/>
  <c r="AI42" i="9"/>
  <c r="O39" i="9"/>
  <c r="M40" i="9" s="1"/>
  <c r="T40" i="9" s="1"/>
  <c r="P39" i="9"/>
  <c r="T39" i="9"/>
  <c r="AC56" i="3"/>
  <c r="AD56" i="3" s="1"/>
  <c r="Z57" i="3" s="1"/>
  <c r="AA57" i="3" s="1"/>
  <c r="AB57" i="3" s="1"/>
  <c r="V60" i="3"/>
  <c r="X60" i="3"/>
  <c r="W60" i="3"/>
  <c r="B35" i="9"/>
  <c r="C35" i="9" s="1"/>
  <c r="B48" i="1"/>
  <c r="D32" i="1"/>
  <c r="Y85" i="9" l="1"/>
  <c r="W86" i="9" s="1"/>
  <c r="X86" i="9" s="1"/>
  <c r="AE42" i="9"/>
  <c r="AD42" i="9"/>
  <c r="AB43" i="9" s="1"/>
  <c r="AC43" i="9" s="1"/>
  <c r="N40" i="9"/>
  <c r="O40" i="9" s="1"/>
  <c r="M41" i="9" s="1"/>
  <c r="T41" i="9" s="1"/>
  <c r="K37" i="9"/>
  <c r="I38" i="9" s="1"/>
  <c r="J38" i="9" s="1"/>
  <c r="AC57" i="3"/>
  <c r="AD57" i="3" s="1"/>
  <c r="Z58" i="3" s="1"/>
  <c r="AA58" i="3" s="1"/>
  <c r="AB58" i="3" s="1"/>
  <c r="V61" i="3"/>
  <c r="W61" i="3"/>
  <c r="X61" i="3"/>
  <c r="D35" i="9"/>
  <c r="E35" i="9" s="1"/>
  <c r="B49" i="1"/>
  <c r="D33" i="1"/>
  <c r="Y86" i="9" l="1"/>
  <c r="W87" i="9" s="1"/>
  <c r="X87" i="9" s="1"/>
  <c r="AI43" i="9"/>
  <c r="P40" i="9"/>
  <c r="N41" i="9"/>
  <c r="B36" i="9"/>
  <c r="C36" i="9" s="1"/>
  <c r="AC58" i="3"/>
  <c r="AD58" i="3" s="1"/>
  <c r="Z59" i="3" s="1"/>
  <c r="AA59" i="3" s="1"/>
  <c r="AB59" i="3" s="1"/>
  <c r="V62" i="3"/>
  <c r="X62" i="3"/>
  <c r="W62" i="3"/>
  <c r="B50" i="1"/>
  <c r="D34" i="1"/>
  <c r="Y87" i="9" l="1"/>
  <c r="W88" i="9" s="1"/>
  <c r="X88" i="9" s="1"/>
  <c r="AE43" i="9"/>
  <c r="AD43" i="9"/>
  <c r="AB44" i="9" s="1"/>
  <c r="AC44" i="9" s="1"/>
  <c r="O41" i="9"/>
  <c r="M42" i="9" s="1"/>
  <c r="P41" i="9"/>
  <c r="K38" i="9"/>
  <c r="I39" i="9" s="1"/>
  <c r="J39" i="9" s="1"/>
  <c r="AC59" i="3"/>
  <c r="AD59" i="3" s="1"/>
  <c r="Z60" i="3" s="1"/>
  <c r="AA60" i="3" s="1"/>
  <c r="AB60" i="3" s="1"/>
  <c r="V63" i="3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X63" i="3"/>
  <c r="W63" i="3"/>
  <c r="D36" i="9"/>
  <c r="B37" i="9" s="1"/>
  <c r="B51" i="1"/>
  <c r="D35" i="1"/>
  <c r="Y88" i="9" l="1"/>
  <c r="W89" i="9" s="1"/>
  <c r="X89" i="9" s="1"/>
  <c r="AI44" i="9"/>
  <c r="T42" i="9"/>
  <c r="N42" i="9"/>
  <c r="AC60" i="3"/>
  <c r="AD60" i="3" s="1"/>
  <c r="Z61" i="3" s="1"/>
  <c r="AA61" i="3" s="1"/>
  <c r="AB61" i="3" s="1"/>
  <c r="C37" i="9"/>
  <c r="D37" i="9" s="1"/>
  <c r="B38" i="9" s="1"/>
  <c r="E36" i="9"/>
  <c r="B52" i="1"/>
  <c r="D36" i="1"/>
  <c r="Y89" i="9" l="1"/>
  <c r="W90" i="9" s="1"/>
  <c r="X90" i="9" s="1"/>
  <c r="AE44" i="9"/>
  <c r="AD44" i="9"/>
  <c r="AB45" i="9" s="1"/>
  <c r="AC45" i="9" s="1"/>
  <c r="O42" i="9"/>
  <c r="M43" i="9" s="1"/>
  <c r="P42" i="9"/>
  <c r="K39" i="9"/>
  <c r="I40" i="9" s="1"/>
  <c r="J40" i="9" s="1"/>
  <c r="E37" i="9"/>
  <c r="AC61" i="3"/>
  <c r="AD61" i="3" s="1"/>
  <c r="Z62" i="3" s="1"/>
  <c r="AA62" i="3" s="1"/>
  <c r="AB62" i="3" s="1"/>
  <c r="C38" i="9"/>
  <c r="D38" i="9" s="1"/>
  <c r="B39" i="9" s="1"/>
  <c r="C39" i="9" s="1"/>
  <c r="D39" i="9" s="1"/>
  <c r="B40" i="9" s="1"/>
  <c r="C40" i="9" s="1"/>
  <c r="D40" i="9" s="1"/>
  <c r="B41" i="9" s="1"/>
  <c r="C41" i="9" s="1"/>
  <c r="D41" i="9" s="1"/>
  <c r="B42" i="9" s="1"/>
  <c r="C42" i="9" s="1"/>
  <c r="D42" i="9" s="1"/>
  <c r="B43" i="9" s="1"/>
  <c r="C43" i="9" s="1"/>
  <c r="D43" i="9" s="1"/>
  <c r="B44" i="9" s="1"/>
  <c r="C44" i="9" s="1"/>
  <c r="D44" i="9" s="1"/>
  <c r="B45" i="9" s="1"/>
  <c r="B53" i="1"/>
  <c r="D37" i="1"/>
  <c r="Y90" i="9" l="1"/>
  <c r="W91" i="9" s="1"/>
  <c r="X91" i="9" s="1"/>
  <c r="AI45" i="9"/>
  <c r="N43" i="9"/>
  <c r="T43" i="9"/>
  <c r="AC62" i="3"/>
  <c r="AD62" i="3" s="1"/>
  <c r="Z63" i="3" s="1"/>
  <c r="AA63" i="3" s="1"/>
  <c r="AB63" i="3" s="1"/>
  <c r="C45" i="9"/>
  <c r="D45" i="9" s="1"/>
  <c r="B46" i="9" s="1"/>
  <c r="C46" i="9" s="1"/>
  <c r="D46" i="9" s="1"/>
  <c r="B47" i="9" s="1"/>
  <c r="C47" i="9" s="1"/>
  <c r="D47" i="9" s="1"/>
  <c r="B48" i="9" s="1"/>
  <c r="C48" i="9" s="1"/>
  <c r="D48" i="9" s="1"/>
  <c r="B49" i="9" s="1"/>
  <c r="C49" i="9" s="1"/>
  <c r="D49" i="9" s="1"/>
  <c r="B50" i="9" s="1"/>
  <c r="C50" i="9" s="1"/>
  <c r="D50" i="9" s="1"/>
  <c r="B51" i="9" s="1"/>
  <c r="C51" i="9" s="1"/>
  <c r="D51" i="9" s="1"/>
  <c r="B52" i="9" s="1"/>
  <c r="B54" i="1"/>
  <c r="Y91" i="9" l="1"/>
  <c r="W92" i="9" s="1"/>
  <c r="X92" i="9" s="1"/>
  <c r="AE45" i="9"/>
  <c r="AD45" i="9"/>
  <c r="AB46" i="9" s="1"/>
  <c r="AC46" i="9" s="1"/>
  <c r="O43" i="9"/>
  <c r="M44" i="9" s="1"/>
  <c r="P43" i="9"/>
  <c r="K40" i="9"/>
  <c r="I41" i="9" s="1"/>
  <c r="J41" i="9" s="1"/>
  <c r="AC63" i="3"/>
  <c r="AD63" i="3" s="1"/>
  <c r="Z64" i="3" s="1"/>
  <c r="AA64" i="3" s="1"/>
  <c r="AB64" i="3" s="1"/>
  <c r="AC64" i="3" s="1"/>
  <c r="AD64" i="3" s="1"/>
  <c r="Z65" i="3" s="1"/>
  <c r="AA65" i="3" s="1"/>
  <c r="AB65" i="3" s="1"/>
  <c r="AC65" i="3" s="1"/>
  <c r="AD65" i="3" s="1"/>
  <c r="Z66" i="3" s="1"/>
  <c r="AA66" i="3" s="1"/>
  <c r="AB66" i="3" s="1"/>
  <c r="AC66" i="3" s="1"/>
  <c r="AD66" i="3" s="1"/>
  <c r="Z67" i="3" s="1"/>
  <c r="AA67" i="3" s="1"/>
  <c r="AB67" i="3" s="1"/>
  <c r="AC67" i="3" s="1"/>
  <c r="AD67" i="3" s="1"/>
  <c r="Z68" i="3" s="1"/>
  <c r="AA68" i="3" s="1"/>
  <c r="AB68" i="3" s="1"/>
  <c r="AC68" i="3" s="1"/>
  <c r="AD68" i="3" s="1"/>
  <c r="Z69" i="3" s="1"/>
  <c r="AA69" i="3" s="1"/>
  <c r="AB69" i="3" s="1"/>
  <c r="AC69" i="3" s="1"/>
  <c r="AD69" i="3" s="1"/>
  <c r="Z70" i="3" s="1"/>
  <c r="AA70" i="3" s="1"/>
  <c r="AB70" i="3" s="1"/>
  <c r="AC70" i="3" s="1"/>
  <c r="AD70" i="3" s="1"/>
  <c r="Z71" i="3" s="1"/>
  <c r="AA71" i="3" s="1"/>
  <c r="AB71" i="3" s="1"/>
  <c r="AC71" i="3" s="1"/>
  <c r="AD71" i="3" s="1"/>
  <c r="Z72" i="3" s="1"/>
  <c r="AA72" i="3" s="1"/>
  <c r="AB72" i="3" s="1"/>
  <c r="AC72" i="3" s="1"/>
  <c r="AD72" i="3" s="1"/>
  <c r="Z73" i="3" s="1"/>
  <c r="AA73" i="3" s="1"/>
  <c r="AB73" i="3" s="1"/>
  <c r="AC73" i="3" s="1"/>
  <c r="AD73" i="3" s="1"/>
  <c r="Z74" i="3" s="1"/>
  <c r="AA74" i="3" s="1"/>
  <c r="AB74" i="3" s="1"/>
  <c r="AC74" i="3" s="1"/>
  <c r="AD74" i="3" s="1"/>
  <c r="Z75" i="3" s="1"/>
  <c r="AA75" i="3" s="1"/>
  <c r="C52" i="9"/>
  <c r="D52" i="9" s="1"/>
  <c r="B53" i="9" s="1"/>
  <c r="C53" i="9" s="1"/>
  <c r="D53" i="9" s="1"/>
  <c r="B54" i="9" s="1"/>
  <c r="C54" i="9" s="1"/>
  <c r="D54" i="9" s="1"/>
  <c r="B55" i="9" s="1"/>
  <c r="C55" i="9" s="1"/>
  <c r="D55" i="9" s="1"/>
  <c r="B56" i="9" s="1"/>
  <c r="C56" i="9" s="1"/>
  <c r="D56" i="9" s="1"/>
  <c r="B57" i="9" s="1"/>
  <c r="C57" i="9" s="1"/>
  <c r="D57" i="9" s="1"/>
  <c r="B58" i="9" s="1"/>
  <c r="C58" i="9" s="1"/>
  <c r="D58" i="9" s="1"/>
  <c r="B59" i="9" s="1"/>
  <c r="C59" i="9" s="1"/>
  <c r="D59" i="9" s="1"/>
  <c r="B60" i="9" s="1"/>
  <c r="C60" i="9" s="1"/>
  <c r="D60" i="9" s="1"/>
  <c r="B61" i="9" s="1"/>
  <c r="C61" i="9" s="1"/>
  <c r="D61" i="9" s="1"/>
  <c r="B62" i="9" s="1"/>
  <c r="C62" i="9" s="1"/>
  <c r="D62" i="9" s="1"/>
  <c r="B63" i="9" s="1"/>
  <c r="C63" i="9" s="1"/>
  <c r="D63" i="9" s="1"/>
  <c r="B64" i="9" s="1"/>
  <c r="C64" i="9" s="1"/>
  <c r="D64" i="9" s="1"/>
  <c r="B65" i="9" s="1"/>
  <c r="C65" i="9" s="1"/>
  <c r="D65" i="9" s="1"/>
  <c r="B66" i="9" s="1"/>
  <c r="B55" i="1"/>
  <c r="Y92" i="9" l="1"/>
  <c r="W93" i="9" s="1"/>
  <c r="X93" i="9" s="1"/>
  <c r="AI46" i="9"/>
  <c r="N44" i="9"/>
  <c r="T44" i="9"/>
  <c r="C66" i="9"/>
  <c r="D66" i="9" s="1"/>
  <c r="B67" i="9" s="1"/>
  <c r="C67" i="9" s="1"/>
  <c r="D67" i="9" s="1"/>
  <c r="B68" i="9" s="1"/>
  <c r="AB75" i="3"/>
  <c r="AC75" i="3" s="1"/>
  <c r="AD75" i="3" s="1"/>
  <c r="Z76" i="3" s="1"/>
  <c r="AA76" i="3" s="1"/>
  <c r="B56" i="1"/>
  <c r="Y93" i="9" l="1"/>
  <c r="W94" i="9" s="1"/>
  <c r="X94" i="9" s="1"/>
  <c r="AE46" i="9"/>
  <c r="AD46" i="9"/>
  <c r="AB47" i="9" s="1"/>
  <c r="AC47" i="9" s="1"/>
  <c r="O44" i="9"/>
  <c r="M45" i="9" s="1"/>
  <c r="P44" i="9"/>
  <c r="K41" i="9"/>
  <c r="I42" i="9" s="1"/>
  <c r="J42" i="9" s="1"/>
  <c r="C68" i="9"/>
  <c r="D68" i="9" s="1"/>
  <c r="B69" i="9" s="1"/>
  <c r="C69" i="9" s="1"/>
  <c r="D69" i="9" s="1"/>
  <c r="B70" i="9" s="1"/>
  <c r="C70" i="9" s="1"/>
  <c r="D70" i="9" s="1"/>
  <c r="B71" i="9" s="1"/>
  <c r="C71" i="9" s="1"/>
  <c r="D71" i="9" s="1"/>
  <c r="B72" i="9" s="1"/>
  <c r="C72" i="9" s="1"/>
  <c r="D72" i="9" s="1"/>
  <c r="B73" i="9" s="1"/>
  <c r="C73" i="9" s="1"/>
  <c r="D73" i="9" s="1"/>
  <c r="B74" i="9" s="1"/>
  <c r="C74" i="9" s="1"/>
  <c r="D74" i="9" s="1"/>
  <c r="B75" i="9" s="1"/>
  <c r="C75" i="9" s="1"/>
  <c r="D75" i="9" s="1"/>
  <c r="B76" i="9" s="1"/>
  <c r="C76" i="9" s="1"/>
  <c r="D76" i="9" s="1"/>
  <c r="B77" i="9" s="1"/>
  <c r="C77" i="9" s="1"/>
  <c r="D77" i="9" s="1"/>
  <c r="B78" i="9" s="1"/>
  <c r="C78" i="9" s="1"/>
  <c r="D78" i="9" s="1"/>
  <c r="B79" i="9" s="1"/>
  <c r="C79" i="9" s="1"/>
  <c r="D79" i="9" s="1"/>
  <c r="B80" i="9" s="1"/>
  <c r="C80" i="9" s="1"/>
  <c r="D80" i="9" s="1"/>
  <c r="B81" i="9" s="1"/>
  <c r="C81" i="9" s="1"/>
  <c r="D81" i="9" s="1"/>
  <c r="B82" i="9" s="1"/>
  <c r="C82" i="9" s="1"/>
  <c r="D82" i="9" s="1"/>
  <c r="B83" i="9" s="1"/>
  <c r="C83" i="9" s="1"/>
  <c r="D83" i="9" s="1"/>
  <c r="B84" i="9" s="1"/>
  <c r="C84" i="9" s="1"/>
  <c r="D84" i="9" s="1"/>
  <c r="B85" i="9" s="1"/>
  <c r="C85" i="9" s="1"/>
  <c r="D85" i="9" s="1"/>
  <c r="B86" i="9" s="1"/>
  <c r="C86" i="9" s="1"/>
  <c r="D86" i="9" s="1"/>
  <c r="B87" i="9" s="1"/>
  <c r="C87" i="9" s="1"/>
  <c r="D87" i="9" s="1"/>
  <c r="B88" i="9" s="1"/>
  <c r="C88" i="9" s="1"/>
  <c r="D88" i="9" s="1"/>
  <c r="B89" i="9" s="1"/>
  <c r="C89" i="9" s="1"/>
  <c r="D89" i="9" s="1"/>
  <c r="B90" i="9" s="1"/>
  <c r="C90" i="9" s="1"/>
  <c r="D90" i="9" s="1"/>
  <c r="B91" i="9" s="1"/>
  <c r="C91" i="9" s="1"/>
  <c r="D91" i="9" s="1"/>
  <c r="B92" i="9" s="1"/>
  <c r="C92" i="9" s="1"/>
  <c r="D92" i="9" s="1"/>
  <c r="B93" i="9" s="1"/>
  <c r="C93" i="9" s="1"/>
  <c r="D93" i="9" s="1"/>
  <c r="B94" i="9" s="1"/>
  <c r="C94" i="9" s="1"/>
  <c r="D94" i="9" s="1"/>
  <c r="B95" i="9" s="1"/>
  <c r="C95" i="9" s="1"/>
  <c r="D95" i="9" s="1"/>
  <c r="B96" i="9" s="1"/>
  <c r="C96" i="9" s="1"/>
  <c r="D96" i="9" s="1"/>
  <c r="B97" i="9" s="1"/>
  <c r="C97" i="9" s="1"/>
  <c r="D97" i="9" s="1"/>
  <c r="B98" i="9" s="1"/>
  <c r="C98" i="9" s="1"/>
  <c r="D98" i="9" s="1"/>
  <c r="B99" i="9" s="1"/>
  <c r="C99" i="9" s="1"/>
  <c r="D99" i="9" s="1"/>
  <c r="B100" i="9" s="1"/>
  <c r="C100" i="9" s="1"/>
  <c r="D100" i="9" s="1"/>
  <c r="AB76" i="3"/>
  <c r="AC76" i="3" s="1"/>
  <c r="AD76" i="3" s="1"/>
  <c r="Z77" i="3" s="1"/>
  <c r="AA77" i="3" s="1"/>
  <c r="B57" i="1"/>
  <c r="Y94" i="9" l="1"/>
  <c r="W95" i="9" s="1"/>
  <c r="X95" i="9" s="1"/>
  <c r="AI47" i="9"/>
  <c r="N45" i="9"/>
  <c r="T45" i="9"/>
  <c r="AB77" i="3"/>
  <c r="AC77" i="3" s="1"/>
  <c r="AD77" i="3" s="1"/>
  <c r="Z78" i="3" s="1"/>
  <c r="AA78" i="3" s="1"/>
  <c r="B58" i="1"/>
  <c r="Y95" i="9" l="1"/>
  <c r="W96" i="9" s="1"/>
  <c r="X96" i="9" s="1"/>
  <c r="AE47" i="9"/>
  <c r="AD47" i="9"/>
  <c r="AB48" i="9" s="1"/>
  <c r="AC48" i="9" s="1"/>
  <c r="O45" i="9"/>
  <c r="M46" i="9" s="1"/>
  <c r="P45" i="9"/>
  <c r="K42" i="9"/>
  <c r="I43" i="9" s="1"/>
  <c r="J43" i="9" s="1"/>
  <c r="AB78" i="3"/>
  <c r="AC78" i="3" s="1"/>
  <c r="AD78" i="3" s="1"/>
  <c r="Z79" i="3" s="1"/>
  <c r="AA79" i="3" s="1"/>
  <c r="B59" i="1"/>
  <c r="Y96" i="9" l="1"/>
  <c r="W97" i="9" s="1"/>
  <c r="X97" i="9" s="1"/>
  <c r="AI48" i="9"/>
  <c r="N46" i="9"/>
  <c r="T46" i="9"/>
  <c r="AB79" i="3"/>
  <c r="AC79" i="3" s="1"/>
  <c r="AD79" i="3" s="1"/>
  <c r="Z80" i="3" s="1"/>
  <c r="AA80" i="3" s="1"/>
  <c r="B60" i="1"/>
  <c r="Y97" i="9" l="1"/>
  <c r="W98" i="9" s="1"/>
  <c r="X98" i="9" s="1"/>
  <c r="AE48" i="9"/>
  <c r="AD48" i="9"/>
  <c r="AB49" i="9" s="1"/>
  <c r="AC49" i="9" s="1"/>
  <c r="O46" i="9"/>
  <c r="M47" i="9" s="1"/>
  <c r="P46" i="9"/>
  <c r="K43" i="9"/>
  <c r="I44" i="9" s="1"/>
  <c r="J44" i="9" s="1"/>
  <c r="AB80" i="3"/>
  <c r="AC80" i="3" s="1"/>
  <c r="AD80" i="3" s="1"/>
  <c r="Z81" i="3" s="1"/>
  <c r="AA81" i="3" s="1"/>
  <c r="B61" i="1"/>
  <c r="Y98" i="9" l="1"/>
  <c r="W99" i="9" s="1"/>
  <c r="X99" i="9" s="1"/>
  <c r="AI49" i="9"/>
  <c r="N47" i="9"/>
  <c r="T47" i="9"/>
  <c r="AB81" i="3"/>
  <c r="AC81" i="3" s="1"/>
  <c r="AD81" i="3" s="1"/>
  <c r="Z82" i="3" s="1"/>
  <c r="AA82" i="3" s="1"/>
  <c r="B62" i="1"/>
  <c r="Y99" i="9" l="1"/>
  <c r="W100" i="9" s="1"/>
  <c r="X100" i="9" s="1"/>
  <c r="AE49" i="9"/>
  <c r="AD49" i="9"/>
  <c r="AB50" i="9" s="1"/>
  <c r="AC50" i="9" s="1"/>
  <c r="O47" i="9"/>
  <c r="M48" i="9" s="1"/>
  <c r="P47" i="9"/>
  <c r="K44" i="9"/>
  <c r="I45" i="9" s="1"/>
  <c r="J45" i="9" s="1"/>
  <c r="AB82" i="3"/>
  <c r="AC82" i="3" s="1"/>
  <c r="AD82" i="3" s="1"/>
  <c r="Z83" i="3" s="1"/>
  <c r="AA83" i="3" s="1"/>
  <c r="B63" i="1"/>
  <c r="Y100" i="9" l="1"/>
  <c r="W101" i="9" s="1"/>
  <c r="X101" i="9" s="1"/>
  <c r="AI50" i="9"/>
  <c r="N48" i="9"/>
  <c r="T48" i="9"/>
  <c r="AB83" i="3"/>
  <c r="AC83" i="3" s="1"/>
  <c r="AD83" i="3" s="1"/>
  <c r="Z84" i="3" s="1"/>
  <c r="AA84" i="3" s="1"/>
  <c r="B64" i="1"/>
  <c r="Y101" i="9" l="1"/>
  <c r="W102" i="9" s="1"/>
  <c r="X102" i="9" s="1"/>
  <c r="AE50" i="9"/>
  <c r="AD50" i="9"/>
  <c r="AB51" i="9" s="1"/>
  <c r="AC51" i="9" s="1"/>
  <c r="O48" i="9"/>
  <c r="M49" i="9" s="1"/>
  <c r="P48" i="9"/>
  <c r="K45" i="9"/>
  <c r="I46" i="9" s="1"/>
  <c r="J46" i="9" s="1"/>
  <c r="B65" i="1"/>
  <c r="Y102" i="9" l="1"/>
  <c r="W103" i="9" s="1"/>
  <c r="X103" i="9" s="1"/>
  <c r="AI51" i="9"/>
  <c r="N49" i="9"/>
  <c r="T49" i="9"/>
  <c r="B66" i="1"/>
  <c r="Y103" i="9" l="1"/>
  <c r="W104" i="9" s="1"/>
  <c r="X104" i="9" s="1"/>
  <c r="AE51" i="9"/>
  <c r="AD51" i="9"/>
  <c r="AB52" i="9" s="1"/>
  <c r="AC52" i="9" s="1"/>
  <c r="O49" i="9"/>
  <c r="M50" i="9" s="1"/>
  <c r="P49" i="9"/>
  <c r="K46" i="9"/>
  <c r="I47" i="9" s="1"/>
  <c r="J47" i="9" s="1"/>
  <c r="B67" i="1"/>
  <c r="Y104" i="9" l="1"/>
  <c r="W105" i="9" s="1"/>
  <c r="X105" i="9" s="1"/>
  <c r="AI52" i="9"/>
  <c r="T50" i="9"/>
  <c r="N50" i="9"/>
  <c r="B68" i="1"/>
  <c r="Y105" i="9" l="1"/>
  <c r="W106" i="9" s="1"/>
  <c r="X106" i="9" s="1"/>
  <c r="AE52" i="9"/>
  <c r="AD52" i="9"/>
  <c r="AB53" i="9" s="1"/>
  <c r="AC53" i="9" s="1"/>
  <c r="O50" i="9"/>
  <c r="M51" i="9" s="1"/>
  <c r="P50" i="9"/>
  <c r="K47" i="9"/>
  <c r="I48" i="9" s="1"/>
  <c r="J48" i="9" s="1"/>
  <c r="B69" i="1"/>
  <c r="Y106" i="9" l="1"/>
  <c r="W107" i="9" s="1"/>
  <c r="X107" i="9" s="1"/>
  <c r="AI53" i="9"/>
  <c r="N51" i="9"/>
  <c r="T51" i="9"/>
  <c r="B70" i="1"/>
  <c r="Y107" i="9" l="1"/>
  <c r="W108" i="9" s="1"/>
  <c r="X108" i="9" s="1"/>
  <c r="AE53" i="9"/>
  <c r="AD53" i="9"/>
  <c r="AB54" i="9" s="1"/>
  <c r="AC54" i="9" s="1"/>
  <c r="O51" i="9"/>
  <c r="M52" i="9" s="1"/>
  <c r="P51" i="9"/>
  <c r="K48" i="9"/>
  <c r="I49" i="9" s="1"/>
  <c r="J49" i="9" s="1"/>
  <c r="B71" i="1"/>
  <c r="Y108" i="9" l="1"/>
  <c r="W109" i="9" s="1"/>
  <c r="X109" i="9" s="1"/>
  <c r="AI54" i="9"/>
  <c r="T52" i="9"/>
  <c r="N52" i="9"/>
  <c r="B72" i="1"/>
  <c r="Y109" i="9" l="1"/>
  <c r="W110" i="9" s="1"/>
  <c r="X110" i="9" s="1"/>
  <c r="AE54" i="9"/>
  <c r="AD54" i="9"/>
  <c r="AB55" i="9" s="1"/>
  <c r="AC55" i="9" s="1"/>
  <c r="O52" i="9"/>
  <c r="M53" i="9" s="1"/>
  <c r="P52" i="9"/>
  <c r="K49" i="9"/>
  <c r="I50" i="9" s="1"/>
  <c r="J50" i="9" s="1"/>
  <c r="AB84" i="3"/>
  <c r="AC84" i="3" s="1"/>
  <c r="AD84" i="3" s="1"/>
  <c r="Z85" i="3" s="1"/>
  <c r="AA85" i="3" s="1"/>
  <c r="B73" i="1"/>
  <c r="Y110" i="9" l="1"/>
  <c r="W111" i="9" s="1"/>
  <c r="X111" i="9" s="1"/>
  <c r="AI55" i="9"/>
  <c r="T53" i="9"/>
  <c r="N53" i="9"/>
  <c r="B74" i="1"/>
  <c r="Y111" i="9" l="1"/>
  <c r="W112" i="9" s="1"/>
  <c r="X112" i="9" s="1"/>
  <c r="AE55" i="9"/>
  <c r="AD55" i="9"/>
  <c r="AB56" i="9" s="1"/>
  <c r="AC56" i="9" s="1"/>
  <c r="O53" i="9"/>
  <c r="M54" i="9" s="1"/>
  <c r="P53" i="9"/>
  <c r="K50" i="9"/>
  <c r="I51" i="9" s="1"/>
  <c r="J51" i="9" s="1"/>
  <c r="AB85" i="3"/>
  <c r="B75" i="1"/>
  <c r="Y112" i="9" l="1"/>
  <c r="W113" i="9" s="1"/>
  <c r="X113" i="9" s="1"/>
  <c r="AI56" i="9"/>
  <c r="N54" i="9"/>
  <c r="T54" i="9"/>
  <c r="AC85" i="3"/>
  <c r="AD85" i="3" s="1"/>
  <c r="Z86" i="3" s="1"/>
  <c r="AA86" i="3" s="1"/>
  <c r="AB86" i="3" s="1"/>
  <c r="B76" i="1"/>
  <c r="Y113" i="9" l="1"/>
  <c r="W114" i="9" s="1"/>
  <c r="X114" i="9" s="1"/>
  <c r="AE56" i="9"/>
  <c r="AD56" i="9"/>
  <c r="AB57" i="9" s="1"/>
  <c r="AC57" i="9" s="1"/>
  <c r="O54" i="9"/>
  <c r="M55" i="9" s="1"/>
  <c r="P54" i="9"/>
  <c r="K51" i="9"/>
  <c r="I52" i="9" s="1"/>
  <c r="J52" i="9" s="1"/>
  <c r="AC86" i="3"/>
  <c r="AD86" i="3" s="1"/>
  <c r="Z87" i="3" s="1"/>
  <c r="AA87" i="3" s="1"/>
  <c r="AB87" i="3" s="1"/>
  <c r="B77" i="1"/>
  <c r="Y114" i="9" l="1"/>
  <c r="W115" i="9" s="1"/>
  <c r="X115" i="9" s="1"/>
  <c r="AI57" i="9"/>
  <c r="T55" i="9"/>
  <c r="N55" i="9"/>
  <c r="AC87" i="3"/>
  <c r="AD87" i="3" s="1"/>
  <c r="Z88" i="3" s="1"/>
  <c r="AA88" i="3" s="1"/>
  <c r="AB88" i="3" s="1"/>
  <c r="B78" i="1"/>
  <c r="Y115" i="9" l="1"/>
  <c r="W116" i="9" s="1"/>
  <c r="X116" i="9" s="1"/>
  <c r="AE57" i="9"/>
  <c r="AD57" i="9"/>
  <c r="AB58" i="9" s="1"/>
  <c r="AC58" i="9" s="1"/>
  <c r="O55" i="9"/>
  <c r="M56" i="9" s="1"/>
  <c r="P55" i="9"/>
  <c r="K52" i="9"/>
  <c r="I53" i="9" s="1"/>
  <c r="J53" i="9" s="1"/>
  <c r="AC88" i="3"/>
  <c r="AD88" i="3" s="1"/>
  <c r="Z89" i="3" s="1"/>
  <c r="AA89" i="3" s="1"/>
  <c r="AB89" i="3" s="1"/>
  <c r="B79" i="1"/>
  <c r="Y116" i="9" l="1"/>
  <c r="W117" i="9" s="1"/>
  <c r="X117" i="9" s="1"/>
  <c r="AI58" i="9"/>
  <c r="T56" i="9"/>
  <c r="N56" i="9"/>
  <c r="AC89" i="3"/>
  <c r="AD89" i="3" s="1"/>
  <c r="Z90" i="3" s="1"/>
  <c r="AA90" i="3" s="1"/>
  <c r="AB90" i="3" s="1"/>
  <c r="B80" i="1"/>
  <c r="Y117" i="9" l="1"/>
  <c r="W118" i="9" s="1"/>
  <c r="X118" i="9" s="1"/>
  <c r="AE58" i="9"/>
  <c r="AD58" i="9"/>
  <c r="AB59" i="9" s="1"/>
  <c r="AC59" i="9" s="1"/>
  <c r="O56" i="9"/>
  <c r="M57" i="9" s="1"/>
  <c r="P56" i="9"/>
  <c r="K53" i="9"/>
  <c r="I54" i="9" s="1"/>
  <c r="J54" i="9" s="1"/>
  <c r="AC90" i="3"/>
  <c r="AD90" i="3" s="1"/>
  <c r="Z91" i="3" s="1"/>
  <c r="AA91" i="3" s="1"/>
  <c r="AB91" i="3" s="1"/>
  <c r="B81" i="1"/>
  <c r="Y118" i="9" l="1"/>
  <c r="W119" i="9" s="1"/>
  <c r="X119" i="9" s="1"/>
  <c r="AI59" i="9"/>
  <c r="N57" i="9"/>
  <c r="T57" i="9"/>
  <c r="AC91" i="3"/>
  <c r="AD91" i="3" s="1"/>
  <c r="Z92" i="3" s="1"/>
  <c r="AA92" i="3" s="1"/>
  <c r="AB92" i="3" s="1"/>
  <c r="B82" i="1"/>
  <c r="Y119" i="9" l="1"/>
  <c r="W120" i="9" s="1"/>
  <c r="X120" i="9" s="1"/>
  <c r="AE59" i="9"/>
  <c r="AD59" i="9"/>
  <c r="AB60" i="9" s="1"/>
  <c r="AC60" i="9" s="1"/>
  <c r="O57" i="9"/>
  <c r="M58" i="9" s="1"/>
  <c r="P57" i="9"/>
  <c r="K54" i="9"/>
  <c r="I55" i="9" s="1"/>
  <c r="J55" i="9" s="1"/>
  <c r="AC92" i="3"/>
  <c r="AD92" i="3" s="1"/>
  <c r="Z93" i="3" s="1"/>
  <c r="AA93" i="3" s="1"/>
  <c r="AB93" i="3" s="1"/>
  <c r="B83" i="1"/>
  <c r="Y120" i="9" l="1"/>
  <c r="W121" i="9" s="1"/>
  <c r="X121" i="9" s="1"/>
  <c r="AI60" i="9"/>
  <c r="N58" i="9"/>
  <c r="T58" i="9"/>
  <c r="AC93" i="3"/>
  <c r="AD93" i="3" s="1"/>
  <c r="Z94" i="3" s="1"/>
  <c r="AA94" i="3" s="1"/>
  <c r="AB94" i="3" s="1"/>
  <c r="B84" i="1"/>
  <c r="Y121" i="9" l="1"/>
  <c r="W122" i="9" s="1"/>
  <c r="X122" i="9" s="1"/>
  <c r="AE60" i="9"/>
  <c r="AD60" i="9"/>
  <c r="AB61" i="9" s="1"/>
  <c r="AC61" i="9" s="1"/>
  <c r="O58" i="9"/>
  <c r="M59" i="9" s="1"/>
  <c r="P58" i="9"/>
  <c r="K55" i="9"/>
  <c r="I56" i="9" s="1"/>
  <c r="J56" i="9" s="1"/>
  <c r="AC94" i="3"/>
  <c r="AD94" i="3" s="1"/>
  <c r="Z95" i="3" s="1"/>
  <c r="AA95" i="3" s="1"/>
  <c r="AB95" i="3" s="1"/>
  <c r="B85" i="1"/>
  <c r="Y122" i="9" l="1"/>
  <c r="W123" i="9" s="1"/>
  <c r="X123" i="9" s="1"/>
  <c r="AI61" i="9"/>
  <c r="N59" i="9"/>
  <c r="T59" i="9"/>
  <c r="AC95" i="3"/>
  <c r="AD95" i="3" s="1"/>
  <c r="Z96" i="3" s="1"/>
  <c r="AA96" i="3" s="1"/>
  <c r="AB96" i="3" s="1"/>
  <c r="B86" i="1"/>
  <c r="Y123" i="9" l="1"/>
  <c r="W124" i="9" s="1"/>
  <c r="X124" i="9" s="1"/>
  <c r="AE61" i="9"/>
  <c r="AD61" i="9"/>
  <c r="AB62" i="9" s="1"/>
  <c r="AC62" i="9" s="1"/>
  <c r="O59" i="9"/>
  <c r="M60" i="9" s="1"/>
  <c r="P59" i="9"/>
  <c r="K56" i="9"/>
  <c r="I57" i="9" s="1"/>
  <c r="J57" i="9" s="1"/>
  <c r="AC96" i="3"/>
  <c r="AD96" i="3" s="1"/>
  <c r="Z97" i="3" s="1"/>
  <c r="AA97" i="3" s="1"/>
  <c r="AB97" i="3" s="1"/>
  <c r="B87" i="1"/>
  <c r="Y124" i="9" l="1"/>
  <c r="W125" i="9" s="1"/>
  <c r="X125" i="9" s="1"/>
  <c r="AI62" i="9"/>
  <c r="N60" i="9"/>
  <c r="T60" i="9"/>
  <c r="AC97" i="3"/>
  <c r="AD97" i="3" s="1"/>
  <c r="Z98" i="3" s="1"/>
  <c r="AA98" i="3" s="1"/>
  <c r="AB98" i="3" s="1"/>
  <c r="B88" i="1"/>
  <c r="Y125" i="9" l="1"/>
  <c r="W126" i="9" s="1"/>
  <c r="X126" i="9" s="1"/>
  <c r="AE62" i="9"/>
  <c r="AD62" i="9"/>
  <c r="AB63" i="9" s="1"/>
  <c r="AC63" i="9" s="1"/>
  <c r="O60" i="9"/>
  <c r="M61" i="9" s="1"/>
  <c r="P60" i="9"/>
  <c r="K57" i="9"/>
  <c r="I58" i="9" s="1"/>
  <c r="J58" i="9" s="1"/>
  <c r="AC98" i="3"/>
  <c r="AD98" i="3" s="1"/>
  <c r="Z99" i="3" s="1"/>
  <c r="AA99" i="3" s="1"/>
  <c r="AB99" i="3" s="1"/>
  <c r="B89" i="1"/>
  <c r="Y126" i="9" l="1"/>
  <c r="W127" i="9" s="1"/>
  <c r="X127" i="9" s="1"/>
  <c r="AI63" i="9"/>
  <c r="T61" i="9"/>
  <c r="N61" i="9"/>
  <c r="AC99" i="3"/>
  <c r="AD99" i="3" s="1"/>
  <c r="Z100" i="3" s="1"/>
  <c r="AA100" i="3" s="1"/>
  <c r="AB100" i="3" s="1"/>
  <c r="B90" i="1"/>
  <c r="Y127" i="9" l="1"/>
  <c r="W128" i="9" s="1"/>
  <c r="X128" i="9" s="1"/>
  <c r="AE63" i="9"/>
  <c r="AD63" i="9"/>
  <c r="AB64" i="9" s="1"/>
  <c r="AC64" i="9" s="1"/>
  <c r="O61" i="9"/>
  <c r="M62" i="9" s="1"/>
  <c r="P61" i="9"/>
  <c r="K58" i="9"/>
  <c r="I59" i="9" s="1"/>
  <c r="J59" i="9" s="1"/>
  <c r="AC100" i="3"/>
  <c r="AD100" i="3" s="1"/>
  <c r="Z101" i="3" s="1"/>
  <c r="AA101" i="3" s="1"/>
  <c r="AB101" i="3" s="1"/>
  <c r="B91" i="1"/>
  <c r="Y128" i="9" l="1"/>
  <c r="W129" i="9" s="1"/>
  <c r="X129" i="9" s="1"/>
  <c r="AI64" i="9"/>
  <c r="N62" i="9"/>
  <c r="T62" i="9"/>
  <c r="AC101" i="3"/>
  <c r="AD101" i="3" s="1"/>
  <c r="Z102" i="3" s="1"/>
  <c r="AA102" i="3" s="1"/>
  <c r="AB102" i="3" s="1"/>
  <c r="B92" i="1"/>
  <c r="Y129" i="9" l="1"/>
  <c r="W130" i="9" s="1"/>
  <c r="X130" i="9" s="1"/>
  <c r="AE64" i="9"/>
  <c r="AD64" i="9"/>
  <c r="AB65" i="9" s="1"/>
  <c r="AC65" i="9" s="1"/>
  <c r="O62" i="9"/>
  <c r="M63" i="9" s="1"/>
  <c r="P62" i="9"/>
  <c r="K59" i="9"/>
  <c r="I60" i="9" s="1"/>
  <c r="J60" i="9" s="1"/>
  <c r="AC102" i="3"/>
  <c r="AD102" i="3" s="1"/>
  <c r="Z103" i="3" s="1"/>
  <c r="AA103" i="3" s="1"/>
  <c r="AB103" i="3" s="1"/>
  <c r="B93" i="1"/>
  <c r="Y130" i="9" l="1"/>
  <c r="W131" i="9" s="1"/>
  <c r="X131" i="9" s="1"/>
  <c r="AI65" i="9"/>
  <c r="N63" i="9"/>
  <c r="T63" i="9"/>
  <c r="AC103" i="3"/>
  <c r="AD103" i="3" s="1"/>
  <c r="Z104" i="3" s="1"/>
  <c r="AA104" i="3" s="1"/>
  <c r="AB104" i="3" s="1"/>
  <c r="B94" i="1"/>
  <c r="Y131" i="9" l="1"/>
  <c r="W132" i="9" s="1"/>
  <c r="X132" i="9" s="1"/>
  <c r="AE65" i="9"/>
  <c r="AD65" i="9"/>
  <c r="AB66" i="9" s="1"/>
  <c r="AC66" i="9" s="1"/>
  <c r="O63" i="9"/>
  <c r="M64" i="9" s="1"/>
  <c r="P63" i="9"/>
  <c r="K60" i="9"/>
  <c r="I61" i="9" s="1"/>
  <c r="J61" i="9" s="1"/>
  <c r="AC104" i="3"/>
  <c r="AD104" i="3" s="1"/>
  <c r="Z105" i="3" s="1"/>
  <c r="AA105" i="3" s="1"/>
  <c r="AB105" i="3" s="1"/>
  <c r="B95" i="1"/>
  <c r="Y132" i="9" l="1"/>
  <c r="W133" i="9" s="1"/>
  <c r="X133" i="9" s="1"/>
  <c r="AI66" i="9"/>
  <c r="T64" i="9"/>
  <c r="N64" i="9"/>
  <c r="AC105" i="3"/>
  <c r="AD105" i="3" s="1"/>
  <c r="Z106" i="3" s="1"/>
  <c r="AA106" i="3" s="1"/>
  <c r="AB106" i="3" s="1"/>
  <c r="B96" i="1"/>
  <c r="Y133" i="9" l="1"/>
  <c r="W134" i="9" s="1"/>
  <c r="X134" i="9" s="1"/>
  <c r="AE66" i="9"/>
  <c r="AD66" i="9"/>
  <c r="AB67" i="9" s="1"/>
  <c r="AC67" i="9" s="1"/>
  <c r="O64" i="9"/>
  <c r="M65" i="9" s="1"/>
  <c r="P64" i="9"/>
  <c r="K61" i="9"/>
  <c r="I62" i="9" s="1"/>
  <c r="J62" i="9" s="1"/>
  <c r="AC106" i="3"/>
  <c r="AD106" i="3" s="1"/>
  <c r="Z107" i="3" s="1"/>
  <c r="AA107" i="3" s="1"/>
  <c r="AB107" i="3" s="1"/>
  <c r="B97" i="1"/>
  <c r="Y134" i="9" l="1"/>
  <c r="W135" i="9" s="1"/>
  <c r="X135" i="9" s="1"/>
  <c r="AI67" i="9"/>
  <c r="N65" i="9"/>
  <c r="T65" i="9"/>
  <c r="AC107" i="3"/>
  <c r="AD107" i="3" s="1"/>
  <c r="Z108" i="3" s="1"/>
  <c r="AA108" i="3" s="1"/>
  <c r="AB108" i="3" s="1"/>
  <c r="B98" i="1"/>
  <c r="Y135" i="9" l="1"/>
  <c r="W136" i="9" s="1"/>
  <c r="X136" i="9" s="1"/>
  <c r="AE67" i="9"/>
  <c r="AD67" i="9"/>
  <c r="AB68" i="9" s="1"/>
  <c r="AC68" i="9" s="1"/>
  <c r="O65" i="9"/>
  <c r="M66" i="9" s="1"/>
  <c r="P65" i="9"/>
  <c r="K62" i="9"/>
  <c r="I63" i="9" s="1"/>
  <c r="J63" i="9" s="1"/>
  <c r="AC108" i="3"/>
  <c r="AD108" i="3" s="1"/>
  <c r="Z109" i="3" s="1"/>
  <c r="AA109" i="3" s="1"/>
  <c r="AB109" i="3" s="1"/>
  <c r="B99" i="1"/>
  <c r="Y136" i="9" l="1"/>
  <c r="W137" i="9" s="1"/>
  <c r="X137" i="9" s="1"/>
  <c r="AI68" i="9"/>
  <c r="N66" i="9"/>
  <c r="T66" i="9"/>
  <c r="AC109" i="3"/>
  <c r="AD109" i="3" s="1"/>
  <c r="Z110" i="3" s="1"/>
  <c r="AA110" i="3" s="1"/>
  <c r="AB110" i="3" s="1"/>
  <c r="B100" i="1"/>
  <c r="Y137" i="9" l="1"/>
  <c r="W138" i="9" s="1"/>
  <c r="X138" i="9" s="1"/>
  <c r="AE68" i="9"/>
  <c r="AD68" i="9"/>
  <c r="AB69" i="9" s="1"/>
  <c r="AC69" i="9" s="1"/>
  <c r="O66" i="9"/>
  <c r="M67" i="9" s="1"/>
  <c r="P66" i="9"/>
  <c r="K63" i="9"/>
  <c r="I64" i="9" s="1"/>
  <c r="J64" i="9" s="1"/>
  <c r="AC110" i="3"/>
  <c r="AD110" i="3" s="1"/>
  <c r="Z111" i="3" s="1"/>
  <c r="AA111" i="3" s="1"/>
  <c r="AB111" i="3" s="1"/>
  <c r="B101" i="1"/>
  <c r="Y138" i="9" l="1"/>
  <c r="W139" i="9"/>
  <c r="X139" i="9" s="1"/>
  <c r="AI69" i="9"/>
  <c r="N67" i="9"/>
  <c r="T67" i="9"/>
  <c r="AC111" i="3"/>
  <c r="AD111" i="3" s="1"/>
  <c r="Z112" i="3" s="1"/>
  <c r="AA112" i="3" s="1"/>
  <c r="AB112" i="3" s="1"/>
  <c r="B102" i="1"/>
  <c r="Y139" i="9" l="1"/>
  <c r="W140" i="9" s="1"/>
  <c r="X140" i="9" s="1"/>
  <c r="AE69" i="9"/>
  <c r="AD69" i="9"/>
  <c r="AB70" i="9" s="1"/>
  <c r="AC70" i="9" s="1"/>
  <c r="O67" i="9"/>
  <c r="M68" i="9" s="1"/>
  <c r="P67" i="9"/>
  <c r="K64" i="9"/>
  <c r="I65" i="9" s="1"/>
  <c r="J65" i="9" s="1"/>
  <c r="AC112" i="3"/>
  <c r="AD112" i="3" s="1"/>
  <c r="Z113" i="3" s="1"/>
  <c r="AA113" i="3" s="1"/>
  <c r="AB113" i="3" s="1"/>
  <c r="B103" i="1"/>
  <c r="Y140" i="9" l="1"/>
  <c r="W141" i="9" s="1"/>
  <c r="X141" i="9" s="1"/>
  <c r="AI70" i="9"/>
  <c r="N68" i="9"/>
  <c r="T68" i="9"/>
  <c r="AC113" i="3"/>
  <c r="AD113" i="3" s="1"/>
  <c r="Z114" i="3" s="1"/>
  <c r="AA114" i="3" s="1"/>
  <c r="AB114" i="3" s="1"/>
  <c r="B104" i="1"/>
  <c r="Y141" i="9" l="1"/>
  <c r="W142" i="9" s="1"/>
  <c r="X142" i="9" s="1"/>
  <c r="AE70" i="9"/>
  <c r="AD70" i="9"/>
  <c r="AB71" i="9" s="1"/>
  <c r="AC71" i="9" s="1"/>
  <c r="O68" i="9"/>
  <c r="M69" i="9" s="1"/>
  <c r="P68" i="9"/>
  <c r="K65" i="9"/>
  <c r="I66" i="9" s="1"/>
  <c r="J66" i="9" s="1"/>
  <c r="AC114" i="3"/>
  <c r="AD114" i="3" s="1"/>
  <c r="Z115" i="3" s="1"/>
  <c r="AA115" i="3" s="1"/>
  <c r="AB115" i="3" s="1"/>
  <c r="AC115" i="3" s="1"/>
  <c r="AD115" i="3" s="1"/>
  <c r="B105" i="1"/>
  <c r="Y142" i="9" l="1"/>
  <c r="W143" i="9" s="1"/>
  <c r="X143" i="9" s="1"/>
  <c r="AI71" i="9"/>
  <c r="N69" i="9"/>
  <c r="T69" i="9"/>
  <c r="B106" i="1"/>
  <c r="Y143" i="9" l="1"/>
  <c r="W144" i="9" s="1"/>
  <c r="X144" i="9" s="1"/>
  <c r="AE71" i="9"/>
  <c r="AD71" i="9"/>
  <c r="AB72" i="9" s="1"/>
  <c r="AC72" i="9" s="1"/>
  <c r="O69" i="9"/>
  <c r="M70" i="9" s="1"/>
  <c r="P69" i="9"/>
  <c r="K66" i="9"/>
  <c r="I67" i="9" s="1"/>
  <c r="J67" i="9" s="1"/>
  <c r="B107" i="1"/>
  <c r="Y144" i="9" l="1"/>
  <c r="W145" i="9" s="1"/>
  <c r="X145" i="9" s="1"/>
  <c r="AI72" i="9"/>
  <c r="N70" i="9"/>
  <c r="T70" i="9"/>
  <c r="B108" i="1"/>
  <c r="Y145" i="9" l="1"/>
  <c r="W146" i="9" s="1"/>
  <c r="X146" i="9" s="1"/>
  <c r="AE72" i="9"/>
  <c r="AD72" i="9"/>
  <c r="AB73" i="9" s="1"/>
  <c r="AC73" i="9" s="1"/>
  <c r="O70" i="9"/>
  <c r="M71" i="9" s="1"/>
  <c r="P70" i="9"/>
  <c r="K67" i="9"/>
  <c r="I68" i="9" s="1"/>
  <c r="J68" i="9" s="1"/>
  <c r="B109" i="1"/>
  <c r="Y146" i="9" l="1"/>
  <c r="W147" i="9" s="1"/>
  <c r="X147" i="9" s="1"/>
  <c r="AI73" i="9"/>
  <c r="N71" i="9"/>
  <c r="T71" i="9"/>
  <c r="B110" i="1"/>
  <c r="Y147" i="9" l="1"/>
  <c r="W148" i="9" s="1"/>
  <c r="X148" i="9" s="1"/>
  <c r="AE73" i="9"/>
  <c r="AD73" i="9"/>
  <c r="AB74" i="9" s="1"/>
  <c r="AC74" i="9" s="1"/>
  <c r="O71" i="9"/>
  <c r="M72" i="9" s="1"/>
  <c r="P71" i="9"/>
  <c r="K68" i="9"/>
  <c r="I69" i="9" s="1"/>
  <c r="J69" i="9" s="1"/>
  <c r="B111" i="1"/>
  <c r="Y148" i="9" l="1"/>
  <c r="W149" i="9" s="1"/>
  <c r="X149" i="9" s="1"/>
  <c r="AI74" i="9"/>
  <c r="T72" i="9"/>
  <c r="N72" i="9"/>
  <c r="B112" i="1"/>
  <c r="Y149" i="9" l="1"/>
  <c r="W150" i="9" s="1"/>
  <c r="X150" i="9" s="1"/>
  <c r="AE74" i="9"/>
  <c r="AD74" i="9"/>
  <c r="AB75" i="9" s="1"/>
  <c r="AC75" i="9" s="1"/>
  <c r="O72" i="9"/>
  <c r="M73" i="9" s="1"/>
  <c r="P72" i="9"/>
  <c r="K69" i="9"/>
  <c r="I70" i="9" s="1"/>
  <c r="J70" i="9" s="1"/>
  <c r="B113" i="1"/>
  <c r="Y150" i="9" l="1"/>
  <c r="W151" i="9" s="1"/>
  <c r="X151" i="9" s="1"/>
  <c r="AI75" i="9"/>
  <c r="N73" i="9"/>
  <c r="T73" i="9"/>
  <c r="B114" i="1"/>
  <c r="Y151" i="9" l="1"/>
  <c r="W152" i="9" s="1"/>
  <c r="X152" i="9" s="1"/>
  <c r="AE75" i="9"/>
  <c r="AD75" i="9"/>
  <c r="AB76" i="9" s="1"/>
  <c r="AC76" i="9" s="1"/>
  <c r="O73" i="9"/>
  <c r="M74" i="9" s="1"/>
  <c r="P73" i="9"/>
  <c r="K70" i="9"/>
  <c r="I71" i="9" s="1"/>
  <c r="J71" i="9" s="1"/>
  <c r="B115" i="1"/>
  <c r="Y152" i="9" l="1"/>
  <c r="W153" i="9" s="1"/>
  <c r="X153" i="9" s="1"/>
  <c r="AI76" i="9"/>
  <c r="N74" i="9"/>
  <c r="T74" i="9"/>
  <c r="B116" i="1"/>
  <c r="Y153" i="9" l="1"/>
  <c r="W154" i="9" s="1"/>
  <c r="X154" i="9" s="1"/>
  <c r="AE76" i="9"/>
  <c r="AD76" i="9"/>
  <c r="AB77" i="9" s="1"/>
  <c r="AC77" i="9" s="1"/>
  <c r="O74" i="9"/>
  <c r="M75" i="9" s="1"/>
  <c r="P74" i="9"/>
  <c r="K71" i="9"/>
  <c r="I72" i="9" s="1"/>
  <c r="J72" i="9" s="1"/>
  <c r="B117" i="1"/>
  <c r="Y154" i="9" l="1"/>
  <c r="W155" i="9"/>
  <c r="X155" i="9" s="1"/>
  <c r="AI77" i="9"/>
  <c r="N75" i="9"/>
  <c r="T75" i="9"/>
  <c r="B118" i="1"/>
  <c r="Y155" i="9" l="1"/>
  <c r="W156" i="9" s="1"/>
  <c r="AE77" i="9"/>
  <c r="AD77" i="9"/>
  <c r="AB78" i="9" s="1"/>
  <c r="AC78" i="9" s="1"/>
  <c r="O75" i="9"/>
  <c r="M76" i="9" s="1"/>
  <c r="P75" i="9"/>
  <c r="K72" i="9"/>
  <c r="I73" i="9" s="1"/>
  <c r="J73" i="9" s="1"/>
  <c r="B119" i="1"/>
  <c r="X156" i="9" l="1"/>
  <c r="Y156" i="9" s="1"/>
  <c r="AI78" i="9"/>
  <c r="N76" i="9"/>
  <c r="T76" i="9"/>
  <c r="B120" i="1"/>
  <c r="AE78" i="9" l="1"/>
  <c r="AD78" i="9"/>
  <c r="AB79" i="9" s="1"/>
  <c r="AC79" i="9" s="1"/>
  <c r="O76" i="9"/>
  <c r="M77" i="9" s="1"/>
  <c r="P76" i="9"/>
  <c r="K73" i="9"/>
  <c r="B121" i="1"/>
  <c r="AI79" i="9" l="1"/>
  <c r="N77" i="9"/>
  <c r="T77" i="9"/>
  <c r="I74" i="9"/>
  <c r="J74" i="9" s="1"/>
  <c r="B122" i="1"/>
  <c r="AE79" i="9" l="1"/>
  <c r="AD79" i="9"/>
  <c r="AB80" i="9" s="1"/>
  <c r="AC80" i="9" s="1"/>
  <c r="O77" i="9"/>
  <c r="M78" i="9" s="1"/>
  <c r="P77" i="9"/>
  <c r="K74" i="9"/>
  <c r="I75" i="9" s="1"/>
  <c r="J75" i="9" s="1"/>
  <c r="B123" i="1"/>
  <c r="AI80" i="9" l="1"/>
  <c r="AD80" i="9"/>
  <c r="AB81" i="9" s="1"/>
  <c r="AC81" i="9" s="1"/>
  <c r="N78" i="9"/>
  <c r="T78" i="9"/>
  <c r="K75" i="9"/>
  <c r="I76" i="9" s="1"/>
  <c r="J76" i="9" s="1"/>
  <c r="B124" i="1"/>
  <c r="AI81" i="9" l="1"/>
  <c r="AD81" i="9"/>
  <c r="AB82" i="9" s="1"/>
  <c r="AC82" i="9" s="1"/>
  <c r="O78" i="9"/>
  <c r="M79" i="9" s="1"/>
  <c r="P78" i="9"/>
  <c r="B125" i="1"/>
  <c r="AD82" i="9" l="1"/>
  <c r="AB83" i="9" s="1"/>
  <c r="AC83" i="9" s="1"/>
  <c r="AI82" i="9"/>
  <c r="N79" i="9"/>
  <c r="T79" i="9"/>
  <c r="K76" i="9"/>
  <c r="I77" i="9" s="1"/>
  <c r="J77" i="9" s="1"/>
  <c r="B126" i="1"/>
  <c r="AI83" i="9" l="1"/>
  <c r="AD83" i="9"/>
  <c r="AB84" i="9" s="1"/>
  <c r="AC84" i="9" s="1"/>
  <c r="O79" i="9"/>
  <c r="M80" i="9" s="1"/>
  <c r="P79" i="9"/>
  <c r="B127" i="1"/>
  <c r="AI84" i="9" l="1"/>
  <c r="AD84" i="9"/>
  <c r="AB85" i="9" s="1"/>
  <c r="AC85" i="9" s="1"/>
  <c r="N80" i="9"/>
  <c r="O80" i="9" s="1"/>
  <c r="M81" i="9" s="1"/>
  <c r="T80" i="9"/>
  <c r="K77" i="9"/>
  <c r="I78" i="9" s="1"/>
  <c r="J78" i="9" s="1"/>
  <c r="B128" i="1"/>
  <c r="AD85" i="9" l="1"/>
  <c r="AB86" i="9" s="1"/>
  <c r="AC86" i="9" s="1"/>
  <c r="AI85" i="9"/>
  <c r="N81" i="9"/>
  <c r="O81" i="9" s="1"/>
  <c r="M82" i="9" s="1"/>
  <c r="T81" i="9"/>
  <c r="B129" i="1"/>
  <c r="AI86" i="9" l="1"/>
  <c r="AD86" i="9"/>
  <c r="AB87" i="9" s="1"/>
  <c r="AC87" i="9" s="1"/>
  <c r="T82" i="9"/>
  <c r="N82" i="9"/>
  <c r="O82" i="9" s="1"/>
  <c r="M83" i="9" s="1"/>
  <c r="K78" i="9"/>
  <c r="I79" i="9" s="1"/>
  <c r="J79" i="9" s="1"/>
  <c r="B130" i="1"/>
  <c r="AD87" i="9" l="1"/>
  <c r="AB88" i="9" s="1"/>
  <c r="AC88" i="9" s="1"/>
  <c r="AI87" i="9"/>
  <c r="T83" i="9"/>
  <c r="N83" i="9"/>
  <c r="O83" i="9" s="1"/>
  <c r="M84" i="9" s="1"/>
  <c r="B131" i="1"/>
  <c r="AI88" i="9" l="1"/>
  <c r="AD88" i="9"/>
  <c r="AB89" i="9" s="1"/>
  <c r="AC89" i="9" s="1"/>
  <c r="N84" i="9"/>
  <c r="O84" i="9" s="1"/>
  <c r="M85" i="9" s="1"/>
  <c r="T84" i="9"/>
  <c r="K79" i="9"/>
  <c r="I80" i="9" s="1"/>
  <c r="J80" i="9" s="1"/>
  <c r="B132" i="1"/>
  <c r="AI89" i="9" l="1"/>
  <c r="AD89" i="9"/>
  <c r="AB90" i="9" s="1"/>
  <c r="AC90" i="9" s="1"/>
  <c r="N85" i="9"/>
  <c r="O85" i="9" s="1"/>
  <c r="M86" i="9" s="1"/>
  <c r="T85" i="9"/>
  <c r="B133" i="1"/>
  <c r="AD90" i="9" l="1"/>
  <c r="AB91" i="9" s="1"/>
  <c r="AC91" i="9" s="1"/>
  <c r="AI90" i="9"/>
  <c r="N86" i="9"/>
  <c r="O86" i="9" s="1"/>
  <c r="M87" i="9" s="1"/>
  <c r="T86" i="9"/>
  <c r="K80" i="9"/>
  <c r="I81" i="9" s="1"/>
  <c r="J81" i="9" s="1"/>
  <c r="B134" i="1"/>
  <c r="AI91" i="9" l="1"/>
  <c r="AD91" i="9"/>
  <c r="AB92" i="9" s="1"/>
  <c r="AC92" i="9" s="1"/>
  <c r="N87" i="9"/>
  <c r="O87" i="9" s="1"/>
  <c r="M88" i="9" s="1"/>
  <c r="T87" i="9"/>
  <c r="B135" i="1"/>
  <c r="AI92" i="9" l="1"/>
  <c r="AD92" i="9"/>
  <c r="AB93" i="9" s="1"/>
  <c r="AC93" i="9" s="1"/>
  <c r="T88" i="9"/>
  <c r="N88" i="9"/>
  <c r="O88" i="9" s="1"/>
  <c r="M89" i="9" s="1"/>
  <c r="K81" i="9"/>
  <c r="I82" i="9" s="1"/>
  <c r="J82" i="9" s="1"/>
  <c r="B136" i="1"/>
  <c r="AD93" i="9" l="1"/>
  <c r="AB94" i="9" s="1"/>
  <c r="AC94" i="9" s="1"/>
  <c r="AI93" i="9"/>
  <c r="N89" i="9"/>
  <c r="O89" i="9" s="1"/>
  <c r="M90" i="9" s="1"/>
  <c r="T89" i="9"/>
  <c r="B137" i="1"/>
  <c r="AI94" i="9" l="1"/>
  <c r="AD94" i="9"/>
  <c r="AB95" i="9" s="1"/>
  <c r="AC95" i="9" s="1"/>
  <c r="T90" i="9"/>
  <c r="N90" i="9"/>
  <c r="O90" i="9" s="1"/>
  <c r="M91" i="9" s="1"/>
  <c r="K82" i="9"/>
  <c r="I83" i="9" s="1"/>
  <c r="J83" i="9" s="1"/>
  <c r="B138" i="1"/>
  <c r="AD95" i="9" l="1"/>
  <c r="AB96" i="9" s="1"/>
  <c r="AC96" i="9" s="1"/>
  <c r="AI95" i="9"/>
  <c r="N91" i="9"/>
  <c r="O91" i="9" s="1"/>
  <c r="M92" i="9" s="1"/>
  <c r="T91" i="9"/>
  <c r="B139" i="1"/>
  <c r="AI96" i="9" l="1"/>
  <c r="AD96" i="9"/>
  <c r="AB97" i="9" s="1"/>
  <c r="AC97" i="9" s="1"/>
  <c r="N92" i="9"/>
  <c r="O92" i="9" s="1"/>
  <c r="M93" i="9" s="1"/>
  <c r="T92" i="9"/>
  <c r="K83" i="9"/>
  <c r="I84" i="9" s="1"/>
  <c r="J84" i="9" s="1"/>
  <c r="B140" i="1"/>
  <c r="AI97" i="9" l="1"/>
  <c r="AD97" i="9"/>
  <c r="AB98" i="9" s="1"/>
  <c r="AC98" i="9" s="1"/>
  <c r="N93" i="9"/>
  <c r="O93" i="9" s="1"/>
  <c r="M94" i="9" s="1"/>
  <c r="T93" i="9"/>
  <c r="B141" i="1"/>
  <c r="AD98" i="9" l="1"/>
  <c r="AB99" i="9" s="1"/>
  <c r="AC99" i="9" s="1"/>
  <c r="AI98" i="9"/>
  <c r="N94" i="9"/>
  <c r="O94" i="9" s="1"/>
  <c r="M95" i="9" s="1"/>
  <c r="T94" i="9"/>
  <c r="K84" i="9"/>
  <c r="I85" i="9" s="1"/>
  <c r="J85" i="9" s="1"/>
  <c r="B142" i="1"/>
  <c r="AI99" i="9" l="1"/>
  <c r="AD99" i="9"/>
  <c r="AB100" i="9" s="1"/>
  <c r="AC100" i="9" s="1"/>
  <c r="N95" i="9"/>
  <c r="O95" i="9" s="1"/>
  <c r="M96" i="9" s="1"/>
  <c r="T95" i="9"/>
  <c r="B143" i="1"/>
  <c r="AI100" i="9" l="1"/>
  <c r="AD100" i="9"/>
  <c r="AB101" i="9" s="1"/>
  <c r="AC101" i="9" s="1"/>
  <c r="N96" i="9"/>
  <c r="O96" i="9" s="1"/>
  <c r="M97" i="9" s="1"/>
  <c r="T96" i="9"/>
  <c r="K85" i="9"/>
  <c r="I86" i="9" s="1"/>
  <c r="J86" i="9" s="1"/>
  <c r="B144" i="1"/>
  <c r="AD101" i="9" l="1"/>
  <c r="AB102" i="9" s="1"/>
  <c r="AC102" i="9" s="1"/>
  <c r="AI101" i="9"/>
  <c r="N97" i="9"/>
  <c r="O97" i="9" s="1"/>
  <c r="M98" i="9" s="1"/>
  <c r="T97" i="9"/>
  <c r="B145" i="1"/>
  <c r="AI102" i="9" l="1"/>
  <c r="AD102" i="9"/>
  <c r="AB103" i="9" s="1"/>
  <c r="AC103" i="9" s="1"/>
  <c r="N98" i="9"/>
  <c r="O98" i="9" s="1"/>
  <c r="M99" i="9" s="1"/>
  <c r="T98" i="9"/>
  <c r="K86" i="9"/>
  <c r="I87" i="9" s="1"/>
  <c r="J87" i="9" s="1"/>
  <c r="B146" i="1"/>
  <c r="AD103" i="9" l="1"/>
  <c r="AB104" i="9" s="1"/>
  <c r="AC104" i="9" s="1"/>
  <c r="AI103" i="9"/>
  <c r="N99" i="9"/>
  <c r="O99" i="9" s="1"/>
  <c r="M100" i="9" s="1"/>
  <c r="T99" i="9"/>
  <c r="B147" i="1"/>
  <c r="AI104" i="9" l="1"/>
  <c r="AD104" i="9"/>
  <c r="AB105" i="9" s="1"/>
  <c r="AC105" i="9" s="1"/>
  <c r="N100" i="9"/>
  <c r="O100" i="9" s="1"/>
  <c r="M101" i="9" s="1"/>
  <c r="T100" i="9"/>
  <c r="K87" i="9"/>
  <c r="I88" i="9" s="1"/>
  <c r="J88" i="9" s="1"/>
  <c r="B148" i="1"/>
  <c r="AI105" i="9" l="1"/>
  <c r="AD105" i="9"/>
  <c r="AB106" i="9" s="1"/>
  <c r="AC106" i="9" s="1"/>
  <c r="N101" i="9"/>
  <c r="O101" i="9" s="1"/>
  <c r="M102" i="9" s="1"/>
  <c r="T101" i="9"/>
  <c r="B149" i="1"/>
  <c r="AD106" i="9" l="1"/>
  <c r="AB107" i="9" s="1"/>
  <c r="AC107" i="9" s="1"/>
  <c r="AI106" i="9"/>
  <c r="T102" i="9"/>
  <c r="N102" i="9"/>
  <c r="O102" i="9" s="1"/>
  <c r="M103" i="9" s="1"/>
  <c r="K88" i="9"/>
  <c r="I89" i="9" s="1"/>
  <c r="J89" i="9" s="1"/>
  <c r="B150" i="1"/>
  <c r="AI107" i="9" l="1"/>
  <c r="AD107" i="9"/>
  <c r="AB108" i="9" s="1"/>
  <c r="AC108" i="9" s="1"/>
  <c r="N103" i="9"/>
  <c r="O103" i="9" s="1"/>
  <c r="M104" i="9" s="1"/>
  <c r="T103" i="9"/>
  <c r="B151" i="1"/>
  <c r="AI108" i="9" l="1"/>
  <c r="AD108" i="9"/>
  <c r="AB109" i="9" s="1"/>
  <c r="AC109" i="9" s="1"/>
  <c r="T104" i="9"/>
  <c r="N104" i="9"/>
  <c r="O104" i="9" s="1"/>
  <c r="M105" i="9" s="1"/>
  <c r="K89" i="9"/>
  <c r="I90" i="9" s="1"/>
  <c r="J90" i="9" s="1"/>
  <c r="B152" i="1"/>
  <c r="AD109" i="9" l="1"/>
  <c r="AB110" i="9" s="1"/>
  <c r="AC110" i="9" s="1"/>
  <c r="AI109" i="9"/>
  <c r="N105" i="9"/>
  <c r="O105" i="9" s="1"/>
  <c r="M106" i="9" s="1"/>
  <c r="T105" i="9"/>
  <c r="B153" i="1"/>
  <c r="AI110" i="9" l="1"/>
  <c r="AD110" i="9"/>
  <c r="AB111" i="9" s="1"/>
  <c r="AC111" i="9" s="1"/>
  <c r="N106" i="9"/>
  <c r="O106" i="9" s="1"/>
  <c r="M107" i="9" s="1"/>
  <c r="T106" i="9"/>
  <c r="K90" i="9"/>
  <c r="I91" i="9" s="1"/>
  <c r="J91" i="9" s="1"/>
  <c r="B154" i="1"/>
  <c r="AD111" i="9" l="1"/>
  <c r="AB112" i="9" s="1"/>
  <c r="AC112" i="9" s="1"/>
  <c r="AI111" i="9"/>
  <c r="T107" i="9"/>
  <c r="N107" i="9"/>
  <c r="O107" i="9" s="1"/>
  <c r="M108" i="9" s="1"/>
  <c r="B155" i="1"/>
  <c r="AI112" i="9" l="1"/>
  <c r="AD112" i="9"/>
  <c r="AB113" i="9" s="1"/>
  <c r="AC113" i="9" s="1"/>
  <c r="N108" i="9"/>
  <c r="O108" i="9" s="1"/>
  <c r="M109" i="9" s="1"/>
  <c r="T108" i="9"/>
  <c r="K91" i="9"/>
  <c r="I92" i="9" s="1"/>
  <c r="J92" i="9" s="1"/>
  <c r="B156" i="1"/>
  <c r="AI113" i="9" l="1"/>
  <c r="AD113" i="9"/>
  <c r="AB114" i="9" s="1"/>
  <c r="AC114" i="9" s="1"/>
  <c r="N109" i="9"/>
  <c r="O109" i="9" s="1"/>
  <c r="M110" i="9" s="1"/>
  <c r="T109" i="9"/>
  <c r="B157" i="1"/>
  <c r="AD114" i="9" l="1"/>
  <c r="AB115" i="9" s="1"/>
  <c r="AC115" i="9" s="1"/>
  <c r="AI114" i="9"/>
  <c r="T110" i="9"/>
  <c r="N110" i="9"/>
  <c r="O110" i="9" s="1"/>
  <c r="M111" i="9" s="1"/>
  <c r="K92" i="9"/>
  <c r="I93" i="9" s="1"/>
  <c r="J93" i="9" s="1"/>
  <c r="B158" i="1"/>
  <c r="AI115" i="9" l="1"/>
  <c r="AD115" i="9"/>
  <c r="AB116" i="9" s="1"/>
  <c r="AC116" i="9" s="1"/>
  <c r="N111" i="9"/>
  <c r="O111" i="9" s="1"/>
  <c r="M112" i="9" s="1"/>
  <c r="T111" i="9"/>
  <c r="B159" i="1"/>
  <c r="AI116" i="9" l="1"/>
  <c r="AD116" i="9"/>
  <c r="AB117" i="9" s="1"/>
  <c r="AC117" i="9" s="1"/>
  <c r="N112" i="9"/>
  <c r="O112" i="9" s="1"/>
  <c r="M113" i="9" s="1"/>
  <c r="T112" i="9"/>
  <c r="K93" i="9"/>
  <c r="I94" i="9" s="1"/>
  <c r="J94" i="9" s="1"/>
  <c r="B160" i="1"/>
  <c r="AD117" i="9" l="1"/>
  <c r="AB118" i="9" s="1"/>
  <c r="AC118" i="9" s="1"/>
  <c r="AI117" i="9"/>
  <c r="N113" i="9"/>
  <c r="O113" i="9" s="1"/>
  <c r="M114" i="9" s="1"/>
  <c r="T113" i="9"/>
  <c r="B161" i="1"/>
  <c r="AI118" i="9" l="1"/>
  <c r="AD118" i="9"/>
  <c r="AB119" i="9" s="1"/>
  <c r="AC119" i="9" s="1"/>
  <c r="N114" i="9"/>
  <c r="O114" i="9" s="1"/>
  <c r="M115" i="9" s="1"/>
  <c r="T114" i="9"/>
  <c r="K94" i="9"/>
  <c r="I95" i="9" s="1"/>
  <c r="J95" i="9" s="1"/>
  <c r="B162" i="1"/>
  <c r="AD119" i="9" l="1"/>
  <c r="AB120" i="9" s="1"/>
  <c r="AC120" i="9" s="1"/>
  <c r="AI119" i="9"/>
  <c r="T115" i="9"/>
  <c r="N115" i="9"/>
  <c r="O115" i="9" s="1"/>
  <c r="M116" i="9" s="1"/>
  <c r="B163" i="1"/>
  <c r="AI120" i="9" l="1"/>
  <c r="AD120" i="9"/>
  <c r="AB121" i="9" s="1"/>
  <c r="AC121" i="9" s="1"/>
  <c r="N116" i="9"/>
  <c r="O116" i="9" s="1"/>
  <c r="M117" i="9" s="1"/>
  <c r="T116" i="9"/>
  <c r="K95" i="9"/>
  <c r="I96" i="9" s="1"/>
  <c r="J96" i="9" s="1"/>
  <c r="B164" i="1"/>
  <c r="AI121" i="9" l="1"/>
  <c r="AD121" i="9"/>
  <c r="AB122" i="9" s="1"/>
  <c r="AC122" i="9" s="1"/>
  <c r="N117" i="9"/>
  <c r="O117" i="9" s="1"/>
  <c r="M118" i="9" s="1"/>
  <c r="T117" i="9"/>
  <c r="B165" i="1"/>
  <c r="AD122" i="9" l="1"/>
  <c r="AB123" i="9" s="1"/>
  <c r="AC123" i="9" s="1"/>
  <c r="AI122" i="9"/>
  <c r="N118" i="9"/>
  <c r="O118" i="9" s="1"/>
  <c r="M119" i="9" s="1"/>
  <c r="T118" i="9"/>
  <c r="K96" i="9"/>
  <c r="I97" i="9" s="1"/>
  <c r="J97" i="9" s="1"/>
  <c r="B166" i="1"/>
  <c r="AI123" i="9" l="1"/>
  <c r="AD123" i="9"/>
  <c r="AB124" i="9" s="1"/>
  <c r="AC124" i="9" s="1"/>
  <c r="N119" i="9"/>
  <c r="O119" i="9" s="1"/>
  <c r="M120" i="9" s="1"/>
  <c r="T119" i="9"/>
  <c r="B167" i="1"/>
  <c r="AI124" i="9" l="1"/>
  <c r="AD124" i="9"/>
  <c r="AB125" i="9" s="1"/>
  <c r="AC125" i="9" s="1"/>
  <c r="T120" i="9"/>
  <c r="N120" i="9"/>
  <c r="O120" i="9" s="1"/>
  <c r="M121" i="9" s="1"/>
  <c r="K97" i="9"/>
  <c r="I98" i="9" s="1"/>
  <c r="J98" i="9" s="1"/>
  <c r="B168" i="1"/>
  <c r="AD125" i="9" l="1"/>
  <c r="AB126" i="9" s="1"/>
  <c r="AC126" i="9" s="1"/>
  <c r="AI125" i="9"/>
  <c r="T121" i="9"/>
  <c r="N121" i="9"/>
  <c r="O121" i="9" s="1"/>
  <c r="M122" i="9" s="1"/>
  <c r="B169" i="1"/>
  <c r="AI126" i="9" l="1"/>
  <c r="AD126" i="9"/>
  <c r="AB127" i="9" s="1"/>
  <c r="AC127" i="9" s="1"/>
  <c r="N122" i="9"/>
  <c r="O122" i="9" s="1"/>
  <c r="M123" i="9" s="1"/>
  <c r="T122" i="9"/>
  <c r="K98" i="9"/>
  <c r="I99" i="9" s="1"/>
  <c r="J99" i="9" s="1"/>
  <c r="B170" i="1"/>
  <c r="AD127" i="9" l="1"/>
  <c r="AB128" i="9" s="1"/>
  <c r="AC128" i="9" s="1"/>
  <c r="AI127" i="9"/>
  <c r="N123" i="9"/>
  <c r="O123" i="9" s="1"/>
  <c r="M124" i="9" s="1"/>
  <c r="T123" i="9"/>
  <c r="B171" i="1"/>
  <c r="AI128" i="9" l="1"/>
  <c r="AD128" i="9"/>
  <c r="AB129" i="9" s="1"/>
  <c r="AC129" i="9" s="1"/>
  <c r="T124" i="9"/>
  <c r="N124" i="9"/>
  <c r="O124" i="9" s="1"/>
  <c r="M125" i="9" s="1"/>
  <c r="K99" i="9"/>
  <c r="I100" i="9" s="1"/>
  <c r="J100" i="9" s="1"/>
  <c r="B172" i="1"/>
  <c r="AI129" i="9" l="1"/>
  <c r="AD129" i="9"/>
  <c r="AB130" i="9" s="1"/>
  <c r="AC130" i="9" s="1"/>
  <c r="N125" i="9"/>
  <c r="O125" i="9" s="1"/>
  <c r="M126" i="9" s="1"/>
  <c r="T125" i="9"/>
  <c r="B173" i="1"/>
  <c r="AD130" i="9" l="1"/>
  <c r="AB131" i="9" s="1"/>
  <c r="AC131" i="9" s="1"/>
  <c r="AI130" i="9"/>
  <c r="N126" i="9"/>
  <c r="O126" i="9" s="1"/>
  <c r="M127" i="9" s="1"/>
  <c r="T126" i="9"/>
  <c r="K100" i="9"/>
  <c r="I101" i="9" s="1"/>
  <c r="J101" i="9" s="1"/>
  <c r="B174" i="1"/>
  <c r="AI131" i="9" l="1"/>
  <c r="AD131" i="9"/>
  <c r="AB132" i="9" s="1"/>
  <c r="AC132" i="9" s="1"/>
  <c r="N127" i="9"/>
  <c r="O127" i="9" s="1"/>
  <c r="M128" i="9" s="1"/>
  <c r="T127" i="9"/>
  <c r="B175" i="1"/>
  <c r="AI132" i="9" l="1"/>
  <c r="AD132" i="9"/>
  <c r="AB133" i="9" s="1"/>
  <c r="AC133" i="9" s="1"/>
  <c r="T128" i="9"/>
  <c r="N128" i="9"/>
  <c r="O128" i="9" s="1"/>
  <c r="M129" i="9" s="1"/>
  <c r="K101" i="9"/>
  <c r="I102" i="9" s="1"/>
  <c r="J102" i="9" s="1"/>
  <c r="B176" i="1"/>
  <c r="AD133" i="9" l="1"/>
  <c r="AB134" i="9" s="1"/>
  <c r="AC134" i="9" s="1"/>
  <c r="AI133" i="9"/>
  <c r="T129" i="9"/>
  <c r="N129" i="9"/>
  <c r="O129" i="9" s="1"/>
  <c r="M130" i="9" s="1"/>
  <c r="B177" i="1"/>
  <c r="AI134" i="9" l="1"/>
  <c r="AD134" i="9"/>
  <c r="AB135" i="9" s="1"/>
  <c r="AC135" i="9" s="1"/>
  <c r="N130" i="9"/>
  <c r="O130" i="9" s="1"/>
  <c r="M131" i="9" s="1"/>
  <c r="T130" i="9"/>
  <c r="K102" i="9"/>
  <c r="I103" i="9" s="1"/>
  <c r="J103" i="9" s="1"/>
  <c r="B178" i="1"/>
  <c r="AD135" i="9" l="1"/>
  <c r="AB136" i="9" s="1"/>
  <c r="AC136" i="9" s="1"/>
  <c r="AI135" i="9"/>
  <c r="N131" i="9"/>
  <c r="O131" i="9" s="1"/>
  <c r="M132" i="9" s="1"/>
  <c r="T131" i="9"/>
  <c r="B179" i="1"/>
  <c r="AI136" i="9" l="1"/>
  <c r="AD136" i="9"/>
  <c r="AB137" i="9" s="1"/>
  <c r="AC137" i="9" s="1"/>
  <c r="N132" i="9"/>
  <c r="O132" i="9" s="1"/>
  <c r="M133" i="9" s="1"/>
  <c r="T132" i="9"/>
  <c r="K103" i="9"/>
  <c r="B180" i="1"/>
  <c r="AI137" i="9" l="1"/>
  <c r="AD137" i="9"/>
  <c r="AB138" i="9" s="1"/>
  <c r="AC138" i="9" s="1"/>
  <c r="N133" i="9"/>
  <c r="O133" i="9" s="1"/>
  <c r="M134" i="9" s="1"/>
  <c r="T133" i="9"/>
  <c r="I104" i="9"/>
  <c r="J104" i="9" s="1"/>
  <c r="B181" i="1"/>
  <c r="AD138" i="9" l="1"/>
  <c r="AB139" i="9" s="1"/>
  <c r="AC139" i="9" s="1"/>
  <c r="AI138" i="9"/>
  <c r="T134" i="9"/>
  <c r="N134" i="9"/>
  <c r="O134" i="9" s="1"/>
  <c r="M135" i="9" s="1"/>
  <c r="K104" i="9"/>
  <c r="I105" i="9" s="1"/>
  <c r="J105" i="9" s="1"/>
  <c r="B182" i="1"/>
  <c r="AI139" i="9" l="1"/>
  <c r="AD139" i="9"/>
  <c r="AB140" i="9" s="1"/>
  <c r="AC140" i="9" s="1"/>
  <c r="N135" i="9"/>
  <c r="O135" i="9" s="1"/>
  <c r="M136" i="9" s="1"/>
  <c r="T135" i="9"/>
  <c r="K105" i="9"/>
  <c r="I106" i="9" s="1"/>
  <c r="J106" i="9" s="1"/>
  <c r="B183" i="1"/>
  <c r="AI140" i="9" l="1"/>
  <c r="AD140" i="9"/>
  <c r="AB141" i="9" s="1"/>
  <c r="AC141" i="9" s="1"/>
  <c r="T136" i="9"/>
  <c r="N136" i="9"/>
  <c r="O136" i="9" s="1"/>
  <c r="M137" i="9" s="1"/>
  <c r="B184" i="1"/>
  <c r="AD141" i="9" l="1"/>
  <c r="AB142" i="9" s="1"/>
  <c r="AC142" i="9" s="1"/>
  <c r="AI141" i="9"/>
  <c r="N137" i="9"/>
  <c r="O137" i="9" s="1"/>
  <c r="M138" i="9" s="1"/>
  <c r="T137" i="9"/>
  <c r="K106" i="9"/>
  <c r="B185" i="1"/>
  <c r="AI142" i="9" l="1"/>
  <c r="AD142" i="9"/>
  <c r="AB143" i="9" s="1"/>
  <c r="AC143" i="9" s="1"/>
  <c r="N138" i="9"/>
  <c r="O138" i="9" s="1"/>
  <c r="M139" i="9" s="1"/>
  <c r="T138" i="9"/>
  <c r="I107" i="9"/>
  <c r="J107" i="9" s="1"/>
  <c r="B186" i="1"/>
  <c r="AD143" i="9" l="1"/>
  <c r="AB144" i="9" s="1"/>
  <c r="AC144" i="9" s="1"/>
  <c r="AI143" i="9"/>
  <c r="N139" i="9"/>
  <c r="O139" i="9" s="1"/>
  <c r="M140" i="9" s="1"/>
  <c r="T139" i="9"/>
  <c r="K107" i="9"/>
  <c r="I108" i="9" s="1"/>
  <c r="J108" i="9" s="1"/>
  <c r="B187" i="1"/>
  <c r="AI144" i="9" l="1"/>
  <c r="AD144" i="9"/>
  <c r="AB145" i="9" s="1"/>
  <c r="AC145" i="9" s="1"/>
  <c r="N140" i="9"/>
  <c r="O140" i="9" s="1"/>
  <c r="M141" i="9" s="1"/>
  <c r="T140" i="9"/>
  <c r="K108" i="9"/>
  <c r="I109" i="9" s="1"/>
  <c r="J109" i="9" s="1"/>
  <c r="B188" i="1"/>
  <c r="AD145" i="9" l="1"/>
  <c r="AB146" i="9" s="1"/>
  <c r="AC146" i="9" s="1"/>
  <c r="AI145" i="9"/>
  <c r="N141" i="9"/>
  <c r="O141" i="9" s="1"/>
  <c r="M142" i="9" s="1"/>
  <c r="T141" i="9"/>
  <c r="B189" i="1"/>
  <c r="AD146" i="9" l="1"/>
  <c r="AB147" i="9" s="1"/>
  <c r="AC147" i="9" s="1"/>
  <c r="AI146" i="9"/>
  <c r="N142" i="9"/>
  <c r="O142" i="9" s="1"/>
  <c r="M143" i="9" s="1"/>
  <c r="T142" i="9"/>
  <c r="K109" i="9"/>
  <c r="B190" i="1"/>
  <c r="AI147" i="9" l="1"/>
  <c r="AD147" i="9"/>
  <c r="AB148" i="9" s="1"/>
  <c r="AC148" i="9" s="1"/>
  <c r="N143" i="9"/>
  <c r="O143" i="9" s="1"/>
  <c r="M144" i="9" s="1"/>
  <c r="T143" i="9"/>
  <c r="I110" i="9"/>
  <c r="J110" i="9" s="1"/>
  <c r="B191" i="1"/>
  <c r="AI148" i="9" l="1"/>
  <c r="AD148" i="9"/>
  <c r="AB149" i="9" s="1"/>
  <c r="AC149" i="9" s="1"/>
  <c r="N144" i="9"/>
  <c r="O144" i="9" s="1"/>
  <c r="M145" i="9" s="1"/>
  <c r="T144" i="9"/>
  <c r="K110" i="9"/>
  <c r="I111" i="9" s="1"/>
  <c r="J111" i="9" s="1"/>
  <c r="B192" i="1"/>
  <c r="AD149" i="9" l="1"/>
  <c r="AB150" i="9" s="1"/>
  <c r="AC150" i="9" s="1"/>
  <c r="AI149" i="9"/>
  <c r="T145" i="9"/>
  <c r="N145" i="9"/>
  <c r="O145" i="9" s="1"/>
  <c r="M146" i="9" s="1"/>
  <c r="K111" i="9"/>
  <c r="I112" i="9" s="1"/>
  <c r="J112" i="9" s="1"/>
  <c r="B193" i="1"/>
  <c r="AI150" i="9" l="1"/>
  <c r="AD150" i="9"/>
  <c r="AB151" i="9" s="1"/>
  <c r="AC151" i="9" s="1"/>
  <c r="N146" i="9"/>
  <c r="O146" i="9" s="1"/>
  <c r="M147" i="9" s="1"/>
  <c r="T146" i="9"/>
  <c r="B194" i="1"/>
  <c r="AD151" i="9" l="1"/>
  <c r="AB152" i="9" s="1"/>
  <c r="AC152" i="9" s="1"/>
  <c r="AI151" i="9"/>
  <c r="N147" i="9"/>
  <c r="O147" i="9" s="1"/>
  <c r="M148" i="9" s="1"/>
  <c r="T147" i="9"/>
  <c r="K112" i="9"/>
  <c r="B195" i="1"/>
  <c r="AI152" i="9" l="1"/>
  <c r="AD152" i="9"/>
  <c r="AB153" i="9" s="1"/>
  <c r="AC153" i="9" s="1"/>
  <c r="N148" i="9"/>
  <c r="O148" i="9" s="1"/>
  <c r="M149" i="9" s="1"/>
  <c r="T148" i="9"/>
  <c r="I113" i="9"/>
  <c r="J113" i="9" s="1"/>
  <c r="B196" i="1"/>
  <c r="AD153" i="9" l="1"/>
  <c r="AB154" i="9" s="1"/>
  <c r="AC154" i="9" s="1"/>
  <c r="N149" i="9"/>
  <c r="O149" i="9" s="1"/>
  <c r="M150" i="9" s="1"/>
  <c r="T149" i="9"/>
  <c r="K113" i="9"/>
  <c r="I114" i="9" s="1"/>
  <c r="J114" i="9" s="1"/>
  <c r="B197" i="1"/>
  <c r="AD154" i="9" l="1"/>
  <c r="AB155" i="9" s="1"/>
  <c r="AC155" i="9" s="1"/>
  <c r="T150" i="9"/>
  <c r="N150" i="9"/>
  <c r="O150" i="9" s="1"/>
  <c r="M151" i="9" s="1"/>
  <c r="K114" i="9"/>
  <c r="I115" i="9" s="1"/>
  <c r="J115" i="9" s="1"/>
  <c r="B198" i="1"/>
  <c r="AD155" i="9" l="1"/>
  <c r="AB156" i="9" s="1"/>
  <c r="N151" i="9"/>
  <c r="O151" i="9" s="1"/>
  <c r="M152" i="9" s="1"/>
  <c r="T151" i="9"/>
  <c r="B199" i="1"/>
  <c r="B200" i="1"/>
  <c r="AC156" i="9" l="1"/>
  <c r="AD156" i="9" s="1"/>
  <c r="AB157" i="9" s="1"/>
  <c r="N152" i="9"/>
  <c r="O152" i="9" s="1"/>
  <c r="M153" i="9" s="1"/>
  <c r="N153" i="9" s="1"/>
  <c r="O153" i="9" s="1"/>
  <c r="M154" i="9" s="1"/>
  <c r="N154" i="9" s="1"/>
  <c r="O154" i="9" s="1"/>
  <c r="M155" i="9" s="1"/>
  <c r="N155" i="9" s="1"/>
  <c r="O155" i="9" s="1"/>
  <c r="M156" i="9" s="1"/>
  <c r="N156" i="9" s="1"/>
  <c r="O156" i="9" s="1"/>
  <c r="T152" i="9"/>
  <c r="K115" i="9"/>
  <c r="AC157" i="9" l="1"/>
  <c r="AD157" i="9" s="1"/>
  <c r="AB158" i="9" s="1"/>
  <c r="AC158" i="9" s="1"/>
  <c r="AD158" i="9" s="1"/>
  <c r="AB159" i="9" s="1"/>
  <c r="AC159" i="9" s="1"/>
  <c r="AD159" i="9" s="1"/>
  <c r="AB160" i="9" s="1"/>
  <c r="AC160" i="9" s="1"/>
  <c r="AD160" i="9" s="1"/>
  <c r="AB161" i="9" s="1"/>
  <c r="AC161" i="9" s="1"/>
  <c r="AD161" i="9" s="1"/>
  <c r="AB162" i="9" s="1"/>
  <c r="AC162" i="9" s="1"/>
  <c r="AD162" i="9" s="1"/>
  <c r="AB163" i="9" s="1"/>
  <c r="AC163" i="9" s="1"/>
  <c r="AD163" i="9" s="1"/>
  <c r="AB164" i="9" s="1"/>
  <c r="AC164" i="9" s="1"/>
  <c r="AD164" i="9" s="1"/>
  <c r="AB165" i="9" s="1"/>
  <c r="AC165" i="9" s="1"/>
  <c r="AD165" i="9" s="1"/>
  <c r="AB166" i="9" s="1"/>
  <c r="I116" i="9"/>
  <c r="J116" i="9" s="1"/>
  <c r="AC166" i="9" l="1"/>
  <c r="AD166" i="9" s="1"/>
  <c r="AB167" i="9" s="1"/>
  <c r="K116" i="9"/>
  <c r="I117" i="9" s="1"/>
  <c r="J117" i="9" s="1"/>
  <c r="AC167" i="9" l="1"/>
  <c r="AD167" i="9" s="1"/>
  <c r="AB168" i="9" s="1"/>
  <c r="K117" i="9"/>
  <c r="I118" i="9" s="1"/>
  <c r="J118" i="9" s="1"/>
  <c r="AC168" i="9" l="1"/>
  <c r="AD168" i="9" s="1"/>
  <c r="AB169" i="9" s="1"/>
  <c r="AC169" i="9" l="1"/>
  <c r="AD169" i="9" s="1"/>
  <c r="AB170" i="9" s="1"/>
  <c r="AC170" i="9" s="1"/>
  <c r="AD170" i="9" s="1"/>
  <c r="AB171" i="9" s="1"/>
  <c r="K118" i="9"/>
  <c r="I119" i="9" s="1"/>
  <c r="J119" i="9" s="1"/>
  <c r="AC171" i="9" l="1"/>
  <c r="AD171" i="9" s="1"/>
  <c r="AB172" i="9" s="1"/>
  <c r="AC172" i="9" s="1"/>
  <c r="AD172" i="9" s="1"/>
  <c r="AB173" i="9" s="1"/>
  <c r="AC173" i="9" l="1"/>
  <c r="AD173" i="9" s="1"/>
  <c r="AB174" i="9" s="1"/>
  <c r="K119" i="9"/>
  <c r="I120" i="9" s="1"/>
  <c r="J120" i="9" s="1"/>
  <c r="AC174" i="9" l="1"/>
  <c r="AD174" i="9" s="1"/>
  <c r="AB175" i="9" s="1"/>
  <c r="AC175" i="9" s="1"/>
  <c r="AD175" i="9" s="1"/>
  <c r="AB176" i="9" s="1"/>
  <c r="AC176" i="9" l="1"/>
  <c r="AD176" i="9" s="1"/>
  <c r="AB177" i="9" s="1"/>
  <c r="K120" i="9"/>
  <c r="I121" i="9" s="1"/>
  <c r="J121" i="9" s="1"/>
  <c r="AC177" i="9" l="1"/>
  <c r="AD177" i="9" s="1"/>
  <c r="AB178" i="9" s="1"/>
  <c r="AC178" i="9" s="1"/>
  <c r="AD178" i="9" s="1"/>
  <c r="AB179" i="9" s="1"/>
  <c r="AC179" i="9" s="1"/>
  <c r="AD179" i="9" s="1"/>
  <c r="AB180" i="9" s="1"/>
  <c r="AC180" i="9" s="1"/>
  <c r="AD180" i="9" s="1"/>
  <c r="AB181" i="9" s="1"/>
  <c r="AC181" i="9" s="1"/>
  <c r="AD181" i="9" s="1"/>
  <c r="AB182" i="9" s="1"/>
  <c r="AC182" i="9" s="1"/>
  <c r="AD182" i="9" s="1"/>
  <c r="AB183" i="9" s="1"/>
  <c r="AC183" i="9" s="1"/>
  <c r="AD183" i="9" s="1"/>
  <c r="AB184" i="9" s="1"/>
  <c r="AC184" i="9" s="1"/>
  <c r="AD184" i="9" s="1"/>
  <c r="AB185" i="9" s="1"/>
  <c r="AC185" i="9" s="1"/>
  <c r="AD185" i="9" s="1"/>
  <c r="AB186" i="9" s="1"/>
  <c r="AC186" i="9" s="1"/>
  <c r="AD186" i="9" s="1"/>
  <c r="AB187" i="9" s="1"/>
  <c r="AC187" i="9" s="1"/>
  <c r="AD187" i="9" s="1"/>
  <c r="AB188" i="9" s="1"/>
  <c r="AC188" i="9" l="1"/>
  <c r="AD188" i="9" s="1"/>
  <c r="AB189" i="9" s="1"/>
  <c r="K121" i="9"/>
  <c r="I122" i="9" s="1"/>
  <c r="J122" i="9" s="1"/>
  <c r="AC189" i="9" l="1"/>
  <c r="AD189" i="9" s="1"/>
  <c r="AB190" i="9" s="1"/>
  <c r="AC190" i="9" s="1"/>
  <c r="AD190" i="9" s="1"/>
  <c r="K122" i="9" l="1"/>
  <c r="I123" i="9" s="1"/>
  <c r="J123" i="9" s="1"/>
  <c r="K123" i="9" l="1"/>
  <c r="I124" i="9" s="1"/>
  <c r="J124" i="9" s="1"/>
  <c r="K124" i="9" l="1"/>
  <c r="I125" i="9" l="1"/>
  <c r="J125" i="9" s="1"/>
  <c r="K125" i="9" l="1"/>
  <c r="I126" i="9" s="1"/>
  <c r="J126" i="9" s="1"/>
  <c r="K126" i="9" l="1"/>
  <c r="I127" i="9" s="1"/>
  <c r="J127" i="9" s="1"/>
  <c r="K127" i="9" l="1"/>
  <c r="I128" i="9" s="1"/>
  <c r="J128" i="9" s="1"/>
  <c r="K128" i="9" l="1"/>
  <c r="I129" i="9" s="1"/>
  <c r="J129" i="9" s="1"/>
  <c r="K129" i="9" l="1"/>
  <c r="I130" i="9" s="1"/>
  <c r="J130" i="9" s="1"/>
  <c r="K130" i="9" l="1"/>
  <c r="I131" i="9" l="1"/>
  <c r="J131" i="9" s="1"/>
  <c r="K131" i="9" l="1"/>
  <c r="I132" i="9" s="1"/>
  <c r="J132" i="9" s="1"/>
  <c r="K132" i="9" l="1"/>
  <c r="I133" i="9" s="1"/>
  <c r="J133" i="9" s="1"/>
  <c r="K133" i="9" l="1"/>
  <c r="I134" i="9" s="1"/>
  <c r="J134" i="9" s="1"/>
  <c r="K134" i="9" l="1"/>
  <c r="I135" i="9" s="1"/>
  <c r="J135" i="9" s="1"/>
  <c r="K135" i="9" l="1"/>
  <c r="I136" i="9" s="1"/>
  <c r="J136" i="9" s="1"/>
  <c r="K136" i="9" l="1"/>
  <c r="I137" i="9" s="1"/>
  <c r="J137" i="9" s="1"/>
  <c r="K137" i="9" l="1"/>
  <c r="I138" i="9" s="1"/>
  <c r="J138" i="9" s="1"/>
  <c r="K138" i="9" l="1"/>
  <c r="I139" i="9" s="1"/>
  <c r="J139" i="9" s="1"/>
  <c r="K139" i="9" l="1"/>
  <c r="I140" i="9" s="1"/>
  <c r="J140" i="9" s="1"/>
  <c r="K140" i="9" l="1"/>
  <c r="I141" i="9" s="1"/>
  <c r="J141" i="9" s="1"/>
  <c r="K141" i="9" l="1"/>
  <c r="I142" i="9" s="1"/>
  <c r="J142" i="9" s="1"/>
  <c r="K142" i="9" l="1"/>
  <c r="I143" i="9" s="1"/>
  <c r="J143" i="9" s="1"/>
  <c r="K143" i="9" l="1"/>
  <c r="I144" i="9" s="1"/>
  <c r="J144" i="9" s="1"/>
  <c r="K144" i="9" l="1"/>
  <c r="I145" i="9" s="1"/>
  <c r="J145" i="9" s="1"/>
  <c r="K145" i="9" l="1"/>
  <c r="I146" i="9" s="1"/>
  <c r="J146" i="9" s="1"/>
  <c r="K146" i="9" l="1"/>
  <c r="I147" i="9" s="1"/>
  <c r="J147" i="9" s="1"/>
  <c r="K147" i="9" l="1"/>
  <c r="I148" i="9" s="1"/>
  <c r="J148" i="9" s="1"/>
  <c r="K148" i="9" l="1"/>
  <c r="I149" i="9" s="1"/>
  <c r="J149" i="9" s="1"/>
  <c r="K149" i="9" l="1"/>
  <c r="I150" i="9" s="1"/>
  <c r="J150" i="9" s="1"/>
  <c r="K150" i="9" l="1"/>
  <c r="I151" i="9" s="1"/>
  <c r="J151" i="9" s="1"/>
  <c r="K151" i="9" l="1"/>
  <c r="I152" i="9" s="1"/>
  <c r="J152" i="9" s="1"/>
  <c r="K152" i="9" l="1"/>
  <c r="I153" i="9" s="1"/>
  <c r="J153" i="9" s="1"/>
  <c r="K153" i="9" l="1"/>
  <c r="I154" i="9" s="1"/>
  <c r="J154" i="9" s="1"/>
  <c r="K154" i="9" l="1"/>
  <c r="I155" i="9" s="1"/>
  <c r="J155" i="9" s="1"/>
  <c r="K155" i="9" l="1"/>
  <c r="I156" i="9" s="1"/>
  <c r="J156" i="9" s="1"/>
  <c r="K156" i="9" l="1"/>
  <c r="E3" i="12"/>
  <c r="H3" i="12" s="1"/>
  <c r="H5" i="12" l="1"/>
  <c r="H4" i="12"/>
  <c r="H6" i="12" l="1"/>
  <c r="E7" i="12" l="1"/>
  <c r="H7" i="12" s="1"/>
  <c r="E8" i="12" l="1"/>
  <c r="H8" i="12" s="1"/>
  <c r="E9" i="12" l="1"/>
  <c r="E10" i="12" s="1"/>
  <c r="H9" i="12" l="1"/>
  <c r="E11" i="12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H10" i="12"/>
</calcChain>
</file>

<file path=xl/sharedStrings.xml><?xml version="1.0" encoding="utf-8"?>
<sst xmlns="http://schemas.openxmlformats.org/spreadsheetml/2006/main" count="475" uniqueCount="287">
  <si>
    <t>BUY</t>
  </si>
  <si>
    <t>Rules</t>
  </si>
  <si>
    <t>1&gt; Trade in the direction of OI and PCR movement</t>
  </si>
  <si>
    <t>2&gt; Confirm with Buyer/Seller ratio</t>
  </si>
  <si>
    <t>3&gt; Wait for BB top or bottom to be broken</t>
  </si>
  <si>
    <t>4&gt; Wait for the momentum indicators to get overbought or oversold</t>
  </si>
  <si>
    <t>5&gt; Don’t trade on expiry day with full amount just use 10% of the amount on expiry day</t>
  </si>
  <si>
    <t>6&gt; There is no fast money</t>
  </si>
  <si>
    <t>7&gt; Don’t carry more than 25% overnight positions max 50% if very confident</t>
  </si>
  <si>
    <t>8&gt; OI in last week of expiry can change very fast</t>
  </si>
  <si>
    <t>9&gt; wait for confirmation with cross of 1SD</t>
  </si>
  <si>
    <t>10&gt; SL for a trade is MUST, don’t take a trade where SL is more than 5-7% wait for RR to be good</t>
  </si>
  <si>
    <t>11&gt; if you hit 10% after entry put a TSL at 5% or cost or exit at CMP</t>
  </si>
  <si>
    <t>12&gt; trade far duration options so SL and exit don’t have to be done in hurry</t>
  </si>
  <si>
    <t>13&gt; if days gain is &gt; 10% and trade is complete close terminal and don’t trade that day</t>
  </si>
  <si>
    <t>14&gt; TSL previous bar low after crossing 7-8%</t>
  </si>
  <si>
    <t>15&gt; maximum 2 intraday trades</t>
  </si>
  <si>
    <t>Date</t>
  </si>
  <si>
    <t>16&gt; if only part of the quantity gets executed on SL exit the rest at CMP</t>
  </si>
  <si>
    <t xml:space="preserve">17&gt; to avoid part execution may keep SLM </t>
  </si>
  <si>
    <t>18&gt; Have a clear view with SL and Target, don’t try to preempt exit, stick to the rules and let the SL or target hit</t>
  </si>
  <si>
    <t>19&gt; Exit position if confusion or if you are in a trade for which you have already broken a lot of rules</t>
  </si>
  <si>
    <t>RAA0087780</t>
  </si>
  <si>
    <t>RAA0087776</t>
  </si>
  <si>
    <t>Intraday Trading Rules</t>
  </si>
  <si>
    <t>1&gt; Wait for 1st 15 min candle</t>
  </si>
  <si>
    <t>4&gt; Target can be min 40 points on BNF</t>
  </si>
  <si>
    <t>5&gt; between open and low of 1st 15 min candle is a no trade zone</t>
  </si>
  <si>
    <t>Possibilities</t>
  </si>
  <si>
    <t>1st 15 min bar range huge</t>
  </si>
  <si>
    <t>6&gt; wait for the 2nd candle to settle and after that take a trade on break</t>
  </si>
  <si>
    <t>7&gt; check for large volume candles highs/lows of the candle can be good SL/Exits</t>
  </si>
  <si>
    <t>20&gt; Check around mid day 12:30 pm have noticed trend change or continuation</t>
  </si>
  <si>
    <t>8&gt; Tuesdays may not work check few more tuesdays to see if its true</t>
  </si>
  <si>
    <t>23&gt; In options if the move is not happening as expected don’t wait for last week or expiry day, change to next month, it may require a move of additional 100-200 pts to achieve the same target but it will protect your account from being 0</t>
  </si>
  <si>
    <t>Friday</t>
  </si>
  <si>
    <t>Monday</t>
  </si>
  <si>
    <t>Tuesday</t>
  </si>
  <si>
    <r>
      <t xml:space="preserve"> pattern=</t>
    </r>
    <r>
      <rPr>
        <sz val="10"/>
        <color rgb="FF7D2727"/>
        <rFont val="Calibri"/>
        <family val="2"/>
        <scheme val="minor"/>
      </rPr>
      <t>"-?[0-9]+[\,.]*[0-9]+"</t>
    </r>
    <r>
      <rPr>
        <sz val="10"/>
        <color rgb="FF303336"/>
        <rFont val="Calibri"/>
        <family val="2"/>
        <scheme val="minor"/>
      </rPr>
      <t xml:space="preserve"> </t>
    </r>
  </si>
  <si>
    <t xml:space="preserve">24&gt; Closer to any event as ivs are high its better to trade in futures than options </t>
  </si>
  <si>
    <t>25-05-2018</t>
  </si>
  <si>
    <t>28-05-2018</t>
  </si>
  <si>
    <t>29-05-2018</t>
  </si>
  <si>
    <t>30-05-2018</t>
  </si>
  <si>
    <t>31-05-2018</t>
  </si>
  <si>
    <t>13/6/2018</t>
  </si>
  <si>
    <t>14/6/2018</t>
  </si>
  <si>
    <t>No SL after trade executed</t>
  </si>
  <si>
    <t>No TSL after in profits</t>
  </si>
  <si>
    <t>Wait for 15 mins</t>
  </si>
  <si>
    <t>Exit at 30 %</t>
  </si>
  <si>
    <t>number of trades</t>
  </si>
  <si>
    <t>29/05/2018</t>
  </si>
  <si>
    <t>trade in direction of 15 min rule</t>
  </si>
  <si>
    <t>wait after SL or target</t>
  </si>
  <si>
    <t>Decision before candle completion</t>
  </si>
  <si>
    <t>25&gt; After starting the day with a fixed quantity any trade after that should not be greater than that quantity</t>
  </si>
  <si>
    <t>30/05/2018</t>
  </si>
  <si>
    <t>PE</t>
  </si>
  <si>
    <t>31/05/2018</t>
  </si>
  <si>
    <t>e</t>
  </si>
  <si>
    <t>g</t>
  </si>
  <si>
    <t>14-06-2018</t>
  </si>
  <si>
    <t>15-06-2018</t>
  </si>
  <si>
    <t>18-06-2018</t>
  </si>
  <si>
    <t>19-06-2018</t>
  </si>
  <si>
    <t>20-06-2018</t>
  </si>
  <si>
    <t>21/6/2018</t>
  </si>
  <si>
    <t>22/6/2018</t>
  </si>
  <si>
    <t>25/6/2018</t>
  </si>
  <si>
    <t>26/6/2018</t>
  </si>
  <si>
    <t>27/6/2018</t>
  </si>
  <si>
    <t>13/7/2018</t>
  </si>
  <si>
    <t>16/7/2018</t>
  </si>
  <si>
    <t>17/7/2018</t>
  </si>
  <si>
    <t>18/7/2018</t>
  </si>
  <si>
    <t>19/7/2018</t>
  </si>
  <si>
    <t>20/7/2018</t>
  </si>
  <si>
    <t>27-06-2018</t>
  </si>
  <si>
    <t>28-06-2018</t>
  </si>
  <si>
    <t>29-06-2018</t>
  </si>
  <si>
    <t>23/7/2018</t>
  </si>
  <si>
    <t>24/7/2018</t>
  </si>
  <si>
    <t>25/7/2018</t>
  </si>
  <si>
    <t>26/7/2018</t>
  </si>
  <si>
    <t>27/7/2018</t>
  </si>
  <si>
    <t>30/7/2018</t>
  </si>
  <si>
    <t>31/7/2018</t>
  </si>
  <si>
    <t>gap up 200 pts</t>
  </si>
  <si>
    <t>Time</t>
  </si>
  <si>
    <t>Type</t>
  </si>
  <si>
    <t>Qty.</t>
  </si>
  <si>
    <t>Avg. price</t>
  </si>
  <si>
    <t>Sell</t>
  </si>
  <si>
    <t>SL</t>
  </si>
  <si>
    <t>Comments</t>
  </si>
  <si>
    <t>GIFT-AFIL-</t>
  </si>
  <si>
    <t>STT</t>
  </si>
  <si>
    <t>Net</t>
  </si>
  <si>
    <t>Gains</t>
  </si>
  <si>
    <t>2&gt; Buy above 1st 15 min candle OPEN/CLOSE SL 15 min candle Open/close/40 pts</t>
  </si>
  <si>
    <t>3&gt; Sell below 1st 15 min candle OPEM/CLOSE SL 15 min candle Open/close/40 pts</t>
  </si>
  <si>
    <t>9&gt; if candle body very small check for high low for entry/SL</t>
  </si>
  <si>
    <t>carried 1/3rd quantity cos Friday to Monday trend exited 800 carried 400</t>
  </si>
  <si>
    <t xml:space="preserve">Nifty </t>
  </si>
  <si>
    <t xml:space="preserve">Get open price buy above open+20 for target 20 SL open </t>
  </si>
  <si>
    <t>26&gt; where there is a lot of premium/discount and there is a 2 day big directional move don’t trade the day after</t>
  </si>
  <si>
    <t>246 &lt; 40 open - low</t>
  </si>
  <si>
    <t>avg 230 points</t>
  </si>
  <si>
    <t>295 &lt; 40 high- open</t>
  </si>
  <si>
    <t>avg 255 points</t>
  </si>
  <si>
    <t>99% green day</t>
  </si>
  <si>
    <t>99% red day</t>
  </si>
  <si>
    <t>40 &gt; 117 &lt; 60 h-o</t>
  </si>
  <si>
    <t>ang 193</t>
  </si>
  <si>
    <t>92 red days 25 green days</t>
  </si>
  <si>
    <t>60 &gt; 196 &lt; 100</t>
  </si>
  <si>
    <t>avg 150 pts</t>
  </si>
  <si>
    <t>122 red 74 green</t>
  </si>
  <si>
    <t>100 &gt; 171 &lt; 140</t>
  </si>
  <si>
    <t>avg 120 pts</t>
  </si>
  <si>
    <t>58 red 113 green</t>
  </si>
  <si>
    <t>Short</t>
  </si>
  <si>
    <t>range</t>
  </si>
  <si>
    <t>Avg points</t>
  </si>
  <si>
    <t>total days</t>
  </si>
  <si>
    <t>% green</t>
  </si>
  <si>
    <t>%red</t>
  </si>
  <si>
    <t>no green</t>
  </si>
  <si>
    <t>no red</t>
  </si>
  <si>
    <t>0-40</t>
  </si>
  <si>
    <t>41-60</t>
  </si>
  <si>
    <t>61-100</t>
  </si>
  <si>
    <t>101-140</t>
  </si>
  <si>
    <t>open-high</t>
  </si>
  <si>
    <t>prevCL</t>
  </si>
  <si>
    <t>prevHI</t>
  </si>
  <si>
    <t>BP = (prevHI + prevLO) / 2</t>
  </si>
  <si>
    <t>PP = (prevHI + prevLO + prevCL) / 3</t>
  </si>
  <si>
    <t>TP = PP + (PP - BP)</t>
  </si>
  <si>
    <t>R100 = prevHI + (prevHI - prevLO)</t>
  </si>
  <si>
    <t>R75 = prevHI +((prevHI - prevLO) x .75)</t>
  </si>
  <si>
    <t>R50 = prevHI + ((prevHI - prevLO) x .50)</t>
  </si>
  <si>
    <t>R25 = prevHI +((prevHI - prevLO) x .25)</t>
  </si>
  <si>
    <t>prevLO = Previous Low Price</t>
  </si>
  <si>
    <t>S25 = prevLO - ((prevHI - prevLO) x .25)</t>
  </si>
  <si>
    <t>S50 = prevLO - ((prevHI - prevLO) x .50)</t>
  </si>
  <si>
    <t>S75 = prevLO - ((prevHI - prevLO) x .75)</t>
  </si>
  <si>
    <t>S100 = prevLO - (prevHI - prevLO)</t>
  </si>
  <si>
    <t xml:space="preserve">1&gt; SL below the reason bar </t>
  </si>
  <si>
    <t xml:space="preserve">2&gt; position size such than SL amount per trade have a large range </t>
  </si>
  <si>
    <t>3&gt; Start with dipping you leg with small size and build or cut small when wrong</t>
  </si>
  <si>
    <t xml:space="preserve">5&gt; track 20 trades deal in the chunk of 20 </t>
  </si>
  <si>
    <t>Your optimum rent amount should be Rs.</t>
  </si>
  <si>
    <t>You can get maximum tax benefit if you move to more premium property and pay an additional rent of Rs.</t>
  </si>
  <si>
    <t>80D - Medical Insurance</t>
  </si>
  <si>
    <t>      Self / Spouse / Dependent Children</t>
  </si>
  <si>
    <r>
      <t>    Self / Dependent / Parents (not Sr Citizen)</t>
    </r>
    <r>
      <rPr>
        <sz val="11"/>
        <color rgb="FF000000"/>
        <rFont val="Times New Roman"/>
        <family val="1"/>
      </rPr>
      <t> </t>
    </r>
    <r>
      <rPr>
        <b/>
        <sz val="8"/>
        <color rgb="FF000000"/>
        <rFont val="Arial"/>
        <family val="2"/>
      </rPr>
      <t>    Self / Dependent / Parents (Sr Citizen)</t>
    </r>
  </si>
  <si>
    <t>  80E-Interest On Education Loan</t>
  </si>
  <si>
    <t>  80U-Permanent Physical Disability </t>
  </si>
  <si>
    <t>     </t>
  </si>
  <si>
    <t> Severity below 80%</t>
  </si>
  <si>
    <t>      Severity 80% and above</t>
  </si>
  <si>
    <t>  80DD-Physically Handicapped - Dependent </t>
  </si>
  <si>
    <t>    </t>
  </si>
  <si>
    <t>     Severity 80% and above</t>
  </si>
  <si>
    <t>  80DDB - Deduction in respect of medical treatment</t>
  </si>
  <si>
    <t>Self / Dependent / Parents (not Sr Citizen)</t>
  </si>
  <si>
    <t>      Self / Dependent / Parents (Sr Citizen)</t>
  </si>
  <si>
    <t>      Medical expenditure on account of specified diseases for Super Senior Citizens</t>
  </si>
  <si>
    <t>  80TTA - Interest on deposits in savings account</t>
  </si>
  <si>
    <t>  80TTB - Interest on deposits in savings account</t>
  </si>
  <si>
    <t>  80CCD1-NPS Employee Contribution(Salary Deduction)</t>
  </si>
  <si>
    <t>  80CCD1B-Additional NPS Employee Contribution</t>
  </si>
  <si>
    <t>  80CCD2- NPS Employer Contribution</t>
  </si>
  <si>
    <t>   80EE - Additional Deduction in respect of housing loan interest for the first               house  property acquired in FY 16-17</t>
  </si>
  <si>
    <t>Instrument</t>
  </si>
  <si>
    <t>Product</t>
  </si>
  <si>
    <t>Status</t>
  </si>
  <si>
    <t>SELL</t>
  </si>
  <si>
    <t>NRML</t>
  </si>
  <si>
    <t>CO</t>
  </si>
  <si>
    <t>COMPLETE</t>
  </si>
  <si>
    <t>Script</t>
  </si>
  <si>
    <t>Buy</t>
  </si>
  <si>
    <t>Quantity</t>
  </si>
  <si>
    <t>Net pts</t>
  </si>
  <si>
    <t>Price &gt; 20</t>
  </si>
  <si>
    <t>Price &gt; 200</t>
  </si>
  <si>
    <t>Screentshot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</si>
  <si>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</si>
  <si>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</si>
  <si>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</si>
  <si>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</si>
  <si>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</si>
  <si>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</si>
  <si>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</si>
  <si>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</si>
  <si>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</si>
  <si>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</si>
  <si>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</si>
  <si>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</si>
  <si>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Debt</t>
  </si>
  <si>
    <t>Inputs</t>
  </si>
  <si>
    <t>BANKNIFTY 9th MAY 29000 CE NFO</t>
  </si>
  <si>
    <t>No</t>
  </si>
  <si>
    <t>Wrong entry entry was later with 200 rejection exit. Early entry no confirmation</t>
  </si>
  <si>
    <t>BANKNIFTY 9th MAY 28800 CE NFO</t>
  </si>
  <si>
    <t>BANKNIFTY 9th MAY 29100 PE NFO</t>
  </si>
  <si>
    <t>11:32:44 AM - BANKNIFTY 9th MAY 28800 CE NFO</t>
  </si>
  <si>
    <t>12:34:13 PM BANKNIFTY 9th MAY 29100 PE NFO</t>
  </si>
  <si>
    <t>Yes</t>
  </si>
  <si>
    <t>According to System TSL</t>
  </si>
  <si>
    <t>Wrong entry, entered early, TSL</t>
  </si>
  <si>
    <t>12:45:13 PM BANKNIFTY 9th MAY 28800 CE NFO</t>
  </si>
  <si>
    <t>Could had been avoided, But kept SL so goo</t>
  </si>
  <si>
    <t>1:01:38 PM BANKNIFTY 9th MAY 28800 CE NFO</t>
  </si>
  <si>
    <t>Inpulsive</t>
  </si>
  <si>
    <t>3:23:46 PM BANKNIFTY 9th MAY 28800 CE NFO</t>
  </si>
  <si>
    <t xml:space="preserve">No </t>
  </si>
  <si>
    <t>Had exit high 230 but greed did not allow to exit</t>
  </si>
  <si>
    <t>160-167</t>
  </si>
  <si>
    <t>190-194</t>
  </si>
  <si>
    <t>0 / 140</t>
  </si>
  <si>
    <t>REJECTED</t>
  </si>
  <si>
    <t>80 / 80</t>
  </si>
  <si>
    <t>150.04 / 150.00 trg.</t>
  </si>
  <si>
    <t>0 / 80</t>
  </si>
  <si>
    <t>0 / 100</t>
  </si>
  <si>
    <t>CANCELLED</t>
  </si>
  <si>
    <t>0 / 60</t>
  </si>
  <si>
    <t>60 / 60</t>
  </si>
  <si>
    <t>166.95 / 167.00 trg.</t>
  </si>
  <si>
    <t>0.00 / 190.00 trg.</t>
  </si>
  <si>
    <t>208.00 / 190.00 trg.</t>
  </si>
  <si>
    <t>40 / 40</t>
  </si>
  <si>
    <t>193.83 / 194.00 trg.</t>
  </si>
  <si>
    <t>162.70 / 163.00 trg.</t>
  </si>
  <si>
    <t>188.00 / 188.00 trg.</t>
  </si>
  <si>
    <t>BANKNIFTY 16th MAY 29500 CE NFO</t>
  </si>
  <si>
    <t>BANKNIFTY 16th MAY 29300 CE NFO</t>
  </si>
  <si>
    <t>BANKNIFTY 16th MAY 28800 PE NFO</t>
  </si>
  <si>
    <t>₹ 19,85,731</t>
  </si>
  <si>
    <t>₹ 19,48,882</t>
  </si>
  <si>
    <t>₹ 39,48,589</t>
  </si>
  <si>
    <t>₹ 38,96,707</t>
  </si>
  <si>
    <t>₹ 29,38,267</t>
  </si>
  <si>
    <t>₹ 29,98,855</t>
  </si>
  <si>
    <t>₹ 21,66,403</t>
  </si>
  <si>
    <t>₹ 28,77,124</t>
  </si>
  <si>
    <t>₹ 28,15,420</t>
  </si>
  <si>
    <t>₹ 27,53,151</t>
  </si>
  <si>
    <t>₹ 26,90,311</t>
  </si>
  <si>
    <t>₹ 26,26,895</t>
  </si>
  <si>
    <t>₹ 25,62,897</t>
  </si>
  <si>
    <t>₹ 24,98,313</t>
  </si>
  <si>
    <t>₹ 24,33,137</t>
  </si>
  <si>
    <t>₹ 23,67,364</t>
  </si>
  <si>
    <t>₹ 23,00,987</t>
  </si>
  <si>
    <t>₹ 22,34,002</t>
  </si>
  <si>
    <t>start</t>
  </si>
  <si>
    <t>range of 15 min bar was 600 pts</t>
  </si>
  <si>
    <t xml:space="preserve">Tata steel </t>
  </si>
  <si>
    <t>monthly breakout retest 700 in one year and higher</t>
  </si>
  <si>
    <t>VRL Logistics</t>
  </si>
  <si>
    <t>base formation double bottom</t>
  </si>
  <si>
    <t xml:space="preserve">Snowman </t>
  </si>
  <si>
    <t xml:space="preserve">SBI </t>
  </si>
  <si>
    <t>inverse hns / flag on monthly</t>
  </si>
  <si>
    <t>LT</t>
  </si>
  <si>
    <t>conglomerate</t>
  </si>
  <si>
    <t>itc</t>
  </si>
  <si>
    <t>vedanta</t>
  </si>
  <si>
    <t>titan</t>
  </si>
  <si>
    <t>3m india</t>
  </si>
  <si>
    <t>grasim</t>
  </si>
  <si>
    <t>Steel</t>
  </si>
  <si>
    <t>tata steel</t>
  </si>
  <si>
    <t>jspl</t>
  </si>
  <si>
    <t>sail</t>
  </si>
  <si>
    <t>logistics</t>
  </si>
  <si>
    <t>Vrl</t>
  </si>
  <si>
    <t>snowman</t>
  </si>
  <si>
    <t>Reliance</t>
  </si>
  <si>
    <t>SBI</t>
  </si>
  <si>
    <t>lt</t>
  </si>
  <si>
    <t>bosh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</si>
</sst>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303336"/>
      <name val="Calibri"/>
      <family val="2"/>
      <scheme val="minor"/>
    </font>
    <font>
      <sz val="10"/>
      <color rgb="FF7D2727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63636"/>
      <name val="Segoe UI"/>
      <family val="2"/>
    </font>
    <font>
      <b/>
      <sz val="11"/>
      <color rgb="FF008000"/>
      <name val="Segoe UI"/>
      <family val="2"/>
    </font>
    <font>
      <sz val="11"/>
      <color rgb="FF000000"/>
      <name val="Times New Roman"/>
      <family val="1"/>
    </font>
    <font>
      <b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3F4"/>
        <bgColor indexed="64"/>
      </patternFill>
    </fill>
    <fill>
      <patternFill patternType="solid">
        <fgColor rgb="FFF3D8E5"/>
        <bgColor indexed="64"/>
      </patternFill>
    </fill>
    <fill>
      <patternFill patternType="solid">
        <fgColor rgb="FFA5A5A5"/>
      </patternFill>
    </fill>
    <fill>
      <patternFill patternType="solid">
        <fgColor rgb="FFE1E1E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2" fillId="5" borderId="2" applyNumberFormat="0" applyFont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12" fillId="10" borderId="5" applyNumberFormat="0" applyAlignment="0" applyProtection="0"/>
    <xf numFmtId="0" fontId="1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3" fillId="2" borderId="0" xfId="1"/>
    <xf numFmtId="0" fontId="1" fillId="5" borderId="2" xfId="4" applyFont="1"/>
    <xf numFmtId="0" fontId="6" fillId="5" borderId="2" xfId="4" applyFont="1"/>
    <xf numFmtId="0" fontId="6" fillId="6" borderId="0" xfId="5"/>
    <xf numFmtId="0" fontId="0" fillId="0" borderId="0" xfId="0" applyProtection="1"/>
    <xf numFmtId="4" fontId="0" fillId="0" borderId="0" xfId="0" applyNumberFormat="1"/>
    <xf numFmtId="21" fontId="0" fillId="0" borderId="0" xfId="0" applyNumberFormat="1"/>
    <xf numFmtId="0" fontId="7" fillId="7" borderId="0" xfId="6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/>
    <xf numFmtId="0" fontId="6" fillId="6" borderId="1" xfId="5" applyFont="1" applyBorder="1"/>
    <xf numFmtId="0" fontId="4" fillId="3" borderId="1" xfId="2" applyNumberFormat="1" applyFont="1"/>
    <xf numFmtId="0" fontId="4" fillId="3" borderId="1" xfId="2" applyFont="1"/>
    <xf numFmtId="0" fontId="8" fillId="8" borderId="0" xfId="0" applyFont="1" applyFill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11" fillId="9" borderId="3" xfId="0" applyFont="1" applyFill="1" applyBorder="1" applyAlignment="1">
      <alignment vertical="center" wrapText="1"/>
    </xf>
    <xf numFmtId="0" fontId="2" fillId="9" borderId="4" xfId="0" applyFont="1" applyFill="1" applyBorder="1"/>
    <xf numFmtId="4" fontId="4" fillId="3" borderId="1" xfId="2" applyNumberFormat="1" applyFont="1"/>
    <xf numFmtId="0" fontId="11" fillId="0" borderId="0" xfId="0" applyFont="1"/>
    <xf numFmtId="0" fontId="3" fillId="2" borderId="0" xfId="1" applyFont="1"/>
    <xf numFmtId="0" fontId="5" fillId="4" borderId="1" xfId="3" applyFont="1"/>
    <xf numFmtId="0" fontId="4" fillId="3" borderId="1" xfId="2" applyNumberFormat="1"/>
    <xf numFmtId="0" fontId="5" fillId="4" borderId="1" xfId="3"/>
    <xf numFmtId="0" fontId="7" fillId="7" borderId="1" xfId="6" applyBorder="1"/>
    <xf numFmtId="2" fontId="4" fillId="3" borderId="1" xfId="2" applyNumberFormat="1" applyFont="1"/>
    <xf numFmtId="0" fontId="6" fillId="6" borderId="1" xfId="5" applyBorder="1"/>
    <xf numFmtId="14" fontId="12" fillId="10" borderId="5" xfId="7" applyNumberFormat="1"/>
    <xf numFmtId="0" fontId="12" fillId="10" borderId="5" xfId="7"/>
    <xf numFmtId="14" fontId="7" fillId="7" borderId="0" xfId="6" applyNumberFormat="1"/>
    <xf numFmtId="14" fontId="6" fillId="6" borderId="0" xfId="5" applyNumberFormat="1"/>
    <xf numFmtId="164" fontId="0" fillId="0" borderId="0" xfId="0" applyNumberFormat="1"/>
    <xf numFmtId="164" fontId="7" fillId="7" borderId="0" xfId="6" applyNumberFormat="1"/>
    <xf numFmtId="0" fontId="0" fillId="0" borderId="0" xfId="0" applyFill="1" applyBorder="1"/>
    <xf numFmtId="164" fontId="6" fillId="5" borderId="2" xfId="4" applyNumberFormat="1" applyFont="1"/>
    <xf numFmtId="0" fontId="3" fillId="2" borderId="0" xfId="1" applyNumberFormat="1"/>
    <xf numFmtId="4" fontId="3" fillId="2" borderId="0" xfId="1" applyNumberFormat="1"/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14" fillId="0" borderId="0" xfId="0" applyFont="1" applyAlignment="1">
      <alignment horizontal="center" vertical="center" wrapText="1"/>
    </xf>
    <xf numFmtId="0" fontId="0" fillId="8" borderId="0" xfId="0" applyFill="1"/>
    <xf numFmtId="0" fontId="16" fillId="11" borderId="0" xfId="0" applyFont="1" applyFill="1" applyAlignment="1">
      <alignment vertical="center" wrapText="1"/>
    </xf>
    <xf numFmtId="0" fontId="17" fillId="11" borderId="0" xfId="8" applyFill="1" applyAlignment="1">
      <alignment vertical="center" wrapText="1"/>
    </xf>
    <xf numFmtId="0" fontId="16" fillId="11" borderId="0" xfId="0" applyFont="1" applyFill="1" applyAlignment="1">
      <alignment horizontal="right" vertical="center" wrapText="1"/>
    </xf>
    <xf numFmtId="0" fontId="17" fillId="11" borderId="0" xfId="8" applyFill="1" applyAlignment="1">
      <alignment vertical="top" wrapText="1"/>
    </xf>
    <xf numFmtId="21" fontId="0" fillId="0" borderId="0" xfId="0" applyNumberFormat="1" applyAlignment="1">
      <alignment wrapText="1"/>
    </xf>
    <xf numFmtId="0" fontId="18" fillId="0" borderId="0" xfId="0" applyFont="1"/>
    <xf numFmtId="10" fontId="0" fillId="0" borderId="0" xfId="0" applyNumberFormat="1"/>
    <xf numFmtId="0" fontId="16" fillId="11" borderId="0" xfId="0" applyFont="1" applyFill="1" applyAlignment="1">
      <alignment vertical="top" wrapText="1"/>
    </xf>
    <xf numFmtId="0" fontId="17" fillId="11" borderId="0" xfId="8" applyFill="1" applyAlignment="1">
      <alignment vertical="top" wrapText="1"/>
    </xf>
    <xf numFmtId="0" fontId="16" fillId="11" borderId="0" xfId="0" applyFont="1" applyFill="1" applyAlignment="1">
      <alignment horizontal="right" vertical="center" wrapText="1"/>
    </xf>
    <xf numFmtId="0" fontId="17" fillId="11" borderId="0" xfId="8" applyFill="1" applyAlignment="1">
      <alignment vertical="center" wrapText="1"/>
    </xf>
  </cellXfs>
  <cellStyles count="9">
    <cellStyle name="Bad" xfId="6" builtinId="27"/>
    <cellStyle name="Calculation" xfId="3" builtinId="22"/>
    <cellStyle name="Check Cell" xfId="7" builtinId="23"/>
    <cellStyle name="Good" xfId="5" builtinId="26"/>
    <cellStyle name="Hyperlink" xfId="8" builtinId="8"/>
    <cellStyle name="Input" xfId="2" builtinId="20"/>
    <cellStyle name="Neutral" xfId="1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Sheet12!$D$21</c:f>
              <c:strCache>
                <c:ptCount val="1"/>
                <c:pt idx="0">
                  <c:v>29/05/2018</c:v>
                </c:pt>
              </c:strCache>
            </c:strRef>
          </c:tx>
          <c:invertIfNegative val="0"/>
          <c:cat>
            <c:strRef>
              <c:f>Sheet12!$E$20:$M$20</c:f>
              <c:strCache>
                <c:ptCount val="9"/>
                <c:pt idx="0">
                  <c:v>number of trades</c:v>
                </c:pt>
                <c:pt idx="1">
                  <c:v>Wait for 15 mins</c:v>
                </c:pt>
                <c:pt idx="2">
                  <c:v>No SL after trade executed</c:v>
                </c:pt>
                <c:pt idx="3">
                  <c:v>trade in direction of 15 min rule</c:v>
                </c:pt>
                <c:pt idx="4">
                  <c:v>No TSL after in profits</c:v>
                </c:pt>
                <c:pt idx="5">
                  <c:v>Exit at 30 %</c:v>
                </c:pt>
                <c:pt idx="6">
                  <c:v>wait after SL or target</c:v>
                </c:pt>
                <c:pt idx="7">
                  <c:v>Decision before candle completion</c:v>
                </c:pt>
                <c:pt idx="8">
                  <c:v>PE</c:v>
                </c:pt>
              </c:strCache>
            </c:strRef>
          </c:cat>
          <c:val>
            <c:numRef>
              <c:f>Sheet12!$E$21:$M$21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4F57-B579-CD62B5548E57}"/>
            </c:ext>
          </c:extLst>
        </c:ser>
        <c:ser>
          <c:idx val="1"/>
          <c:order val="1"/>
          <c:tx>
            <c:strRef>
              <c:f>Sheet12!$D$22</c:f>
              <c:strCache>
                <c:ptCount val="1"/>
                <c:pt idx="0">
                  <c:v>30/05/2018</c:v>
                </c:pt>
              </c:strCache>
            </c:strRef>
          </c:tx>
          <c:invertIfNegative val="0"/>
          <c:cat>
            <c:strRef>
              <c:f>Sheet12!$E$20:$M$20</c:f>
              <c:strCache>
                <c:ptCount val="9"/>
                <c:pt idx="0">
                  <c:v>number of trades</c:v>
                </c:pt>
                <c:pt idx="1">
                  <c:v>Wait for 15 mins</c:v>
                </c:pt>
                <c:pt idx="2">
                  <c:v>No SL after trade executed</c:v>
                </c:pt>
                <c:pt idx="3">
                  <c:v>trade in direction of 15 min rule</c:v>
                </c:pt>
                <c:pt idx="4">
                  <c:v>No TSL after in profits</c:v>
                </c:pt>
                <c:pt idx="5">
                  <c:v>Exit at 30 %</c:v>
                </c:pt>
                <c:pt idx="6">
                  <c:v>wait after SL or target</c:v>
                </c:pt>
                <c:pt idx="7">
                  <c:v>Decision before candle completion</c:v>
                </c:pt>
                <c:pt idx="8">
                  <c:v>PE</c:v>
                </c:pt>
              </c:strCache>
            </c:strRef>
          </c:cat>
          <c:val>
            <c:numRef>
              <c:f>Sheet12!$E$22:$M$22</c:f>
              <c:numCache>
                <c:formatCode>General</c:formatCode>
                <c:ptCount val="9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C-4F57-B579-CD62B5548E57}"/>
            </c:ext>
          </c:extLst>
        </c:ser>
        <c:ser>
          <c:idx val="2"/>
          <c:order val="2"/>
          <c:tx>
            <c:strRef>
              <c:f>Sheet12!$D$23</c:f>
              <c:strCache>
                <c:ptCount val="1"/>
                <c:pt idx="0">
                  <c:v>31/05/2018</c:v>
                </c:pt>
              </c:strCache>
            </c:strRef>
          </c:tx>
          <c:invertIfNegative val="0"/>
          <c:cat>
            <c:strRef>
              <c:f>Sheet12!$E$20:$M$20</c:f>
              <c:strCache>
                <c:ptCount val="9"/>
                <c:pt idx="0">
                  <c:v>number of trades</c:v>
                </c:pt>
                <c:pt idx="1">
                  <c:v>Wait for 15 mins</c:v>
                </c:pt>
                <c:pt idx="2">
                  <c:v>No SL after trade executed</c:v>
                </c:pt>
                <c:pt idx="3">
                  <c:v>trade in direction of 15 min rule</c:v>
                </c:pt>
                <c:pt idx="4">
                  <c:v>No TSL after in profits</c:v>
                </c:pt>
                <c:pt idx="5">
                  <c:v>Exit at 30 %</c:v>
                </c:pt>
                <c:pt idx="6">
                  <c:v>wait after SL or target</c:v>
                </c:pt>
                <c:pt idx="7">
                  <c:v>Decision before candle completion</c:v>
                </c:pt>
                <c:pt idx="8">
                  <c:v>PE</c:v>
                </c:pt>
              </c:strCache>
            </c:strRef>
          </c:cat>
          <c:val>
            <c:numRef>
              <c:f>Sheet12!$E$23:$M$23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C-4F57-B579-CD62B5548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01088"/>
        <c:axId val="132202880"/>
      </c:barChart>
      <c:catAx>
        <c:axId val="13220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202880"/>
        <c:crosses val="autoZero"/>
        <c:auto val="1"/>
        <c:lblAlgn val="ctr"/>
        <c:lblOffset val="100"/>
        <c:noMultiLvlLbl val="0"/>
      </c:catAx>
      <c:valAx>
        <c:axId val="132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Sheet12!$E$20</c:f>
              <c:strCache>
                <c:ptCount val="1"/>
                <c:pt idx="0">
                  <c:v>number of trades</c:v>
                </c:pt>
              </c:strCache>
            </c:strRef>
          </c:tx>
          <c:invertIfNegative val="0"/>
          <c:cat>
            <c:strRef>
              <c:f>Sheet12!$D$21:$D$23</c:f>
              <c:strCache>
                <c:ptCount val="3"/>
                <c:pt idx="0">
                  <c:v>29/05/2018</c:v>
                </c:pt>
                <c:pt idx="1">
                  <c:v>30/05/2018</c:v>
                </c:pt>
                <c:pt idx="2">
                  <c:v>31/05/2018</c:v>
                </c:pt>
              </c:strCache>
            </c:strRef>
          </c:cat>
          <c:val>
            <c:numRef>
              <c:f>Sheet12!$E$21:$E$23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7-42F3-9EE7-4817268D7E9E}"/>
            </c:ext>
          </c:extLst>
        </c:ser>
        <c:ser>
          <c:idx val="1"/>
          <c:order val="1"/>
          <c:tx>
            <c:strRef>
              <c:f>Sheet12!$F$20</c:f>
              <c:strCache>
                <c:ptCount val="1"/>
                <c:pt idx="0">
                  <c:v>Wait for 15 mins</c:v>
                </c:pt>
              </c:strCache>
            </c:strRef>
          </c:tx>
          <c:invertIfNegative val="0"/>
          <c:cat>
            <c:strRef>
              <c:f>Sheet12!$D$21:$D$23</c:f>
              <c:strCache>
                <c:ptCount val="3"/>
                <c:pt idx="0">
                  <c:v>29/05/2018</c:v>
                </c:pt>
                <c:pt idx="1">
                  <c:v>30/05/2018</c:v>
                </c:pt>
                <c:pt idx="2">
                  <c:v>31/05/2018</c:v>
                </c:pt>
              </c:strCache>
            </c:strRef>
          </c:cat>
          <c:val>
            <c:numRef>
              <c:f>Sheet12!$F$21:$F$23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7-42F3-9EE7-4817268D7E9E}"/>
            </c:ext>
          </c:extLst>
        </c:ser>
        <c:ser>
          <c:idx val="2"/>
          <c:order val="2"/>
          <c:tx>
            <c:strRef>
              <c:f>Sheet12!$G$20</c:f>
              <c:strCache>
                <c:ptCount val="1"/>
                <c:pt idx="0">
                  <c:v>No SL after trade executed</c:v>
                </c:pt>
              </c:strCache>
            </c:strRef>
          </c:tx>
          <c:invertIfNegative val="0"/>
          <c:cat>
            <c:strRef>
              <c:f>Sheet12!$D$21:$D$23</c:f>
              <c:strCache>
                <c:ptCount val="3"/>
                <c:pt idx="0">
                  <c:v>29/05/2018</c:v>
                </c:pt>
                <c:pt idx="1">
                  <c:v>30/05/2018</c:v>
                </c:pt>
                <c:pt idx="2">
                  <c:v>31/05/2018</c:v>
                </c:pt>
              </c:strCache>
            </c:strRef>
          </c:cat>
          <c:val>
            <c:numRef>
              <c:f>Sheet12!$G$21:$G$23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7-42F3-9EE7-4817268D7E9E}"/>
            </c:ext>
          </c:extLst>
        </c:ser>
        <c:ser>
          <c:idx val="3"/>
          <c:order val="3"/>
          <c:tx>
            <c:strRef>
              <c:f>Sheet12!$H$20</c:f>
              <c:strCache>
                <c:ptCount val="1"/>
                <c:pt idx="0">
                  <c:v>trade in direction of 15 min rule</c:v>
                </c:pt>
              </c:strCache>
            </c:strRef>
          </c:tx>
          <c:invertIfNegative val="0"/>
          <c:cat>
            <c:strRef>
              <c:f>Sheet12!$D$21:$D$23</c:f>
              <c:strCache>
                <c:ptCount val="3"/>
                <c:pt idx="0">
                  <c:v>29/05/2018</c:v>
                </c:pt>
                <c:pt idx="1">
                  <c:v>30/05/2018</c:v>
                </c:pt>
                <c:pt idx="2">
                  <c:v>31/05/2018</c:v>
                </c:pt>
              </c:strCache>
            </c:strRef>
          </c:cat>
          <c:val>
            <c:numRef>
              <c:f>Sheet12!$H$21:$H$23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7-42F3-9EE7-4817268D7E9E}"/>
            </c:ext>
          </c:extLst>
        </c:ser>
        <c:ser>
          <c:idx val="4"/>
          <c:order val="4"/>
          <c:tx>
            <c:strRef>
              <c:f>Sheet12!$I$20</c:f>
              <c:strCache>
                <c:ptCount val="1"/>
                <c:pt idx="0">
                  <c:v>No TSL after in profits</c:v>
                </c:pt>
              </c:strCache>
            </c:strRef>
          </c:tx>
          <c:invertIfNegative val="0"/>
          <c:cat>
            <c:strRef>
              <c:f>Sheet12!$D$21:$D$23</c:f>
              <c:strCache>
                <c:ptCount val="3"/>
                <c:pt idx="0">
                  <c:v>29/05/2018</c:v>
                </c:pt>
                <c:pt idx="1">
                  <c:v>30/05/2018</c:v>
                </c:pt>
                <c:pt idx="2">
                  <c:v>31/05/2018</c:v>
                </c:pt>
              </c:strCache>
            </c:strRef>
          </c:cat>
          <c:val>
            <c:numRef>
              <c:f>Sheet12!$I$21:$I$23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37-42F3-9EE7-4817268D7E9E}"/>
            </c:ext>
          </c:extLst>
        </c:ser>
        <c:ser>
          <c:idx val="5"/>
          <c:order val="5"/>
          <c:tx>
            <c:strRef>
              <c:f>Sheet12!$J$20</c:f>
              <c:strCache>
                <c:ptCount val="1"/>
                <c:pt idx="0">
                  <c:v>Exit at 30 %</c:v>
                </c:pt>
              </c:strCache>
            </c:strRef>
          </c:tx>
          <c:invertIfNegative val="0"/>
          <c:cat>
            <c:strRef>
              <c:f>Sheet12!$D$21:$D$23</c:f>
              <c:strCache>
                <c:ptCount val="3"/>
                <c:pt idx="0">
                  <c:v>29/05/2018</c:v>
                </c:pt>
                <c:pt idx="1">
                  <c:v>30/05/2018</c:v>
                </c:pt>
                <c:pt idx="2">
                  <c:v>31/05/2018</c:v>
                </c:pt>
              </c:strCache>
            </c:strRef>
          </c:cat>
          <c:val>
            <c:numRef>
              <c:f>Sheet12!$J$21:$J$23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37-42F3-9EE7-4817268D7E9E}"/>
            </c:ext>
          </c:extLst>
        </c:ser>
        <c:ser>
          <c:idx val="6"/>
          <c:order val="6"/>
          <c:tx>
            <c:strRef>
              <c:f>Sheet12!$K$20</c:f>
              <c:strCache>
                <c:ptCount val="1"/>
                <c:pt idx="0">
                  <c:v>wait after SL or target</c:v>
                </c:pt>
              </c:strCache>
            </c:strRef>
          </c:tx>
          <c:invertIfNegative val="0"/>
          <c:cat>
            <c:strRef>
              <c:f>Sheet12!$D$21:$D$23</c:f>
              <c:strCache>
                <c:ptCount val="3"/>
                <c:pt idx="0">
                  <c:v>29/05/2018</c:v>
                </c:pt>
                <c:pt idx="1">
                  <c:v>30/05/2018</c:v>
                </c:pt>
                <c:pt idx="2">
                  <c:v>31/05/2018</c:v>
                </c:pt>
              </c:strCache>
            </c:strRef>
          </c:cat>
          <c:val>
            <c:numRef>
              <c:f>Sheet12!$K$21:$K$23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37-42F3-9EE7-4817268D7E9E}"/>
            </c:ext>
          </c:extLst>
        </c:ser>
        <c:ser>
          <c:idx val="7"/>
          <c:order val="7"/>
          <c:tx>
            <c:strRef>
              <c:f>Sheet12!$L$20</c:f>
              <c:strCache>
                <c:ptCount val="1"/>
                <c:pt idx="0">
                  <c:v>Decision before candle completion</c:v>
                </c:pt>
              </c:strCache>
            </c:strRef>
          </c:tx>
          <c:invertIfNegative val="0"/>
          <c:cat>
            <c:strRef>
              <c:f>Sheet12!$D$21:$D$23</c:f>
              <c:strCache>
                <c:ptCount val="3"/>
                <c:pt idx="0">
                  <c:v>29/05/2018</c:v>
                </c:pt>
                <c:pt idx="1">
                  <c:v>30/05/2018</c:v>
                </c:pt>
                <c:pt idx="2">
                  <c:v>31/05/2018</c:v>
                </c:pt>
              </c:strCache>
            </c:strRef>
          </c:cat>
          <c:val>
            <c:numRef>
              <c:f>Sheet12!$L$21:$L$23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37-42F3-9EE7-4817268D7E9E}"/>
            </c:ext>
          </c:extLst>
        </c:ser>
        <c:ser>
          <c:idx val="8"/>
          <c:order val="8"/>
          <c:tx>
            <c:strRef>
              <c:f>Sheet12!$M$20</c:f>
              <c:strCache>
                <c:ptCount val="1"/>
                <c:pt idx="0">
                  <c:v>PE</c:v>
                </c:pt>
              </c:strCache>
            </c:strRef>
          </c:tx>
          <c:invertIfNegative val="0"/>
          <c:cat>
            <c:strRef>
              <c:f>Sheet12!$D$21:$D$23</c:f>
              <c:strCache>
                <c:ptCount val="3"/>
                <c:pt idx="0">
                  <c:v>29/05/2018</c:v>
                </c:pt>
                <c:pt idx="1">
                  <c:v>30/05/2018</c:v>
                </c:pt>
                <c:pt idx="2">
                  <c:v>31/05/2018</c:v>
                </c:pt>
              </c:strCache>
            </c:strRef>
          </c:cat>
          <c:val>
            <c:numRef>
              <c:f>Sheet12!$M$21:$M$23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37-42F3-9EE7-4817268D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99296"/>
        <c:axId val="131805184"/>
      </c:barChart>
      <c:catAx>
        <c:axId val="13179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805184"/>
        <c:crosses val="autoZero"/>
        <c:auto val="1"/>
        <c:lblAlgn val="ctr"/>
        <c:lblOffset val="100"/>
        <c:noMultiLvlLbl val="0"/>
      </c:catAx>
      <c:valAx>
        <c:axId val="1318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per!$A$10:$A$11</c:f>
              <c:numCache>
                <c:formatCode>General</c:formatCode>
                <c:ptCount val="2"/>
                <c:pt idx="0">
                  <c:v>32955</c:v>
                </c:pt>
                <c:pt idx="1">
                  <c:v>42841.5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55-4603-BC05-6F9CB556F429}"/>
            </c:ext>
          </c:extLst>
        </c:ser>
        <c:ser>
          <c:idx val="1"/>
          <c:order val="1"/>
          <c:marker>
            <c:symbol val="none"/>
          </c:marker>
          <c:val>
            <c:numRef>
              <c:f>per!$B$10:$B$11</c:f>
              <c:numCache>
                <c:formatCode>General</c:formatCode>
                <c:ptCount val="2"/>
                <c:pt idx="0">
                  <c:v>1000</c:v>
                </c:pt>
                <c:pt idx="1">
                  <c:v>254000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55-4603-BC05-6F9CB556F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51008"/>
        <c:axId val="131852544"/>
      </c:lineChart>
      <c:catAx>
        <c:axId val="131851008"/>
        <c:scaling>
          <c:orientation val="minMax"/>
        </c:scaling>
        <c:delete val="0"/>
        <c:axPos val="t"/>
        <c:majorTickMark val="out"/>
        <c:minorTickMark val="none"/>
        <c:tickLblPos val="nextTo"/>
        <c:crossAx val="131852544"/>
        <c:crosses val="max"/>
        <c:auto val="1"/>
        <c:lblAlgn val="ctr"/>
        <c:lblOffset val="100"/>
        <c:noMultiLvlLbl val="0"/>
      </c:catAx>
      <c:valAx>
        <c:axId val="13185254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13185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704850</xdr:colOff>
      <xdr:row>11</xdr:row>
      <xdr:rowOff>19050</xdr:rowOff>
    </xdr:from>
    <xdr:to>
      <xdr:col>17</xdr:col>
      <xdr:colOff>619125</xdr:colOff>
      <xdr:row>29</xdr:row>
      <xdr:rowOff>142875</xdr:rowOff>
    </xdr:to>
    <xdr:pic>
      <xdr:nvPicPr>
        <xdr:cNvPr id="2" name="Picture 1" descr="Image result for loss vs gain percentage tab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2095500"/>
          <a:ext cx="6191250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26</xdr:col>
      <xdr:colOff>525395</xdr:colOff>
      <xdr:row>15</xdr:row>
      <xdr:rowOff>133714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81000"/>
          <a:ext cx="10888595" cy="2610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21</xdr:row>
          <xdr:rowOff>0</xdr:rowOff>
        </xdr:from>
        <xdr:to>
          <xdr:col>15</xdr:col>
          <xdr:colOff>184150</xdr:colOff>
          <xdr:row>22</xdr:row>
          <xdr:rowOff>19050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196850</xdr:colOff>
          <xdr:row>22</xdr:row>
          <xdr:rowOff>19050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12</xdr:col>
          <xdr:colOff>209550</xdr:colOff>
          <xdr:row>22</xdr:row>
          <xdr:rowOff>196850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13</xdr:col>
          <xdr:colOff>209550</xdr:colOff>
          <xdr:row>22</xdr:row>
          <xdr:rowOff>196850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4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22</xdr:row>
          <xdr:rowOff>0</xdr:rowOff>
        </xdr:from>
        <xdr:to>
          <xdr:col>15</xdr:col>
          <xdr:colOff>184150</xdr:colOff>
          <xdr:row>22</xdr:row>
          <xdr:rowOff>228600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196850</xdr:colOff>
          <xdr:row>22</xdr:row>
          <xdr:rowOff>228600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15</xdr:col>
          <xdr:colOff>196850</xdr:colOff>
          <xdr:row>23</xdr:row>
          <xdr:rowOff>228600</xdr:rowOff>
        </xdr:to>
        <xdr:sp macro="" textlink="">
          <xdr:nvSpPr>
            <xdr:cNvPr id="6151" name="Control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4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12</xdr:col>
          <xdr:colOff>209550</xdr:colOff>
          <xdr:row>27</xdr:row>
          <xdr:rowOff>50800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4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24</xdr:row>
          <xdr:rowOff>0</xdr:rowOff>
        </xdr:from>
        <xdr:to>
          <xdr:col>15</xdr:col>
          <xdr:colOff>184150</xdr:colOff>
          <xdr:row>24</xdr:row>
          <xdr:rowOff>228600</xdr:rowOff>
        </xdr:to>
        <xdr:sp macro="" textlink="">
          <xdr:nvSpPr>
            <xdr:cNvPr id="6153" name="Control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4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15</xdr:col>
          <xdr:colOff>196850</xdr:colOff>
          <xdr:row>24</xdr:row>
          <xdr:rowOff>228600</xdr:rowOff>
        </xdr:to>
        <xdr:sp macro="" textlink="">
          <xdr:nvSpPr>
            <xdr:cNvPr id="6154" name="Control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4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12</xdr:col>
          <xdr:colOff>209550</xdr:colOff>
          <xdr:row>28</xdr:row>
          <xdr:rowOff>50800</xdr:rowOff>
        </xdr:to>
        <xdr:sp macro="" textlink="">
          <xdr:nvSpPr>
            <xdr:cNvPr id="6155" name="Control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4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12</xdr:col>
          <xdr:colOff>209550</xdr:colOff>
          <xdr:row>31</xdr:row>
          <xdr:rowOff>50800</xdr:rowOff>
        </xdr:to>
        <xdr:sp macro="" textlink="">
          <xdr:nvSpPr>
            <xdr:cNvPr id="6156" name="Control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4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28</xdr:row>
          <xdr:rowOff>0</xdr:rowOff>
        </xdr:from>
        <xdr:to>
          <xdr:col>15</xdr:col>
          <xdr:colOff>184150</xdr:colOff>
          <xdr:row>29</xdr:row>
          <xdr:rowOff>44450</xdr:rowOff>
        </xdr:to>
        <xdr:sp macro="" textlink="">
          <xdr:nvSpPr>
            <xdr:cNvPr id="6157" name="Control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4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15</xdr:col>
          <xdr:colOff>196850</xdr:colOff>
          <xdr:row>29</xdr:row>
          <xdr:rowOff>44450</xdr:rowOff>
        </xdr:to>
        <xdr:sp macro="" textlink="">
          <xdr:nvSpPr>
            <xdr:cNvPr id="6158" name="Control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4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12</xdr:col>
          <xdr:colOff>209550</xdr:colOff>
          <xdr:row>32</xdr:row>
          <xdr:rowOff>50800</xdr:rowOff>
        </xdr:to>
        <xdr:sp macro="" textlink="">
          <xdr:nvSpPr>
            <xdr:cNvPr id="6159" name="Control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4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12</xdr:col>
          <xdr:colOff>209550</xdr:colOff>
          <xdr:row>35</xdr:row>
          <xdr:rowOff>50800</xdr:rowOff>
        </xdr:to>
        <xdr:sp macro="" textlink="">
          <xdr:nvSpPr>
            <xdr:cNvPr id="6160" name="Control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4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32</xdr:row>
          <xdr:rowOff>0</xdr:rowOff>
        </xdr:from>
        <xdr:to>
          <xdr:col>15</xdr:col>
          <xdr:colOff>184150</xdr:colOff>
          <xdr:row>33</xdr:row>
          <xdr:rowOff>44450</xdr:rowOff>
        </xdr:to>
        <xdr:sp macro="" textlink="">
          <xdr:nvSpPr>
            <xdr:cNvPr id="6161" name="Control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4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15</xdr:col>
          <xdr:colOff>196850</xdr:colOff>
          <xdr:row>33</xdr:row>
          <xdr:rowOff>44450</xdr:rowOff>
        </xdr:to>
        <xdr:sp macro="" textlink="">
          <xdr:nvSpPr>
            <xdr:cNvPr id="6162" name="Control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4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12</xdr:col>
          <xdr:colOff>209550</xdr:colOff>
          <xdr:row>36</xdr:row>
          <xdr:rowOff>50800</xdr:rowOff>
        </xdr:to>
        <xdr:sp macro="" textlink="">
          <xdr:nvSpPr>
            <xdr:cNvPr id="6163" name="Control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4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12</xdr:col>
          <xdr:colOff>209550</xdr:colOff>
          <xdr:row>36</xdr:row>
          <xdr:rowOff>234950</xdr:rowOff>
        </xdr:to>
        <xdr:sp macro="" textlink="">
          <xdr:nvSpPr>
            <xdr:cNvPr id="6164" name="Control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4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0</xdr:rowOff>
        </xdr:from>
        <xdr:to>
          <xdr:col>15</xdr:col>
          <xdr:colOff>196850</xdr:colOff>
          <xdr:row>37</xdr:row>
          <xdr:rowOff>228600</xdr:rowOff>
        </xdr:to>
        <xdr:sp macro="" textlink="">
          <xdr:nvSpPr>
            <xdr:cNvPr id="6165" name="Control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4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0</xdr:rowOff>
        </xdr:from>
        <xdr:to>
          <xdr:col>15</xdr:col>
          <xdr:colOff>196850</xdr:colOff>
          <xdr:row>38</xdr:row>
          <xdr:rowOff>228600</xdr:rowOff>
        </xdr:to>
        <xdr:sp macro="" textlink="">
          <xdr:nvSpPr>
            <xdr:cNvPr id="6166" name="Control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4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0</xdr:rowOff>
        </xdr:from>
        <xdr:to>
          <xdr:col>15</xdr:col>
          <xdr:colOff>196850</xdr:colOff>
          <xdr:row>39</xdr:row>
          <xdr:rowOff>228600</xdr:rowOff>
        </xdr:to>
        <xdr:sp macro="" textlink="">
          <xdr:nvSpPr>
            <xdr:cNvPr id="6167" name="Control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4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40</xdr:row>
          <xdr:rowOff>0</xdr:rowOff>
        </xdr:from>
        <xdr:to>
          <xdr:col>15</xdr:col>
          <xdr:colOff>184150</xdr:colOff>
          <xdr:row>41</xdr:row>
          <xdr:rowOff>44450</xdr:rowOff>
        </xdr:to>
        <xdr:sp macro="" textlink="">
          <xdr:nvSpPr>
            <xdr:cNvPr id="6168" name="Control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4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0</xdr:rowOff>
        </xdr:from>
        <xdr:to>
          <xdr:col>15</xdr:col>
          <xdr:colOff>196850</xdr:colOff>
          <xdr:row>41</xdr:row>
          <xdr:rowOff>44450</xdr:rowOff>
        </xdr:to>
        <xdr:sp macro="" textlink="">
          <xdr:nvSpPr>
            <xdr:cNvPr id="6169" name="Control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4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0</xdr:rowOff>
        </xdr:from>
        <xdr:to>
          <xdr:col>15</xdr:col>
          <xdr:colOff>196850</xdr:colOff>
          <xdr:row>41</xdr:row>
          <xdr:rowOff>228600</xdr:rowOff>
        </xdr:to>
        <xdr:sp macro="" textlink="">
          <xdr:nvSpPr>
            <xdr:cNvPr id="6170" name="Control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4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14</xdr:col>
      <xdr:colOff>218793</xdr:colOff>
      <xdr:row>1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025" y="190500"/>
          <a:ext cx="218793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323851</xdr:colOff>
      <xdr:row>1</xdr:row>
      <xdr:rowOff>0</xdr:rowOff>
    </xdr:from>
    <xdr:to>
      <xdr:col>14</xdr:col>
      <xdr:colOff>609600</xdr:colOff>
      <xdr:row>1</xdr:row>
      <xdr:rowOff>211323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2876" y="190500"/>
          <a:ext cx="285749" cy="211323"/>
        </a:xfrm>
        <a:prstGeom prst="rect">
          <a:avLst/>
        </a:prstGeom>
      </xdr:spPr>
    </xdr:pic>
    <xdr:clientData/>
  </xdr:twoCellAnchor>
  <xdr:twoCellAnchor editAs="oneCell">
    <xdr:from>
      <xdr:col>14</xdr:col>
      <xdr:colOff>619126</xdr:colOff>
      <xdr:row>1</xdr:row>
      <xdr:rowOff>19051</xdr:rowOff>
    </xdr:from>
    <xdr:to>
      <xdr:col>14</xdr:col>
      <xdr:colOff>885826</xdr:colOff>
      <xdr:row>1</xdr:row>
      <xdr:rowOff>214447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58151" y="209551"/>
          <a:ext cx="266700" cy="195396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2</xdr:row>
      <xdr:rowOff>1</xdr:rowOff>
    </xdr:from>
    <xdr:to>
      <xdr:col>14</xdr:col>
      <xdr:colOff>425987</xdr:colOff>
      <xdr:row>2</xdr:row>
      <xdr:rowOff>314325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1" y="762001"/>
          <a:ext cx="425986" cy="314324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533401</xdr:colOff>
      <xdr:row>2</xdr:row>
      <xdr:rowOff>1</xdr:rowOff>
    </xdr:from>
    <xdr:to>
      <xdr:col>14</xdr:col>
      <xdr:colOff>971550</xdr:colOff>
      <xdr:row>2</xdr:row>
      <xdr:rowOff>323375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25651" y="762001"/>
          <a:ext cx="438149" cy="323374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3</xdr:row>
      <xdr:rowOff>0</xdr:rowOff>
    </xdr:from>
    <xdr:to>
      <xdr:col>14</xdr:col>
      <xdr:colOff>342900</xdr:colOff>
      <xdr:row>4</xdr:row>
      <xdr:rowOff>54775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92251" y="1143000"/>
          <a:ext cx="342899" cy="245275"/>
        </a:xfrm>
        <a:prstGeom prst="rect">
          <a:avLst/>
        </a:prstGeom>
      </xdr:spPr>
    </xdr:pic>
    <xdr:clientData/>
  </xdr:twoCellAnchor>
  <xdr:twoCellAnchor editAs="oneCell">
    <xdr:from>
      <xdr:col>14</xdr:col>
      <xdr:colOff>504827</xdr:colOff>
      <xdr:row>3</xdr:row>
      <xdr:rowOff>9525</xdr:rowOff>
    </xdr:from>
    <xdr:to>
      <xdr:col>14</xdr:col>
      <xdr:colOff>911401</xdr:colOff>
      <xdr:row>4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97077" y="1152525"/>
          <a:ext cx="406574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171450</xdr:rowOff>
    </xdr:from>
    <xdr:to>
      <xdr:col>7</xdr:col>
      <xdr:colOff>781050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904875</xdr:colOff>
      <xdr:row>0</xdr:row>
      <xdr:rowOff>180975</xdr:rowOff>
    </xdr:from>
    <xdr:to>
      <xdr:col>12</xdr:col>
      <xdr:colOff>1238250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6</xdr:row>
      <xdr:rowOff>9526</xdr:rowOff>
    </xdr:from>
    <xdr:to>
      <xdr:col>21</xdr:col>
      <xdr:colOff>523874</xdr:colOff>
      <xdr:row>33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SCI Colours for Excel">
      <a:dk1>
        <a:srgbClr val="465058"/>
      </a:dk1>
      <a:lt1>
        <a:sysClr val="window" lastClr="FFFFFF"/>
      </a:lt1>
      <a:dk2>
        <a:srgbClr val="968F8B"/>
      </a:dk2>
      <a:lt2>
        <a:srgbClr val="DBCBCD"/>
      </a:lt2>
      <a:accent1>
        <a:srgbClr val="37617A"/>
      </a:accent1>
      <a:accent2>
        <a:srgbClr val="FFB838"/>
      </a:accent2>
      <a:accent3>
        <a:srgbClr val="40C1BB"/>
      </a:accent3>
      <a:accent4>
        <a:srgbClr val="237E74"/>
      </a:accent4>
      <a:accent5>
        <a:srgbClr val="A0EAC5"/>
      </a:accent5>
      <a:accent6>
        <a:srgbClr val="F38B3C"/>
      </a:accent6>
      <a:hlink>
        <a:srgbClr val="37617A"/>
      </a:hlink>
      <a:folHlink>
        <a:srgbClr val="968F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ss.excelityglobal.com/tax_calculator_0809_en.jsp" TargetMode="External"/><Relationship Id="rId18" Type="http://schemas.openxmlformats.org/officeDocument/2006/relationships/hyperlink" Target="https://ess.excelityglobal.com/tax_calculator_0809_en.jsp" TargetMode="External"/><Relationship Id="rId26" Type="http://schemas.openxmlformats.org/officeDocument/2006/relationships/control" Target="../activeX/activeX1.xml"/><Relationship Id="rId39" Type="http://schemas.openxmlformats.org/officeDocument/2006/relationships/image" Target="../media/image8.emf"/><Relationship Id="rId21" Type="http://schemas.openxmlformats.org/officeDocument/2006/relationships/hyperlink" Target="https://ess.excelityglobal.com/tax_calculator_0809_en.jsp" TargetMode="External"/><Relationship Id="rId34" Type="http://schemas.openxmlformats.org/officeDocument/2006/relationships/image" Target="../media/image6.emf"/><Relationship Id="rId42" Type="http://schemas.openxmlformats.org/officeDocument/2006/relationships/control" Target="../activeX/activeX11.xml"/><Relationship Id="rId47" Type="http://schemas.openxmlformats.org/officeDocument/2006/relationships/control" Target="../activeX/activeX16.xml"/><Relationship Id="rId50" Type="http://schemas.openxmlformats.org/officeDocument/2006/relationships/control" Target="../activeX/activeX19.xml"/><Relationship Id="rId55" Type="http://schemas.openxmlformats.org/officeDocument/2006/relationships/image" Target="../media/image9.emf"/><Relationship Id="rId7" Type="http://schemas.openxmlformats.org/officeDocument/2006/relationships/hyperlink" Target="https://ess.excelityglobal.com/tax_calculator_0809_en.jsp" TargetMode="External"/><Relationship Id="rId2" Type="http://schemas.openxmlformats.org/officeDocument/2006/relationships/hyperlink" Target="https://ess.excelityglobal.com/tax_calculator_0809_en.jsp" TargetMode="External"/><Relationship Id="rId16" Type="http://schemas.openxmlformats.org/officeDocument/2006/relationships/hyperlink" Target="https://ess.excelityglobal.com/tax_calculator_0809_en.jsp" TargetMode="External"/><Relationship Id="rId20" Type="http://schemas.openxmlformats.org/officeDocument/2006/relationships/hyperlink" Target="https://ess.excelityglobal.com/tax_calculator_0809_en.jsp" TargetMode="External"/><Relationship Id="rId29" Type="http://schemas.openxmlformats.org/officeDocument/2006/relationships/image" Target="../media/image4.emf"/><Relationship Id="rId41" Type="http://schemas.openxmlformats.org/officeDocument/2006/relationships/control" Target="../activeX/activeX10.xml"/><Relationship Id="rId54" Type="http://schemas.openxmlformats.org/officeDocument/2006/relationships/control" Target="../activeX/activeX23.xml"/><Relationship Id="rId1" Type="http://schemas.openxmlformats.org/officeDocument/2006/relationships/hyperlink" Target="https://ess.excelityglobal.com/tax_calculator_0809_en.jsp" TargetMode="External"/><Relationship Id="rId6" Type="http://schemas.openxmlformats.org/officeDocument/2006/relationships/hyperlink" Target="https://ess.excelityglobal.com/tax_calculator_0809_en.jsp" TargetMode="External"/><Relationship Id="rId11" Type="http://schemas.openxmlformats.org/officeDocument/2006/relationships/hyperlink" Target="https://ess.excelityglobal.com/tax_calculator_0809_en.jsp" TargetMode="External"/><Relationship Id="rId24" Type="http://schemas.openxmlformats.org/officeDocument/2006/relationships/drawing" Target="../drawings/drawing3.xml"/><Relationship Id="rId32" Type="http://schemas.openxmlformats.org/officeDocument/2006/relationships/control" Target="../activeX/activeX4.xml"/><Relationship Id="rId37" Type="http://schemas.openxmlformats.org/officeDocument/2006/relationships/image" Target="../media/image7.emf"/><Relationship Id="rId40" Type="http://schemas.openxmlformats.org/officeDocument/2006/relationships/control" Target="../activeX/activeX9.xml"/><Relationship Id="rId45" Type="http://schemas.openxmlformats.org/officeDocument/2006/relationships/control" Target="../activeX/activeX14.xml"/><Relationship Id="rId53" Type="http://schemas.openxmlformats.org/officeDocument/2006/relationships/control" Target="../activeX/activeX22.xml"/><Relationship Id="rId58" Type="http://schemas.openxmlformats.org/officeDocument/2006/relationships/control" Target="../activeX/activeX25.xml"/><Relationship Id="rId5" Type="http://schemas.openxmlformats.org/officeDocument/2006/relationships/hyperlink" Target="https://ess.excelityglobal.com/tax_calculator_0809_en.jsp" TargetMode="External"/><Relationship Id="rId15" Type="http://schemas.openxmlformats.org/officeDocument/2006/relationships/hyperlink" Target="https://ess.excelityglobal.com/tax_calculator_0809_en.jsp" TargetMode="External"/><Relationship Id="rId23" Type="http://schemas.openxmlformats.org/officeDocument/2006/relationships/printerSettings" Target="../printerSettings/printerSettings5.bin"/><Relationship Id="rId28" Type="http://schemas.openxmlformats.org/officeDocument/2006/relationships/control" Target="../activeX/activeX2.xml"/><Relationship Id="rId36" Type="http://schemas.openxmlformats.org/officeDocument/2006/relationships/control" Target="../activeX/activeX7.xml"/><Relationship Id="rId49" Type="http://schemas.openxmlformats.org/officeDocument/2006/relationships/control" Target="../activeX/activeX18.xml"/><Relationship Id="rId57" Type="http://schemas.openxmlformats.org/officeDocument/2006/relationships/image" Target="../media/image10.emf"/><Relationship Id="rId61" Type="http://schemas.openxmlformats.org/officeDocument/2006/relationships/image" Target="../media/image12.emf"/><Relationship Id="rId10" Type="http://schemas.openxmlformats.org/officeDocument/2006/relationships/hyperlink" Target="https://ess.excelityglobal.com/tax_calculator_0809_en.jsp" TargetMode="External"/><Relationship Id="rId19" Type="http://schemas.openxmlformats.org/officeDocument/2006/relationships/hyperlink" Target="https://ess.excelityglobal.com/tax_calculator_0809_en.jsp" TargetMode="External"/><Relationship Id="rId31" Type="http://schemas.openxmlformats.org/officeDocument/2006/relationships/image" Target="../media/image5.emf"/><Relationship Id="rId44" Type="http://schemas.openxmlformats.org/officeDocument/2006/relationships/control" Target="../activeX/activeX13.xml"/><Relationship Id="rId52" Type="http://schemas.openxmlformats.org/officeDocument/2006/relationships/control" Target="../activeX/activeX21.xml"/><Relationship Id="rId60" Type="http://schemas.openxmlformats.org/officeDocument/2006/relationships/control" Target="../activeX/activeX26.xml"/><Relationship Id="rId4" Type="http://schemas.openxmlformats.org/officeDocument/2006/relationships/hyperlink" Target="https://ess.excelityglobal.com/tax_calculator_0809_en.jsp" TargetMode="External"/><Relationship Id="rId9" Type="http://schemas.openxmlformats.org/officeDocument/2006/relationships/hyperlink" Target="https://ess.excelityglobal.com/tax_calculator_0809_en.jsp" TargetMode="External"/><Relationship Id="rId14" Type="http://schemas.openxmlformats.org/officeDocument/2006/relationships/hyperlink" Target="https://ess.excelityglobal.com/tax_calculator_0809_en.jsp" TargetMode="External"/><Relationship Id="rId22" Type="http://schemas.openxmlformats.org/officeDocument/2006/relationships/hyperlink" Target="https://ess.excelityglobal.com/tax_calculator_0809_en.jsp" TargetMode="External"/><Relationship Id="rId27" Type="http://schemas.openxmlformats.org/officeDocument/2006/relationships/image" Target="../media/image3.emf"/><Relationship Id="rId30" Type="http://schemas.openxmlformats.org/officeDocument/2006/relationships/control" Target="../activeX/activeX3.xml"/><Relationship Id="rId35" Type="http://schemas.openxmlformats.org/officeDocument/2006/relationships/control" Target="../activeX/activeX6.xml"/><Relationship Id="rId43" Type="http://schemas.openxmlformats.org/officeDocument/2006/relationships/control" Target="../activeX/activeX12.xml"/><Relationship Id="rId48" Type="http://schemas.openxmlformats.org/officeDocument/2006/relationships/control" Target="../activeX/activeX17.xml"/><Relationship Id="rId56" Type="http://schemas.openxmlformats.org/officeDocument/2006/relationships/control" Target="../activeX/activeX24.xml"/><Relationship Id="rId8" Type="http://schemas.openxmlformats.org/officeDocument/2006/relationships/hyperlink" Target="https://ess.excelityglobal.com/tax_calculator_0809_en.jsp" TargetMode="External"/><Relationship Id="rId51" Type="http://schemas.openxmlformats.org/officeDocument/2006/relationships/control" Target="../activeX/activeX20.xml"/><Relationship Id="rId3" Type="http://schemas.openxmlformats.org/officeDocument/2006/relationships/hyperlink" Target="https://ess.excelityglobal.com/tax_calculator_0809_en.jsp" TargetMode="External"/><Relationship Id="rId12" Type="http://schemas.openxmlformats.org/officeDocument/2006/relationships/hyperlink" Target="https://ess.excelityglobal.com/tax_calculator_0809_en.jsp" TargetMode="External"/><Relationship Id="rId17" Type="http://schemas.openxmlformats.org/officeDocument/2006/relationships/hyperlink" Target="https://ess.excelityglobal.com/tax_calculator_0809_en.jsp" TargetMode="External"/><Relationship Id="rId25" Type="http://schemas.openxmlformats.org/officeDocument/2006/relationships/vmlDrawing" Target="../drawings/vmlDrawing1.vml"/><Relationship Id="rId33" Type="http://schemas.openxmlformats.org/officeDocument/2006/relationships/control" Target="../activeX/activeX5.xml"/><Relationship Id="rId38" Type="http://schemas.openxmlformats.org/officeDocument/2006/relationships/control" Target="../activeX/activeX8.xml"/><Relationship Id="rId46" Type="http://schemas.openxmlformats.org/officeDocument/2006/relationships/control" Target="../activeX/activeX15.xml"/><Relationship Id="rId59" Type="http://schemas.openxmlformats.org/officeDocument/2006/relationships/image" Target="../media/image1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00"/>
  <sheetViews>
    <sheetView zoomScaleNormal="100" workbookViewId="0">
      <selection activeCell="F4" sqref="F4"/>
    </sheetView>
  </sheetViews>
  <sheetFormatPr defaultColWidth="9.1796875" defaultRowHeight="14.5" x14ac:dyDescent="0.35"/>
  <cols>
    <col min="1" max="2" width="19.7265625" customWidth="1"/>
    <col min="3" max="3" width="20.1796875" customWidth="1"/>
    <col min="4" max="4" width="19.453125" customWidth="1"/>
    <col min="5" max="5" width="16.453125" customWidth="1"/>
    <col min="6" max="6" width="13.453125" style="14" customWidth="1"/>
    <col min="7" max="7" width="10.54296875" style="14" customWidth="1"/>
    <col min="8" max="8" width="8.26953125" style="1" customWidth="1"/>
    <col min="9" max="9" width="12.1796875" style="1" bestFit="1" customWidth="1"/>
    <col min="10" max="10" width="12.7265625" style="1" bestFit="1" customWidth="1"/>
    <col min="11" max="11" width="9.1796875" style="1"/>
    <col min="12" max="12" width="9.26953125" style="1" bestFit="1" customWidth="1"/>
    <col min="13" max="13" width="10.1796875" style="1" bestFit="1" customWidth="1"/>
    <col min="14" max="14" width="13.26953125" style="1" customWidth="1"/>
    <col min="15" max="17" width="9.1796875" style="1"/>
    <col min="18" max="18" width="24.54296875" style="1" customWidth="1"/>
    <col min="19" max="19" width="9.1796875" style="1"/>
    <col min="20" max="59" width="9.26953125" style="1" bestFit="1" customWidth="1"/>
    <col min="60" max="16384" width="9.1796875" style="1"/>
  </cols>
  <sheetData>
    <row r="1" spans="1:59" s="17" customFormat="1" x14ac:dyDescent="0.35">
      <c r="A1" s="5">
        <v>12000</v>
      </c>
      <c r="B1" s="5">
        <f>A2-A1</f>
        <v>3600</v>
      </c>
      <c r="C1">
        <v>5000</v>
      </c>
      <c r="D1">
        <f>C2-C1</f>
        <v>1500</v>
      </c>
      <c r="E1">
        <v>80000</v>
      </c>
      <c r="F1" s="16">
        <v>1000000</v>
      </c>
      <c r="G1" s="16"/>
      <c r="H1" s="15"/>
      <c r="I1" s="15"/>
      <c r="J1" s="15"/>
      <c r="L1" s="17">
        <v>2946349</v>
      </c>
      <c r="N1" s="18"/>
    </row>
    <row r="2" spans="1:59" s="17" customFormat="1" x14ac:dyDescent="0.35">
      <c r="A2">
        <f>A1*1.3</f>
        <v>15600</v>
      </c>
      <c r="B2">
        <f t="shared" ref="B2:B65" si="0">A3-A2</f>
        <v>4680</v>
      </c>
      <c r="C2">
        <f>C1*1.3</f>
        <v>6500</v>
      </c>
      <c r="D2">
        <f t="shared" ref="D2:D37" si="1">C3-C2</f>
        <v>1950</v>
      </c>
      <c r="E2">
        <f>E1*1.1</f>
        <v>88000</v>
      </c>
      <c r="F2" s="26">
        <f>F1*1.05</f>
        <v>1050000</v>
      </c>
      <c r="G2" s="16">
        <f>F2-F1</f>
        <v>50000</v>
      </c>
      <c r="H2" s="15"/>
      <c r="I2" s="15"/>
      <c r="J2" s="15"/>
    </row>
    <row r="3" spans="1:59" s="17" customFormat="1" x14ac:dyDescent="0.35">
      <c r="A3">
        <f t="shared" ref="A3:A66" si="2">A2*1.3</f>
        <v>20280</v>
      </c>
      <c r="B3">
        <f t="shared" si="0"/>
        <v>6084</v>
      </c>
      <c r="C3">
        <f t="shared" ref="C3:C66" si="3">C2*1.3</f>
        <v>8450</v>
      </c>
      <c r="D3">
        <f t="shared" si="1"/>
        <v>2535</v>
      </c>
      <c r="E3">
        <f t="shared" ref="E3:E66" si="4">E2*1.1</f>
        <v>96800.000000000015</v>
      </c>
      <c r="F3" s="26">
        <f t="shared" ref="F3:F66" si="5">F2*1.05</f>
        <v>1102500</v>
      </c>
      <c r="G3" s="16">
        <f t="shared" ref="G3:G66" si="6">F3-F2</f>
        <v>52500</v>
      </c>
      <c r="H3" s="15"/>
      <c r="I3" s="15"/>
      <c r="J3" s="15"/>
      <c r="N3"/>
    </row>
    <row r="4" spans="1:59" s="17" customFormat="1" x14ac:dyDescent="0.35">
      <c r="A4">
        <f t="shared" si="2"/>
        <v>26364</v>
      </c>
      <c r="B4">
        <f t="shared" si="0"/>
        <v>7909.2000000000044</v>
      </c>
      <c r="C4">
        <f t="shared" si="3"/>
        <v>10985</v>
      </c>
      <c r="D4">
        <f t="shared" si="1"/>
        <v>3295.5</v>
      </c>
      <c r="E4">
        <f t="shared" si="4"/>
        <v>106480.00000000003</v>
      </c>
      <c r="F4" s="26">
        <f t="shared" si="5"/>
        <v>1157625</v>
      </c>
      <c r="G4" s="16">
        <f t="shared" si="6"/>
        <v>55125</v>
      </c>
      <c r="H4" s="15"/>
      <c r="I4" s="15"/>
      <c r="J4" s="15"/>
    </row>
    <row r="5" spans="1:59" s="17" customFormat="1" x14ac:dyDescent="0.35">
      <c r="A5">
        <f t="shared" si="2"/>
        <v>34273.200000000004</v>
      </c>
      <c r="B5">
        <f t="shared" si="0"/>
        <v>10281.960000000006</v>
      </c>
      <c r="C5">
        <f t="shared" si="3"/>
        <v>14280.5</v>
      </c>
      <c r="D5">
        <f t="shared" si="1"/>
        <v>4284.1500000000015</v>
      </c>
      <c r="E5">
        <f t="shared" si="4"/>
        <v>117128.00000000004</v>
      </c>
      <c r="F5" s="26">
        <f t="shared" si="5"/>
        <v>1215506.25</v>
      </c>
      <c r="G5" s="16">
        <f t="shared" si="6"/>
        <v>57881.25</v>
      </c>
      <c r="H5" s="15"/>
      <c r="I5" s="15"/>
      <c r="J5" s="15"/>
      <c r="R5" s="19" t="s">
        <v>38</v>
      </c>
    </row>
    <row r="6" spans="1:59" s="17" customFormat="1" x14ac:dyDescent="0.35">
      <c r="A6">
        <f t="shared" si="2"/>
        <v>44555.160000000011</v>
      </c>
      <c r="B6">
        <f t="shared" si="0"/>
        <v>13366.548000000003</v>
      </c>
      <c r="C6">
        <f t="shared" si="3"/>
        <v>18564.650000000001</v>
      </c>
      <c r="D6">
        <f t="shared" si="1"/>
        <v>5569.3950000000004</v>
      </c>
      <c r="E6">
        <f t="shared" si="4"/>
        <v>128840.80000000006</v>
      </c>
      <c r="F6" s="26">
        <f t="shared" si="5"/>
        <v>1276281.5625</v>
      </c>
      <c r="G6" s="16">
        <f t="shared" si="6"/>
        <v>60775.3125</v>
      </c>
      <c r="H6" s="15"/>
      <c r="I6" s="15"/>
      <c r="J6" s="15"/>
    </row>
    <row r="7" spans="1:59" s="17" customFormat="1" x14ac:dyDescent="0.35">
      <c r="A7">
        <f t="shared" si="2"/>
        <v>57921.708000000013</v>
      </c>
      <c r="B7">
        <f t="shared" si="0"/>
        <v>17376.512400000007</v>
      </c>
      <c r="C7">
        <f t="shared" si="3"/>
        <v>24134.045000000002</v>
      </c>
      <c r="D7">
        <f t="shared" si="1"/>
        <v>7240.2135000000017</v>
      </c>
      <c r="E7">
        <f t="shared" si="4"/>
        <v>141724.88000000009</v>
      </c>
      <c r="F7" s="26">
        <f t="shared" si="5"/>
        <v>1340095.640625</v>
      </c>
      <c r="G7" s="16">
        <f t="shared" si="6"/>
        <v>63814.078125</v>
      </c>
      <c r="H7" s="15"/>
      <c r="I7" s="15"/>
      <c r="J7" s="15"/>
      <c r="AA7" s="17">
        <f>Z7*2</f>
        <v>0</v>
      </c>
    </row>
    <row r="8" spans="1:59" s="17" customFormat="1" x14ac:dyDescent="0.35">
      <c r="A8">
        <f t="shared" si="2"/>
        <v>75298.22040000002</v>
      </c>
      <c r="B8">
        <f t="shared" si="0"/>
        <v>22589.466120000012</v>
      </c>
      <c r="C8">
        <f t="shared" si="3"/>
        <v>31374.258500000004</v>
      </c>
      <c r="D8">
        <f t="shared" si="1"/>
        <v>9412.2775499999989</v>
      </c>
      <c r="E8">
        <f t="shared" si="4"/>
        <v>155897.3680000001</v>
      </c>
      <c r="F8" s="26">
        <f t="shared" si="5"/>
        <v>1407100.42265625</v>
      </c>
      <c r="G8" s="16">
        <f t="shared" si="6"/>
        <v>67004.782031249953</v>
      </c>
      <c r="H8" s="15"/>
      <c r="I8" s="15"/>
      <c r="J8" s="15"/>
      <c r="O8"/>
      <c r="P8"/>
      <c r="Q8"/>
    </row>
    <row r="9" spans="1:59" s="17" customFormat="1" x14ac:dyDescent="0.35">
      <c r="A9">
        <f t="shared" si="2"/>
        <v>97887.686520000032</v>
      </c>
      <c r="B9">
        <f t="shared" si="0"/>
        <v>29366.305956000011</v>
      </c>
      <c r="C9">
        <f t="shared" si="3"/>
        <v>40786.536050000002</v>
      </c>
      <c r="D9">
        <f t="shared" si="1"/>
        <v>12235.960815000006</v>
      </c>
      <c r="E9">
        <f t="shared" si="4"/>
        <v>171487.10480000012</v>
      </c>
      <c r="F9" s="26">
        <f t="shared" si="5"/>
        <v>1477455.4437890626</v>
      </c>
      <c r="G9" s="16">
        <f t="shared" si="6"/>
        <v>70355.021132812602</v>
      </c>
      <c r="H9" s="15"/>
      <c r="I9" s="15"/>
      <c r="J9" s="15"/>
      <c r="O9"/>
      <c r="P9"/>
      <c r="Q9"/>
      <c r="AA9" s="17">
        <f>Z9*2</f>
        <v>0</v>
      </c>
    </row>
    <row r="10" spans="1:59" s="17" customFormat="1" ht="13.5" customHeight="1" x14ac:dyDescent="0.35">
      <c r="A10">
        <f t="shared" si="2"/>
        <v>127253.99247600004</v>
      </c>
      <c r="B10">
        <f t="shared" si="0"/>
        <v>38176.197742800025</v>
      </c>
      <c r="C10">
        <f t="shared" si="3"/>
        <v>53022.496865000008</v>
      </c>
      <c r="D10">
        <f t="shared" si="1"/>
        <v>15906.749059499998</v>
      </c>
      <c r="E10">
        <f t="shared" si="4"/>
        <v>188635.81528000016</v>
      </c>
      <c r="F10" s="26">
        <f t="shared" si="5"/>
        <v>1551328.2159785158</v>
      </c>
      <c r="G10" s="16">
        <f t="shared" si="6"/>
        <v>73872.772189453244</v>
      </c>
      <c r="H10" s="15"/>
      <c r="I10" s="15"/>
      <c r="J10" s="15"/>
      <c r="N10" s="20" t="s">
        <v>22</v>
      </c>
      <c r="O10"/>
      <c r="P10"/>
      <c r="Q10"/>
    </row>
    <row r="11" spans="1:59" s="17" customFormat="1" x14ac:dyDescent="0.35">
      <c r="A11">
        <f t="shared" si="2"/>
        <v>165430.19021880007</v>
      </c>
      <c r="B11">
        <f t="shared" si="0"/>
        <v>49629.057065640023</v>
      </c>
      <c r="C11">
        <f t="shared" si="3"/>
        <v>68929.245924500006</v>
      </c>
      <c r="D11">
        <f t="shared" si="1"/>
        <v>20678.773777350012</v>
      </c>
      <c r="E11">
        <f t="shared" si="4"/>
        <v>207499.39680800019</v>
      </c>
      <c r="F11" s="26">
        <f t="shared" si="5"/>
        <v>1628894.6267774417</v>
      </c>
      <c r="G11" s="16">
        <f t="shared" si="6"/>
        <v>77566.410798925906</v>
      </c>
      <c r="H11" s="15"/>
      <c r="I11" s="15"/>
      <c r="J11" s="15"/>
      <c r="N11" s="21"/>
      <c r="R11" s="22"/>
    </row>
    <row r="12" spans="1:59" s="17" customFormat="1" ht="15.5" x14ac:dyDescent="0.35">
      <c r="A12">
        <f t="shared" si="2"/>
        <v>215059.24728444009</v>
      </c>
      <c r="B12">
        <f t="shared" si="0"/>
        <v>64517.774185332062</v>
      </c>
      <c r="C12">
        <f t="shared" si="3"/>
        <v>89608.019701850018</v>
      </c>
      <c r="D12">
        <f t="shared" si="1"/>
        <v>26882.405910555011</v>
      </c>
      <c r="E12">
        <f t="shared" si="4"/>
        <v>228249.33648880024</v>
      </c>
      <c r="F12" s="26">
        <f t="shared" si="5"/>
        <v>1710339.3581163138</v>
      </c>
      <c r="G12" s="16">
        <f t="shared" si="6"/>
        <v>81444.731338872109</v>
      </c>
      <c r="H12" s="15"/>
      <c r="I12" s="15"/>
      <c r="J12" s="15"/>
      <c r="N12" s="23" t="s">
        <v>23</v>
      </c>
      <c r="AA12" s="17">
        <f>Z12*1.1</f>
        <v>0</v>
      </c>
      <c r="AB12" s="17">
        <f>AA12*1.1</f>
        <v>0</v>
      </c>
      <c r="AC12" s="17">
        <f t="shared" ref="AC12:BG12" si="7">AB12*1.1</f>
        <v>0</v>
      </c>
      <c r="AD12" s="17">
        <f t="shared" si="7"/>
        <v>0</v>
      </c>
      <c r="AE12" s="17">
        <f t="shared" si="7"/>
        <v>0</v>
      </c>
      <c r="AF12" s="17">
        <f t="shared" si="7"/>
        <v>0</v>
      </c>
      <c r="AG12" s="17">
        <f t="shared" si="7"/>
        <v>0</v>
      </c>
      <c r="AH12" s="17">
        <f t="shared" si="7"/>
        <v>0</v>
      </c>
      <c r="AI12" s="17">
        <f t="shared" si="7"/>
        <v>0</v>
      </c>
      <c r="AJ12" s="17">
        <f t="shared" si="7"/>
        <v>0</v>
      </c>
      <c r="AK12" s="17">
        <f t="shared" si="7"/>
        <v>0</v>
      </c>
      <c r="AL12" s="17">
        <f t="shared" si="7"/>
        <v>0</v>
      </c>
      <c r="AM12" s="17">
        <f t="shared" si="7"/>
        <v>0</v>
      </c>
      <c r="AN12" s="17">
        <f t="shared" si="7"/>
        <v>0</v>
      </c>
      <c r="AO12" s="17">
        <f t="shared" si="7"/>
        <v>0</v>
      </c>
      <c r="AP12" s="17">
        <f t="shared" si="7"/>
        <v>0</v>
      </c>
      <c r="AQ12" s="17">
        <f t="shared" si="7"/>
        <v>0</v>
      </c>
      <c r="AR12" s="17">
        <f t="shared" si="7"/>
        <v>0</v>
      </c>
      <c r="AS12" s="17">
        <f t="shared" si="7"/>
        <v>0</v>
      </c>
      <c r="AT12" s="17">
        <f t="shared" si="7"/>
        <v>0</v>
      </c>
      <c r="AU12" s="17">
        <f t="shared" si="7"/>
        <v>0</v>
      </c>
      <c r="AV12" s="17">
        <f t="shared" si="7"/>
        <v>0</v>
      </c>
      <c r="AW12" s="17">
        <f t="shared" si="7"/>
        <v>0</v>
      </c>
      <c r="AX12" s="17">
        <f t="shared" si="7"/>
        <v>0</v>
      </c>
      <c r="AY12" s="17">
        <f t="shared" si="7"/>
        <v>0</v>
      </c>
      <c r="AZ12" s="17">
        <f t="shared" si="7"/>
        <v>0</v>
      </c>
      <c r="BA12" s="17">
        <f t="shared" si="7"/>
        <v>0</v>
      </c>
      <c r="BB12" s="17">
        <f t="shared" si="7"/>
        <v>0</v>
      </c>
      <c r="BC12" s="17">
        <f t="shared" si="7"/>
        <v>0</v>
      </c>
      <c r="BD12" s="17">
        <f t="shared" si="7"/>
        <v>0</v>
      </c>
      <c r="BE12" s="17">
        <f t="shared" si="7"/>
        <v>0</v>
      </c>
      <c r="BF12" s="17">
        <f t="shared" si="7"/>
        <v>0</v>
      </c>
      <c r="BG12" s="17">
        <f t="shared" si="7"/>
        <v>0</v>
      </c>
    </row>
    <row r="13" spans="1:59" s="17" customFormat="1" x14ac:dyDescent="0.35">
      <c r="A13">
        <f t="shared" si="2"/>
        <v>279577.02146977215</v>
      </c>
      <c r="B13">
        <f t="shared" si="0"/>
        <v>83873.106440931675</v>
      </c>
      <c r="C13">
        <f t="shared" si="3"/>
        <v>116490.42561240503</v>
      </c>
      <c r="D13">
        <f t="shared" si="1"/>
        <v>34947.127683721512</v>
      </c>
      <c r="E13">
        <f t="shared" si="4"/>
        <v>251074.27013768029</v>
      </c>
      <c r="F13" s="26">
        <f t="shared" si="5"/>
        <v>1795856.3260221295</v>
      </c>
      <c r="G13" s="16">
        <f t="shared" si="6"/>
        <v>85516.967905815691</v>
      </c>
      <c r="H13" s="15"/>
      <c r="I13" s="15"/>
      <c r="J13" s="15"/>
    </row>
    <row r="14" spans="1:59" s="17" customFormat="1" x14ac:dyDescent="0.35">
      <c r="A14">
        <f t="shared" si="2"/>
        <v>363450.12791070383</v>
      </c>
      <c r="B14">
        <f t="shared" si="0"/>
        <v>109035.03837321117</v>
      </c>
      <c r="C14">
        <f t="shared" si="3"/>
        <v>151437.55329612654</v>
      </c>
      <c r="D14">
        <f t="shared" si="1"/>
        <v>45431.265988837957</v>
      </c>
      <c r="E14">
        <f t="shared" si="4"/>
        <v>276181.69715144834</v>
      </c>
      <c r="F14" s="26">
        <f t="shared" si="5"/>
        <v>1885649.142323236</v>
      </c>
      <c r="G14" s="16">
        <f t="shared" si="6"/>
        <v>89792.816301106475</v>
      </c>
      <c r="H14" s="15"/>
      <c r="I14" s="15"/>
      <c r="J14" s="15"/>
      <c r="L14" s="17">
        <v>10</v>
      </c>
      <c r="M14" s="17">
        <f>L14*1.3</f>
        <v>13</v>
      </c>
    </row>
    <row r="15" spans="1:59" s="17" customFormat="1" x14ac:dyDescent="0.35">
      <c r="A15">
        <f t="shared" si="2"/>
        <v>472485.16628391499</v>
      </c>
      <c r="B15">
        <f t="shared" si="0"/>
        <v>141745.54988517455</v>
      </c>
      <c r="C15">
        <f t="shared" si="3"/>
        <v>196868.8192849645</v>
      </c>
      <c r="D15">
        <f t="shared" si="1"/>
        <v>59060.645785489352</v>
      </c>
      <c r="E15">
        <f t="shared" si="4"/>
        <v>303799.86686659319</v>
      </c>
      <c r="F15" s="26">
        <f t="shared" si="5"/>
        <v>1979931.5994393979</v>
      </c>
      <c r="G15" s="16">
        <f t="shared" si="6"/>
        <v>94282.457116161939</v>
      </c>
      <c r="H15" s="15"/>
      <c r="I15" s="15"/>
      <c r="J15" s="15"/>
      <c r="L15" s="17">
        <f>L14+5</f>
        <v>15</v>
      </c>
      <c r="M15" s="17">
        <f t="shared" ref="M15:M36" si="8">L15*1.3</f>
        <v>19.5</v>
      </c>
      <c r="P15" s="17">
        <v>808</v>
      </c>
      <c r="Q15" s="17" t="s">
        <v>60</v>
      </c>
      <c r="R15" s="29">
        <v>14958026150</v>
      </c>
    </row>
    <row r="16" spans="1:59" s="17" customFormat="1" ht="15" customHeight="1" x14ac:dyDescent="0.35">
      <c r="A16">
        <f t="shared" si="2"/>
        <v>614230.71616908954</v>
      </c>
      <c r="B16">
        <f t="shared" si="0"/>
        <v>184269.21485072689</v>
      </c>
      <c r="C16">
        <f t="shared" si="3"/>
        <v>255929.46507045385</v>
      </c>
      <c r="D16">
        <f t="shared" si="1"/>
        <v>76778.839521136164</v>
      </c>
      <c r="E16">
        <f t="shared" si="4"/>
        <v>334179.85355325253</v>
      </c>
      <c r="F16" s="26">
        <f t="shared" si="5"/>
        <v>2078928.179411368</v>
      </c>
      <c r="G16" s="16">
        <f t="shared" si="6"/>
        <v>98996.579971970059</v>
      </c>
      <c r="H16" s="15"/>
      <c r="I16" s="15"/>
      <c r="J16" s="15"/>
      <c r="L16" s="17">
        <f t="shared" ref="L16:L36" si="9">L15+5</f>
        <v>20</v>
      </c>
      <c r="M16" s="17">
        <f t="shared" si="8"/>
        <v>26</v>
      </c>
      <c r="Q16" s="17" t="s">
        <v>61</v>
      </c>
      <c r="R16" s="29">
        <v>500000508403</v>
      </c>
    </row>
    <row r="17" spans="1:18" s="17" customFormat="1" ht="15" customHeight="1" x14ac:dyDescent="0.35">
      <c r="A17">
        <f t="shared" si="2"/>
        <v>798499.93101981643</v>
      </c>
      <c r="B17">
        <f t="shared" si="0"/>
        <v>239549.97930594499</v>
      </c>
      <c r="C17">
        <f t="shared" si="3"/>
        <v>332708.30459159001</v>
      </c>
      <c r="D17">
        <f t="shared" si="1"/>
        <v>99812.49137747701</v>
      </c>
      <c r="E17">
        <f t="shared" si="4"/>
        <v>367597.8389085778</v>
      </c>
      <c r="F17" s="26">
        <f t="shared" si="5"/>
        <v>2182874.5883819363</v>
      </c>
      <c r="G17" s="16">
        <f t="shared" si="6"/>
        <v>103946.40897056833</v>
      </c>
      <c r="H17" s="15"/>
      <c r="I17" s="15"/>
      <c r="J17" s="15"/>
      <c r="L17" s="17">
        <f t="shared" si="9"/>
        <v>25</v>
      </c>
      <c r="M17" s="17">
        <f t="shared" si="8"/>
        <v>32.5</v>
      </c>
      <c r="P17" s="17">
        <v>908</v>
      </c>
      <c r="Q17" s="17" t="s">
        <v>60</v>
      </c>
      <c r="R17" s="29">
        <v>14958026193</v>
      </c>
    </row>
    <row r="18" spans="1:18" s="17" customFormat="1" ht="15" customHeight="1" x14ac:dyDescent="0.35">
      <c r="A18">
        <f t="shared" si="2"/>
        <v>1038049.9103257614</v>
      </c>
      <c r="B18">
        <f t="shared" si="0"/>
        <v>311414.97309772857</v>
      </c>
      <c r="C18">
        <f t="shared" si="3"/>
        <v>432520.79596906702</v>
      </c>
      <c r="D18">
        <f t="shared" si="1"/>
        <v>129756.23879072012</v>
      </c>
      <c r="E18">
        <f t="shared" si="4"/>
        <v>404357.62279943563</v>
      </c>
      <c r="F18" s="26">
        <f t="shared" si="5"/>
        <v>2292018.3178010331</v>
      </c>
      <c r="G18" s="16">
        <f t="shared" si="6"/>
        <v>109143.72941909684</v>
      </c>
      <c r="H18" s="15"/>
      <c r="I18" s="15"/>
      <c r="J18" s="15"/>
      <c r="L18" s="17">
        <f t="shared" si="9"/>
        <v>30</v>
      </c>
      <c r="M18" s="17">
        <f t="shared" si="8"/>
        <v>39</v>
      </c>
      <c r="Q18" s="17" t="s">
        <v>61</v>
      </c>
      <c r="R18" s="29">
        <v>500000508411</v>
      </c>
    </row>
    <row r="19" spans="1:18" s="17" customFormat="1" ht="15" customHeight="1" x14ac:dyDescent="0.35">
      <c r="A19">
        <f t="shared" si="2"/>
        <v>1349464.88342349</v>
      </c>
      <c r="B19">
        <f t="shared" si="0"/>
        <v>404839.46502704709</v>
      </c>
      <c r="C19">
        <f t="shared" si="3"/>
        <v>562277.03475978714</v>
      </c>
      <c r="D19">
        <f t="shared" si="1"/>
        <v>168683.11042793619</v>
      </c>
      <c r="E19">
        <f t="shared" si="4"/>
        <v>444793.38507937925</v>
      </c>
      <c r="F19" s="26">
        <f t="shared" si="5"/>
        <v>2406619.2336910851</v>
      </c>
      <c r="G19" s="16">
        <f t="shared" si="6"/>
        <v>114600.91589005198</v>
      </c>
      <c r="H19" s="15"/>
      <c r="I19" s="15"/>
      <c r="J19" s="15"/>
      <c r="L19" s="17">
        <f t="shared" si="9"/>
        <v>35</v>
      </c>
      <c r="M19" s="17">
        <f t="shared" si="8"/>
        <v>45.5</v>
      </c>
      <c r="R19" s="16"/>
    </row>
    <row r="20" spans="1:18" s="17" customFormat="1" ht="15" customHeight="1" x14ac:dyDescent="0.35">
      <c r="A20">
        <f t="shared" si="2"/>
        <v>1754304.3484505371</v>
      </c>
      <c r="B20">
        <f t="shared" si="0"/>
        <v>526291.30453516101</v>
      </c>
      <c r="C20">
        <f t="shared" si="3"/>
        <v>730960.14518772333</v>
      </c>
      <c r="D20">
        <f t="shared" si="1"/>
        <v>219288.04355631699</v>
      </c>
      <c r="E20">
        <f t="shared" si="4"/>
        <v>489272.72358731722</v>
      </c>
      <c r="F20" s="26">
        <f t="shared" si="5"/>
        <v>2526950.1953756395</v>
      </c>
      <c r="G20" s="16">
        <f t="shared" si="6"/>
        <v>120330.96168455435</v>
      </c>
      <c r="H20" s="15"/>
      <c r="I20" s="15"/>
      <c r="J20" s="15"/>
      <c r="L20" s="17">
        <f t="shared" si="9"/>
        <v>40</v>
      </c>
      <c r="M20" s="17">
        <f t="shared" si="8"/>
        <v>52</v>
      </c>
      <c r="R20" s="16"/>
    </row>
    <row r="21" spans="1:18" s="17" customFormat="1" ht="15" customHeight="1" x14ac:dyDescent="0.35">
      <c r="A21">
        <f t="shared" si="2"/>
        <v>2280595.6529856981</v>
      </c>
      <c r="B21">
        <f t="shared" si="0"/>
        <v>684178.69589570956</v>
      </c>
      <c r="C21">
        <f t="shared" si="3"/>
        <v>950248.18874404032</v>
      </c>
      <c r="D21">
        <f t="shared" si="1"/>
        <v>285074.45662321209</v>
      </c>
      <c r="E21">
        <f t="shared" si="4"/>
        <v>538199.99594604899</v>
      </c>
      <c r="F21" s="26">
        <f t="shared" si="5"/>
        <v>2653297.7051444217</v>
      </c>
      <c r="G21" s="16">
        <f t="shared" si="6"/>
        <v>126347.50976878218</v>
      </c>
      <c r="H21" s="15"/>
      <c r="I21" s="15"/>
      <c r="J21" s="15"/>
      <c r="L21" s="17">
        <f t="shared" si="9"/>
        <v>45</v>
      </c>
      <c r="M21" s="17">
        <f t="shared" si="8"/>
        <v>58.5</v>
      </c>
      <c r="R21" s="16"/>
    </row>
    <row r="22" spans="1:18" s="17" customFormat="1" ht="15" customHeight="1" x14ac:dyDescent="0.35">
      <c r="A22">
        <f t="shared" si="2"/>
        <v>2964774.3488814076</v>
      </c>
      <c r="B22">
        <f t="shared" si="0"/>
        <v>889432.30466442229</v>
      </c>
      <c r="C22">
        <f t="shared" si="3"/>
        <v>1235322.6453672524</v>
      </c>
      <c r="D22">
        <f t="shared" si="1"/>
        <v>370596.79361017584</v>
      </c>
      <c r="E22">
        <f t="shared" si="4"/>
        <v>592019.99554065394</v>
      </c>
      <c r="F22" s="26">
        <f t="shared" si="5"/>
        <v>2785962.590401643</v>
      </c>
      <c r="G22" s="16">
        <f t="shared" si="6"/>
        <v>132664.88525722129</v>
      </c>
      <c r="H22" s="15"/>
      <c r="I22" s="15"/>
      <c r="J22" s="15"/>
      <c r="L22" s="17">
        <f t="shared" si="9"/>
        <v>50</v>
      </c>
      <c r="M22" s="17">
        <f t="shared" si="8"/>
        <v>65</v>
      </c>
    </row>
    <row r="23" spans="1:18" s="17" customFormat="1" ht="15" customHeight="1" x14ac:dyDescent="0.35">
      <c r="A23">
        <f t="shared" si="2"/>
        <v>3854206.6535458299</v>
      </c>
      <c r="B23">
        <f t="shared" si="0"/>
        <v>1156261.9960637488</v>
      </c>
      <c r="C23">
        <f t="shared" si="3"/>
        <v>1605919.4389774282</v>
      </c>
      <c r="D23">
        <f t="shared" si="1"/>
        <v>481775.83169322857</v>
      </c>
      <c r="E23">
        <f t="shared" si="4"/>
        <v>651221.99509471934</v>
      </c>
      <c r="F23" s="26">
        <f t="shared" si="5"/>
        <v>2925260.7199217253</v>
      </c>
      <c r="G23" s="16">
        <f t="shared" si="6"/>
        <v>139298.12952008238</v>
      </c>
      <c r="H23" s="15"/>
      <c r="I23" s="15"/>
      <c r="J23" s="15"/>
      <c r="L23" s="17">
        <f t="shared" si="9"/>
        <v>55</v>
      </c>
      <c r="M23" s="17">
        <f t="shared" si="8"/>
        <v>71.5</v>
      </c>
    </row>
    <row r="24" spans="1:18" s="17" customFormat="1" ht="15" customHeight="1" x14ac:dyDescent="0.35">
      <c r="A24">
        <f t="shared" si="2"/>
        <v>5010468.6496095788</v>
      </c>
      <c r="B24">
        <f t="shared" si="0"/>
        <v>1503140.5948828738</v>
      </c>
      <c r="C24">
        <f t="shared" si="3"/>
        <v>2087695.2706706568</v>
      </c>
      <c r="D24">
        <f t="shared" si="1"/>
        <v>626308.58120119735</v>
      </c>
      <c r="E24">
        <f t="shared" si="4"/>
        <v>716344.19460419135</v>
      </c>
      <c r="F24" s="26">
        <f t="shared" si="5"/>
        <v>3071523.7559178118</v>
      </c>
      <c r="G24" s="16">
        <f t="shared" si="6"/>
        <v>146263.03599608643</v>
      </c>
      <c r="H24" s="15"/>
      <c r="I24" s="15"/>
      <c r="J24" s="15"/>
      <c r="L24" s="17">
        <f t="shared" si="9"/>
        <v>60</v>
      </c>
      <c r="M24" s="17">
        <f t="shared" si="8"/>
        <v>78</v>
      </c>
    </row>
    <row r="25" spans="1:18" s="24" customFormat="1" ht="15" customHeight="1" x14ac:dyDescent="0.35">
      <c r="A25">
        <f t="shared" si="2"/>
        <v>6513609.2444924526</v>
      </c>
      <c r="B25">
        <f t="shared" si="0"/>
        <v>1954082.7733477354</v>
      </c>
      <c r="C25">
        <f t="shared" si="3"/>
        <v>2714003.8518718542</v>
      </c>
      <c r="D25">
        <f t="shared" si="1"/>
        <v>814201.15556155657</v>
      </c>
      <c r="E25">
        <f t="shared" si="4"/>
        <v>787978.61406461056</v>
      </c>
      <c r="F25" s="26">
        <f t="shared" si="5"/>
        <v>3225099.9437137023</v>
      </c>
      <c r="G25" s="16">
        <f t="shared" si="6"/>
        <v>153576.1877958905</v>
      </c>
      <c r="H25" s="15"/>
      <c r="I25" s="15"/>
      <c r="J25" s="15"/>
      <c r="L25" s="17">
        <f>L24+5</f>
        <v>65</v>
      </c>
      <c r="M25" s="17">
        <f t="shared" si="8"/>
        <v>84.5</v>
      </c>
    </row>
    <row r="26" spans="1:18" s="24" customFormat="1" ht="15" customHeight="1" x14ac:dyDescent="0.35">
      <c r="A26">
        <f t="shared" si="2"/>
        <v>8467692.017840188</v>
      </c>
      <c r="B26">
        <f t="shared" si="0"/>
        <v>2540307.6053520571</v>
      </c>
      <c r="C26">
        <f t="shared" si="3"/>
        <v>3528205.0074334107</v>
      </c>
      <c r="D26">
        <f t="shared" si="1"/>
        <v>1058461.502230023</v>
      </c>
      <c r="E26">
        <f t="shared" si="4"/>
        <v>866776.47547107167</v>
      </c>
      <c r="F26" s="26">
        <f t="shared" si="5"/>
        <v>3386354.9408993875</v>
      </c>
      <c r="G26" s="16">
        <f t="shared" si="6"/>
        <v>161254.99718568521</v>
      </c>
      <c r="H26" s="15"/>
      <c r="I26" s="15"/>
      <c r="J26" s="15"/>
      <c r="L26" s="17">
        <f t="shared" si="9"/>
        <v>70</v>
      </c>
      <c r="M26" s="17">
        <f t="shared" si="8"/>
        <v>91</v>
      </c>
    </row>
    <row r="27" spans="1:18" s="24" customFormat="1" x14ac:dyDescent="0.35">
      <c r="A27">
        <f t="shared" si="2"/>
        <v>11007999.623192245</v>
      </c>
      <c r="B27">
        <f t="shared" si="0"/>
        <v>3302399.8869576734</v>
      </c>
      <c r="C27">
        <f t="shared" si="3"/>
        <v>4586666.5096634338</v>
      </c>
      <c r="D27">
        <f t="shared" si="1"/>
        <v>1375999.9528990304</v>
      </c>
      <c r="E27">
        <f t="shared" si="4"/>
        <v>953454.12301817886</v>
      </c>
      <c r="F27" s="26">
        <f t="shared" si="5"/>
        <v>3555672.6879443568</v>
      </c>
      <c r="G27" s="16">
        <f t="shared" si="6"/>
        <v>169317.74704496935</v>
      </c>
      <c r="H27" s="15"/>
      <c r="I27" s="15"/>
      <c r="J27" s="15"/>
      <c r="L27" s="17">
        <f t="shared" si="9"/>
        <v>75</v>
      </c>
      <c r="M27" s="17">
        <f t="shared" si="8"/>
        <v>97.5</v>
      </c>
    </row>
    <row r="28" spans="1:18" s="24" customFormat="1" x14ac:dyDescent="0.35">
      <c r="A28">
        <f t="shared" si="2"/>
        <v>14310399.510149918</v>
      </c>
      <c r="B28">
        <f t="shared" si="0"/>
        <v>4293119.8530449755</v>
      </c>
      <c r="C28">
        <f t="shared" si="3"/>
        <v>5962666.4625624642</v>
      </c>
      <c r="D28">
        <f t="shared" si="1"/>
        <v>1788799.9387687398</v>
      </c>
      <c r="E28">
        <f t="shared" si="4"/>
        <v>1048799.5353199968</v>
      </c>
      <c r="F28" s="26">
        <f t="shared" si="5"/>
        <v>3733456.3223415748</v>
      </c>
      <c r="G28" s="16">
        <f t="shared" si="6"/>
        <v>177783.634397218</v>
      </c>
      <c r="H28" s="15"/>
      <c r="I28" s="15"/>
      <c r="J28" s="15"/>
      <c r="L28" s="17">
        <f t="shared" si="9"/>
        <v>80</v>
      </c>
      <c r="M28" s="17">
        <f t="shared" si="8"/>
        <v>104</v>
      </c>
    </row>
    <row r="29" spans="1:18" s="24" customFormat="1" x14ac:dyDescent="0.35">
      <c r="A29">
        <f t="shared" si="2"/>
        <v>18603519.363194894</v>
      </c>
      <c r="B29">
        <f t="shared" si="0"/>
        <v>5581055.8089584708</v>
      </c>
      <c r="C29">
        <f t="shared" si="3"/>
        <v>7751466.401331204</v>
      </c>
      <c r="D29">
        <f t="shared" si="1"/>
        <v>2325439.9203993613</v>
      </c>
      <c r="E29">
        <f t="shared" si="4"/>
        <v>1153679.4888519966</v>
      </c>
      <c r="F29" s="26">
        <f t="shared" si="5"/>
        <v>3920129.1384586538</v>
      </c>
      <c r="G29" s="16">
        <f t="shared" si="6"/>
        <v>186672.816117079</v>
      </c>
      <c r="H29" s="15"/>
      <c r="I29" s="15"/>
      <c r="J29" s="15"/>
      <c r="L29" s="17">
        <f>L28+5</f>
        <v>85</v>
      </c>
      <c r="M29" s="17">
        <f t="shared" si="8"/>
        <v>110.5</v>
      </c>
    </row>
    <row r="30" spans="1:18" s="24" customFormat="1" x14ac:dyDescent="0.35">
      <c r="A30">
        <f t="shared" si="2"/>
        <v>24184575.172153365</v>
      </c>
      <c r="B30">
        <f t="shared" si="0"/>
        <v>7255372.5516460091</v>
      </c>
      <c r="C30">
        <f t="shared" si="3"/>
        <v>10076906.321730565</v>
      </c>
      <c r="D30">
        <f t="shared" si="1"/>
        <v>3023071.8965191692</v>
      </c>
      <c r="E30">
        <f t="shared" si="4"/>
        <v>1269047.4377371965</v>
      </c>
      <c r="F30" s="26">
        <f t="shared" si="5"/>
        <v>4116135.5953815868</v>
      </c>
      <c r="G30" s="16">
        <f t="shared" si="6"/>
        <v>196006.45692293299</v>
      </c>
      <c r="H30" s="15"/>
      <c r="I30" s="15"/>
      <c r="J30" s="15"/>
      <c r="L30" s="17">
        <f t="shared" si="9"/>
        <v>90</v>
      </c>
      <c r="M30" s="17">
        <f t="shared" si="8"/>
        <v>117</v>
      </c>
    </row>
    <row r="31" spans="1:18" s="24" customFormat="1" ht="15" customHeight="1" x14ac:dyDescent="0.35">
      <c r="A31">
        <f t="shared" si="2"/>
        <v>31439947.723799374</v>
      </c>
      <c r="B31">
        <f t="shared" si="0"/>
        <v>9431984.3171398155</v>
      </c>
      <c r="C31">
        <f t="shared" si="3"/>
        <v>13099978.218249734</v>
      </c>
      <c r="D31">
        <f t="shared" si="1"/>
        <v>3929993.4654749222</v>
      </c>
      <c r="E31">
        <f t="shared" si="4"/>
        <v>1395952.1815109162</v>
      </c>
      <c r="F31" s="26">
        <f t="shared" si="5"/>
        <v>4321942.3751506666</v>
      </c>
      <c r="G31" s="16">
        <f t="shared" si="6"/>
        <v>205806.77976907976</v>
      </c>
      <c r="H31" s="15"/>
      <c r="I31" s="15"/>
      <c r="J31" s="15"/>
      <c r="L31" s="17">
        <f t="shared" si="9"/>
        <v>95</v>
      </c>
      <c r="M31" s="17">
        <f t="shared" si="8"/>
        <v>123.5</v>
      </c>
    </row>
    <row r="32" spans="1:18" s="24" customFormat="1" ht="15" customHeight="1" x14ac:dyDescent="0.35">
      <c r="A32">
        <f t="shared" si="2"/>
        <v>40871932.040939189</v>
      </c>
      <c r="B32">
        <f t="shared" si="0"/>
        <v>12261579.612281762</v>
      </c>
      <c r="C32">
        <f t="shared" si="3"/>
        <v>17029971.683724657</v>
      </c>
      <c r="D32">
        <f t="shared" si="1"/>
        <v>5108991.5051173978</v>
      </c>
      <c r="E32">
        <f t="shared" si="4"/>
        <v>1535547.399662008</v>
      </c>
      <c r="F32" s="26">
        <f t="shared" si="5"/>
        <v>4538039.4939082004</v>
      </c>
      <c r="G32" s="16">
        <f t="shared" si="6"/>
        <v>216097.11875753384</v>
      </c>
      <c r="H32" s="15"/>
      <c r="I32" s="15"/>
      <c r="J32" s="15"/>
      <c r="L32" s="17">
        <f t="shared" si="9"/>
        <v>100</v>
      </c>
      <c r="M32" s="17">
        <f t="shared" si="8"/>
        <v>130</v>
      </c>
    </row>
    <row r="33" spans="1:13" s="24" customFormat="1" ht="15" customHeight="1" x14ac:dyDescent="0.35">
      <c r="A33">
        <f t="shared" si="2"/>
        <v>53133511.653220952</v>
      </c>
      <c r="B33">
        <f t="shared" si="0"/>
        <v>15940053.495966285</v>
      </c>
      <c r="C33">
        <f t="shared" si="3"/>
        <v>22138963.188842054</v>
      </c>
      <c r="D33">
        <f t="shared" si="1"/>
        <v>6641688.9566526189</v>
      </c>
      <c r="E33">
        <f t="shared" si="4"/>
        <v>1689102.1396282089</v>
      </c>
      <c r="F33" s="26">
        <f t="shared" si="5"/>
        <v>4764941.468603611</v>
      </c>
      <c r="G33" s="16">
        <f t="shared" si="6"/>
        <v>226901.97469541058</v>
      </c>
      <c r="H33" s="15"/>
      <c r="I33" s="15"/>
      <c r="J33" s="15"/>
      <c r="L33" s="17">
        <f>L32+5</f>
        <v>105</v>
      </c>
      <c r="M33" s="17">
        <f t="shared" si="8"/>
        <v>136.5</v>
      </c>
    </row>
    <row r="34" spans="1:13" s="24" customFormat="1" ht="15" customHeight="1" x14ac:dyDescent="0.35">
      <c r="A34">
        <f t="shared" si="2"/>
        <v>69073565.149187237</v>
      </c>
      <c r="B34">
        <f t="shared" si="0"/>
        <v>20722069.544756174</v>
      </c>
      <c r="C34">
        <f t="shared" si="3"/>
        <v>28780652.145494673</v>
      </c>
      <c r="D34">
        <f t="shared" si="1"/>
        <v>8634195.6436484046</v>
      </c>
      <c r="E34">
        <f t="shared" si="4"/>
        <v>1858012.35359103</v>
      </c>
      <c r="F34" s="26">
        <f t="shared" si="5"/>
        <v>5003188.5420337915</v>
      </c>
      <c r="G34" s="16">
        <f t="shared" si="6"/>
        <v>238247.07343018055</v>
      </c>
      <c r="H34" s="15"/>
      <c r="I34" s="15"/>
      <c r="J34" s="15"/>
      <c r="L34" s="17">
        <f t="shared" si="9"/>
        <v>110</v>
      </c>
      <c r="M34" s="17">
        <f t="shared" si="8"/>
        <v>143</v>
      </c>
    </row>
    <row r="35" spans="1:13" s="24" customFormat="1" ht="15" customHeight="1" x14ac:dyDescent="0.35">
      <c r="A35">
        <f t="shared" si="2"/>
        <v>89795634.693943411</v>
      </c>
      <c r="B35">
        <f t="shared" si="0"/>
        <v>26938690.408183023</v>
      </c>
      <c r="C35">
        <f t="shared" si="3"/>
        <v>37414847.789143078</v>
      </c>
      <c r="D35">
        <f t="shared" si="1"/>
        <v>11224454.336742923</v>
      </c>
      <c r="E35">
        <f t="shared" si="4"/>
        <v>2043813.5889501332</v>
      </c>
      <c r="F35" s="26">
        <f t="shared" si="5"/>
        <v>5253347.9691354809</v>
      </c>
      <c r="G35" s="16">
        <f t="shared" si="6"/>
        <v>250159.42710168939</v>
      </c>
      <c r="H35" s="15"/>
      <c r="I35" s="15"/>
      <c r="J35" s="15"/>
      <c r="L35" s="17">
        <f t="shared" si="9"/>
        <v>115</v>
      </c>
      <c r="M35" s="17">
        <f t="shared" si="8"/>
        <v>149.5</v>
      </c>
    </row>
    <row r="36" spans="1:13" s="24" customFormat="1" ht="14.25" customHeight="1" x14ac:dyDescent="0.35">
      <c r="A36">
        <f t="shared" si="2"/>
        <v>116734325.10212643</v>
      </c>
      <c r="B36">
        <f t="shared" si="0"/>
        <v>35020297.530637935</v>
      </c>
      <c r="C36">
        <f t="shared" si="3"/>
        <v>48639302.125886001</v>
      </c>
      <c r="D36">
        <f t="shared" si="1"/>
        <v>14591790.637765802</v>
      </c>
      <c r="E36">
        <f t="shared" si="4"/>
        <v>2248194.9478451465</v>
      </c>
      <c r="F36" s="26">
        <f t="shared" si="5"/>
        <v>5516015.3675922556</v>
      </c>
      <c r="G36" s="16">
        <f t="shared" si="6"/>
        <v>262667.39845677465</v>
      </c>
      <c r="H36" s="15"/>
      <c r="I36" s="15"/>
      <c r="J36" s="15"/>
      <c r="L36" s="17">
        <f t="shared" si="9"/>
        <v>120</v>
      </c>
      <c r="M36" s="17">
        <f t="shared" si="8"/>
        <v>156</v>
      </c>
    </row>
    <row r="37" spans="1:13" s="24" customFormat="1" x14ac:dyDescent="0.35">
      <c r="A37">
        <f t="shared" si="2"/>
        <v>151754622.63276437</v>
      </c>
      <c r="B37">
        <f t="shared" si="0"/>
        <v>45526386.789829314</v>
      </c>
      <c r="C37">
        <f t="shared" si="3"/>
        <v>63231092.763651803</v>
      </c>
      <c r="D37">
        <f t="shared" si="1"/>
        <v>18969327.829095542</v>
      </c>
      <c r="E37">
        <f t="shared" si="4"/>
        <v>2473014.4426296614</v>
      </c>
      <c r="F37" s="26">
        <f t="shared" si="5"/>
        <v>5791816.1359718684</v>
      </c>
      <c r="G37" s="16">
        <f t="shared" si="6"/>
        <v>275800.76837961283</v>
      </c>
      <c r="H37" s="15"/>
      <c r="I37" s="15"/>
      <c r="J37" s="15"/>
    </row>
    <row r="38" spans="1:13" s="24" customFormat="1" x14ac:dyDescent="0.35">
      <c r="A38">
        <f t="shared" si="2"/>
        <v>197281009.42259368</v>
      </c>
      <c r="B38">
        <f>A39-A38</f>
        <v>59184302.826778114</v>
      </c>
      <c r="C38">
        <f t="shared" si="3"/>
        <v>82200420.592747346</v>
      </c>
      <c r="D38"/>
      <c r="E38">
        <f t="shared" si="4"/>
        <v>2720315.8868926279</v>
      </c>
      <c r="F38" s="26">
        <f t="shared" si="5"/>
        <v>6081406.9427704625</v>
      </c>
      <c r="G38" s="16">
        <f t="shared" si="6"/>
        <v>289590.80679859407</v>
      </c>
      <c r="H38" s="15"/>
      <c r="I38" s="15"/>
      <c r="J38" s="15"/>
    </row>
    <row r="39" spans="1:13" s="24" customFormat="1" x14ac:dyDescent="0.35">
      <c r="A39">
        <f t="shared" si="2"/>
        <v>256465312.2493718</v>
      </c>
      <c r="B39">
        <f t="shared" si="0"/>
        <v>76939593.674811572</v>
      </c>
      <c r="C39">
        <f t="shared" si="3"/>
        <v>106860546.77057156</v>
      </c>
      <c r="D39"/>
      <c r="E39">
        <f t="shared" si="4"/>
        <v>2992347.4755818909</v>
      </c>
      <c r="F39" s="26">
        <f t="shared" si="5"/>
        <v>6385477.2899089856</v>
      </c>
      <c r="G39" s="16">
        <f t="shared" si="6"/>
        <v>304070.34713852312</v>
      </c>
      <c r="H39" s="15"/>
      <c r="I39" s="15"/>
      <c r="J39" s="15"/>
      <c r="L39" s="24">
        <v>100000</v>
      </c>
    </row>
    <row r="40" spans="1:13" s="24" customFormat="1" x14ac:dyDescent="0.35">
      <c r="A40">
        <f t="shared" si="2"/>
        <v>333404905.92418337</v>
      </c>
      <c r="B40">
        <f t="shared" si="0"/>
        <v>100021471.777255</v>
      </c>
      <c r="C40">
        <f t="shared" si="3"/>
        <v>138918710.80174303</v>
      </c>
      <c r="D40"/>
      <c r="E40">
        <f t="shared" si="4"/>
        <v>3291582.2231400805</v>
      </c>
      <c r="F40" s="26">
        <f t="shared" si="5"/>
        <v>6704751.1544044353</v>
      </c>
      <c r="G40" s="16">
        <f t="shared" si="6"/>
        <v>319273.8644954497</v>
      </c>
      <c r="H40" s="15"/>
      <c r="I40" s="15"/>
      <c r="J40" s="15"/>
      <c r="L40" s="24">
        <v>10</v>
      </c>
    </row>
    <row r="41" spans="1:13" s="24" customFormat="1" x14ac:dyDescent="0.35">
      <c r="A41">
        <f t="shared" si="2"/>
        <v>433426377.70143837</v>
      </c>
      <c r="B41">
        <f t="shared" si="0"/>
        <v>130027913.31043154</v>
      </c>
      <c r="C41">
        <f t="shared" si="3"/>
        <v>180594324.04226595</v>
      </c>
      <c r="D41"/>
      <c r="E41">
        <f t="shared" si="4"/>
        <v>3620740.445454089</v>
      </c>
      <c r="F41" s="26">
        <f t="shared" si="5"/>
        <v>7039988.7121246578</v>
      </c>
      <c r="G41" s="16">
        <f t="shared" si="6"/>
        <v>335237.55772022251</v>
      </c>
      <c r="H41" s="15"/>
      <c r="I41" s="15"/>
      <c r="J41" s="15"/>
      <c r="L41" s="24">
        <f>L40+5</f>
        <v>15</v>
      </c>
    </row>
    <row r="42" spans="1:13" s="24" customFormat="1" x14ac:dyDescent="0.35">
      <c r="A42">
        <f t="shared" si="2"/>
        <v>563454291.01186991</v>
      </c>
      <c r="B42">
        <f t="shared" si="0"/>
        <v>169036287.30356097</v>
      </c>
      <c r="C42">
        <f t="shared" si="3"/>
        <v>234772621.25494576</v>
      </c>
      <c r="D42"/>
      <c r="E42">
        <f t="shared" si="4"/>
        <v>3982814.4899994982</v>
      </c>
      <c r="F42" s="26">
        <f t="shared" si="5"/>
        <v>7391988.1477308907</v>
      </c>
      <c r="G42" s="16">
        <f t="shared" si="6"/>
        <v>351999.43560623284</v>
      </c>
      <c r="H42" s="15"/>
      <c r="I42" s="15"/>
      <c r="J42" s="15"/>
      <c r="L42" s="24">
        <f t="shared" ref="L42:L58" si="10">L41+5</f>
        <v>20</v>
      </c>
    </row>
    <row r="43" spans="1:13" s="24" customFormat="1" x14ac:dyDescent="0.35">
      <c r="A43">
        <f t="shared" si="2"/>
        <v>732490578.31543088</v>
      </c>
      <c r="B43">
        <f t="shared" si="0"/>
        <v>219747173.49462926</v>
      </c>
      <c r="C43">
        <f t="shared" si="3"/>
        <v>305204407.63142949</v>
      </c>
      <c r="D43"/>
      <c r="E43">
        <f t="shared" si="4"/>
        <v>4381095.938999448</v>
      </c>
      <c r="F43" s="26">
        <f t="shared" si="5"/>
        <v>7761587.5551174358</v>
      </c>
      <c r="G43" s="16">
        <f t="shared" si="6"/>
        <v>369599.40738654509</v>
      </c>
      <c r="H43" s="15"/>
      <c r="I43" s="15"/>
      <c r="J43" s="15"/>
      <c r="L43" s="24">
        <f t="shared" si="10"/>
        <v>25</v>
      </c>
    </row>
    <row r="44" spans="1:13" s="24" customFormat="1" x14ac:dyDescent="0.35">
      <c r="A44">
        <f t="shared" si="2"/>
        <v>952237751.81006014</v>
      </c>
      <c r="B44">
        <f t="shared" si="0"/>
        <v>285671325.54301798</v>
      </c>
      <c r="C44">
        <f t="shared" si="3"/>
        <v>396765729.92085838</v>
      </c>
      <c r="D44"/>
      <c r="E44">
        <f t="shared" si="4"/>
        <v>4819205.5328993928</v>
      </c>
      <c r="F44" s="26">
        <f t="shared" si="5"/>
        <v>8149666.9328733077</v>
      </c>
      <c r="G44" s="16">
        <f t="shared" si="6"/>
        <v>388079.37775587197</v>
      </c>
      <c r="H44" s="15"/>
      <c r="I44" s="15"/>
      <c r="J44" s="15"/>
      <c r="L44" s="24">
        <f t="shared" si="10"/>
        <v>30</v>
      </c>
    </row>
    <row r="45" spans="1:13" s="24" customFormat="1" x14ac:dyDescent="0.35">
      <c r="A45">
        <f t="shared" si="2"/>
        <v>1237909077.3530781</v>
      </c>
      <c r="B45">
        <f t="shared" si="0"/>
        <v>371372723.20592356</v>
      </c>
      <c r="C45">
        <f t="shared" si="3"/>
        <v>515795448.89711589</v>
      </c>
      <c r="D45"/>
      <c r="E45">
        <f t="shared" si="4"/>
        <v>5301126.0861893324</v>
      </c>
      <c r="F45" s="26">
        <f t="shared" si="5"/>
        <v>8557150.2795169726</v>
      </c>
      <c r="G45" s="16">
        <f t="shared" si="6"/>
        <v>407483.34664366487</v>
      </c>
      <c r="H45" s="15"/>
      <c r="I45" s="15"/>
      <c r="J45" s="15"/>
      <c r="L45" s="24">
        <f t="shared" si="10"/>
        <v>35</v>
      </c>
    </row>
    <row r="46" spans="1:13" s="3" customFormat="1" x14ac:dyDescent="0.35">
      <c r="A46">
        <f t="shared" si="2"/>
        <v>1609281800.5590017</v>
      </c>
      <c r="B46">
        <f t="shared" si="0"/>
        <v>482784540.16770053</v>
      </c>
      <c r="C46">
        <f t="shared" si="3"/>
        <v>670534083.56625068</v>
      </c>
      <c r="D46"/>
      <c r="E46">
        <f t="shared" si="4"/>
        <v>5831238.6948082661</v>
      </c>
      <c r="F46" s="26">
        <f t="shared" si="5"/>
        <v>8985007.793492822</v>
      </c>
      <c r="G46" s="16">
        <f t="shared" si="6"/>
        <v>427857.51397584938</v>
      </c>
      <c r="H46" s="15"/>
      <c r="I46" s="15"/>
      <c r="J46" s="15"/>
      <c r="L46" s="24">
        <f t="shared" si="10"/>
        <v>40</v>
      </c>
    </row>
    <row r="47" spans="1:13" s="3" customFormat="1" x14ac:dyDescent="0.35">
      <c r="A47">
        <f t="shared" si="2"/>
        <v>2092066340.7267022</v>
      </c>
      <c r="B47">
        <f t="shared" si="0"/>
        <v>627619902.2180109</v>
      </c>
      <c r="C47">
        <f t="shared" si="3"/>
        <v>871694308.63612592</v>
      </c>
      <c r="D47"/>
      <c r="E47">
        <f t="shared" si="4"/>
        <v>6414362.564289093</v>
      </c>
      <c r="F47" s="26">
        <f t="shared" si="5"/>
        <v>9434258.1831674632</v>
      </c>
      <c r="G47" s="16">
        <f t="shared" si="6"/>
        <v>449250.38967464119</v>
      </c>
      <c r="H47" s="15"/>
      <c r="I47" s="15"/>
      <c r="J47" s="15"/>
      <c r="L47" s="24">
        <f t="shared" si="10"/>
        <v>45</v>
      </c>
    </row>
    <row r="48" spans="1:13" s="3" customFormat="1" x14ac:dyDescent="0.35">
      <c r="A48">
        <f t="shared" si="2"/>
        <v>2719686242.9447131</v>
      </c>
      <c r="B48">
        <f t="shared" si="0"/>
        <v>815905872.88341427</v>
      </c>
      <c r="C48">
        <f t="shared" si="3"/>
        <v>1133202601.2269638</v>
      </c>
      <c r="D48"/>
      <c r="E48">
        <f t="shared" si="4"/>
        <v>7055798.8207180025</v>
      </c>
      <c r="F48" s="26">
        <f t="shared" si="5"/>
        <v>9905971.0923258364</v>
      </c>
      <c r="G48" s="16">
        <f t="shared" si="6"/>
        <v>471712.90915837325</v>
      </c>
      <c r="H48" s="15"/>
      <c r="I48" s="15"/>
      <c r="J48" s="15"/>
      <c r="L48" s="24">
        <f t="shared" si="10"/>
        <v>50</v>
      </c>
    </row>
    <row r="49" spans="1:12" s="3" customFormat="1" x14ac:dyDescent="0.35">
      <c r="A49">
        <f t="shared" si="2"/>
        <v>3535592115.8281274</v>
      </c>
      <c r="B49">
        <f t="shared" si="0"/>
        <v>1060677634.7484384</v>
      </c>
      <c r="C49">
        <f t="shared" si="3"/>
        <v>1473163381.595053</v>
      </c>
      <c r="D49"/>
      <c r="E49">
        <f t="shared" si="4"/>
        <v>7761378.702789803</v>
      </c>
      <c r="F49" s="26">
        <f t="shared" si="5"/>
        <v>10401269.646942129</v>
      </c>
      <c r="G49" s="16">
        <f t="shared" si="6"/>
        <v>495298.55461629294</v>
      </c>
      <c r="H49" s="15"/>
      <c r="I49" s="15"/>
      <c r="J49" s="15"/>
      <c r="L49" s="24">
        <f t="shared" si="10"/>
        <v>55</v>
      </c>
    </row>
    <row r="50" spans="1:12" s="3" customFormat="1" x14ac:dyDescent="0.35">
      <c r="A50">
        <f t="shared" si="2"/>
        <v>4596269750.5765657</v>
      </c>
      <c r="B50">
        <f t="shared" si="0"/>
        <v>1378880925.1729698</v>
      </c>
      <c r="C50">
        <f t="shared" si="3"/>
        <v>1915112396.0735688</v>
      </c>
      <c r="D50"/>
      <c r="E50">
        <f t="shared" si="4"/>
        <v>8537516.5730687845</v>
      </c>
      <c r="F50" s="26">
        <f t="shared" si="5"/>
        <v>10921333.129289236</v>
      </c>
      <c r="G50" s="16">
        <f t="shared" si="6"/>
        <v>520063.48234710656</v>
      </c>
      <c r="H50" s="15"/>
      <c r="I50" s="15"/>
      <c r="J50" s="15"/>
      <c r="L50" s="24">
        <f t="shared" si="10"/>
        <v>60</v>
      </c>
    </row>
    <row r="51" spans="1:12" s="3" customFormat="1" x14ac:dyDescent="0.35">
      <c r="A51">
        <f t="shared" si="2"/>
        <v>5975150675.7495356</v>
      </c>
      <c r="B51">
        <f t="shared" si="0"/>
        <v>1792545202.7248611</v>
      </c>
      <c r="C51">
        <f t="shared" si="3"/>
        <v>2489646114.8956394</v>
      </c>
      <c r="D51"/>
      <c r="E51">
        <f t="shared" si="4"/>
        <v>9391268.2303756643</v>
      </c>
      <c r="F51" s="26">
        <f t="shared" si="5"/>
        <v>11467399.785753699</v>
      </c>
      <c r="G51" s="16">
        <f t="shared" si="6"/>
        <v>546066.6564644631</v>
      </c>
      <c r="H51" s="15"/>
      <c r="I51" s="15"/>
      <c r="J51" s="15"/>
      <c r="L51" s="24">
        <f>L50+5</f>
        <v>65</v>
      </c>
    </row>
    <row r="52" spans="1:12" s="3" customFormat="1" x14ac:dyDescent="0.35">
      <c r="A52">
        <f t="shared" si="2"/>
        <v>7767695878.4743967</v>
      </c>
      <c r="B52">
        <f t="shared" si="0"/>
        <v>2330308763.5423193</v>
      </c>
      <c r="C52">
        <f t="shared" si="3"/>
        <v>3236539949.3643312</v>
      </c>
      <c r="D52"/>
      <c r="E52">
        <f t="shared" si="4"/>
        <v>10330395.053413231</v>
      </c>
      <c r="F52" s="26">
        <f t="shared" si="5"/>
        <v>12040769.775041385</v>
      </c>
      <c r="G52" s="16">
        <f t="shared" si="6"/>
        <v>573369.9892876856</v>
      </c>
      <c r="H52" s="15"/>
      <c r="I52" s="15"/>
      <c r="J52" s="15"/>
      <c r="L52" s="24">
        <f t="shared" si="10"/>
        <v>70</v>
      </c>
    </row>
    <row r="53" spans="1:12" s="3" customFormat="1" x14ac:dyDescent="0.35">
      <c r="A53">
        <f t="shared" si="2"/>
        <v>10098004642.016716</v>
      </c>
      <c r="B53">
        <f t="shared" si="0"/>
        <v>3029401392.6050148</v>
      </c>
      <c r="C53">
        <f t="shared" si="3"/>
        <v>4207501934.1736307</v>
      </c>
      <c r="D53"/>
      <c r="E53">
        <f t="shared" si="4"/>
        <v>11363434.558754554</v>
      </c>
      <c r="F53" s="26">
        <f t="shared" si="5"/>
        <v>12642808.263793454</v>
      </c>
      <c r="G53" s="16">
        <f t="shared" si="6"/>
        <v>602038.48875206895</v>
      </c>
      <c r="H53" s="15"/>
      <c r="I53" s="15"/>
      <c r="J53" s="15"/>
      <c r="L53" s="24">
        <f t="shared" si="10"/>
        <v>75</v>
      </c>
    </row>
    <row r="54" spans="1:12" s="3" customFormat="1" x14ac:dyDescent="0.35">
      <c r="A54">
        <f t="shared" si="2"/>
        <v>13127406034.621731</v>
      </c>
      <c r="B54">
        <f t="shared" si="0"/>
        <v>3938221810.3865204</v>
      </c>
      <c r="C54">
        <f t="shared" si="3"/>
        <v>5469752514.4257202</v>
      </c>
      <c r="D54"/>
      <c r="E54">
        <f t="shared" si="4"/>
        <v>12499778.01463001</v>
      </c>
      <c r="F54" s="26">
        <f t="shared" si="5"/>
        <v>13274948.676983127</v>
      </c>
      <c r="G54" s="16">
        <f t="shared" si="6"/>
        <v>632140.4131896738</v>
      </c>
      <c r="H54" s="15"/>
      <c r="I54" s="15"/>
      <c r="J54" s="15"/>
      <c r="L54" s="24">
        <f t="shared" si="10"/>
        <v>80</v>
      </c>
    </row>
    <row r="55" spans="1:12" s="3" customFormat="1" x14ac:dyDescent="0.35">
      <c r="A55">
        <f t="shared" si="2"/>
        <v>17065627845.008251</v>
      </c>
      <c r="B55">
        <f t="shared" si="0"/>
        <v>5119688353.5024757</v>
      </c>
      <c r="C55">
        <f t="shared" si="3"/>
        <v>7110678268.7534361</v>
      </c>
      <c r="D55"/>
      <c r="E55">
        <f t="shared" si="4"/>
        <v>13749755.816093013</v>
      </c>
      <c r="F55" s="26">
        <f t="shared" si="5"/>
        <v>13938696.110832285</v>
      </c>
      <c r="G55" s="16">
        <f t="shared" si="6"/>
        <v>663747.43384915777</v>
      </c>
      <c r="H55" s="15"/>
      <c r="I55" s="15"/>
      <c r="J55" s="15"/>
      <c r="L55" s="24">
        <f t="shared" si="10"/>
        <v>85</v>
      </c>
    </row>
    <row r="56" spans="1:12" s="3" customFormat="1" x14ac:dyDescent="0.35">
      <c r="A56">
        <f t="shared" si="2"/>
        <v>22185316198.510727</v>
      </c>
      <c r="B56">
        <f t="shared" si="0"/>
        <v>6655594859.5532188</v>
      </c>
      <c r="C56">
        <f t="shared" si="3"/>
        <v>9243881749.379467</v>
      </c>
      <c r="D56"/>
      <c r="E56">
        <f t="shared" si="4"/>
        <v>15124731.397702316</v>
      </c>
      <c r="F56" s="26">
        <f t="shared" si="5"/>
        <v>14635630.916373899</v>
      </c>
      <c r="G56" s="16">
        <f t="shared" si="6"/>
        <v>696934.80554161407</v>
      </c>
      <c r="H56" s="15"/>
      <c r="I56" s="15"/>
      <c r="J56" s="15"/>
      <c r="L56" s="24">
        <f t="shared" si="10"/>
        <v>90</v>
      </c>
    </row>
    <row r="57" spans="1:12" s="3" customFormat="1" ht="17.25" customHeight="1" x14ac:dyDescent="0.35">
      <c r="A57">
        <f t="shared" si="2"/>
        <v>28840911058.063946</v>
      </c>
      <c r="B57">
        <f t="shared" si="0"/>
        <v>8652273317.4191856</v>
      </c>
      <c r="C57">
        <f t="shared" si="3"/>
        <v>12017046274.193308</v>
      </c>
      <c r="D57"/>
      <c r="E57">
        <f t="shared" si="4"/>
        <v>16637204.537472548</v>
      </c>
      <c r="F57" s="26">
        <f t="shared" si="5"/>
        <v>15367412.462192595</v>
      </c>
      <c r="G57" s="16">
        <f t="shared" si="6"/>
        <v>731781.5458186958</v>
      </c>
      <c r="H57" s="15"/>
      <c r="I57" s="15"/>
      <c r="J57" s="15"/>
      <c r="L57" s="24">
        <f>L56+5</f>
        <v>95</v>
      </c>
    </row>
    <row r="58" spans="1:12" s="3" customFormat="1" x14ac:dyDescent="0.35">
      <c r="A58">
        <f t="shared" si="2"/>
        <v>37493184375.483131</v>
      </c>
      <c r="B58">
        <f t="shared" si="0"/>
        <v>11247955312.644943</v>
      </c>
      <c r="C58">
        <f t="shared" si="3"/>
        <v>15622160156.451302</v>
      </c>
      <c r="D58"/>
      <c r="E58">
        <f t="shared" si="4"/>
        <v>18300924.991219804</v>
      </c>
      <c r="F58" s="26">
        <f t="shared" si="5"/>
        <v>16135783.085302226</v>
      </c>
      <c r="G58" s="16">
        <f t="shared" si="6"/>
        <v>768370.62310963124</v>
      </c>
      <c r="H58" s="15"/>
      <c r="I58" s="15"/>
      <c r="J58" s="15"/>
      <c r="L58" s="24">
        <f t="shared" si="10"/>
        <v>100</v>
      </c>
    </row>
    <row r="59" spans="1:12" s="3" customFormat="1" x14ac:dyDescent="0.35">
      <c r="A59">
        <f t="shared" si="2"/>
        <v>48741139688.128075</v>
      </c>
      <c r="B59">
        <f t="shared" si="0"/>
        <v>14622341906.438423</v>
      </c>
      <c r="C59">
        <f t="shared" si="3"/>
        <v>20308808203.386692</v>
      </c>
      <c r="D59"/>
      <c r="E59">
        <f t="shared" si="4"/>
        <v>20131017.490341786</v>
      </c>
      <c r="F59" s="26">
        <f t="shared" si="5"/>
        <v>16942572.239567339</v>
      </c>
      <c r="G59" s="16">
        <f t="shared" si="6"/>
        <v>806789.15426511317</v>
      </c>
      <c r="H59" s="15"/>
      <c r="I59" s="15"/>
      <c r="J59" s="15"/>
    </row>
    <row r="60" spans="1:12" s="3" customFormat="1" x14ac:dyDescent="0.35">
      <c r="A60">
        <f t="shared" si="2"/>
        <v>63363481594.566498</v>
      </c>
      <c r="B60">
        <f t="shared" si="0"/>
        <v>19009044478.369949</v>
      </c>
      <c r="C60">
        <f t="shared" si="3"/>
        <v>26401450664.402702</v>
      </c>
      <c r="D60"/>
      <c r="E60">
        <f t="shared" si="4"/>
        <v>22144119.239375968</v>
      </c>
      <c r="F60" s="26">
        <f t="shared" si="5"/>
        <v>17789700.851545706</v>
      </c>
      <c r="G60" s="16">
        <f t="shared" si="6"/>
        <v>847128.61197836697</v>
      </c>
      <c r="H60" s="15"/>
      <c r="I60" s="15"/>
      <c r="J60" s="15"/>
    </row>
    <row r="61" spans="1:12" s="3" customFormat="1" x14ac:dyDescent="0.35">
      <c r="A61">
        <f t="shared" si="2"/>
        <v>82372526072.936447</v>
      </c>
      <c r="B61">
        <f t="shared" si="0"/>
        <v>24711757821.880936</v>
      </c>
      <c r="C61">
        <f t="shared" si="3"/>
        <v>34321885863.723515</v>
      </c>
      <c r="D61"/>
      <c r="E61">
        <f t="shared" si="4"/>
        <v>24358531.163313568</v>
      </c>
      <c r="F61" s="26">
        <f t="shared" si="5"/>
        <v>18679185.894122992</v>
      </c>
      <c r="G61" s="16">
        <f t="shared" si="6"/>
        <v>889485.04257728532</v>
      </c>
      <c r="H61" s="15"/>
      <c r="I61" s="15"/>
      <c r="J61" s="15"/>
    </row>
    <row r="62" spans="1:12" s="3" customFormat="1" x14ac:dyDescent="0.35">
      <c r="A62">
        <f t="shared" si="2"/>
        <v>107084283894.81738</v>
      </c>
      <c r="B62">
        <f t="shared" si="0"/>
        <v>32125285168.445221</v>
      </c>
      <c r="C62">
        <f t="shared" si="3"/>
        <v>44618451622.840569</v>
      </c>
      <c r="D62"/>
      <c r="E62">
        <f t="shared" si="4"/>
        <v>26794384.279644925</v>
      </c>
      <c r="F62" s="26">
        <f t="shared" si="5"/>
        <v>19613145.188829143</v>
      </c>
      <c r="G62" s="16">
        <f t="shared" si="6"/>
        <v>933959.29470615089</v>
      </c>
      <c r="H62" s="15"/>
      <c r="I62" s="15"/>
      <c r="J62" s="15"/>
    </row>
    <row r="63" spans="1:12" s="3" customFormat="1" x14ac:dyDescent="0.35">
      <c r="A63">
        <f t="shared" si="2"/>
        <v>139209569063.2626</v>
      </c>
      <c r="B63">
        <f t="shared" si="0"/>
        <v>41762870718.97879</v>
      </c>
      <c r="C63">
        <f t="shared" si="3"/>
        <v>58003987109.692741</v>
      </c>
      <c r="D63"/>
      <c r="E63">
        <f t="shared" si="4"/>
        <v>29473822.707609419</v>
      </c>
      <c r="F63" s="26">
        <f t="shared" si="5"/>
        <v>20593802.4482706</v>
      </c>
      <c r="G63" s="16">
        <f t="shared" si="6"/>
        <v>980657.25944145769</v>
      </c>
      <c r="H63" s="15"/>
      <c r="I63" s="15"/>
      <c r="J63" s="15"/>
    </row>
    <row r="64" spans="1:12" s="3" customFormat="1" x14ac:dyDescent="0.35">
      <c r="A64">
        <f t="shared" si="2"/>
        <v>180972439782.24139</v>
      </c>
      <c r="B64">
        <f t="shared" si="0"/>
        <v>54291731934.672424</v>
      </c>
      <c r="C64">
        <f t="shared" si="3"/>
        <v>75405183242.600571</v>
      </c>
      <c r="D64"/>
      <c r="E64">
        <f t="shared" si="4"/>
        <v>32421204.978370365</v>
      </c>
      <c r="F64" s="26">
        <f t="shared" si="5"/>
        <v>21623492.570684131</v>
      </c>
      <c r="G64" s="16">
        <f t="shared" si="6"/>
        <v>1029690.1224135309</v>
      </c>
      <c r="H64" s="15"/>
      <c r="I64" s="15"/>
      <c r="J64" s="15"/>
    </row>
    <row r="65" spans="1:10" s="3" customFormat="1" x14ac:dyDescent="0.35">
      <c r="A65">
        <f t="shared" si="2"/>
        <v>235264171716.91382</v>
      </c>
      <c r="B65">
        <f t="shared" si="0"/>
        <v>70579251515.074158</v>
      </c>
      <c r="C65">
        <f t="shared" si="3"/>
        <v>98026738215.380753</v>
      </c>
      <c r="D65"/>
      <c r="E65">
        <f t="shared" si="4"/>
        <v>35663325.476207405</v>
      </c>
      <c r="F65" s="26">
        <f t="shared" si="5"/>
        <v>22704667.19921834</v>
      </c>
      <c r="G65" s="16">
        <f t="shared" si="6"/>
        <v>1081174.628534209</v>
      </c>
      <c r="H65" s="15"/>
      <c r="I65" s="15"/>
      <c r="J65" s="15"/>
    </row>
    <row r="66" spans="1:10" s="3" customFormat="1" x14ac:dyDescent="0.35">
      <c r="A66">
        <f t="shared" si="2"/>
        <v>305843423231.98798</v>
      </c>
      <c r="B66">
        <f t="shared" ref="B66:B129" si="11">A67-A66</f>
        <v>91753026969.596436</v>
      </c>
      <c r="C66">
        <f t="shared" si="3"/>
        <v>127434759679.99498</v>
      </c>
      <c r="D66"/>
      <c r="E66">
        <f t="shared" si="4"/>
        <v>39229658.023828149</v>
      </c>
      <c r="F66" s="26">
        <f t="shared" si="5"/>
        <v>23839900.559179258</v>
      </c>
      <c r="G66" s="16">
        <f t="shared" si="6"/>
        <v>1135233.3599609174</v>
      </c>
      <c r="H66" s="15"/>
      <c r="I66" s="15"/>
      <c r="J66" s="15"/>
    </row>
    <row r="67" spans="1:10" s="25" customFormat="1" x14ac:dyDescent="0.35">
      <c r="A67">
        <f t="shared" ref="A67:A130" si="12">A66*1.3</f>
        <v>397596450201.58441</v>
      </c>
      <c r="B67">
        <f t="shared" si="11"/>
        <v>119278935060.47534</v>
      </c>
      <c r="C67">
        <f t="shared" ref="C67:C130" si="13">C66*1.3</f>
        <v>165665187583.99347</v>
      </c>
      <c r="D67"/>
      <c r="E67">
        <f t="shared" ref="E67:E130" si="14">E66*1.1</f>
        <v>43152623.826210968</v>
      </c>
      <c r="F67" s="26">
        <f t="shared" ref="F67:F130" si="15">F66*1.05</f>
        <v>25031895.587138221</v>
      </c>
      <c r="G67" s="16">
        <f t="shared" ref="G67:G130" si="16">F67-F66</f>
        <v>1191995.0279589631</v>
      </c>
      <c r="H67" s="15"/>
      <c r="I67" s="15"/>
      <c r="J67" s="15"/>
    </row>
    <row r="68" spans="1:10" s="25" customFormat="1" x14ac:dyDescent="0.35">
      <c r="A68">
        <f t="shared" si="12"/>
        <v>516875385262.05975</v>
      </c>
      <c r="B68">
        <f t="shared" si="11"/>
        <v>155062615578.61798</v>
      </c>
      <c r="C68">
        <f t="shared" si="13"/>
        <v>215364743859.19153</v>
      </c>
      <c r="D68"/>
      <c r="E68">
        <f t="shared" si="14"/>
        <v>47467886.20883207</v>
      </c>
      <c r="F68" s="26">
        <f t="shared" si="15"/>
        <v>26283490.366495132</v>
      </c>
      <c r="G68" s="16">
        <f t="shared" si="16"/>
        <v>1251594.7793569118</v>
      </c>
      <c r="H68" s="15"/>
      <c r="I68" s="15"/>
      <c r="J68" s="15"/>
    </row>
    <row r="69" spans="1:10" s="25" customFormat="1" x14ac:dyDescent="0.35">
      <c r="A69">
        <f t="shared" si="12"/>
        <v>671938000840.67773</v>
      </c>
      <c r="B69">
        <f t="shared" si="11"/>
        <v>201581400252.20337</v>
      </c>
      <c r="C69">
        <f t="shared" si="13"/>
        <v>279974167016.94897</v>
      </c>
      <c r="D69"/>
      <c r="E69">
        <f t="shared" si="14"/>
        <v>52214674.829715282</v>
      </c>
      <c r="F69" s="26">
        <f t="shared" si="15"/>
        <v>27597664.884819891</v>
      </c>
      <c r="G69" s="16">
        <f t="shared" si="16"/>
        <v>1314174.5183247589</v>
      </c>
      <c r="H69" s="15"/>
      <c r="I69" s="15"/>
      <c r="J69" s="15"/>
    </row>
    <row r="70" spans="1:10" s="25" customFormat="1" x14ac:dyDescent="0.35">
      <c r="A70">
        <f t="shared" si="12"/>
        <v>873519401092.8811</v>
      </c>
      <c r="B70">
        <f t="shared" si="11"/>
        <v>262055820327.86426</v>
      </c>
      <c r="C70">
        <f t="shared" si="13"/>
        <v>363966417122.03369</v>
      </c>
      <c r="D70"/>
      <c r="E70">
        <f t="shared" si="14"/>
        <v>57436142.312686816</v>
      </c>
      <c r="F70" s="26">
        <f t="shared" si="15"/>
        <v>28977548.129060887</v>
      </c>
      <c r="G70" s="16">
        <f t="shared" si="16"/>
        <v>1379883.2442409955</v>
      </c>
      <c r="H70" s="15"/>
      <c r="I70" s="15"/>
      <c r="J70" s="15"/>
    </row>
    <row r="71" spans="1:10" s="25" customFormat="1" x14ac:dyDescent="0.35">
      <c r="A71">
        <f t="shared" si="12"/>
        <v>1135575221420.7454</v>
      </c>
      <c r="B71">
        <f t="shared" si="11"/>
        <v>340672566426.22363</v>
      </c>
      <c r="C71">
        <f t="shared" si="13"/>
        <v>473156342258.6438</v>
      </c>
      <c r="D71"/>
      <c r="E71">
        <f t="shared" si="14"/>
        <v>63179756.543955505</v>
      </c>
      <c r="F71" s="26">
        <f t="shared" si="15"/>
        <v>30426425.535513934</v>
      </c>
      <c r="G71" s="16">
        <f t="shared" si="16"/>
        <v>1448877.4064530469</v>
      </c>
      <c r="H71" s="15"/>
      <c r="I71" s="15"/>
      <c r="J71" s="15"/>
    </row>
    <row r="72" spans="1:10" s="25" customFormat="1" x14ac:dyDescent="0.35">
      <c r="A72">
        <f t="shared" si="12"/>
        <v>1476247787846.969</v>
      </c>
      <c r="B72">
        <f t="shared" si="11"/>
        <v>442874336354.09082</v>
      </c>
      <c r="C72">
        <f t="shared" si="13"/>
        <v>615103244936.23694</v>
      </c>
      <c r="D72"/>
      <c r="E72">
        <f t="shared" si="14"/>
        <v>69497732.198351055</v>
      </c>
      <c r="F72" s="26">
        <f t="shared" si="15"/>
        <v>31947746.812289633</v>
      </c>
      <c r="G72" s="16">
        <f t="shared" si="16"/>
        <v>1521321.2767756991</v>
      </c>
      <c r="H72" s="15"/>
      <c r="I72" s="15"/>
      <c r="J72" s="15"/>
    </row>
    <row r="73" spans="1:10" s="25" customFormat="1" x14ac:dyDescent="0.35">
      <c r="A73">
        <f t="shared" si="12"/>
        <v>1919122124201.0598</v>
      </c>
      <c r="B73">
        <f t="shared" si="11"/>
        <v>575736637260.31812</v>
      </c>
      <c r="C73">
        <f t="shared" si="13"/>
        <v>799634218417.10803</v>
      </c>
      <c r="D73"/>
      <c r="E73">
        <f t="shared" si="14"/>
        <v>76447505.418186173</v>
      </c>
      <c r="F73" s="26">
        <f t="shared" si="15"/>
        <v>33545134.152904116</v>
      </c>
      <c r="G73" s="16">
        <f t="shared" si="16"/>
        <v>1597387.3406144828</v>
      </c>
      <c r="H73" s="15"/>
      <c r="I73" s="15"/>
      <c r="J73" s="15"/>
    </row>
    <row r="74" spans="1:10" s="25" customFormat="1" x14ac:dyDescent="0.35">
      <c r="A74">
        <f t="shared" si="12"/>
        <v>2494858761461.3779</v>
      </c>
      <c r="B74">
        <f t="shared" si="11"/>
        <v>748457628438.41357</v>
      </c>
      <c r="C74">
        <f t="shared" si="13"/>
        <v>1039524483942.2405</v>
      </c>
      <c r="D74"/>
      <c r="E74">
        <f t="shared" si="14"/>
        <v>84092255.960004792</v>
      </c>
      <c r="F74" s="26">
        <f t="shared" si="15"/>
        <v>35222390.860549323</v>
      </c>
      <c r="G74" s="16">
        <f t="shared" si="16"/>
        <v>1677256.7076452076</v>
      </c>
      <c r="H74" s="15"/>
      <c r="I74" s="15"/>
      <c r="J74" s="15"/>
    </row>
    <row r="75" spans="1:10" s="25" customFormat="1" x14ac:dyDescent="0.35">
      <c r="A75">
        <f t="shared" si="12"/>
        <v>3243316389899.7915</v>
      </c>
      <c r="B75">
        <f t="shared" si="11"/>
        <v>972994916969.9375</v>
      </c>
      <c r="C75">
        <f t="shared" si="13"/>
        <v>1351381829124.9126</v>
      </c>
      <c r="D75"/>
      <c r="E75">
        <f t="shared" si="14"/>
        <v>92501481.556005284</v>
      </c>
      <c r="F75" s="26">
        <f t="shared" si="15"/>
        <v>36983510.403576791</v>
      </c>
      <c r="G75" s="16">
        <f t="shared" si="16"/>
        <v>1761119.543027468</v>
      </c>
      <c r="H75" s="15"/>
      <c r="I75" s="15"/>
      <c r="J75" s="15"/>
    </row>
    <row r="76" spans="1:10" s="25" customFormat="1" x14ac:dyDescent="0.35">
      <c r="A76">
        <f t="shared" si="12"/>
        <v>4216311306869.729</v>
      </c>
      <c r="B76">
        <f t="shared" si="11"/>
        <v>1264893392060.9185</v>
      </c>
      <c r="C76">
        <f t="shared" si="13"/>
        <v>1756796377862.3865</v>
      </c>
      <c r="D76"/>
      <c r="E76">
        <f t="shared" si="14"/>
        <v>101751629.71160582</v>
      </c>
      <c r="F76" s="26">
        <f t="shared" si="15"/>
        <v>38832685.923755631</v>
      </c>
      <c r="G76" s="16">
        <f t="shared" si="16"/>
        <v>1849175.5201788396</v>
      </c>
      <c r="H76" s="15"/>
      <c r="I76" s="15"/>
      <c r="J76" s="15"/>
    </row>
    <row r="77" spans="1:10" s="25" customFormat="1" x14ac:dyDescent="0.35">
      <c r="A77">
        <f t="shared" si="12"/>
        <v>5481204698930.6475</v>
      </c>
      <c r="B77">
        <f t="shared" si="11"/>
        <v>1644361409679.1943</v>
      </c>
      <c r="C77">
        <f t="shared" si="13"/>
        <v>2283835291221.1025</v>
      </c>
      <c r="D77"/>
      <c r="E77">
        <f t="shared" si="14"/>
        <v>111926792.68276641</v>
      </c>
      <c r="F77" s="26">
        <f t="shared" si="15"/>
        <v>40774320.219943412</v>
      </c>
      <c r="G77" s="16">
        <f t="shared" si="16"/>
        <v>1941634.2961877808</v>
      </c>
      <c r="H77" s="15"/>
      <c r="I77" s="15"/>
      <c r="J77" s="15"/>
    </row>
    <row r="78" spans="1:10" s="25" customFormat="1" x14ac:dyDescent="0.35">
      <c r="A78">
        <f t="shared" si="12"/>
        <v>7125566108609.8418</v>
      </c>
      <c r="B78">
        <f t="shared" si="11"/>
        <v>2137669832582.9531</v>
      </c>
      <c r="C78">
        <f t="shared" si="13"/>
        <v>2968985878587.4336</v>
      </c>
      <c r="D78"/>
      <c r="E78">
        <f t="shared" si="14"/>
        <v>123119471.95104305</v>
      </c>
      <c r="F78" s="26">
        <f t="shared" si="15"/>
        <v>42813036.23094058</v>
      </c>
      <c r="G78" s="16">
        <f t="shared" si="16"/>
        <v>2038716.0109971687</v>
      </c>
      <c r="H78" s="15"/>
      <c r="I78" s="15"/>
      <c r="J78" s="15"/>
    </row>
    <row r="79" spans="1:10" s="25" customFormat="1" x14ac:dyDescent="0.35">
      <c r="A79">
        <f t="shared" si="12"/>
        <v>9263235941192.7949</v>
      </c>
      <c r="B79">
        <f t="shared" si="11"/>
        <v>2778970782357.8398</v>
      </c>
      <c r="C79">
        <f t="shared" si="13"/>
        <v>3859681642163.6636</v>
      </c>
      <c r="D79"/>
      <c r="E79">
        <f t="shared" si="14"/>
        <v>135431419.14614737</v>
      </c>
      <c r="F79" s="26">
        <f t="shared" si="15"/>
        <v>44953688.042487614</v>
      </c>
      <c r="G79" s="16">
        <f t="shared" si="16"/>
        <v>2140651.8115470335</v>
      </c>
      <c r="H79" s="15"/>
      <c r="I79" s="15"/>
      <c r="J79" s="15"/>
    </row>
    <row r="80" spans="1:10" s="25" customFormat="1" x14ac:dyDescent="0.35">
      <c r="A80">
        <f t="shared" si="12"/>
        <v>12042206723550.635</v>
      </c>
      <c r="B80">
        <f t="shared" si="11"/>
        <v>3612662017065.1914</v>
      </c>
      <c r="C80">
        <f t="shared" si="13"/>
        <v>5017586134812.7627</v>
      </c>
      <c r="D80"/>
      <c r="E80">
        <f t="shared" si="14"/>
        <v>148974561.06076211</v>
      </c>
      <c r="F80" s="26">
        <f t="shared" si="15"/>
        <v>47201372.444611996</v>
      </c>
      <c r="G80" s="16">
        <f t="shared" si="16"/>
        <v>2247684.4021243826</v>
      </c>
      <c r="H80" s="15"/>
      <c r="I80" s="15"/>
      <c r="J80" s="15"/>
    </row>
    <row r="81" spans="1:10" s="25" customFormat="1" x14ac:dyDescent="0.35">
      <c r="A81">
        <f t="shared" si="12"/>
        <v>15654868740615.826</v>
      </c>
      <c r="B81">
        <f t="shared" si="11"/>
        <v>4696460622184.748</v>
      </c>
      <c r="C81">
        <f t="shared" si="13"/>
        <v>6522861975256.5918</v>
      </c>
      <c r="D81"/>
      <c r="E81">
        <f t="shared" si="14"/>
        <v>163872017.16683832</v>
      </c>
      <c r="F81" s="26">
        <f t="shared" si="15"/>
        <v>49561441.066842601</v>
      </c>
      <c r="G81" s="16">
        <f t="shared" si="16"/>
        <v>2360068.6222306043</v>
      </c>
      <c r="H81" s="15"/>
      <c r="I81" s="15"/>
      <c r="J81" s="15"/>
    </row>
    <row r="82" spans="1:10" s="25" customFormat="1" x14ac:dyDescent="0.35">
      <c r="A82">
        <f t="shared" si="12"/>
        <v>20351329362800.574</v>
      </c>
      <c r="B82">
        <f t="shared" si="11"/>
        <v>6105398808840.1719</v>
      </c>
      <c r="C82">
        <f t="shared" si="13"/>
        <v>8479720567833.5693</v>
      </c>
      <c r="D82"/>
      <c r="E82">
        <f t="shared" si="14"/>
        <v>180259218.88352215</v>
      </c>
      <c r="F82" s="26">
        <f t="shared" si="15"/>
        <v>52039513.120184734</v>
      </c>
      <c r="G82" s="16">
        <f t="shared" si="16"/>
        <v>2478072.0533421338</v>
      </c>
      <c r="H82" s="15"/>
      <c r="I82" s="15"/>
      <c r="J82" s="15"/>
    </row>
    <row r="83" spans="1:10" s="25" customFormat="1" x14ac:dyDescent="0.35">
      <c r="A83">
        <f t="shared" si="12"/>
        <v>26456728171640.746</v>
      </c>
      <c r="B83">
        <f t="shared" si="11"/>
        <v>7937018451492.2266</v>
      </c>
      <c r="C83">
        <f t="shared" si="13"/>
        <v>11023636738183.641</v>
      </c>
      <c r="D83"/>
      <c r="E83">
        <f t="shared" si="14"/>
        <v>198285140.7718744</v>
      </c>
      <c r="F83" s="26">
        <f t="shared" si="15"/>
        <v>54641488.776193976</v>
      </c>
      <c r="G83" s="16">
        <f t="shared" si="16"/>
        <v>2601975.6560092419</v>
      </c>
      <c r="H83" s="15"/>
      <c r="I83" s="15"/>
      <c r="J83" s="15"/>
    </row>
    <row r="84" spans="1:10" s="25" customFormat="1" x14ac:dyDescent="0.35">
      <c r="A84">
        <f t="shared" si="12"/>
        <v>34393746623132.973</v>
      </c>
      <c r="B84">
        <f t="shared" si="11"/>
        <v>10318123986939.895</v>
      </c>
      <c r="C84">
        <f t="shared" si="13"/>
        <v>14330727759638.732</v>
      </c>
      <c r="D84"/>
      <c r="E84">
        <f t="shared" si="14"/>
        <v>218113654.84906185</v>
      </c>
      <c r="F84" s="26">
        <f t="shared" si="15"/>
        <v>57373563.215003677</v>
      </c>
      <c r="G84" s="16">
        <f t="shared" si="16"/>
        <v>2732074.4388097003</v>
      </c>
      <c r="H84" s="15"/>
      <c r="I84" s="15"/>
      <c r="J84" s="15"/>
    </row>
    <row r="85" spans="1:10" s="25" customFormat="1" x14ac:dyDescent="0.35">
      <c r="A85">
        <f t="shared" si="12"/>
        <v>44711870610072.867</v>
      </c>
      <c r="B85">
        <f t="shared" si="11"/>
        <v>13413561183021.859</v>
      </c>
      <c r="C85">
        <f t="shared" si="13"/>
        <v>18629946087530.352</v>
      </c>
      <c r="D85"/>
      <c r="E85">
        <f t="shared" si="14"/>
        <v>239925020.33396804</v>
      </c>
      <c r="F85" s="26">
        <f t="shared" si="15"/>
        <v>60242241.375753865</v>
      </c>
      <c r="G85" s="16">
        <f t="shared" si="16"/>
        <v>2868678.1607501879</v>
      </c>
      <c r="H85" s="15"/>
      <c r="I85" s="15"/>
      <c r="J85" s="15"/>
    </row>
    <row r="86" spans="1:10" s="25" customFormat="1" x14ac:dyDescent="0.35">
      <c r="A86">
        <f t="shared" si="12"/>
        <v>58125431793094.727</v>
      </c>
      <c r="B86">
        <f t="shared" si="11"/>
        <v>17437629537928.414</v>
      </c>
      <c r="C86">
        <f t="shared" si="13"/>
        <v>24218929913789.457</v>
      </c>
      <c r="D86"/>
      <c r="E86">
        <f t="shared" si="14"/>
        <v>263917522.36736488</v>
      </c>
      <c r="F86" s="26">
        <f t="shared" si="15"/>
        <v>63254353.444541559</v>
      </c>
      <c r="G86" s="16">
        <f t="shared" si="16"/>
        <v>3012112.068787694</v>
      </c>
      <c r="H86" s="15"/>
      <c r="I86" s="15"/>
      <c r="J86" s="15"/>
    </row>
    <row r="87" spans="1:10" s="25" customFormat="1" x14ac:dyDescent="0.35">
      <c r="A87">
        <f t="shared" si="12"/>
        <v>75563061331023.141</v>
      </c>
      <c r="B87">
        <f t="shared" si="11"/>
        <v>22668918399306.953</v>
      </c>
      <c r="C87">
        <f t="shared" si="13"/>
        <v>31484608887926.297</v>
      </c>
      <c r="D87"/>
      <c r="E87">
        <f t="shared" si="14"/>
        <v>290309274.60410142</v>
      </c>
      <c r="F87" s="26">
        <f t="shared" si="15"/>
        <v>66417071.116768636</v>
      </c>
      <c r="G87" s="16">
        <f t="shared" si="16"/>
        <v>3162717.6722270772</v>
      </c>
      <c r="H87" s="15"/>
      <c r="I87" s="15"/>
      <c r="J87" s="15"/>
    </row>
    <row r="88" spans="1:10" s="17" customFormat="1" x14ac:dyDescent="0.35">
      <c r="A88">
        <f t="shared" si="12"/>
        <v>98231979730330.094</v>
      </c>
      <c r="B88">
        <f t="shared" si="11"/>
        <v>29469593919099.031</v>
      </c>
      <c r="C88">
        <f t="shared" si="13"/>
        <v>40929991554304.188</v>
      </c>
      <c r="D88"/>
      <c r="E88">
        <f t="shared" si="14"/>
        <v>319340202.0645116</v>
      </c>
      <c r="F88" s="26">
        <f t="shared" si="15"/>
        <v>69737924.672607064</v>
      </c>
      <c r="G88" s="16">
        <f t="shared" si="16"/>
        <v>3320853.5558384284</v>
      </c>
      <c r="H88" s="15"/>
      <c r="I88" s="15"/>
      <c r="J88" s="15"/>
    </row>
    <row r="89" spans="1:10" s="17" customFormat="1" x14ac:dyDescent="0.35">
      <c r="A89">
        <f t="shared" si="12"/>
        <v>127701573649429.13</v>
      </c>
      <c r="B89">
        <f t="shared" si="11"/>
        <v>38310472094828.75</v>
      </c>
      <c r="C89">
        <f t="shared" si="13"/>
        <v>53208989020595.445</v>
      </c>
      <c r="D89"/>
      <c r="E89">
        <f t="shared" si="14"/>
        <v>351274222.27096277</v>
      </c>
      <c r="F89" s="26">
        <f t="shared" si="15"/>
        <v>73224820.906237423</v>
      </c>
      <c r="G89" s="16">
        <f t="shared" si="16"/>
        <v>3486896.2336303592</v>
      </c>
      <c r="H89" s="15"/>
      <c r="I89" s="15"/>
      <c r="J89" s="15"/>
    </row>
    <row r="90" spans="1:10" s="17" customFormat="1" x14ac:dyDescent="0.35">
      <c r="A90">
        <f t="shared" si="12"/>
        <v>166012045744257.88</v>
      </c>
      <c r="B90">
        <f t="shared" si="11"/>
        <v>49803613723277.375</v>
      </c>
      <c r="C90">
        <f t="shared" si="13"/>
        <v>69171685726774.078</v>
      </c>
      <c r="D90"/>
      <c r="E90">
        <f t="shared" si="14"/>
        <v>386401644.49805909</v>
      </c>
      <c r="F90" s="26">
        <f t="shared" si="15"/>
        <v>76886061.951549292</v>
      </c>
      <c r="G90" s="16">
        <f t="shared" si="16"/>
        <v>3661241.0453118682</v>
      </c>
      <c r="H90" s="15"/>
      <c r="I90" s="15"/>
      <c r="J90" s="15"/>
    </row>
    <row r="91" spans="1:10" s="17" customFormat="1" x14ac:dyDescent="0.35">
      <c r="A91">
        <f t="shared" si="12"/>
        <v>215815659467535.25</v>
      </c>
      <c r="B91">
        <f t="shared" si="11"/>
        <v>64744697840260.594</v>
      </c>
      <c r="C91">
        <f t="shared" si="13"/>
        <v>89923191444806.297</v>
      </c>
      <c r="D91"/>
      <c r="E91">
        <f t="shared" si="14"/>
        <v>425041808.94786501</v>
      </c>
      <c r="F91" s="26">
        <f t="shared" si="15"/>
        <v>80730365.049126759</v>
      </c>
      <c r="G91" s="16">
        <f t="shared" si="16"/>
        <v>3844303.0975774676</v>
      </c>
      <c r="H91" s="15"/>
      <c r="I91" s="15"/>
      <c r="J91" s="15"/>
    </row>
    <row r="92" spans="1:10" s="17" customFormat="1" x14ac:dyDescent="0.35">
      <c r="A92">
        <f t="shared" si="12"/>
        <v>280560357307795.84</v>
      </c>
      <c r="B92">
        <f t="shared" si="11"/>
        <v>84168107192338.781</v>
      </c>
      <c r="C92">
        <f t="shared" si="13"/>
        <v>116900148878248.19</v>
      </c>
      <c r="D92"/>
      <c r="E92">
        <f t="shared" si="14"/>
        <v>467545989.84265155</v>
      </c>
      <c r="F92" s="26">
        <f t="shared" si="15"/>
        <v>84766883.301583096</v>
      </c>
      <c r="G92" s="16">
        <f t="shared" si="16"/>
        <v>4036518.2524563372</v>
      </c>
      <c r="H92" s="15"/>
      <c r="I92" s="15"/>
      <c r="J92" s="15"/>
    </row>
    <row r="93" spans="1:10" s="17" customFormat="1" x14ac:dyDescent="0.35">
      <c r="A93">
        <f t="shared" si="12"/>
        <v>364728464500134.63</v>
      </c>
      <c r="B93">
        <f t="shared" si="11"/>
        <v>109418539350040.38</v>
      </c>
      <c r="C93">
        <f t="shared" si="13"/>
        <v>151970193541722.66</v>
      </c>
      <c r="D93"/>
      <c r="E93">
        <f t="shared" si="14"/>
        <v>514300588.82691675</v>
      </c>
      <c r="F93" s="26">
        <f t="shared" si="15"/>
        <v>89005227.466662258</v>
      </c>
      <c r="G93" s="16">
        <f t="shared" si="16"/>
        <v>4238344.1650791615</v>
      </c>
      <c r="H93" s="15"/>
      <c r="I93" s="15"/>
      <c r="J93" s="15"/>
    </row>
    <row r="94" spans="1:10" s="17" customFormat="1" x14ac:dyDescent="0.35">
      <c r="A94">
        <f t="shared" si="12"/>
        <v>474147003850175</v>
      </c>
      <c r="B94">
        <f t="shared" si="11"/>
        <v>142244101155052.5</v>
      </c>
      <c r="C94">
        <f t="shared" si="13"/>
        <v>197561251604239.47</v>
      </c>
      <c r="D94"/>
      <c r="E94">
        <f t="shared" si="14"/>
        <v>565730647.70960844</v>
      </c>
      <c r="F94" s="26">
        <f t="shared" si="15"/>
        <v>93455488.839995369</v>
      </c>
      <c r="G94" s="16">
        <f t="shared" si="16"/>
        <v>4450261.3733331114</v>
      </c>
      <c r="H94" s="15"/>
      <c r="I94" s="15"/>
      <c r="J94" s="15"/>
    </row>
    <row r="95" spans="1:10" s="17" customFormat="1" x14ac:dyDescent="0.35">
      <c r="A95">
        <f t="shared" si="12"/>
        <v>616391105005227.5</v>
      </c>
      <c r="B95">
        <f t="shared" si="11"/>
        <v>184917331501568.25</v>
      </c>
      <c r="C95">
        <f t="shared" si="13"/>
        <v>256829627085511.31</v>
      </c>
      <c r="D95"/>
      <c r="E95">
        <f t="shared" si="14"/>
        <v>622303712.48056936</v>
      </c>
      <c r="F95" s="26">
        <f t="shared" si="15"/>
        <v>98128263.281995147</v>
      </c>
      <c r="G95" s="16">
        <f t="shared" si="16"/>
        <v>4672774.4419997782</v>
      </c>
      <c r="H95" s="15"/>
      <c r="I95" s="15"/>
      <c r="J95" s="15"/>
    </row>
    <row r="96" spans="1:10" s="17" customFormat="1" x14ac:dyDescent="0.35">
      <c r="A96">
        <f t="shared" si="12"/>
        <v>801308436506795.75</v>
      </c>
      <c r="B96">
        <f t="shared" si="11"/>
        <v>240392530952038.75</v>
      </c>
      <c r="C96">
        <f t="shared" si="13"/>
        <v>333878515211164.69</v>
      </c>
      <c r="D96"/>
      <c r="E96">
        <f t="shared" si="14"/>
        <v>684534083.72862637</v>
      </c>
      <c r="F96" s="26">
        <f t="shared" si="15"/>
        <v>103034676.44609492</v>
      </c>
      <c r="G96" s="16">
        <f t="shared" si="16"/>
        <v>4906413.1640997678</v>
      </c>
      <c r="H96" s="15"/>
      <c r="I96" s="15"/>
      <c r="J96" s="15"/>
    </row>
    <row r="97" spans="1:10" s="17" customFormat="1" x14ac:dyDescent="0.35">
      <c r="A97">
        <f t="shared" si="12"/>
        <v>1041700967458834.5</v>
      </c>
      <c r="B97">
        <f t="shared" si="11"/>
        <v>312510290237650.5</v>
      </c>
      <c r="C97">
        <f t="shared" si="13"/>
        <v>434042069774514.13</v>
      </c>
      <c r="D97"/>
      <c r="E97">
        <f t="shared" si="14"/>
        <v>752987492.10148907</v>
      </c>
      <c r="F97" s="26">
        <f t="shared" si="15"/>
        <v>108186410.26839967</v>
      </c>
      <c r="G97" s="16">
        <f t="shared" si="16"/>
        <v>5151733.8223047554</v>
      </c>
      <c r="H97" s="15"/>
      <c r="I97" s="15"/>
      <c r="J97" s="15"/>
    </row>
    <row r="98" spans="1:10" s="17" customFormat="1" x14ac:dyDescent="0.35">
      <c r="A98">
        <f t="shared" si="12"/>
        <v>1354211257696485</v>
      </c>
      <c r="B98">
        <f t="shared" si="11"/>
        <v>406263377308945.5</v>
      </c>
      <c r="C98">
        <f t="shared" si="13"/>
        <v>564254690706868.38</v>
      </c>
      <c r="D98"/>
      <c r="E98">
        <f t="shared" si="14"/>
        <v>828286241.311638</v>
      </c>
      <c r="F98" s="26">
        <f t="shared" si="15"/>
        <v>113595730.78181966</v>
      </c>
      <c r="G98" s="16">
        <f t="shared" si="16"/>
        <v>5409320.5134199858</v>
      </c>
      <c r="H98" s="15"/>
      <c r="I98" s="15"/>
      <c r="J98" s="15"/>
    </row>
    <row r="99" spans="1:10" s="17" customFormat="1" x14ac:dyDescent="0.35">
      <c r="A99">
        <f t="shared" si="12"/>
        <v>1760474635005430.5</v>
      </c>
      <c r="B99">
        <f t="shared" si="11"/>
        <v>528142390501629</v>
      </c>
      <c r="C99">
        <f t="shared" si="13"/>
        <v>733531097918928.88</v>
      </c>
      <c r="D99"/>
      <c r="E99">
        <f t="shared" si="14"/>
        <v>911114865.44280183</v>
      </c>
      <c r="F99" s="26">
        <f t="shared" si="15"/>
        <v>119275517.32091065</v>
      </c>
      <c r="G99" s="16">
        <f t="shared" si="16"/>
        <v>5679786.539090991</v>
      </c>
      <c r="H99" s="15"/>
      <c r="I99" s="15"/>
      <c r="J99" s="15"/>
    </row>
    <row r="100" spans="1:10" s="17" customFormat="1" x14ac:dyDescent="0.35">
      <c r="A100">
        <f t="shared" si="12"/>
        <v>2288617025507059.5</v>
      </c>
      <c r="B100">
        <f t="shared" si="11"/>
        <v>686585107652118</v>
      </c>
      <c r="C100">
        <f t="shared" si="13"/>
        <v>953590427294607.63</v>
      </c>
      <c r="D100"/>
      <c r="E100">
        <f t="shared" si="14"/>
        <v>1002226351.9870821</v>
      </c>
      <c r="F100" s="26">
        <f t="shared" si="15"/>
        <v>125239293.18695618</v>
      </c>
      <c r="G100" s="16">
        <f t="shared" si="16"/>
        <v>5963775.8660455346</v>
      </c>
      <c r="H100" s="15"/>
      <c r="I100" s="15"/>
      <c r="J100" s="15"/>
    </row>
    <row r="101" spans="1:10" s="17" customFormat="1" x14ac:dyDescent="0.35">
      <c r="A101">
        <f t="shared" si="12"/>
        <v>2975202133159177.5</v>
      </c>
      <c r="B101">
        <f t="shared" si="11"/>
        <v>892560639947753.5</v>
      </c>
      <c r="C101">
        <f t="shared" si="13"/>
        <v>1239667555482990</v>
      </c>
      <c r="D101"/>
      <c r="E101">
        <f t="shared" si="14"/>
        <v>1102448987.1857905</v>
      </c>
      <c r="F101" s="26">
        <f t="shared" si="15"/>
        <v>131501257.846304</v>
      </c>
      <c r="G101" s="16">
        <f t="shared" si="16"/>
        <v>6261964.6593478173</v>
      </c>
      <c r="H101" s="15"/>
      <c r="I101" s="15"/>
      <c r="J101" s="15"/>
    </row>
    <row r="102" spans="1:10" s="17" customFormat="1" x14ac:dyDescent="0.35">
      <c r="A102">
        <f t="shared" si="12"/>
        <v>3867762773106931</v>
      </c>
      <c r="B102">
        <f t="shared" si="11"/>
        <v>1160328831932079</v>
      </c>
      <c r="C102">
        <f t="shared" si="13"/>
        <v>1611567822127887</v>
      </c>
      <c r="D102"/>
      <c r="E102">
        <f t="shared" si="14"/>
        <v>1212693885.9043696</v>
      </c>
      <c r="F102" s="26">
        <f t="shared" si="15"/>
        <v>138076320.73861921</v>
      </c>
      <c r="G102" s="16">
        <f t="shared" si="16"/>
        <v>6575062.8923152089</v>
      </c>
      <c r="H102" s="15"/>
      <c r="I102" s="15"/>
      <c r="J102" s="15"/>
    </row>
    <row r="103" spans="1:10" s="17" customFormat="1" x14ac:dyDescent="0.35">
      <c r="A103">
        <f t="shared" si="12"/>
        <v>5028091605039010</v>
      </c>
      <c r="B103">
        <f t="shared" si="11"/>
        <v>1508427481511703</v>
      </c>
      <c r="C103">
        <f t="shared" si="13"/>
        <v>2095038168766253.3</v>
      </c>
      <c r="D103"/>
      <c r="E103">
        <f t="shared" si="14"/>
        <v>1333963274.4948068</v>
      </c>
      <c r="F103" s="26">
        <f t="shared" si="15"/>
        <v>144980136.77555019</v>
      </c>
      <c r="G103" s="16">
        <f t="shared" si="16"/>
        <v>6903816.0369309783</v>
      </c>
      <c r="H103" s="15"/>
      <c r="I103" s="15"/>
      <c r="J103" s="15"/>
    </row>
    <row r="104" spans="1:10" s="17" customFormat="1" x14ac:dyDescent="0.35">
      <c r="A104">
        <f t="shared" si="12"/>
        <v>6536519086550713</v>
      </c>
      <c r="B104">
        <f t="shared" si="11"/>
        <v>1960955725965214</v>
      </c>
      <c r="C104">
        <f t="shared" si="13"/>
        <v>2723549619396129.5</v>
      </c>
      <c r="D104"/>
      <c r="E104">
        <f t="shared" si="14"/>
        <v>1467359601.9442875</v>
      </c>
      <c r="F104" s="26">
        <f t="shared" si="15"/>
        <v>152229143.6143277</v>
      </c>
      <c r="G104" s="16">
        <f t="shared" si="16"/>
        <v>7249006.8387775123</v>
      </c>
      <c r="H104" s="15"/>
      <c r="I104" s="15"/>
      <c r="J104" s="15"/>
    </row>
    <row r="105" spans="1:10" s="17" customFormat="1" x14ac:dyDescent="0.35">
      <c r="A105">
        <f t="shared" si="12"/>
        <v>8497474812515927</v>
      </c>
      <c r="B105">
        <f t="shared" si="11"/>
        <v>2549242443754779</v>
      </c>
      <c r="C105">
        <f t="shared" si="13"/>
        <v>3540614505214968.5</v>
      </c>
      <c r="D105"/>
      <c r="E105">
        <f t="shared" si="14"/>
        <v>1614095562.1387165</v>
      </c>
      <c r="F105" s="26">
        <f t="shared" si="15"/>
        <v>159840600.79504409</v>
      </c>
      <c r="G105" s="16">
        <f t="shared" si="16"/>
        <v>7611457.1807163954</v>
      </c>
      <c r="H105" s="15"/>
      <c r="I105" s="15"/>
      <c r="J105" s="15"/>
    </row>
    <row r="106" spans="1:10" s="17" customFormat="1" x14ac:dyDescent="0.35">
      <c r="A106">
        <f t="shared" si="12"/>
        <v>1.1046717256270706E+16</v>
      </c>
      <c r="B106">
        <f t="shared" si="11"/>
        <v>3314015176881212</v>
      </c>
      <c r="C106">
        <f t="shared" si="13"/>
        <v>4602798856779459</v>
      </c>
      <c r="D106"/>
      <c r="E106">
        <f t="shared" si="14"/>
        <v>1775505118.3525882</v>
      </c>
      <c r="F106" s="26">
        <f t="shared" si="15"/>
        <v>167832630.83479631</v>
      </c>
      <c r="G106" s="16">
        <f t="shared" si="16"/>
        <v>7992030.0397522151</v>
      </c>
      <c r="H106" s="15"/>
      <c r="I106" s="15"/>
      <c r="J106" s="15"/>
    </row>
    <row r="107" spans="1:10" s="17" customFormat="1" x14ac:dyDescent="0.35">
      <c r="A107">
        <f t="shared" si="12"/>
        <v>1.4360732433151918E+16</v>
      </c>
      <c r="B107">
        <f t="shared" si="11"/>
        <v>4308219729945578</v>
      </c>
      <c r="C107">
        <f t="shared" si="13"/>
        <v>5983638513813297</v>
      </c>
      <c r="D107"/>
      <c r="E107">
        <f t="shared" si="14"/>
        <v>1953055630.1878471</v>
      </c>
      <c r="F107" s="26">
        <f t="shared" si="15"/>
        <v>176224262.37653613</v>
      </c>
      <c r="G107" s="16">
        <f t="shared" si="16"/>
        <v>8391631.5417398214</v>
      </c>
      <c r="H107" s="15"/>
      <c r="I107" s="15"/>
      <c r="J107" s="15"/>
    </row>
    <row r="108" spans="1:10" s="17" customFormat="1" x14ac:dyDescent="0.35">
      <c r="A108">
        <f t="shared" si="12"/>
        <v>1.8668952163097496E+16</v>
      </c>
      <c r="B108">
        <f t="shared" si="11"/>
        <v>5600685648929248</v>
      </c>
      <c r="C108">
        <f t="shared" si="13"/>
        <v>7778730067957286</v>
      </c>
      <c r="D108"/>
      <c r="E108">
        <f t="shared" si="14"/>
        <v>2148361193.2066321</v>
      </c>
      <c r="F108" s="26">
        <f t="shared" si="15"/>
        <v>185035475.49536294</v>
      </c>
      <c r="G108" s="16">
        <f t="shared" si="16"/>
        <v>8811213.1188268065</v>
      </c>
      <c r="H108" s="15"/>
      <c r="I108" s="15"/>
      <c r="J108" s="15"/>
    </row>
    <row r="109" spans="1:10" s="4" customFormat="1" x14ac:dyDescent="0.35">
      <c r="A109">
        <f t="shared" si="12"/>
        <v>2.4269637812026744E+16</v>
      </c>
      <c r="B109">
        <f t="shared" si="11"/>
        <v>7280891343608024</v>
      </c>
      <c r="C109">
        <f t="shared" si="13"/>
        <v>1.0112349088344472E+16</v>
      </c>
      <c r="D109"/>
      <c r="E109">
        <f t="shared" si="14"/>
        <v>2363197312.5272956</v>
      </c>
      <c r="F109" s="26">
        <f t="shared" si="15"/>
        <v>194287249.27013108</v>
      </c>
      <c r="G109" s="16">
        <f t="shared" si="16"/>
        <v>9251773.7747681439</v>
      </c>
      <c r="H109" s="15"/>
      <c r="I109" s="15"/>
      <c r="J109" s="15"/>
    </row>
    <row r="110" spans="1:10" s="4" customFormat="1" x14ac:dyDescent="0.35">
      <c r="A110">
        <f t="shared" si="12"/>
        <v>3.1550529155634768E+16</v>
      </c>
      <c r="B110">
        <f t="shared" si="11"/>
        <v>9465158746690432</v>
      </c>
      <c r="C110">
        <f t="shared" si="13"/>
        <v>1.3146053814847814E+16</v>
      </c>
      <c r="D110"/>
      <c r="E110">
        <f t="shared" si="14"/>
        <v>2599517043.7800255</v>
      </c>
      <c r="F110" s="26">
        <f t="shared" si="15"/>
        <v>204001611.73363763</v>
      </c>
      <c r="G110" s="16">
        <f t="shared" si="16"/>
        <v>9714362.4635065496</v>
      </c>
      <c r="H110" s="15"/>
      <c r="I110" s="15"/>
      <c r="J110" s="15"/>
    </row>
    <row r="111" spans="1:10" s="4" customFormat="1" x14ac:dyDescent="0.35">
      <c r="A111">
        <f t="shared" si="12"/>
        <v>4.10156879023252E+16</v>
      </c>
      <c r="B111">
        <f t="shared" si="11"/>
        <v>1.230470637069756E+16</v>
      </c>
      <c r="C111">
        <f t="shared" si="13"/>
        <v>1.7089869959302158E+16</v>
      </c>
      <c r="D111"/>
      <c r="E111">
        <f t="shared" si="14"/>
        <v>2859468748.1580281</v>
      </c>
      <c r="F111" s="26">
        <f t="shared" si="15"/>
        <v>214201692.32031953</v>
      </c>
      <c r="G111" s="16">
        <f t="shared" si="16"/>
        <v>10200080.586681902</v>
      </c>
      <c r="H111" s="15"/>
      <c r="I111" s="15"/>
      <c r="J111" s="15"/>
    </row>
    <row r="112" spans="1:10" s="4" customFormat="1" x14ac:dyDescent="0.35">
      <c r="A112">
        <f t="shared" si="12"/>
        <v>5.332039427302276E+16</v>
      </c>
      <c r="B112">
        <f t="shared" si="11"/>
        <v>1.5996118281906832E+16</v>
      </c>
      <c r="C112">
        <f t="shared" si="13"/>
        <v>2.2216830947092808E+16</v>
      </c>
      <c r="D112"/>
      <c r="E112">
        <f t="shared" si="14"/>
        <v>3145415622.9738312</v>
      </c>
      <c r="F112" s="26">
        <f t="shared" si="15"/>
        <v>224911776.93633553</v>
      </c>
      <c r="G112" s="16">
        <f t="shared" si="16"/>
        <v>10710084.616016001</v>
      </c>
      <c r="H112" s="15"/>
      <c r="I112" s="15"/>
      <c r="J112" s="15"/>
    </row>
    <row r="113" spans="1:10" s="4" customFormat="1" x14ac:dyDescent="0.35">
      <c r="A113">
        <f t="shared" si="12"/>
        <v>6.9316512554929592E+16</v>
      </c>
      <c r="B113">
        <f t="shared" si="11"/>
        <v>2.0794953766478888E+16</v>
      </c>
      <c r="C113">
        <f t="shared" si="13"/>
        <v>2.8881880231220652E+16</v>
      </c>
      <c r="D113"/>
      <c r="E113">
        <f t="shared" si="14"/>
        <v>3459957185.2712145</v>
      </c>
      <c r="F113" s="26">
        <f t="shared" si="15"/>
        <v>236157365.78315231</v>
      </c>
      <c r="G113" s="16">
        <f t="shared" si="16"/>
        <v>11245588.846816778</v>
      </c>
      <c r="H113" s="15"/>
      <c r="I113" s="15"/>
      <c r="J113" s="15"/>
    </row>
    <row r="114" spans="1:10" s="4" customFormat="1" x14ac:dyDescent="0.35">
      <c r="A114">
        <f t="shared" si="12"/>
        <v>9.011146632140848E+16</v>
      </c>
      <c r="B114">
        <f t="shared" si="11"/>
        <v>2.7033439896422544E+16</v>
      </c>
      <c r="C114">
        <f t="shared" si="13"/>
        <v>3.7546444300586848E+16</v>
      </c>
      <c r="D114"/>
      <c r="E114">
        <f t="shared" si="14"/>
        <v>3805952903.798336</v>
      </c>
      <c r="F114" s="26">
        <f t="shared" si="15"/>
        <v>247965234.07230994</v>
      </c>
      <c r="G114" s="16">
        <f t="shared" si="16"/>
        <v>11807868.289157629</v>
      </c>
      <c r="H114" s="15"/>
      <c r="I114" s="15"/>
      <c r="J114" s="15"/>
    </row>
    <row r="115" spans="1:10" s="4" customFormat="1" x14ac:dyDescent="0.35">
      <c r="A115">
        <f t="shared" si="12"/>
        <v>1.1714490621783102E+17</v>
      </c>
      <c r="B115">
        <f t="shared" si="11"/>
        <v>3.5143471865349328E+16</v>
      </c>
      <c r="C115">
        <f t="shared" si="13"/>
        <v>4.8810377590762904E+16</v>
      </c>
      <c r="D115"/>
      <c r="E115">
        <f t="shared" si="14"/>
        <v>4186548194.1781702</v>
      </c>
      <c r="F115" s="26">
        <f t="shared" si="15"/>
        <v>260363495.77592546</v>
      </c>
      <c r="G115" s="16">
        <f t="shared" si="16"/>
        <v>12398261.703615516</v>
      </c>
      <c r="H115" s="15"/>
      <c r="I115" s="15"/>
      <c r="J115" s="15"/>
    </row>
    <row r="116" spans="1:10" s="4" customFormat="1" x14ac:dyDescent="0.35">
      <c r="A116">
        <f t="shared" si="12"/>
        <v>1.5228837808318035E+17</v>
      </c>
      <c r="B116">
        <f t="shared" si="11"/>
        <v>4.5686513424954112E+16</v>
      </c>
      <c r="C116">
        <f t="shared" si="13"/>
        <v>6.3453490867991776E+16</v>
      </c>
      <c r="D116"/>
      <c r="E116">
        <f t="shared" si="14"/>
        <v>4605203013.5959873</v>
      </c>
      <c r="F116" s="26">
        <f t="shared" si="15"/>
        <v>273381670.56472176</v>
      </c>
      <c r="G116" s="16">
        <f t="shared" si="16"/>
        <v>13018174.788796306</v>
      </c>
      <c r="H116" s="15"/>
      <c r="I116" s="15"/>
      <c r="J116" s="15"/>
    </row>
    <row r="117" spans="1:10" s="4" customFormat="1" x14ac:dyDescent="0.35">
      <c r="A117">
        <f t="shared" si="12"/>
        <v>1.9797489150813446E+17</v>
      </c>
      <c r="B117">
        <f t="shared" si="11"/>
        <v>5.9392467452440352E+16</v>
      </c>
      <c r="C117">
        <f t="shared" si="13"/>
        <v>8.2489538128389312E+16</v>
      </c>
      <c r="D117"/>
      <c r="E117">
        <f t="shared" si="14"/>
        <v>5065723314.9555864</v>
      </c>
      <c r="F117" s="26">
        <f t="shared" si="15"/>
        <v>287050754.09295785</v>
      </c>
      <c r="G117" s="16">
        <f t="shared" si="16"/>
        <v>13669083.528236091</v>
      </c>
      <c r="H117" s="15"/>
      <c r="I117" s="15"/>
      <c r="J117" s="15"/>
    </row>
    <row r="118" spans="1:10" s="4" customFormat="1" x14ac:dyDescent="0.35">
      <c r="A118">
        <f t="shared" si="12"/>
        <v>2.5736735896057482E+17</v>
      </c>
      <c r="B118">
        <f t="shared" si="11"/>
        <v>7.7210207688172448E+16</v>
      </c>
      <c r="C118">
        <f t="shared" si="13"/>
        <v>1.0723639956690611E+17</v>
      </c>
      <c r="D118"/>
      <c r="E118">
        <f t="shared" si="14"/>
        <v>5572295646.4511452</v>
      </c>
      <c r="F118" s="26">
        <f t="shared" si="15"/>
        <v>301403291.79760575</v>
      </c>
      <c r="G118" s="16">
        <f t="shared" si="16"/>
        <v>14352537.704647899</v>
      </c>
      <c r="H118" s="15"/>
      <c r="I118" s="15"/>
      <c r="J118" s="15"/>
    </row>
    <row r="119" spans="1:10" s="4" customFormat="1" x14ac:dyDescent="0.35">
      <c r="A119">
        <f t="shared" si="12"/>
        <v>3.3457756664874726E+17</v>
      </c>
      <c r="B119">
        <f t="shared" si="11"/>
        <v>1.0037326999462419E+17</v>
      </c>
      <c r="C119">
        <f t="shared" si="13"/>
        <v>1.3940731943697795E+17</v>
      </c>
      <c r="D119"/>
      <c r="E119">
        <f t="shared" si="14"/>
        <v>6129525211.0962601</v>
      </c>
      <c r="F119" s="26">
        <f t="shared" si="15"/>
        <v>316473456.38748604</v>
      </c>
      <c r="G119" s="16">
        <f t="shared" si="16"/>
        <v>15070164.589880288</v>
      </c>
      <c r="H119" s="15"/>
      <c r="I119" s="15"/>
      <c r="J119" s="15"/>
    </row>
    <row r="120" spans="1:10" s="4" customFormat="1" x14ac:dyDescent="0.35">
      <c r="A120">
        <f t="shared" si="12"/>
        <v>4.3495083664337146E+17</v>
      </c>
      <c r="B120">
        <f t="shared" si="11"/>
        <v>1.3048525099301146E+17</v>
      </c>
      <c r="C120">
        <f t="shared" si="13"/>
        <v>1.8122951526807133E+17</v>
      </c>
      <c r="D120"/>
      <c r="E120">
        <f t="shared" si="14"/>
        <v>6742477732.2058868</v>
      </c>
      <c r="F120" s="26">
        <f t="shared" si="15"/>
        <v>332297129.20686036</v>
      </c>
      <c r="G120" s="16">
        <f t="shared" si="16"/>
        <v>15823672.819374323</v>
      </c>
      <c r="H120" s="15"/>
      <c r="I120" s="15"/>
      <c r="J120" s="15"/>
    </row>
    <row r="121" spans="1:10" s="4" customFormat="1" x14ac:dyDescent="0.35">
      <c r="A121">
        <f t="shared" si="12"/>
        <v>5.6543608763638291E+17</v>
      </c>
      <c r="B121">
        <f t="shared" si="11"/>
        <v>1.6963082629091488E+17</v>
      </c>
      <c r="C121">
        <f t="shared" si="13"/>
        <v>2.3559836984849274E+17</v>
      </c>
      <c r="D121"/>
      <c r="E121">
        <f t="shared" si="14"/>
        <v>7416725505.4264765</v>
      </c>
      <c r="F121" s="26">
        <f t="shared" si="15"/>
        <v>348911985.66720337</v>
      </c>
      <c r="G121" s="16">
        <f t="shared" si="16"/>
        <v>16614856.460343003</v>
      </c>
      <c r="H121" s="15"/>
      <c r="I121" s="15"/>
      <c r="J121" s="15"/>
    </row>
    <row r="122" spans="1:10" s="4" customFormat="1" x14ac:dyDescent="0.35">
      <c r="A122">
        <f t="shared" si="12"/>
        <v>7.3506691392729779E+17</v>
      </c>
      <c r="B122">
        <f t="shared" si="11"/>
        <v>2.2052007417818931E+17</v>
      </c>
      <c r="C122">
        <f t="shared" si="13"/>
        <v>3.0627788080304058E+17</v>
      </c>
      <c r="D122"/>
      <c r="E122">
        <f t="shared" si="14"/>
        <v>8158398055.9691248</v>
      </c>
      <c r="F122" s="26">
        <f t="shared" si="15"/>
        <v>366357584.95056355</v>
      </c>
      <c r="G122" s="16">
        <f t="shared" si="16"/>
        <v>17445599.283360183</v>
      </c>
      <c r="H122" s="15"/>
      <c r="I122" s="15"/>
      <c r="J122" s="15"/>
    </row>
    <row r="123" spans="1:10" s="4" customFormat="1" x14ac:dyDescent="0.35">
      <c r="A123">
        <f t="shared" si="12"/>
        <v>9.555869881054871E+17</v>
      </c>
      <c r="B123">
        <f t="shared" si="11"/>
        <v>2.8667609643164621E+17</v>
      </c>
      <c r="C123">
        <f t="shared" si="13"/>
        <v>3.9816124504395277E+17</v>
      </c>
      <c r="D123"/>
      <c r="E123">
        <f t="shared" si="14"/>
        <v>8974237861.5660381</v>
      </c>
      <c r="F123" s="26">
        <f t="shared" si="15"/>
        <v>384675464.19809175</v>
      </c>
      <c r="G123" s="16">
        <f t="shared" si="16"/>
        <v>18317879.247528195</v>
      </c>
      <c r="H123" s="15"/>
      <c r="I123" s="15"/>
      <c r="J123" s="15"/>
    </row>
    <row r="124" spans="1:10" s="4" customFormat="1" x14ac:dyDescent="0.35">
      <c r="A124">
        <f t="shared" si="12"/>
        <v>1.2422630845371333E+18</v>
      </c>
      <c r="B124">
        <f t="shared" si="11"/>
        <v>3.7267892536113997E+17</v>
      </c>
      <c r="C124">
        <f t="shared" si="13"/>
        <v>5.1760961855713862E+17</v>
      </c>
      <c r="D124"/>
      <c r="E124">
        <f t="shared" si="14"/>
        <v>9871661647.7226429</v>
      </c>
      <c r="F124" s="26">
        <f t="shared" si="15"/>
        <v>403909237.40799636</v>
      </c>
      <c r="G124" s="16">
        <f t="shared" si="16"/>
        <v>19233773.209904611</v>
      </c>
      <c r="H124" s="15"/>
      <c r="I124" s="15"/>
      <c r="J124" s="15"/>
    </row>
    <row r="125" spans="1:10" s="4" customFormat="1" x14ac:dyDescent="0.35">
      <c r="A125">
        <f t="shared" si="12"/>
        <v>1.6149420098982733E+18</v>
      </c>
      <c r="B125">
        <f t="shared" si="11"/>
        <v>4.8448260296948198E+17</v>
      </c>
      <c r="C125">
        <f t="shared" si="13"/>
        <v>6.7289250412428019E+17</v>
      </c>
      <c r="D125"/>
      <c r="E125">
        <f t="shared" si="14"/>
        <v>10858827812.494907</v>
      </c>
      <c r="F125" s="26">
        <f t="shared" si="15"/>
        <v>424104699.27839619</v>
      </c>
      <c r="G125" s="16">
        <f t="shared" si="16"/>
        <v>20195461.870399833</v>
      </c>
      <c r="H125" s="15"/>
      <c r="I125" s="15"/>
      <c r="J125" s="15"/>
    </row>
    <row r="126" spans="1:10" s="4" customFormat="1" x14ac:dyDescent="0.35">
      <c r="A126">
        <f t="shared" si="12"/>
        <v>2.0994246128677553E+18</v>
      </c>
      <c r="B126">
        <f t="shared" si="11"/>
        <v>6.2982738386032666E+17</v>
      </c>
      <c r="C126">
        <f t="shared" si="13"/>
        <v>8.7476025536156429E+17</v>
      </c>
      <c r="D126"/>
      <c r="E126">
        <f t="shared" si="14"/>
        <v>11944710593.7444</v>
      </c>
      <c r="F126" s="26">
        <f t="shared" si="15"/>
        <v>445309934.24231601</v>
      </c>
      <c r="G126" s="16">
        <f t="shared" si="16"/>
        <v>21205234.963919818</v>
      </c>
      <c r="H126" s="15"/>
      <c r="I126" s="15"/>
      <c r="J126" s="15"/>
    </row>
    <row r="127" spans="1:10" s="4" customFormat="1" x14ac:dyDescent="0.35">
      <c r="A127">
        <f t="shared" si="12"/>
        <v>2.7292519967280819E+18</v>
      </c>
      <c r="B127">
        <f t="shared" si="11"/>
        <v>8.1877559901842483E+17</v>
      </c>
      <c r="C127">
        <f t="shared" si="13"/>
        <v>1.1371883319700337E+18</v>
      </c>
      <c r="D127"/>
      <c r="E127">
        <f t="shared" si="14"/>
        <v>13139181653.118841</v>
      </c>
      <c r="F127" s="26">
        <f t="shared" si="15"/>
        <v>467575430.95443183</v>
      </c>
      <c r="G127" s="16">
        <f t="shared" si="16"/>
        <v>22265496.712115824</v>
      </c>
      <c r="H127" s="15"/>
      <c r="I127" s="15"/>
      <c r="J127" s="15"/>
    </row>
    <row r="128" spans="1:10" s="4" customFormat="1" x14ac:dyDescent="0.35">
      <c r="A128">
        <f t="shared" si="12"/>
        <v>3.5480275957465068E+18</v>
      </c>
      <c r="B128">
        <f t="shared" si="11"/>
        <v>1.0644082787239526E+18</v>
      </c>
      <c r="C128">
        <f t="shared" si="13"/>
        <v>1.4783448315610437E+18</v>
      </c>
      <c r="D128"/>
      <c r="E128">
        <f t="shared" si="14"/>
        <v>14453099818.430727</v>
      </c>
      <c r="F128" s="26">
        <f t="shared" si="15"/>
        <v>490954202.50215346</v>
      </c>
      <c r="G128" s="16">
        <f t="shared" si="16"/>
        <v>23378771.547721624</v>
      </c>
      <c r="H128" s="15"/>
      <c r="I128" s="15"/>
      <c r="J128" s="15"/>
    </row>
    <row r="129" spans="1:17" s="4" customFormat="1" x14ac:dyDescent="0.35">
      <c r="A129">
        <f t="shared" si="12"/>
        <v>4.6124358744704594E+18</v>
      </c>
      <c r="B129">
        <f t="shared" si="11"/>
        <v>1.3837307623411384E+18</v>
      </c>
      <c r="C129">
        <f t="shared" si="13"/>
        <v>1.9218482810293568E+18</v>
      </c>
      <c r="D129"/>
      <c r="E129">
        <f t="shared" si="14"/>
        <v>15898409800.273802</v>
      </c>
      <c r="F129" s="26">
        <f t="shared" si="15"/>
        <v>515501912.62726116</v>
      </c>
      <c r="G129" s="16">
        <f t="shared" si="16"/>
        <v>24547710.125107706</v>
      </c>
      <c r="H129" s="15"/>
      <c r="I129" s="15"/>
      <c r="J129" s="15"/>
    </row>
    <row r="130" spans="1:17" x14ac:dyDescent="0.35">
      <c r="A130">
        <f t="shared" si="12"/>
        <v>5.9961666368115978E+18</v>
      </c>
      <c r="B130">
        <f t="shared" ref="B130:B193" si="17">A131-A130</f>
        <v>1.7988499910434796E+18</v>
      </c>
      <c r="C130">
        <f t="shared" si="13"/>
        <v>2.4984027653381637E+18</v>
      </c>
      <c r="E130">
        <f t="shared" si="14"/>
        <v>17488250780.301182</v>
      </c>
      <c r="F130" s="26">
        <f t="shared" si="15"/>
        <v>541277008.2586242</v>
      </c>
      <c r="G130" s="16">
        <f t="shared" si="16"/>
        <v>25775095.631363034</v>
      </c>
      <c r="H130" s="15"/>
      <c r="I130" s="15"/>
      <c r="J130" s="15"/>
      <c r="L130" s="4"/>
      <c r="M130" s="4"/>
      <c r="N130" s="4"/>
      <c r="O130" s="4"/>
      <c r="P130" s="4"/>
      <c r="Q130" s="4"/>
    </row>
    <row r="131" spans="1:17" x14ac:dyDescent="0.35">
      <c r="A131">
        <f t="shared" ref="A131:A194" si="18">A130*1.3</f>
        <v>7.7950166278550774E+18</v>
      </c>
      <c r="B131">
        <f t="shared" si="17"/>
        <v>2.338504988356524E+18</v>
      </c>
      <c r="C131">
        <f t="shared" ref="C131:C194" si="19">C130*1.3</f>
        <v>3.2479235949396132E+18</v>
      </c>
      <c r="E131">
        <f t="shared" ref="E131:E194" si="20">E130*1.1</f>
        <v>19237075858.331303</v>
      </c>
      <c r="F131" s="26">
        <f t="shared" ref="F131:F194" si="21">F130*1.05</f>
        <v>568340858.6715554</v>
      </c>
      <c r="G131" s="16">
        <f t="shared" ref="G131:G194" si="22">F131-F130</f>
        <v>27063850.412931204</v>
      </c>
      <c r="H131" s="15"/>
      <c r="I131" s="15"/>
      <c r="J131" s="15"/>
      <c r="L131" s="4"/>
      <c r="M131" s="4"/>
      <c r="N131" s="4"/>
      <c r="O131" s="4"/>
      <c r="P131" s="4"/>
      <c r="Q131" s="4"/>
    </row>
    <row r="132" spans="1:17" x14ac:dyDescent="0.35">
      <c r="A132">
        <f t="shared" si="18"/>
        <v>1.0133521616211601E+19</v>
      </c>
      <c r="B132">
        <f t="shared" si="17"/>
        <v>3.0400564848634819E+18</v>
      </c>
      <c r="C132">
        <f t="shared" si="19"/>
        <v>4.2223006734214973E+18</v>
      </c>
      <c r="E132">
        <f t="shared" si="20"/>
        <v>21160783444.164436</v>
      </c>
      <c r="F132" s="26">
        <f t="shared" si="21"/>
        <v>596757901.60513318</v>
      </c>
      <c r="G132" s="16">
        <f t="shared" si="22"/>
        <v>28417042.933577776</v>
      </c>
      <c r="H132" s="15"/>
      <c r="I132" s="15"/>
      <c r="J132" s="15"/>
      <c r="L132" s="4"/>
      <c r="M132" s="4"/>
      <c r="N132" s="4"/>
      <c r="O132" s="4"/>
      <c r="P132" s="4"/>
      <c r="Q132" s="4"/>
    </row>
    <row r="133" spans="1:17" x14ac:dyDescent="0.35">
      <c r="A133">
        <f t="shared" si="18"/>
        <v>1.3173578101075083E+19</v>
      </c>
      <c r="B133">
        <f t="shared" si="17"/>
        <v>3.9520734303225262E+18</v>
      </c>
      <c r="C133">
        <f t="shared" si="19"/>
        <v>5.4889908754479462E+18</v>
      </c>
      <c r="E133">
        <f t="shared" si="20"/>
        <v>23276861788.580883</v>
      </c>
      <c r="F133" s="26">
        <f t="shared" si="21"/>
        <v>626595796.68538988</v>
      </c>
      <c r="G133" s="16">
        <f t="shared" si="22"/>
        <v>29837895.080256701</v>
      </c>
      <c r="H133" s="15"/>
      <c r="I133" s="15"/>
      <c r="J133" s="15"/>
      <c r="L133" s="4"/>
      <c r="M133" s="4"/>
      <c r="N133" s="4"/>
      <c r="O133" s="4"/>
      <c r="P133" s="4"/>
      <c r="Q133" s="4"/>
    </row>
    <row r="134" spans="1:17" x14ac:dyDescent="0.35">
      <c r="A134">
        <f t="shared" si="18"/>
        <v>1.7125651531397609E+19</v>
      </c>
      <c r="B134">
        <f t="shared" si="17"/>
        <v>5.1376954594192855E+18</v>
      </c>
      <c r="C134">
        <f t="shared" si="19"/>
        <v>7.1356881380823306E+18</v>
      </c>
      <c r="E134">
        <f t="shared" si="20"/>
        <v>25604547967.438972</v>
      </c>
      <c r="F134" s="26">
        <f t="shared" si="21"/>
        <v>657925586.5196594</v>
      </c>
      <c r="G134" s="16">
        <f t="shared" si="22"/>
        <v>31329789.834269524</v>
      </c>
      <c r="H134" s="15"/>
      <c r="I134" s="15"/>
      <c r="J134" s="15"/>
    </row>
    <row r="135" spans="1:17" x14ac:dyDescent="0.35">
      <c r="A135">
        <f t="shared" si="18"/>
        <v>2.2263346990816895E+19</v>
      </c>
      <c r="B135">
        <f t="shared" si="17"/>
        <v>6.6790040972450693E+18</v>
      </c>
      <c r="C135">
        <f t="shared" si="19"/>
        <v>9.27639457950703E+18</v>
      </c>
      <c r="E135">
        <f t="shared" si="20"/>
        <v>28165002764.182873</v>
      </c>
      <c r="F135" s="26">
        <f t="shared" si="21"/>
        <v>690821865.84564245</v>
      </c>
      <c r="G135" s="16">
        <f t="shared" si="22"/>
        <v>32896279.325983047</v>
      </c>
      <c r="H135" s="15"/>
      <c r="I135" s="15"/>
      <c r="J135" s="15"/>
    </row>
    <row r="136" spans="1:17" x14ac:dyDescent="0.35">
      <c r="A136">
        <f t="shared" si="18"/>
        <v>2.8942351088061964E+19</v>
      </c>
      <c r="B136">
        <f t="shared" si="17"/>
        <v>8.6827053264185917E+18</v>
      </c>
      <c r="C136">
        <f t="shared" si="19"/>
        <v>1.2059312953359139E+19</v>
      </c>
      <c r="E136">
        <f t="shared" si="20"/>
        <v>30981503040.601162</v>
      </c>
      <c r="F136" s="26">
        <f t="shared" si="21"/>
        <v>725362959.13792455</v>
      </c>
      <c r="G136" s="16">
        <f t="shared" si="22"/>
        <v>34541093.292282104</v>
      </c>
      <c r="H136" s="15"/>
      <c r="I136" s="15"/>
      <c r="J136" s="15"/>
    </row>
    <row r="137" spans="1:17" x14ac:dyDescent="0.35">
      <c r="A137">
        <f t="shared" si="18"/>
        <v>3.7625056414480556E+19</v>
      </c>
      <c r="B137">
        <f t="shared" si="17"/>
        <v>1.1287516924344173E+19</v>
      </c>
      <c r="C137">
        <f t="shared" si="19"/>
        <v>1.5677106839366881E+19</v>
      </c>
      <c r="E137">
        <f t="shared" si="20"/>
        <v>34079653344.661282</v>
      </c>
      <c r="F137" s="26">
        <f t="shared" si="21"/>
        <v>761631107.09482086</v>
      </c>
      <c r="G137" s="16">
        <f t="shared" si="22"/>
        <v>36268147.956896305</v>
      </c>
      <c r="H137" s="15"/>
      <c r="I137" s="15"/>
      <c r="J137" s="15"/>
    </row>
    <row r="138" spans="1:17" x14ac:dyDescent="0.35">
      <c r="A138">
        <f t="shared" si="18"/>
        <v>4.8912573338824729E+19</v>
      </c>
      <c r="B138">
        <f t="shared" si="17"/>
        <v>1.4673772001647419E+19</v>
      </c>
      <c r="C138">
        <f t="shared" si="19"/>
        <v>2.0380238891176948E+19</v>
      </c>
      <c r="E138">
        <f t="shared" si="20"/>
        <v>37487618679.127411</v>
      </c>
      <c r="F138" s="26">
        <f t="shared" si="21"/>
        <v>799712662.44956195</v>
      </c>
      <c r="G138" s="16">
        <f t="shared" si="22"/>
        <v>38081555.354741096</v>
      </c>
      <c r="H138" s="15"/>
      <c r="I138" s="15"/>
      <c r="J138" s="15"/>
    </row>
    <row r="139" spans="1:17" x14ac:dyDescent="0.35">
      <c r="A139">
        <f t="shared" si="18"/>
        <v>6.3586345340472148E+19</v>
      </c>
      <c r="B139">
        <f t="shared" si="17"/>
        <v>1.9075903602141643E+19</v>
      </c>
      <c r="C139">
        <f t="shared" si="19"/>
        <v>2.6494310558530032E+19</v>
      </c>
      <c r="E139">
        <f t="shared" si="20"/>
        <v>41236380547.040154</v>
      </c>
      <c r="F139" s="26">
        <f t="shared" si="21"/>
        <v>839698295.57204008</v>
      </c>
      <c r="G139" s="16">
        <f t="shared" si="22"/>
        <v>39985633.122478127</v>
      </c>
      <c r="H139" s="15"/>
      <c r="I139" s="15"/>
      <c r="J139" s="15"/>
    </row>
    <row r="140" spans="1:17" x14ac:dyDescent="0.35">
      <c r="A140">
        <f t="shared" si="18"/>
        <v>8.2662248942613791E+19</v>
      </c>
      <c r="B140">
        <f t="shared" si="17"/>
        <v>2.4798674682784137E+19</v>
      </c>
      <c r="C140">
        <f t="shared" si="19"/>
        <v>3.4442603726089044E+19</v>
      </c>
      <c r="E140">
        <f t="shared" si="20"/>
        <v>45360018601.744171</v>
      </c>
      <c r="F140" s="26">
        <f t="shared" si="21"/>
        <v>881683210.35064209</v>
      </c>
      <c r="G140" s="16">
        <f t="shared" si="22"/>
        <v>41984914.778602004</v>
      </c>
      <c r="H140" s="15"/>
      <c r="I140" s="15"/>
      <c r="J140" s="15"/>
    </row>
    <row r="141" spans="1:17" x14ac:dyDescent="0.35">
      <c r="A141">
        <f t="shared" si="18"/>
        <v>1.0746092362539793E+20</v>
      </c>
      <c r="B141">
        <f t="shared" si="17"/>
        <v>3.2238277087619383E+19</v>
      </c>
      <c r="C141">
        <f t="shared" si="19"/>
        <v>4.4775384843915756E+19</v>
      </c>
      <c r="E141">
        <f t="shared" si="20"/>
        <v>49896020461.918594</v>
      </c>
      <c r="F141" s="26">
        <f t="shared" si="21"/>
        <v>925767370.8681742</v>
      </c>
      <c r="G141" s="16">
        <f t="shared" si="22"/>
        <v>44084160.51753211</v>
      </c>
      <c r="H141" s="15"/>
      <c r="I141" s="15"/>
      <c r="J141" s="15"/>
    </row>
    <row r="142" spans="1:17" x14ac:dyDescent="0.35">
      <c r="A142">
        <f t="shared" si="18"/>
        <v>1.3969920071301731E+20</v>
      </c>
      <c r="B142">
        <f t="shared" si="17"/>
        <v>4.1909760213905195E+19</v>
      </c>
      <c r="C142">
        <f t="shared" si="19"/>
        <v>5.8208000297090482E+19</v>
      </c>
      <c r="E142">
        <f t="shared" si="20"/>
        <v>54885622508.110458</v>
      </c>
      <c r="F142" s="26">
        <f t="shared" si="21"/>
        <v>972055739.41158295</v>
      </c>
      <c r="G142" s="16">
        <f t="shared" si="22"/>
        <v>46288368.543408751</v>
      </c>
      <c r="H142" s="15"/>
      <c r="I142" s="15"/>
      <c r="J142" s="15"/>
    </row>
    <row r="143" spans="1:17" x14ac:dyDescent="0.35">
      <c r="A143">
        <f t="shared" si="18"/>
        <v>1.8160896092692251E+20</v>
      </c>
      <c r="B143">
        <f t="shared" si="17"/>
        <v>5.4482688278076752E+19</v>
      </c>
      <c r="C143">
        <f t="shared" si="19"/>
        <v>7.5670400386217624E+19</v>
      </c>
      <c r="E143">
        <f t="shared" si="20"/>
        <v>60374184758.921509</v>
      </c>
      <c r="F143" s="26">
        <f t="shared" si="21"/>
        <v>1020658526.3821621</v>
      </c>
      <c r="G143" s="16">
        <f t="shared" si="22"/>
        <v>48602786.970579147</v>
      </c>
      <c r="H143" s="15"/>
      <c r="I143" s="15"/>
      <c r="J143" s="15"/>
    </row>
    <row r="144" spans="1:17" x14ac:dyDescent="0.35">
      <c r="A144">
        <f t="shared" si="18"/>
        <v>2.3609164920499926E+20</v>
      </c>
      <c r="B144">
        <f t="shared" si="17"/>
        <v>7.082749476149982E+19</v>
      </c>
      <c r="C144">
        <f t="shared" si="19"/>
        <v>9.8371520502082912E+19</v>
      </c>
      <c r="E144">
        <f t="shared" si="20"/>
        <v>66411603234.813667</v>
      </c>
      <c r="F144" s="26">
        <f t="shared" si="21"/>
        <v>1071691452.7012702</v>
      </c>
      <c r="G144" s="16">
        <f t="shared" si="22"/>
        <v>51032926.319108129</v>
      </c>
      <c r="H144" s="15"/>
      <c r="I144" s="15"/>
      <c r="J144" s="15"/>
    </row>
    <row r="145" spans="1:10" x14ac:dyDescent="0.35">
      <c r="A145">
        <f t="shared" si="18"/>
        <v>3.0691914396649908E+20</v>
      </c>
      <c r="B145">
        <f t="shared" si="17"/>
        <v>9.2075743189949743E+19</v>
      </c>
      <c r="C145">
        <f t="shared" si="19"/>
        <v>1.2788297665270779E+20</v>
      </c>
      <c r="E145">
        <f t="shared" si="20"/>
        <v>73052763558.295044</v>
      </c>
      <c r="F145" s="26">
        <f t="shared" si="21"/>
        <v>1125276025.3363338</v>
      </c>
      <c r="G145" s="16">
        <f t="shared" si="22"/>
        <v>53584572.635063529</v>
      </c>
      <c r="H145" s="15"/>
      <c r="I145" s="15"/>
      <c r="J145" s="15"/>
    </row>
    <row r="146" spans="1:10" x14ac:dyDescent="0.35">
      <c r="A146">
        <f t="shared" si="18"/>
        <v>3.9899488715644882E+20</v>
      </c>
      <c r="B146">
        <f t="shared" si="17"/>
        <v>1.1969846614693465E+20</v>
      </c>
      <c r="C146">
        <f t="shared" si="19"/>
        <v>1.6624786964852012E+20</v>
      </c>
      <c r="E146">
        <f t="shared" si="20"/>
        <v>80358039914.124557</v>
      </c>
      <c r="F146" s="26">
        <f t="shared" si="21"/>
        <v>1181539826.6031506</v>
      </c>
      <c r="G146" s="16">
        <f t="shared" si="22"/>
        <v>56263801.266816854</v>
      </c>
      <c r="H146" s="15"/>
      <c r="I146" s="15"/>
      <c r="J146" s="15"/>
    </row>
    <row r="147" spans="1:10" x14ac:dyDescent="0.35">
      <c r="A147">
        <f t="shared" si="18"/>
        <v>5.1869335330338347E+20</v>
      </c>
      <c r="B147">
        <f t="shared" si="17"/>
        <v>1.5560800599101512E+20</v>
      </c>
      <c r="C147">
        <f t="shared" si="19"/>
        <v>2.1612223054307616E+20</v>
      </c>
      <c r="E147">
        <f t="shared" si="20"/>
        <v>88393843905.537018</v>
      </c>
      <c r="F147" s="26">
        <f t="shared" si="21"/>
        <v>1240616817.9333081</v>
      </c>
      <c r="G147" s="16">
        <f t="shared" si="22"/>
        <v>59076991.330157518</v>
      </c>
      <c r="H147" s="15"/>
      <c r="I147" s="15"/>
      <c r="J147" s="15"/>
    </row>
    <row r="148" spans="1:10" x14ac:dyDescent="0.35">
      <c r="A148">
        <f t="shared" si="18"/>
        <v>6.743013592943986E+20</v>
      </c>
      <c r="B148">
        <f t="shared" si="17"/>
        <v>2.022904077883196E+20</v>
      </c>
      <c r="C148">
        <f t="shared" si="19"/>
        <v>2.8095889970599903E+20</v>
      </c>
      <c r="E148">
        <f t="shared" si="20"/>
        <v>97233228296.090729</v>
      </c>
      <c r="F148" s="26">
        <f t="shared" si="21"/>
        <v>1302647658.8299737</v>
      </c>
      <c r="G148" s="16">
        <f t="shared" si="22"/>
        <v>62030840.896665573</v>
      </c>
      <c r="H148" s="15"/>
      <c r="I148" s="15"/>
      <c r="J148" s="15"/>
    </row>
    <row r="149" spans="1:10" x14ac:dyDescent="0.35">
      <c r="A149">
        <f t="shared" si="18"/>
        <v>8.765917670827182E+20</v>
      </c>
      <c r="B149">
        <f t="shared" si="17"/>
        <v>2.6297753012481543E+20</v>
      </c>
      <c r="C149">
        <f t="shared" si="19"/>
        <v>3.6524656961779873E+20</v>
      </c>
      <c r="E149">
        <f t="shared" si="20"/>
        <v>106956551125.69981</v>
      </c>
      <c r="F149" s="26">
        <f t="shared" si="21"/>
        <v>1367780041.7714725</v>
      </c>
      <c r="G149" s="16">
        <f t="shared" si="22"/>
        <v>65132382.941498756</v>
      </c>
      <c r="H149" s="15"/>
      <c r="I149" s="15"/>
      <c r="J149" s="15"/>
    </row>
    <row r="150" spans="1:10" x14ac:dyDescent="0.35">
      <c r="A150">
        <f t="shared" si="18"/>
        <v>1.1395692972075336E+21</v>
      </c>
      <c r="B150">
        <f t="shared" si="17"/>
        <v>3.418707891622601E+20</v>
      </c>
      <c r="C150">
        <f t="shared" si="19"/>
        <v>4.7482054050313837E+20</v>
      </c>
      <c r="E150">
        <f t="shared" si="20"/>
        <v>117652206238.26981</v>
      </c>
      <c r="F150" s="26">
        <f t="shared" si="21"/>
        <v>1436169043.8600461</v>
      </c>
      <c r="G150" s="16">
        <f t="shared" si="22"/>
        <v>68389002.088573694</v>
      </c>
      <c r="H150" s="15"/>
      <c r="I150" s="15"/>
      <c r="J150" s="15"/>
    </row>
    <row r="151" spans="1:10" x14ac:dyDescent="0.35">
      <c r="A151">
        <f t="shared" si="18"/>
        <v>1.4814400863697937E+21</v>
      </c>
      <c r="B151">
        <f t="shared" si="17"/>
        <v>4.4443202591093817E+20</v>
      </c>
      <c r="C151">
        <f t="shared" si="19"/>
        <v>6.1726670265407989E+20</v>
      </c>
      <c r="E151">
        <f t="shared" si="20"/>
        <v>129417426862.0968</v>
      </c>
      <c r="F151" s="26">
        <f t="shared" si="21"/>
        <v>1507977496.0530486</v>
      </c>
      <c r="G151" s="16">
        <f t="shared" si="22"/>
        <v>71808452.193002462</v>
      </c>
      <c r="H151" s="15"/>
      <c r="I151" s="15"/>
      <c r="J151" s="15"/>
    </row>
    <row r="152" spans="1:10" x14ac:dyDescent="0.35">
      <c r="A152">
        <f t="shared" si="18"/>
        <v>1.9258721122807319E+21</v>
      </c>
      <c r="B152">
        <f t="shared" si="17"/>
        <v>5.7776163368421949E+20</v>
      </c>
      <c r="C152">
        <f t="shared" si="19"/>
        <v>8.0244671345030385E+20</v>
      </c>
      <c r="E152">
        <f t="shared" si="20"/>
        <v>142359169548.30649</v>
      </c>
      <c r="F152" s="26">
        <f t="shared" si="21"/>
        <v>1583376370.8557012</v>
      </c>
      <c r="G152" s="16">
        <f t="shared" si="22"/>
        <v>75398874.802652597</v>
      </c>
      <c r="H152" s="15"/>
      <c r="I152" s="15"/>
      <c r="J152" s="15"/>
    </row>
    <row r="153" spans="1:10" x14ac:dyDescent="0.35">
      <c r="A153">
        <f t="shared" si="18"/>
        <v>2.5036337459649514E+21</v>
      </c>
      <c r="B153">
        <f t="shared" si="17"/>
        <v>7.5109012378948574E+20</v>
      </c>
      <c r="C153">
        <f t="shared" si="19"/>
        <v>1.043180727485395E+21</v>
      </c>
      <c r="E153">
        <f t="shared" si="20"/>
        <v>156595086503.13715</v>
      </c>
      <c r="F153" s="26">
        <f t="shared" si="21"/>
        <v>1662545189.3984864</v>
      </c>
      <c r="G153" s="16">
        <f t="shared" si="22"/>
        <v>79168818.542785168</v>
      </c>
      <c r="H153" s="15"/>
      <c r="I153" s="15"/>
      <c r="J153" s="15"/>
    </row>
    <row r="154" spans="1:10" x14ac:dyDescent="0.35">
      <c r="A154">
        <f t="shared" si="18"/>
        <v>3.2547238697544371E+21</v>
      </c>
      <c r="B154">
        <f t="shared" si="17"/>
        <v>9.764171609263314E+20</v>
      </c>
      <c r="C154">
        <f t="shared" si="19"/>
        <v>1.3561349457310135E+21</v>
      </c>
      <c r="E154">
        <f t="shared" si="20"/>
        <v>172254595153.45087</v>
      </c>
      <c r="F154" s="26">
        <f t="shared" si="21"/>
        <v>1745672448.8684108</v>
      </c>
      <c r="G154" s="16">
        <f t="shared" si="22"/>
        <v>83127259.46992445</v>
      </c>
      <c r="H154" s="15"/>
      <c r="I154" s="15"/>
      <c r="J154" s="15"/>
    </row>
    <row r="155" spans="1:10" x14ac:dyDescent="0.35">
      <c r="A155">
        <f t="shared" si="18"/>
        <v>4.2311410306807685E+21</v>
      </c>
      <c r="B155">
        <f t="shared" si="17"/>
        <v>1.2693423092042312E+21</v>
      </c>
      <c r="C155">
        <f t="shared" si="19"/>
        <v>1.7629754294503177E+21</v>
      </c>
      <c r="E155">
        <f t="shared" si="20"/>
        <v>189480054668.79596</v>
      </c>
      <c r="F155" s="26">
        <f t="shared" si="21"/>
        <v>1832956071.3118315</v>
      </c>
      <c r="G155" s="16">
        <f t="shared" si="22"/>
        <v>87283622.443420649</v>
      </c>
      <c r="H155" s="15"/>
      <c r="I155" s="15"/>
      <c r="J155" s="15"/>
    </row>
    <row r="156" spans="1:10" x14ac:dyDescent="0.35">
      <c r="A156">
        <f t="shared" si="18"/>
        <v>5.5004833398849997E+21</v>
      </c>
      <c r="B156">
        <f t="shared" si="17"/>
        <v>1.6501450019654997E+21</v>
      </c>
      <c r="C156">
        <f t="shared" si="19"/>
        <v>2.291868058285413E+21</v>
      </c>
      <c r="E156">
        <f t="shared" si="20"/>
        <v>208428060135.67557</v>
      </c>
      <c r="F156" s="26">
        <f t="shared" si="21"/>
        <v>1924603874.877423</v>
      </c>
      <c r="G156" s="16">
        <f t="shared" si="22"/>
        <v>91647803.565591574</v>
      </c>
      <c r="H156" s="15"/>
      <c r="I156" s="15"/>
      <c r="J156" s="15"/>
    </row>
    <row r="157" spans="1:10" x14ac:dyDescent="0.35">
      <c r="A157">
        <f t="shared" si="18"/>
        <v>7.1506283418504994E+21</v>
      </c>
      <c r="B157">
        <f t="shared" si="17"/>
        <v>2.1451885025551503E+21</v>
      </c>
      <c r="C157">
        <f t="shared" si="19"/>
        <v>2.9794284757710369E+21</v>
      </c>
      <c r="E157">
        <f t="shared" si="20"/>
        <v>229270866149.24313</v>
      </c>
      <c r="F157" s="26">
        <f t="shared" si="21"/>
        <v>2020834068.6212943</v>
      </c>
      <c r="G157" s="16">
        <f t="shared" si="22"/>
        <v>96230193.743871212</v>
      </c>
      <c r="H157" s="15"/>
      <c r="I157" s="15"/>
      <c r="J157" s="15"/>
    </row>
    <row r="158" spans="1:10" x14ac:dyDescent="0.35">
      <c r="A158">
        <f t="shared" si="18"/>
        <v>9.2958168444056497E+21</v>
      </c>
      <c r="B158">
        <f t="shared" si="17"/>
        <v>2.7887450533216943E+21</v>
      </c>
      <c r="C158">
        <f t="shared" si="19"/>
        <v>3.8732570185023483E+21</v>
      </c>
      <c r="E158">
        <f t="shared" si="20"/>
        <v>252197952764.16748</v>
      </c>
      <c r="F158" s="26">
        <f t="shared" si="21"/>
        <v>2121875772.0523591</v>
      </c>
      <c r="G158" s="16">
        <f t="shared" si="22"/>
        <v>101041703.43106484</v>
      </c>
      <c r="H158" s="15"/>
      <c r="I158" s="15"/>
      <c r="J158" s="15"/>
    </row>
    <row r="159" spans="1:10" x14ac:dyDescent="0.35">
      <c r="A159">
        <f t="shared" si="18"/>
        <v>1.2084561897727344E+22</v>
      </c>
      <c r="B159">
        <f t="shared" si="17"/>
        <v>3.6253685693182032E+21</v>
      </c>
      <c r="C159">
        <f t="shared" si="19"/>
        <v>5.0352341240530527E+21</v>
      </c>
      <c r="E159">
        <f t="shared" si="20"/>
        <v>277417748040.58423</v>
      </c>
      <c r="F159" s="26">
        <f t="shared" si="21"/>
        <v>2227969560.6549773</v>
      </c>
      <c r="G159" s="16">
        <f t="shared" si="22"/>
        <v>106093788.60261822</v>
      </c>
      <c r="H159" s="15"/>
      <c r="I159" s="15"/>
      <c r="J159" s="15"/>
    </row>
    <row r="160" spans="1:10" x14ac:dyDescent="0.35">
      <c r="A160">
        <f t="shared" si="18"/>
        <v>1.5709930467045547E+22</v>
      </c>
      <c r="B160">
        <f t="shared" si="17"/>
        <v>4.7129791401136635E+21</v>
      </c>
      <c r="C160">
        <f t="shared" si="19"/>
        <v>6.5458043612689691E+21</v>
      </c>
      <c r="E160">
        <f t="shared" si="20"/>
        <v>305159522844.6427</v>
      </c>
      <c r="F160" s="26">
        <f t="shared" si="21"/>
        <v>2339368038.6877265</v>
      </c>
      <c r="G160" s="16">
        <f t="shared" si="22"/>
        <v>111398478.03274918</v>
      </c>
      <c r="H160" s="15"/>
      <c r="I160" s="15"/>
      <c r="J160" s="15"/>
    </row>
    <row r="161" spans="1:10" x14ac:dyDescent="0.35">
      <c r="A161">
        <f t="shared" si="18"/>
        <v>2.0422909607159211E+22</v>
      </c>
      <c r="B161">
        <f t="shared" si="17"/>
        <v>6.1268728821477645E+21</v>
      </c>
      <c r="C161">
        <f t="shared" si="19"/>
        <v>8.5095456696496596E+21</v>
      </c>
      <c r="E161">
        <f t="shared" si="20"/>
        <v>335675475129.10699</v>
      </c>
      <c r="F161" s="26">
        <f t="shared" si="21"/>
        <v>2456336440.6221128</v>
      </c>
      <c r="G161" s="16">
        <f t="shared" si="22"/>
        <v>116968401.93438625</v>
      </c>
      <c r="H161" s="15"/>
      <c r="I161" s="15"/>
      <c r="J161" s="15"/>
    </row>
    <row r="162" spans="1:10" x14ac:dyDescent="0.35">
      <c r="A162">
        <f t="shared" si="18"/>
        <v>2.6549782489306975E+22</v>
      </c>
      <c r="B162">
        <f t="shared" si="17"/>
        <v>7.9649347467920917E+21</v>
      </c>
      <c r="C162">
        <f t="shared" si="19"/>
        <v>1.1062409370544558E+22</v>
      </c>
      <c r="E162">
        <f t="shared" si="20"/>
        <v>369243022642.0177</v>
      </c>
      <c r="F162" s="26">
        <f t="shared" si="21"/>
        <v>2579153262.6532183</v>
      </c>
      <c r="G162" s="16">
        <f t="shared" si="22"/>
        <v>122816822.03110552</v>
      </c>
      <c r="H162" s="15"/>
      <c r="I162" s="15"/>
      <c r="J162" s="15"/>
    </row>
    <row r="163" spans="1:10" x14ac:dyDescent="0.35">
      <c r="A163">
        <f t="shared" si="18"/>
        <v>3.4514717236099067E+22</v>
      </c>
      <c r="B163">
        <f t="shared" si="17"/>
        <v>1.0354415170829718E+22</v>
      </c>
      <c r="C163">
        <f t="shared" si="19"/>
        <v>1.4381132181707927E+22</v>
      </c>
      <c r="E163">
        <f t="shared" si="20"/>
        <v>406167324906.21948</v>
      </c>
      <c r="F163" s="26">
        <f t="shared" si="21"/>
        <v>2708110925.7858791</v>
      </c>
      <c r="G163" s="16">
        <f t="shared" si="22"/>
        <v>128957663.13266087</v>
      </c>
      <c r="H163" s="15"/>
      <c r="I163" s="15"/>
      <c r="J163" s="15"/>
    </row>
    <row r="164" spans="1:10" x14ac:dyDescent="0.35">
      <c r="A164">
        <f t="shared" si="18"/>
        <v>4.4869132406928785E+22</v>
      </c>
      <c r="B164">
        <f t="shared" si="17"/>
        <v>1.3460739722078637E+22</v>
      </c>
      <c r="C164">
        <f t="shared" si="19"/>
        <v>1.8695471836220306E+22</v>
      </c>
      <c r="E164">
        <f t="shared" si="20"/>
        <v>446784057396.84149</v>
      </c>
      <c r="F164" s="26">
        <f t="shared" si="21"/>
        <v>2843516472.0751734</v>
      </c>
      <c r="G164" s="16">
        <f t="shared" si="22"/>
        <v>135405546.28929424</v>
      </c>
      <c r="H164" s="15"/>
      <c r="I164" s="15"/>
      <c r="J164" s="15"/>
    </row>
    <row r="165" spans="1:10" x14ac:dyDescent="0.35">
      <c r="A165">
        <f t="shared" si="18"/>
        <v>5.8329872129007423E+22</v>
      </c>
      <c r="B165">
        <f t="shared" si="17"/>
        <v>1.7498961638702224E+22</v>
      </c>
      <c r="C165">
        <f t="shared" si="19"/>
        <v>2.43041133870864E+22</v>
      </c>
      <c r="E165">
        <f t="shared" si="20"/>
        <v>491462463136.5257</v>
      </c>
      <c r="F165" s="26">
        <f t="shared" si="21"/>
        <v>2985692295.6789322</v>
      </c>
      <c r="G165" s="16">
        <f t="shared" si="22"/>
        <v>142175823.60375881</v>
      </c>
      <c r="H165" s="15"/>
      <c r="I165" s="15"/>
      <c r="J165" s="15"/>
    </row>
    <row r="166" spans="1:10" x14ac:dyDescent="0.35">
      <c r="A166">
        <f t="shared" si="18"/>
        <v>7.5828833767709647E+22</v>
      </c>
      <c r="B166">
        <f t="shared" si="17"/>
        <v>2.2748650130312899E+22</v>
      </c>
      <c r="C166">
        <f t="shared" si="19"/>
        <v>3.1595347403212321E+22</v>
      </c>
      <c r="E166">
        <f t="shared" si="20"/>
        <v>540608709450.17828</v>
      </c>
      <c r="F166" s="26">
        <f t="shared" si="21"/>
        <v>3134976910.4628787</v>
      </c>
      <c r="G166" s="16">
        <f t="shared" si="22"/>
        <v>149284614.78394651</v>
      </c>
      <c r="H166" s="15"/>
      <c r="I166" s="15"/>
      <c r="J166" s="15"/>
    </row>
    <row r="167" spans="1:10" x14ac:dyDescent="0.35">
      <c r="A167">
        <f t="shared" si="18"/>
        <v>9.8577483898022546E+22</v>
      </c>
      <c r="B167">
        <f t="shared" si="17"/>
        <v>2.9573245169406765E+22</v>
      </c>
      <c r="C167">
        <f t="shared" si="19"/>
        <v>4.107395162417602E+22</v>
      </c>
      <c r="E167">
        <f t="shared" si="20"/>
        <v>594669580395.19617</v>
      </c>
      <c r="F167" s="26">
        <f t="shared" si="21"/>
        <v>3291725755.9860229</v>
      </c>
      <c r="G167" s="16">
        <f t="shared" si="22"/>
        <v>156748845.52314425</v>
      </c>
      <c r="H167" s="15"/>
      <c r="I167" s="15"/>
      <c r="J167" s="15"/>
    </row>
    <row r="168" spans="1:10" x14ac:dyDescent="0.35">
      <c r="A168">
        <f t="shared" si="18"/>
        <v>1.2815072906742931E+23</v>
      </c>
      <c r="B168">
        <f t="shared" si="17"/>
        <v>3.844521872022881E+22</v>
      </c>
      <c r="C168">
        <f t="shared" si="19"/>
        <v>5.3396137111428832E+22</v>
      </c>
      <c r="E168">
        <f t="shared" si="20"/>
        <v>654136538434.71582</v>
      </c>
      <c r="F168" s="26">
        <f t="shared" si="21"/>
        <v>3456312043.7853241</v>
      </c>
      <c r="G168" s="16">
        <f t="shared" si="22"/>
        <v>164586287.79930115</v>
      </c>
      <c r="H168" s="15"/>
      <c r="I168" s="15"/>
      <c r="J168" s="15"/>
    </row>
    <row r="169" spans="1:10" x14ac:dyDescent="0.35">
      <c r="A169">
        <f t="shared" si="18"/>
        <v>1.6659594778765812E+23</v>
      </c>
      <c r="B169">
        <f t="shared" si="17"/>
        <v>4.997878433629744E+22</v>
      </c>
      <c r="C169">
        <f t="shared" si="19"/>
        <v>6.9414978244857483E+22</v>
      </c>
      <c r="E169">
        <f t="shared" si="20"/>
        <v>719550192278.1875</v>
      </c>
      <c r="F169" s="26">
        <f t="shared" si="21"/>
        <v>3629127645.9745903</v>
      </c>
      <c r="G169" s="16">
        <f t="shared" si="22"/>
        <v>172815602.1892662</v>
      </c>
      <c r="H169" s="15"/>
      <c r="I169" s="15"/>
      <c r="J169" s="15"/>
    </row>
    <row r="170" spans="1:10" x14ac:dyDescent="0.35">
      <c r="A170">
        <f t="shared" si="18"/>
        <v>2.1657473212395556E+23</v>
      </c>
      <c r="B170">
        <f t="shared" si="17"/>
        <v>6.4972419637186675E+22</v>
      </c>
      <c r="C170">
        <f t="shared" si="19"/>
        <v>9.0239471718314728E+22</v>
      </c>
      <c r="E170">
        <f t="shared" si="20"/>
        <v>791505211506.00635</v>
      </c>
      <c r="F170" s="26">
        <f t="shared" si="21"/>
        <v>3810584028.2733202</v>
      </c>
      <c r="G170" s="16">
        <f t="shared" si="22"/>
        <v>181456382.2987299</v>
      </c>
      <c r="H170" s="15"/>
      <c r="I170" s="15"/>
      <c r="J170" s="15"/>
    </row>
    <row r="171" spans="1:10" x14ac:dyDescent="0.35">
      <c r="A171">
        <f t="shared" si="18"/>
        <v>2.8154715176114224E+23</v>
      </c>
      <c r="B171">
        <f t="shared" si="17"/>
        <v>8.4464145528342715E+22</v>
      </c>
      <c r="C171">
        <f t="shared" si="19"/>
        <v>1.1731131323380916E+23</v>
      </c>
      <c r="E171">
        <f t="shared" si="20"/>
        <v>870655732656.60706</v>
      </c>
      <c r="F171" s="26">
        <f t="shared" si="21"/>
        <v>4001113229.6869864</v>
      </c>
      <c r="G171" s="16">
        <f t="shared" si="22"/>
        <v>190529201.41366625</v>
      </c>
      <c r="H171" s="15"/>
      <c r="I171" s="15"/>
      <c r="J171" s="15"/>
    </row>
    <row r="172" spans="1:10" x14ac:dyDescent="0.35">
      <c r="A172">
        <f t="shared" si="18"/>
        <v>3.6601129728948495E+23</v>
      </c>
      <c r="B172">
        <f t="shared" si="17"/>
        <v>1.0980338918684553E+23</v>
      </c>
      <c r="C172">
        <f t="shared" si="19"/>
        <v>1.5250470720395192E+23</v>
      </c>
      <c r="E172">
        <f t="shared" si="20"/>
        <v>957721305922.26782</v>
      </c>
      <c r="F172" s="26">
        <f t="shared" si="21"/>
        <v>4201168891.1713362</v>
      </c>
      <c r="G172" s="16">
        <f t="shared" si="22"/>
        <v>200055661.48434973</v>
      </c>
      <c r="H172" s="15"/>
      <c r="I172" s="15"/>
      <c r="J172" s="15"/>
    </row>
    <row r="173" spans="1:10" x14ac:dyDescent="0.35">
      <c r="A173">
        <f t="shared" si="18"/>
        <v>4.7581468647633048E+23</v>
      </c>
      <c r="B173">
        <f t="shared" si="17"/>
        <v>1.4274440594289911E+23</v>
      </c>
      <c r="C173">
        <f t="shared" si="19"/>
        <v>1.9825611936513752E+23</v>
      </c>
      <c r="E173">
        <f t="shared" si="20"/>
        <v>1053493436514.4946</v>
      </c>
      <c r="F173" s="26">
        <f t="shared" si="21"/>
        <v>4411227335.7299032</v>
      </c>
      <c r="G173" s="16">
        <f t="shared" si="22"/>
        <v>210058444.55856705</v>
      </c>
      <c r="H173" s="15"/>
      <c r="I173" s="15"/>
      <c r="J173" s="15"/>
    </row>
    <row r="174" spans="1:10" x14ac:dyDescent="0.35">
      <c r="A174">
        <f t="shared" si="18"/>
        <v>6.1855909241922959E+23</v>
      </c>
      <c r="B174">
        <f t="shared" si="17"/>
        <v>1.8556772772576895E+23</v>
      </c>
      <c r="C174">
        <f t="shared" si="19"/>
        <v>2.5773295517467879E+23</v>
      </c>
      <c r="E174">
        <f t="shared" si="20"/>
        <v>1158842780165.9441</v>
      </c>
      <c r="F174" s="26">
        <f t="shared" si="21"/>
        <v>4631788702.5163984</v>
      </c>
      <c r="G174" s="16">
        <f t="shared" si="22"/>
        <v>220561366.78649521</v>
      </c>
      <c r="H174" s="15"/>
      <c r="I174" s="15"/>
      <c r="J174" s="15"/>
    </row>
    <row r="175" spans="1:10" x14ac:dyDescent="0.35">
      <c r="A175">
        <f t="shared" si="18"/>
        <v>8.0412682014499854E+23</v>
      </c>
      <c r="B175">
        <f t="shared" si="17"/>
        <v>2.4123804604349958E+23</v>
      </c>
      <c r="C175">
        <f t="shared" si="19"/>
        <v>3.350528417270824E+23</v>
      </c>
      <c r="E175">
        <f t="shared" si="20"/>
        <v>1274727058182.5386</v>
      </c>
      <c r="F175" s="26">
        <f t="shared" si="21"/>
        <v>4863378137.6422186</v>
      </c>
      <c r="G175" s="16">
        <f t="shared" si="22"/>
        <v>231589435.12582016</v>
      </c>
      <c r="H175" s="15"/>
      <c r="I175" s="15"/>
      <c r="J175" s="15"/>
    </row>
    <row r="176" spans="1:10" x14ac:dyDescent="0.35">
      <c r="A176">
        <f t="shared" si="18"/>
        <v>1.0453648661884981E+24</v>
      </c>
      <c r="B176">
        <f t="shared" si="17"/>
        <v>3.1360945985654952E+23</v>
      </c>
      <c r="C176">
        <f t="shared" si="19"/>
        <v>4.3556869424520717E+23</v>
      </c>
      <c r="E176">
        <f t="shared" si="20"/>
        <v>1402199764000.7925</v>
      </c>
      <c r="F176" s="26">
        <f t="shared" si="21"/>
        <v>5106547044.5243301</v>
      </c>
      <c r="G176" s="16">
        <f t="shared" si="22"/>
        <v>243168906.88211155</v>
      </c>
      <c r="H176" s="15"/>
      <c r="I176" s="15"/>
      <c r="J176" s="15"/>
    </row>
    <row r="177" spans="1:10" x14ac:dyDescent="0.35">
      <c r="A177">
        <f t="shared" si="18"/>
        <v>1.3589743260450476E+24</v>
      </c>
      <c r="B177">
        <f t="shared" si="17"/>
        <v>4.0769229781351424E+23</v>
      </c>
      <c r="C177">
        <f t="shared" si="19"/>
        <v>5.6623930251876933E+23</v>
      </c>
      <c r="E177">
        <f t="shared" si="20"/>
        <v>1542419740400.8718</v>
      </c>
      <c r="F177" s="26">
        <f t="shared" si="21"/>
        <v>5361874396.7505465</v>
      </c>
      <c r="G177" s="16">
        <f t="shared" si="22"/>
        <v>255327352.22621632</v>
      </c>
      <c r="H177" s="15"/>
      <c r="I177" s="15"/>
      <c r="J177" s="15"/>
    </row>
    <row r="178" spans="1:10" x14ac:dyDescent="0.35">
      <c r="A178">
        <f t="shared" si="18"/>
        <v>1.7666666238585619E+24</v>
      </c>
      <c r="B178">
        <f t="shared" si="17"/>
        <v>5.2999998715756851E+23</v>
      </c>
      <c r="C178">
        <f t="shared" si="19"/>
        <v>7.3611109327440015E+23</v>
      </c>
      <c r="E178">
        <f t="shared" si="20"/>
        <v>1696661714440.9592</v>
      </c>
      <c r="F178" s="26">
        <f t="shared" si="21"/>
        <v>5629968116.5880737</v>
      </c>
      <c r="G178" s="16">
        <f t="shared" si="22"/>
        <v>268093719.83752728</v>
      </c>
      <c r="H178" s="15"/>
      <c r="I178" s="15"/>
      <c r="J178" s="15"/>
    </row>
    <row r="179" spans="1:10" x14ac:dyDescent="0.35">
      <c r="A179">
        <f t="shared" si="18"/>
        <v>2.2966666110161304E+24</v>
      </c>
      <c r="B179">
        <f t="shared" si="17"/>
        <v>6.8899998330483941E+23</v>
      </c>
      <c r="C179">
        <f t="shared" si="19"/>
        <v>9.5694442125672025E+23</v>
      </c>
      <c r="E179">
        <f t="shared" si="20"/>
        <v>1866327885885.0554</v>
      </c>
      <c r="F179" s="26">
        <f t="shared" si="21"/>
        <v>5911466522.4174776</v>
      </c>
      <c r="G179" s="16">
        <f t="shared" si="22"/>
        <v>281498405.82940388</v>
      </c>
      <c r="H179" s="15"/>
      <c r="I179" s="15"/>
      <c r="J179" s="15"/>
    </row>
    <row r="180" spans="1:10" x14ac:dyDescent="0.35">
      <c r="A180">
        <f t="shared" si="18"/>
        <v>2.9856665943209698E+24</v>
      </c>
      <c r="B180">
        <f t="shared" si="17"/>
        <v>8.9569997829629104E+23</v>
      </c>
      <c r="C180">
        <f t="shared" si="19"/>
        <v>1.2440277476337362E+24</v>
      </c>
      <c r="E180">
        <f t="shared" si="20"/>
        <v>2052960674473.561</v>
      </c>
      <c r="F180" s="26">
        <f t="shared" si="21"/>
        <v>6207039848.538352</v>
      </c>
      <c r="G180" s="16">
        <f t="shared" si="22"/>
        <v>295573326.1208744</v>
      </c>
      <c r="H180" s="15"/>
      <c r="I180" s="15"/>
      <c r="J180" s="15"/>
    </row>
    <row r="181" spans="1:10" x14ac:dyDescent="0.35">
      <c r="A181">
        <f t="shared" si="18"/>
        <v>3.8813665726172608E+24</v>
      </c>
      <c r="B181">
        <f t="shared" si="17"/>
        <v>1.1644099717851784E+24</v>
      </c>
      <c r="C181">
        <f t="shared" si="19"/>
        <v>1.6172360719238571E+24</v>
      </c>
      <c r="E181">
        <f t="shared" si="20"/>
        <v>2258256741920.9175</v>
      </c>
      <c r="F181" s="26">
        <f t="shared" si="21"/>
        <v>6517391840.96527</v>
      </c>
      <c r="G181" s="16">
        <f t="shared" si="22"/>
        <v>310351992.42691803</v>
      </c>
      <c r="H181" s="15"/>
      <c r="I181" s="15"/>
      <c r="J181" s="15"/>
    </row>
    <row r="182" spans="1:10" x14ac:dyDescent="0.35">
      <c r="A182">
        <f t="shared" si="18"/>
        <v>5.0457765444024392E+24</v>
      </c>
      <c r="B182">
        <f t="shared" si="17"/>
        <v>1.5137329633207322E+24</v>
      </c>
      <c r="C182">
        <f t="shared" si="19"/>
        <v>2.1024068935010143E+24</v>
      </c>
      <c r="E182">
        <f t="shared" si="20"/>
        <v>2484082416113.0093</v>
      </c>
      <c r="F182" s="26">
        <f t="shared" si="21"/>
        <v>6843261433.0135336</v>
      </c>
      <c r="G182" s="16">
        <f t="shared" si="22"/>
        <v>325869592.04826355</v>
      </c>
      <c r="H182" s="15"/>
      <c r="I182" s="15"/>
      <c r="J182" s="15"/>
    </row>
    <row r="183" spans="1:10" x14ac:dyDescent="0.35">
      <c r="A183">
        <f t="shared" si="18"/>
        <v>6.5595095077231714E+24</v>
      </c>
      <c r="B183">
        <f t="shared" si="17"/>
        <v>1.9678528523169512E+24</v>
      </c>
      <c r="C183">
        <f t="shared" si="19"/>
        <v>2.7331289615513189E+24</v>
      </c>
      <c r="E183">
        <f t="shared" si="20"/>
        <v>2732490657724.3105</v>
      </c>
      <c r="F183" s="26">
        <f t="shared" si="21"/>
        <v>7185424504.6642103</v>
      </c>
      <c r="G183" s="16">
        <f t="shared" si="22"/>
        <v>342163071.65067673</v>
      </c>
      <c r="H183" s="15"/>
      <c r="I183" s="15"/>
      <c r="J183" s="15"/>
    </row>
    <row r="184" spans="1:10" x14ac:dyDescent="0.35">
      <c r="A184">
        <f t="shared" si="18"/>
        <v>8.5273623600401225E+24</v>
      </c>
      <c r="B184">
        <f t="shared" si="17"/>
        <v>2.5582087080120378E+24</v>
      </c>
      <c r="C184">
        <f t="shared" si="19"/>
        <v>3.5530676500167145E+24</v>
      </c>
      <c r="E184">
        <f t="shared" si="20"/>
        <v>3005739723496.7417</v>
      </c>
      <c r="F184" s="26">
        <f t="shared" si="21"/>
        <v>7544695729.8974209</v>
      </c>
      <c r="G184" s="16">
        <f t="shared" si="22"/>
        <v>359271225.23321056</v>
      </c>
      <c r="H184" s="15"/>
      <c r="I184" s="15"/>
      <c r="J184" s="15"/>
    </row>
    <row r="185" spans="1:10" x14ac:dyDescent="0.35">
      <c r="A185">
        <f t="shared" si="18"/>
        <v>1.108557106805216E+25</v>
      </c>
      <c r="B185">
        <f t="shared" si="17"/>
        <v>3.3256713204156488E+24</v>
      </c>
      <c r="C185">
        <f t="shared" si="19"/>
        <v>4.618987945021729E+24</v>
      </c>
      <c r="E185">
        <f t="shared" si="20"/>
        <v>3306313695846.416</v>
      </c>
      <c r="F185" s="26">
        <f t="shared" si="21"/>
        <v>7921930516.392292</v>
      </c>
      <c r="G185" s="16">
        <f t="shared" si="22"/>
        <v>377234786.49487114</v>
      </c>
      <c r="H185" s="15"/>
      <c r="I185" s="15"/>
      <c r="J185" s="15"/>
    </row>
    <row r="186" spans="1:10" x14ac:dyDescent="0.35">
      <c r="A186">
        <f t="shared" si="18"/>
        <v>1.4411242388467809E+25</v>
      </c>
      <c r="B186">
        <f t="shared" si="17"/>
        <v>4.3233727165403434E+24</v>
      </c>
      <c r="C186">
        <f t="shared" si="19"/>
        <v>6.0046843285282483E+24</v>
      </c>
      <c r="E186">
        <f t="shared" si="20"/>
        <v>3636945065431.0581</v>
      </c>
      <c r="F186" s="26">
        <f t="shared" si="21"/>
        <v>8318027042.2119074</v>
      </c>
      <c r="G186" s="16">
        <f t="shared" si="22"/>
        <v>396096525.81961536</v>
      </c>
      <c r="H186" s="15"/>
      <c r="I186" s="15"/>
      <c r="J186" s="15"/>
    </row>
    <row r="187" spans="1:10" x14ac:dyDescent="0.35">
      <c r="A187">
        <f t="shared" si="18"/>
        <v>1.8734615105008153E+25</v>
      </c>
      <c r="B187">
        <f t="shared" si="17"/>
        <v>5.6203845315024481E+24</v>
      </c>
      <c r="C187">
        <f t="shared" si="19"/>
        <v>7.8060896270867225E+24</v>
      </c>
      <c r="E187">
        <f t="shared" si="20"/>
        <v>4000639571974.1641</v>
      </c>
      <c r="F187" s="26">
        <f t="shared" si="21"/>
        <v>8733928394.322504</v>
      </c>
      <c r="G187" s="16">
        <f t="shared" si="22"/>
        <v>415901352.11059666</v>
      </c>
      <c r="H187" s="15"/>
      <c r="I187" s="15"/>
      <c r="J187" s="15"/>
    </row>
    <row r="188" spans="1:10" x14ac:dyDescent="0.35">
      <c r="A188">
        <f t="shared" si="18"/>
        <v>2.4354999636510601E+25</v>
      </c>
      <c r="B188">
        <f t="shared" si="17"/>
        <v>7.3064998909531793E+24</v>
      </c>
      <c r="C188">
        <f t="shared" si="19"/>
        <v>1.014791651521274E+25</v>
      </c>
      <c r="E188">
        <f t="shared" si="20"/>
        <v>4400703529171.5811</v>
      </c>
      <c r="F188" s="26">
        <f t="shared" si="21"/>
        <v>9170624814.0386295</v>
      </c>
      <c r="G188" s="16">
        <f t="shared" si="22"/>
        <v>436696419.71612549</v>
      </c>
      <c r="H188" s="15"/>
      <c r="I188" s="15"/>
      <c r="J188" s="15"/>
    </row>
    <row r="189" spans="1:10" x14ac:dyDescent="0.35">
      <c r="A189">
        <f t="shared" si="18"/>
        <v>3.166149952746378E+25</v>
      </c>
      <c r="B189">
        <f t="shared" si="17"/>
        <v>9.498449858239137E+24</v>
      </c>
      <c r="C189">
        <f t="shared" si="19"/>
        <v>1.3192291469776563E+25</v>
      </c>
      <c r="E189">
        <f t="shared" si="20"/>
        <v>4840773882088.7393</v>
      </c>
      <c r="F189" s="26">
        <f t="shared" si="21"/>
        <v>9629156054.7405605</v>
      </c>
      <c r="G189" s="16">
        <f t="shared" si="22"/>
        <v>458531240.701931</v>
      </c>
      <c r="H189" s="15"/>
      <c r="I189" s="15"/>
      <c r="J189" s="15"/>
    </row>
    <row r="190" spans="1:10" x14ac:dyDescent="0.35">
      <c r="A190">
        <f t="shared" si="18"/>
        <v>4.1159949385702917E+25</v>
      </c>
      <c r="B190">
        <f t="shared" si="17"/>
        <v>1.2347984815710876E+25</v>
      </c>
      <c r="C190">
        <f t="shared" si="19"/>
        <v>1.7149978910709533E+25</v>
      </c>
      <c r="E190">
        <f t="shared" si="20"/>
        <v>5324851270297.6133</v>
      </c>
      <c r="F190" s="26">
        <f t="shared" si="21"/>
        <v>10110613857.477589</v>
      </c>
      <c r="G190" s="16">
        <f t="shared" si="22"/>
        <v>481457802.73702812</v>
      </c>
      <c r="H190" s="15"/>
      <c r="I190" s="15"/>
      <c r="J190" s="15"/>
    </row>
    <row r="191" spans="1:10" x14ac:dyDescent="0.35">
      <c r="A191">
        <f t="shared" si="18"/>
        <v>5.3507934201413793E+25</v>
      </c>
      <c r="B191">
        <f t="shared" si="17"/>
        <v>1.605238026042414E+25</v>
      </c>
      <c r="C191">
        <f t="shared" si="19"/>
        <v>2.2294972583922394E+25</v>
      </c>
      <c r="E191">
        <f t="shared" si="20"/>
        <v>5857336397327.375</v>
      </c>
      <c r="F191" s="26">
        <f t="shared" si="21"/>
        <v>10616144550.351469</v>
      </c>
      <c r="G191" s="16">
        <f t="shared" si="22"/>
        <v>505530692.87388039</v>
      </c>
      <c r="H191" s="15"/>
      <c r="I191" s="15"/>
      <c r="J191" s="15"/>
    </row>
    <row r="192" spans="1:10" x14ac:dyDescent="0.35">
      <c r="A192">
        <f t="shared" si="18"/>
        <v>6.9560314461837933E+25</v>
      </c>
      <c r="B192">
        <f t="shared" si="17"/>
        <v>2.0868094338551377E+25</v>
      </c>
      <c r="C192">
        <f t="shared" si="19"/>
        <v>2.8983464359099115E+25</v>
      </c>
      <c r="E192">
        <f t="shared" si="20"/>
        <v>6443070037060.1133</v>
      </c>
      <c r="F192" s="26">
        <f t="shared" si="21"/>
        <v>11146951777.869043</v>
      </c>
      <c r="G192" s="16">
        <f t="shared" si="22"/>
        <v>530807227.51757431</v>
      </c>
      <c r="H192" s="15"/>
      <c r="I192" s="15"/>
      <c r="J192" s="15"/>
    </row>
    <row r="193" spans="1:10" x14ac:dyDescent="0.35">
      <c r="A193">
        <f t="shared" si="18"/>
        <v>9.0428408800389311E+25</v>
      </c>
      <c r="B193">
        <f t="shared" si="17"/>
        <v>2.7128522640116795E+25</v>
      </c>
      <c r="C193">
        <f t="shared" si="19"/>
        <v>3.7678503666828849E+25</v>
      </c>
      <c r="E193">
        <f t="shared" si="20"/>
        <v>7087377040766.125</v>
      </c>
      <c r="F193" s="26">
        <f t="shared" si="21"/>
        <v>11704299366.762497</v>
      </c>
      <c r="G193" s="16">
        <f t="shared" si="22"/>
        <v>557347588.8934536</v>
      </c>
      <c r="H193" s="15"/>
      <c r="I193" s="15"/>
      <c r="J193" s="15"/>
    </row>
    <row r="194" spans="1:10" x14ac:dyDescent="0.35">
      <c r="A194">
        <f t="shared" si="18"/>
        <v>1.1755693144050611E+26</v>
      </c>
      <c r="B194">
        <f t="shared" ref="B194:B200" si="23">A195-A194</f>
        <v>3.526707943215184E+25</v>
      </c>
      <c r="C194">
        <f t="shared" si="19"/>
        <v>4.8982054766877503E+25</v>
      </c>
      <c r="E194">
        <f t="shared" si="20"/>
        <v>7796114744842.7383</v>
      </c>
      <c r="F194" s="26">
        <f t="shared" si="21"/>
        <v>12289514335.100622</v>
      </c>
      <c r="G194" s="16">
        <f t="shared" si="22"/>
        <v>585214968.33812523</v>
      </c>
      <c r="H194" s="15"/>
      <c r="I194" s="15"/>
      <c r="J194" s="15"/>
    </row>
    <row r="195" spans="1:10" x14ac:dyDescent="0.35">
      <c r="A195">
        <f t="shared" ref="A195:A200" si="24">A194*1.3</f>
        <v>1.5282401087265795E+26</v>
      </c>
      <c r="B195">
        <f t="shared" si="23"/>
        <v>4.5847203261797401E+25</v>
      </c>
      <c r="C195">
        <f t="shared" ref="C195:C200" si="25">C194*1.3</f>
        <v>6.3676671196940759E+25</v>
      </c>
      <c r="E195">
        <f t="shared" ref="E195:E200" si="26">E194*1.1</f>
        <v>8575726219327.0127</v>
      </c>
      <c r="F195" s="26">
        <f t="shared" ref="F195:F200" si="27">F194*1.05</f>
        <v>12903990051.855654</v>
      </c>
      <c r="G195" s="16">
        <f t="shared" ref="G195:G200" si="28">F195-F194</f>
        <v>614475716.75503159</v>
      </c>
      <c r="H195" s="15"/>
      <c r="I195" s="15"/>
      <c r="J195" s="15"/>
    </row>
    <row r="196" spans="1:10" x14ac:dyDescent="0.35">
      <c r="A196">
        <f t="shared" si="24"/>
        <v>1.9867121413445535E+26</v>
      </c>
      <c r="B196">
        <f t="shared" si="23"/>
        <v>5.9601364240336621E+25</v>
      </c>
      <c r="C196">
        <f t="shared" si="25"/>
        <v>8.277967255602299E+25</v>
      </c>
      <c r="E196">
        <f t="shared" si="26"/>
        <v>9433298841259.7148</v>
      </c>
      <c r="F196" s="26">
        <f t="shared" si="27"/>
        <v>13549189554.448437</v>
      </c>
      <c r="G196" s="16">
        <f t="shared" si="28"/>
        <v>645199502.59278297</v>
      </c>
      <c r="H196" s="15"/>
      <c r="I196" s="15"/>
      <c r="J196" s="15"/>
    </row>
    <row r="197" spans="1:10" x14ac:dyDescent="0.35">
      <c r="A197">
        <f t="shared" si="24"/>
        <v>2.5827257837479197E+26</v>
      </c>
      <c r="B197">
        <f t="shared" si="23"/>
        <v>7.7481773512437628E+25</v>
      </c>
      <c r="C197">
        <f t="shared" si="25"/>
        <v>1.0761357432282989E+26</v>
      </c>
      <c r="E197">
        <f t="shared" si="26"/>
        <v>10376628725385.688</v>
      </c>
      <c r="F197" s="26">
        <f t="shared" si="27"/>
        <v>14226649032.170858</v>
      </c>
      <c r="G197" s="16">
        <f t="shared" si="28"/>
        <v>677459477.72242165</v>
      </c>
      <c r="H197" s="15"/>
      <c r="I197" s="15"/>
      <c r="J197" s="15"/>
    </row>
    <row r="198" spans="1:10" x14ac:dyDescent="0.35">
      <c r="A198">
        <f t="shared" si="24"/>
        <v>3.357543518872296E+26</v>
      </c>
      <c r="B198">
        <f t="shared" si="23"/>
        <v>1.007263055661689E+26</v>
      </c>
      <c r="C198">
        <f t="shared" si="25"/>
        <v>1.3989764661967886E+26</v>
      </c>
      <c r="E198">
        <f t="shared" si="26"/>
        <v>11414291597924.258</v>
      </c>
      <c r="F198" s="26">
        <f t="shared" si="27"/>
        <v>14937981483.779402</v>
      </c>
      <c r="G198" s="16">
        <f t="shared" si="28"/>
        <v>711332451.6085434</v>
      </c>
      <c r="H198" s="15"/>
      <c r="I198" s="15"/>
      <c r="J198" s="15"/>
    </row>
    <row r="199" spans="1:10" x14ac:dyDescent="0.35">
      <c r="A199">
        <f t="shared" si="24"/>
        <v>4.364806574533985E+26</v>
      </c>
      <c r="B199">
        <f t="shared" si="23"/>
        <v>1.3094419723601958E+26</v>
      </c>
      <c r="C199">
        <f t="shared" si="25"/>
        <v>1.8186694060558252E+26</v>
      </c>
      <c r="E199">
        <f t="shared" si="26"/>
        <v>12555720757716.686</v>
      </c>
      <c r="F199" s="26">
        <f t="shared" si="27"/>
        <v>15684880557.968372</v>
      </c>
      <c r="G199" s="16">
        <f t="shared" si="28"/>
        <v>746899074.18897057</v>
      </c>
      <c r="H199" s="15"/>
      <c r="I199" s="15"/>
      <c r="J199" s="15"/>
    </row>
    <row r="200" spans="1:10" x14ac:dyDescent="0.35">
      <c r="A200">
        <f t="shared" si="24"/>
        <v>5.6742485468941808E+26</v>
      </c>
      <c r="B200">
        <f t="shared" si="23"/>
        <v>-5.6742485468941808E+26</v>
      </c>
      <c r="C200">
        <f t="shared" si="25"/>
        <v>2.3642702278725729E+26</v>
      </c>
      <c r="E200">
        <f t="shared" si="26"/>
        <v>13811292833488.355</v>
      </c>
      <c r="F200" s="26">
        <f t="shared" si="27"/>
        <v>16469124585.866791</v>
      </c>
      <c r="G200" s="16">
        <f t="shared" si="28"/>
        <v>784244027.89841843</v>
      </c>
      <c r="H200" s="15"/>
      <c r="I200" s="15"/>
      <c r="J200" s="15"/>
    </row>
  </sheetData>
  <pageMargins left="0.7" right="0.7" top="0.75" bottom="0.75" header="0.3" footer="0.3"/>
  <pageSetup paperSize="9" orientation="portrait" r:id="rId1"/>
  <headerFooter>
    <oddHeader>&amp;R&amp;"roboto"&amp;9&amp;K011B2B Information Classification: GENERAL&amp;1#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3:Q307"/>
  <sheetViews>
    <sheetView topLeftCell="D1" zoomScaleNormal="100" workbookViewId="0">
      <selection activeCell="F285" sqref="F285"/>
    </sheetView>
  </sheetViews>
  <sheetFormatPr defaultRowHeight="14.5" x14ac:dyDescent="0.35"/>
  <cols>
    <col min="7" max="7" width="30.453125" style="35" bestFit="1" customWidth="1"/>
    <col min="8" max="8" width="11" customWidth="1"/>
    <col min="10" max="10" width="8.54296875" customWidth="1"/>
    <col min="11" max="11" width="9.7265625" customWidth="1"/>
    <col min="12" max="12" width="7.7265625" customWidth="1"/>
    <col min="15" max="17" width="8.453125" customWidth="1"/>
  </cols>
  <sheetData>
    <row r="3" spans="7:17" x14ac:dyDescent="0.35">
      <c r="O3" t="s">
        <v>99</v>
      </c>
      <c r="P3" t="s">
        <v>97</v>
      </c>
    </row>
    <row r="4" spans="7:17" x14ac:dyDescent="0.35">
      <c r="G4" s="36">
        <v>43466</v>
      </c>
      <c r="H4">
        <v>0</v>
      </c>
      <c r="I4">
        <v>0</v>
      </c>
      <c r="J4">
        <v>140</v>
      </c>
      <c r="O4" s="9">
        <f>SUM(H4:N4)</f>
        <v>140</v>
      </c>
      <c r="P4" s="9">
        <f>COUNT(H4:N4) *-5</f>
        <v>-15</v>
      </c>
      <c r="Q4" s="9"/>
    </row>
    <row r="5" spans="7:17" x14ac:dyDescent="0.35">
      <c r="G5" s="36">
        <v>43467</v>
      </c>
      <c r="H5">
        <v>-100</v>
      </c>
      <c r="I5">
        <v>200</v>
      </c>
      <c r="O5" s="9">
        <f t="shared" ref="O5:O29" si="0">SUM(H5:N5)</f>
        <v>100</v>
      </c>
      <c r="P5" s="9">
        <f t="shared" ref="P5:P68" si="1">COUNT(H5:N5) *-5</f>
        <v>-10</v>
      </c>
      <c r="Q5" s="9"/>
    </row>
    <row r="6" spans="7:17" x14ac:dyDescent="0.35">
      <c r="G6" s="36">
        <v>43468</v>
      </c>
      <c r="H6">
        <v>100</v>
      </c>
      <c r="O6" s="9">
        <f t="shared" si="0"/>
        <v>100</v>
      </c>
      <c r="P6" s="9">
        <f t="shared" si="1"/>
        <v>-5</v>
      </c>
      <c r="Q6" s="9"/>
    </row>
    <row r="7" spans="7:17" x14ac:dyDescent="0.35">
      <c r="G7" s="36">
        <v>43469</v>
      </c>
      <c r="H7">
        <v>0</v>
      </c>
      <c r="I7">
        <v>200</v>
      </c>
      <c r="O7" s="9">
        <f t="shared" si="0"/>
        <v>200</v>
      </c>
      <c r="P7" s="9">
        <f t="shared" si="1"/>
        <v>-10</v>
      </c>
      <c r="Q7" s="9"/>
    </row>
    <row r="8" spans="7:17" x14ac:dyDescent="0.35">
      <c r="G8" s="36">
        <v>43470</v>
      </c>
      <c r="H8">
        <v>-60</v>
      </c>
      <c r="I8">
        <v>60</v>
      </c>
      <c r="O8" s="9">
        <f t="shared" si="0"/>
        <v>0</v>
      </c>
      <c r="P8" s="9">
        <f t="shared" si="1"/>
        <v>-10</v>
      </c>
      <c r="Q8" s="9"/>
    </row>
    <row r="9" spans="7:17" x14ac:dyDescent="0.35">
      <c r="G9" s="36">
        <v>43471</v>
      </c>
      <c r="O9" s="9">
        <f>SUM(H9:N9)</f>
        <v>0</v>
      </c>
      <c r="P9" s="9"/>
      <c r="Q9" s="9"/>
    </row>
    <row r="10" spans="7:17" x14ac:dyDescent="0.35">
      <c r="G10" s="36">
        <v>43472</v>
      </c>
      <c r="H10">
        <v>200</v>
      </c>
      <c r="O10" s="9">
        <f t="shared" si="0"/>
        <v>200</v>
      </c>
      <c r="P10" s="9"/>
      <c r="Q10" s="9"/>
    </row>
    <row r="11" spans="7:17" x14ac:dyDescent="0.35">
      <c r="G11" s="36">
        <v>43473</v>
      </c>
      <c r="H11">
        <v>-100</v>
      </c>
      <c r="I11">
        <v>100</v>
      </c>
      <c r="O11" s="9">
        <f>SUM(H11:N11)</f>
        <v>0</v>
      </c>
      <c r="P11" s="9">
        <f t="shared" si="1"/>
        <v>-10</v>
      </c>
      <c r="Q11" s="9"/>
    </row>
    <row r="12" spans="7:17" x14ac:dyDescent="0.35">
      <c r="G12" s="36">
        <v>43474</v>
      </c>
      <c r="H12">
        <v>100</v>
      </c>
      <c r="O12" s="9">
        <f t="shared" si="0"/>
        <v>100</v>
      </c>
      <c r="P12" s="9">
        <f t="shared" si="1"/>
        <v>-5</v>
      </c>
      <c r="Q12" s="9"/>
    </row>
    <row r="13" spans="7:17" x14ac:dyDescent="0.35">
      <c r="G13" s="36">
        <v>43475</v>
      </c>
      <c r="H13">
        <v>150</v>
      </c>
      <c r="O13" s="9">
        <f t="shared" si="0"/>
        <v>150</v>
      </c>
      <c r="P13" s="9">
        <f t="shared" si="1"/>
        <v>-5</v>
      </c>
      <c r="Q13" s="9"/>
    </row>
    <row r="14" spans="7:17" x14ac:dyDescent="0.35">
      <c r="G14" s="36">
        <v>43476</v>
      </c>
      <c r="H14">
        <v>0</v>
      </c>
      <c r="O14" s="9">
        <f t="shared" si="0"/>
        <v>0</v>
      </c>
      <c r="P14" s="9">
        <f t="shared" si="1"/>
        <v>-5</v>
      </c>
      <c r="Q14" s="9"/>
    </row>
    <row r="15" spans="7:17" x14ac:dyDescent="0.35">
      <c r="G15" s="36">
        <v>43477</v>
      </c>
      <c r="O15" s="9">
        <f t="shared" si="0"/>
        <v>0</v>
      </c>
      <c r="P15" s="9">
        <f t="shared" si="1"/>
        <v>0</v>
      </c>
      <c r="Q15" s="9"/>
    </row>
    <row r="16" spans="7:17" x14ac:dyDescent="0.35">
      <c r="G16" s="36">
        <v>43478</v>
      </c>
      <c r="O16" s="9">
        <f>SUM(H16:N16)</f>
        <v>0</v>
      </c>
      <c r="P16" s="9"/>
      <c r="Q16" s="9"/>
    </row>
    <row r="17" spans="7:17" x14ac:dyDescent="0.35">
      <c r="G17" s="36">
        <v>43479</v>
      </c>
      <c r="H17">
        <v>0</v>
      </c>
      <c r="O17" s="9">
        <f t="shared" si="0"/>
        <v>0</v>
      </c>
      <c r="P17" s="9"/>
      <c r="Q17" s="9"/>
    </row>
    <row r="18" spans="7:17" x14ac:dyDescent="0.35">
      <c r="G18" s="36">
        <v>43480</v>
      </c>
      <c r="H18">
        <v>-50</v>
      </c>
      <c r="O18" s="9">
        <f>SUM(H18:N18)</f>
        <v>-50</v>
      </c>
      <c r="P18" s="9">
        <f t="shared" si="1"/>
        <v>-5</v>
      </c>
      <c r="Q18" s="9"/>
    </row>
    <row r="19" spans="7:17" x14ac:dyDescent="0.35">
      <c r="G19" s="36">
        <v>43481</v>
      </c>
      <c r="H19">
        <v>150</v>
      </c>
      <c r="O19" s="9">
        <f t="shared" si="0"/>
        <v>150</v>
      </c>
      <c r="P19" s="9">
        <f t="shared" si="1"/>
        <v>-5</v>
      </c>
      <c r="Q19" s="9"/>
    </row>
    <row r="20" spans="7:17" x14ac:dyDescent="0.35">
      <c r="G20" s="36">
        <v>43482</v>
      </c>
      <c r="H20">
        <v>-100</v>
      </c>
      <c r="O20" s="9">
        <f t="shared" si="0"/>
        <v>-100</v>
      </c>
      <c r="P20" s="9">
        <f t="shared" si="1"/>
        <v>-5</v>
      </c>
      <c r="Q20" s="9"/>
    </row>
    <row r="21" spans="7:17" x14ac:dyDescent="0.35">
      <c r="G21" s="36">
        <v>43483</v>
      </c>
      <c r="O21" s="9">
        <f t="shared" si="0"/>
        <v>0</v>
      </c>
      <c r="P21" s="9">
        <f t="shared" si="1"/>
        <v>0</v>
      </c>
      <c r="Q21" s="9"/>
    </row>
    <row r="22" spans="7:17" x14ac:dyDescent="0.35">
      <c r="G22" s="36">
        <v>43484</v>
      </c>
      <c r="O22" s="9">
        <f t="shared" si="0"/>
        <v>0</v>
      </c>
      <c r="P22" s="9">
        <f t="shared" si="1"/>
        <v>0</v>
      </c>
      <c r="Q22" s="9"/>
    </row>
    <row r="23" spans="7:17" x14ac:dyDescent="0.35">
      <c r="G23" s="36">
        <v>43485</v>
      </c>
      <c r="O23" s="9">
        <f>SUM(H23:N23)</f>
        <v>0</v>
      </c>
      <c r="P23" s="9"/>
      <c r="Q23" s="9"/>
    </row>
    <row r="24" spans="7:17" x14ac:dyDescent="0.35">
      <c r="G24" s="36">
        <v>43486</v>
      </c>
      <c r="H24">
        <v>100</v>
      </c>
      <c r="O24" s="9">
        <f t="shared" si="0"/>
        <v>100</v>
      </c>
      <c r="P24" s="9"/>
      <c r="Q24" s="9"/>
    </row>
    <row r="25" spans="7:17" x14ac:dyDescent="0.35">
      <c r="G25" s="36">
        <v>43487</v>
      </c>
      <c r="O25" s="9">
        <f>SUM(H25:N25)</f>
        <v>0</v>
      </c>
      <c r="P25" s="9">
        <f t="shared" si="1"/>
        <v>0</v>
      </c>
      <c r="Q25" s="9"/>
    </row>
    <row r="26" spans="7:17" x14ac:dyDescent="0.35">
      <c r="G26" s="36">
        <v>43488</v>
      </c>
      <c r="O26" s="9">
        <f t="shared" si="0"/>
        <v>0</v>
      </c>
      <c r="P26" s="9">
        <f t="shared" si="1"/>
        <v>0</v>
      </c>
      <c r="Q26" s="9"/>
    </row>
    <row r="27" spans="7:17" x14ac:dyDescent="0.35">
      <c r="G27" s="36">
        <v>43489</v>
      </c>
      <c r="O27" s="9">
        <f t="shared" si="0"/>
        <v>0</v>
      </c>
      <c r="P27" s="9">
        <f t="shared" si="1"/>
        <v>0</v>
      </c>
      <c r="Q27" s="9"/>
    </row>
    <row r="28" spans="7:17" x14ac:dyDescent="0.35">
      <c r="G28" s="36">
        <v>43490</v>
      </c>
      <c r="O28" s="9">
        <f t="shared" si="0"/>
        <v>0</v>
      </c>
      <c r="P28" s="9">
        <f t="shared" si="1"/>
        <v>0</v>
      </c>
      <c r="Q28" s="9"/>
    </row>
    <row r="29" spans="7:17" x14ac:dyDescent="0.35">
      <c r="G29" s="36">
        <v>43491</v>
      </c>
      <c r="O29" s="9">
        <f t="shared" si="0"/>
        <v>0</v>
      </c>
      <c r="P29" s="9">
        <f t="shared" si="1"/>
        <v>0</v>
      </c>
      <c r="Q29" s="9"/>
    </row>
    <row r="30" spans="7:17" x14ac:dyDescent="0.35">
      <c r="G30" s="36">
        <v>43492</v>
      </c>
      <c r="P30" s="9"/>
      <c r="Q30" s="9"/>
    </row>
    <row r="31" spans="7:17" x14ac:dyDescent="0.35">
      <c r="G31" s="36">
        <v>43493</v>
      </c>
      <c r="P31" s="9"/>
      <c r="Q31" s="9"/>
    </row>
    <row r="32" spans="7:17" x14ac:dyDescent="0.35">
      <c r="G32" s="36">
        <v>43494</v>
      </c>
      <c r="O32">
        <f t="shared" ref="O32:O68" si="2">SUM(H32:N32)</f>
        <v>0</v>
      </c>
      <c r="P32" s="9">
        <f t="shared" si="1"/>
        <v>0</v>
      </c>
      <c r="Q32" s="9"/>
    </row>
    <row r="33" spans="7:17" x14ac:dyDescent="0.35">
      <c r="G33" s="36">
        <v>43495</v>
      </c>
      <c r="O33">
        <f t="shared" si="2"/>
        <v>0</v>
      </c>
      <c r="P33" s="9">
        <f t="shared" si="1"/>
        <v>0</v>
      </c>
      <c r="Q33" s="9"/>
    </row>
    <row r="34" spans="7:17" x14ac:dyDescent="0.35">
      <c r="G34" s="36">
        <v>43496</v>
      </c>
      <c r="O34" s="9">
        <f t="shared" si="2"/>
        <v>0</v>
      </c>
      <c r="P34" s="9">
        <f t="shared" si="1"/>
        <v>0</v>
      </c>
      <c r="Q34" s="9"/>
    </row>
    <row r="35" spans="7:17" x14ac:dyDescent="0.35">
      <c r="G35" s="36">
        <v>43497</v>
      </c>
      <c r="O35">
        <f t="shared" si="2"/>
        <v>0</v>
      </c>
      <c r="P35" s="9">
        <f t="shared" si="1"/>
        <v>0</v>
      </c>
      <c r="Q35" s="9"/>
    </row>
    <row r="36" spans="7:17" x14ac:dyDescent="0.35">
      <c r="G36" s="36">
        <v>43498</v>
      </c>
      <c r="O36">
        <f t="shared" si="2"/>
        <v>0</v>
      </c>
      <c r="P36" s="9">
        <f t="shared" si="1"/>
        <v>0</v>
      </c>
      <c r="Q36" s="9"/>
    </row>
    <row r="37" spans="7:17" x14ac:dyDescent="0.35">
      <c r="G37" s="36">
        <v>43499</v>
      </c>
      <c r="P37" s="9"/>
      <c r="Q37" s="9"/>
    </row>
    <row r="38" spans="7:17" x14ac:dyDescent="0.35">
      <c r="G38" s="36">
        <v>43500</v>
      </c>
      <c r="P38" s="9"/>
      <c r="Q38" s="9"/>
    </row>
    <row r="39" spans="7:17" x14ac:dyDescent="0.35">
      <c r="G39" s="36">
        <v>43501</v>
      </c>
      <c r="O39">
        <f t="shared" si="2"/>
        <v>0</v>
      </c>
      <c r="P39" s="9">
        <f t="shared" si="1"/>
        <v>0</v>
      </c>
      <c r="Q39" s="9"/>
    </row>
    <row r="40" spans="7:17" x14ac:dyDescent="0.35">
      <c r="G40" s="36">
        <v>43502</v>
      </c>
      <c r="O40">
        <f t="shared" si="2"/>
        <v>0</v>
      </c>
      <c r="P40" s="9">
        <f t="shared" si="1"/>
        <v>0</v>
      </c>
      <c r="Q40" s="9"/>
    </row>
    <row r="41" spans="7:17" x14ac:dyDescent="0.35">
      <c r="G41" s="36">
        <v>43503</v>
      </c>
      <c r="O41" s="9">
        <f t="shared" si="2"/>
        <v>0</v>
      </c>
      <c r="P41" s="9">
        <f t="shared" si="1"/>
        <v>0</v>
      </c>
      <c r="Q41" s="9"/>
    </row>
    <row r="42" spans="7:17" x14ac:dyDescent="0.35">
      <c r="G42" s="36">
        <v>43504</v>
      </c>
      <c r="O42">
        <f t="shared" si="2"/>
        <v>0</v>
      </c>
      <c r="P42" s="9">
        <f t="shared" si="1"/>
        <v>0</v>
      </c>
      <c r="Q42" s="9"/>
    </row>
    <row r="43" spans="7:17" x14ac:dyDescent="0.35">
      <c r="G43" s="36">
        <v>43505</v>
      </c>
      <c r="O43">
        <f t="shared" si="2"/>
        <v>0</v>
      </c>
      <c r="P43" s="9">
        <f t="shared" si="1"/>
        <v>0</v>
      </c>
      <c r="Q43" s="9"/>
    </row>
    <row r="44" spans="7:17" x14ac:dyDescent="0.35">
      <c r="G44" s="36">
        <v>43506</v>
      </c>
      <c r="P44" s="9"/>
      <c r="Q44" s="9"/>
    </row>
    <row r="45" spans="7:17" x14ac:dyDescent="0.35">
      <c r="G45" s="36">
        <v>43507</v>
      </c>
      <c r="P45" s="9"/>
      <c r="Q45" s="9"/>
    </row>
    <row r="46" spans="7:17" x14ac:dyDescent="0.35">
      <c r="G46" s="36">
        <v>43508</v>
      </c>
      <c r="O46">
        <f t="shared" si="2"/>
        <v>0</v>
      </c>
      <c r="P46" s="9">
        <f t="shared" si="1"/>
        <v>0</v>
      </c>
      <c r="Q46" s="9"/>
    </row>
    <row r="47" spans="7:17" x14ac:dyDescent="0.35">
      <c r="G47" s="36">
        <v>43509</v>
      </c>
      <c r="O47">
        <f t="shared" si="2"/>
        <v>0</v>
      </c>
      <c r="P47" s="9">
        <f t="shared" si="1"/>
        <v>0</v>
      </c>
      <c r="Q47" s="9"/>
    </row>
    <row r="48" spans="7:17" x14ac:dyDescent="0.35">
      <c r="G48" s="36">
        <v>43510</v>
      </c>
      <c r="O48">
        <f t="shared" si="2"/>
        <v>0</v>
      </c>
      <c r="P48" s="9">
        <f t="shared" si="1"/>
        <v>0</v>
      </c>
      <c r="Q48" s="9"/>
    </row>
    <row r="49" spans="7:17" x14ac:dyDescent="0.35">
      <c r="G49" s="36">
        <v>43511</v>
      </c>
      <c r="O49">
        <f t="shared" si="2"/>
        <v>0</v>
      </c>
      <c r="P49" s="9">
        <f t="shared" si="1"/>
        <v>0</v>
      </c>
      <c r="Q49" s="9"/>
    </row>
    <row r="50" spans="7:17" x14ac:dyDescent="0.35">
      <c r="G50" s="36">
        <v>43512</v>
      </c>
      <c r="O50">
        <f t="shared" si="2"/>
        <v>0</v>
      </c>
      <c r="P50" s="9">
        <f t="shared" si="1"/>
        <v>0</v>
      </c>
      <c r="Q50" s="9"/>
    </row>
    <row r="51" spans="7:17" x14ac:dyDescent="0.35">
      <c r="G51" s="36">
        <v>43513</v>
      </c>
      <c r="P51" s="9"/>
      <c r="Q51" s="9"/>
    </row>
    <row r="52" spans="7:17" x14ac:dyDescent="0.35">
      <c r="G52" s="36">
        <v>43514</v>
      </c>
      <c r="P52" s="9"/>
      <c r="Q52" s="9"/>
    </row>
    <row r="53" spans="7:17" x14ac:dyDescent="0.35">
      <c r="G53" s="36">
        <v>43515</v>
      </c>
      <c r="O53">
        <f t="shared" si="2"/>
        <v>0</v>
      </c>
      <c r="P53" s="9">
        <f t="shared" si="1"/>
        <v>0</v>
      </c>
      <c r="Q53" s="9"/>
    </row>
    <row r="54" spans="7:17" x14ac:dyDescent="0.35">
      <c r="G54" s="36">
        <v>43516</v>
      </c>
      <c r="O54">
        <f t="shared" si="2"/>
        <v>0</v>
      </c>
      <c r="P54" s="9">
        <f t="shared" si="1"/>
        <v>0</v>
      </c>
      <c r="Q54" s="9"/>
    </row>
    <row r="55" spans="7:17" x14ac:dyDescent="0.35">
      <c r="G55" s="36">
        <v>43517</v>
      </c>
      <c r="O55">
        <f t="shared" si="2"/>
        <v>0</v>
      </c>
      <c r="P55" s="9">
        <f t="shared" si="1"/>
        <v>0</v>
      </c>
      <c r="Q55" s="9"/>
    </row>
    <row r="56" spans="7:17" x14ac:dyDescent="0.35">
      <c r="G56" s="36">
        <v>43518</v>
      </c>
      <c r="O56">
        <f t="shared" si="2"/>
        <v>0</v>
      </c>
      <c r="P56" s="9">
        <f t="shared" si="1"/>
        <v>0</v>
      </c>
      <c r="Q56" s="9"/>
    </row>
    <row r="57" spans="7:17" x14ac:dyDescent="0.35">
      <c r="G57" s="36">
        <v>43519</v>
      </c>
      <c r="O57">
        <f t="shared" si="2"/>
        <v>0</v>
      </c>
      <c r="P57" s="9">
        <f t="shared" si="1"/>
        <v>0</v>
      </c>
      <c r="Q57" s="9"/>
    </row>
    <row r="58" spans="7:17" x14ac:dyDescent="0.35">
      <c r="G58" s="36">
        <v>43520</v>
      </c>
      <c r="P58" s="9"/>
      <c r="Q58" s="9"/>
    </row>
    <row r="59" spans="7:17" x14ac:dyDescent="0.35">
      <c r="G59" s="36">
        <v>43521</v>
      </c>
      <c r="P59" s="9"/>
      <c r="Q59" s="9"/>
    </row>
    <row r="60" spans="7:17" x14ac:dyDescent="0.35">
      <c r="G60" s="36">
        <v>43522</v>
      </c>
      <c r="O60">
        <f t="shared" si="2"/>
        <v>0</v>
      </c>
      <c r="P60" s="9">
        <f t="shared" si="1"/>
        <v>0</v>
      </c>
      <c r="Q60" s="9"/>
    </row>
    <row r="61" spans="7:17" x14ac:dyDescent="0.35">
      <c r="G61" s="36">
        <v>43523</v>
      </c>
      <c r="O61" s="9">
        <f t="shared" si="2"/>
        <v>0</v>
      </c>
      <c r="P61" s="9">
        <f t="shared" si="1"/>
        <v>0</v>
      </c>
      <c r="Q61" s="9"/>
    </row>
    <row r="62" spans="7:17" x14ac:dyDescent="0.35">
      <c r="G62" s="36">
        <v>43524</v>
      </c>
      <c r="O62">
        <f t="shared" si="2"/>
        <v>0</v>
      </c>
      <c r="P62" s="9">
        <f t="shared" si="1"/>
        <v>0</v>
      </c>
      <c r="Q62" s="9"/>
    </row>
    <row r="63" spans="7:17" x14ac:dyDescent="0.35">
      <c r="G63" s="36">
        <v>43525</v>
      </c>
      <c r="O63">
        <f t="shared" si="2"/>
        <v>0</v>
      </c>
      <c r="P63" s="9">
        <f t="shared" si="1"/>
        <v>0</v>
      </c>
      <c r="Q63" s="9"/>
    </row>
    <row r="64" spans="7:17" x14ac:dyDescent="0.35">
      <c r="G64" s="36">
        <v>43526</v>
      </c>
      <c r="O64">
        <f t="shared" si="2"/>
        <v>0</v>
      </c>
      <c r="P64" s="9">
        <f t="shared" si="1"/>
        <v>0</v>
      </c>
      <c r="Q64" s="9"/>
    </row>
    <row r="65" spans="7:17" x14ac:dyDescent="0.35">
      <c r="G65" s="36">
        <v>43527</v>
      </c>
      <c r="P65" s="9"/>
      <c r="Q65" s="9"/>
    </row>
    <row r="66" spans="7:17" x14ac:dyDescent="0.35">
      <c r="G66" s="36">
        <v>43528</v>
      </c>
      <c r="P66" s="9"/>
      <c r="Q66" s="9"/>
    </row>
    <row r="67" spans="7:17" x14ac:dyDescent="0.35">
      <c r="G67" s="36">
        <v>43529</v>
      </c>
      <c r="O67">
        <f t="shared" si="2"/>
        <v>0</v>
      </c>
      <c r="P67" s="9">
        <f t="shared" si="1"/>
        <v>0</v>
      </c>
      <c r="Q67" s="9"/>
    </row>
    <row r="68" spans="7:17" x14ac:dyDescent="0.35">
      <c r="G68" s="36">
        <v>43530</v>
      </c>
      <c r="O68">
        <f t="shared" si="2"/>
        <v>0</v>
      </c>
      <c r="P68" s="9">
        <f t="shared" si="1"/>
        <v>0</v>
      </c>
      <c r="Q68" s="9"/>
    </row>
    <row r="69" spans="7:17" x14ac:dyDescent="0.35">
      <c r="G69" s="36">
        <v>43531</v>
      </c>
      <c r="O69">
        <f t="shared" ref="O69:O116" si="3">SUM(H69:N69)</f>
        <v>0</v>
      </c>
      <c r="P69" s="9">
        <f t="shared" ref="P69:P114" si="4">COUNT(H69:N69) *-5</f>
        <v>0</v>
      </c>
      <c r="Q69" s="9"/>
    </row>
    <row r="70" spans="7:17" x14ac:dyDescent="0.35">
      <c r="G70" s="36">
        <v>43532</v>
      </c>
      <c r="O70">
        <f t="shared" si="3"/>
        <v>0</v>
      </c>
      <c r="P70" s="9">
        <f t="shared" si="4"/>
        <v>0</v>
      </c>
      <c r="Q70" s="9"/>
    </row>
    <row r="71" spans="7:17" x14ac:dyDescent="0.35">
      <c r="G71" s="36">
        <v>43533</v>
      </c>
      <c r="O71">
        <f t="shared" si="3"/>
        <v>0</v>
      </c>
      <c r="P71" s="9">
        <f t="shared" si="4"/>
        <v>0</v>
      </c>
      <c r="Q71" s="9"/>
    </row>
    <row r="72" spans="7:17" x14ac:dyDescent="0.35">
      <c r="G72" s="36">
        <v>43534</v>
      </c>
      <c r="P72" s="9"/>
      <c r="Q72" s="9"/>
    </row>
    <row r="73" spans="7:17" x14ac:dyDescent="0.35">
      <c r="G73" s="36">
        <v>43535</v>
      </c>
      <c r="P73" s="9"/>
      <c r="Q73" s="9"/>
    </row>
    <row r="74" spans="7:17" x14ac:dyDescent="0.35">
      <c r="G74" s="36">
        <v>43536</v>
      </c>
      <c r="O74">
        <f t="shared" si="3"/>
        <v>0</v>
      </c>
      <c r="P74" s="9">
        <f t="shared" si="4"/>
        <v>0</v>
      </c>
      <c r="Q74" s="9"/>
    </row>
    <row r="75" spans="7:17" x14ac:dyDescent="0.35">
      <c r="G75" s="36">
        <v>43537</v>
      </c>
      <c r="O75">
        <f t="shared" si="3"/>
        <v>0</v>
      </c>
      <c r="P75" s="9">
        <f t="shared" si="4"/>
        <v>0</v>
      </c>
      <c r="Q75" s="9"/>
    </row>
    <row r="76" spans="7:17" x14ac:dyDescent="0.35">
      <c r="G76" s="36">
        <v>43538</v>
      </c>
      <c r="O76">
        <f t="shared" si="3"/>
        <v>0</v>
      </c>
      <c r="P76" s="9">
        <f t="shared" si="4"/>
        <v>0</v>
      </c>
      <c r="Q76" s="9"/>
    </row>
    <row r="77" spans="7:17" x14ac:dyDescent="0.35">
      <c r="G77" s="36">
        <v>43539</v>
      </c>
      <c r="O77">
        <f t="shared" si="3"/>
        <v>0</v>
      </c>
      <c r="P77" s="9">
        <f t="shared" si="4"/>
        <v>0</v>
      </c>
      <c r="Q77" s="9"/>
    </row>
    <row r="78" spans="7:17" x14ac:dyDescent="0.35">
      <c r="G78" s="36">
        <v>43540</v>
      </c>
      <c r="O78">
        <f t="shared" si="3"/>
        <v>0</v>
      </c>
      <c r="P78" s="9">
        <f t="shared" si="4"/>
        <v>0</v>
      </c>
      <c r="Q78" s="9"/>
    </row>
    <row r="79" spans="7:17" x14ac:dyDescent="0.35">
      <c r="G79" s="36">
        <v>43541</v>
      </c>
      <c r="P79" s="9"/>
      <c r="Q79" s="9"/>
    </row>
    <row r="80" spans="7:17" x14ac:dyDescent="0.35">
      <c r="G80" s="36">
        <v>43542</v>
      </c>
      <c r="P80" s="9"/>
      <c r="Q80" s="9"/>
    </row>
    <row r="81" spans="7:17" x14ac:dyDescent="0.35">
      <c r="G81" s="36">
        <v>43543</v>
      </c>
      <c r="O81">
        <f t="shared" si="3"/>
        <v>0</v>
      </c>
      <c r="P81" s="9">
        <f t="shared" si="4"/>
        <v>0</v>
      </c>
      <c r="Q81" s="9"/>
    </row>
    <row r="82" spans="7:17" x14ac:dyDescent="0.35">
      <c r="G82" s="36">
        <v>43544</v>
      </c>
      <c r="O82">
        <f t="shared" si="3"/>
        <v>0</v>
      </c>
      <c r="P82" s="9">
        <f t="shared" si="4"/>
        <v>0</v>
      </c>
      <c r="Q82" s="9"/>
    </row>
    <row r="83" spans="7:17" x14ac:dyDescent="0.35">
      <c r="G83" s="36">
        <v>43545</v>
      </c>
      <c r="O83">
        <f t="shared" si="3"/>
        <v>0</v>
      </c>
      <c r="P83" s="9">
        <f t="shared" si="4"/>
        <v>0</v>
      </c>
      <c r="Q83" s="9"/>
    </row>
    <row r="84" spans="7:17" x14ac:dyDescent="0.35">
      <c r="G84" s="36">
        <v>43546</v>
      </c>
      <c r="O84">
        <f t="shared" si="3"/>
        <v>0</v>
      </c>
      <c r="P84" s="9">
        <f t="shared" si="4"/>
        <v>0</v>
      </c>
      <c r="Q84" s="9"/>
    </row>
    <row r="85" spans="7:17" x14ac:dyDescent="0.35">
      <c r="G85" s="36">
        <v>43547</v>
      </c>
      <c r="O85">
        <f t="shared" si="3"/>
        <v>0</v>
      </c>
      <c r="P85" s="9">
        <f t="shared" si="4"/>
        <v>0</v>
      </c>
      <c r="Q85" s="9"/>
    </row>
    <row r="86" spans="7:17" x14ac:dyDescent="0.35">
      <c r="G86" s="36">
        <v>43548</v>
      </c>
      <c r="O86">
        <f t="shared" si="3"/>
        <v>0</v>
      </c>
      <c r="P86" s="9"/>
      <c r="Q86" s="9"/>
    </row>
    <row r="87" spans="7:17" x14ac:dyDescent="0.35">
      <c r="G87" s="36">
        <v>43549</v>
      </c>
      <c r="O87">
        <f t="shared" si="3"/>
        <v>0</v>
      </c>
      <c r="P87" s="9"/>
      <c r="Q87" s="9"/>
    </row>
    <row r="88" spans="7:17" x14ac:dyDescent="0.35">
      <c r="G88" s="36">
        <v>43550</v>
      </c>
      <c r="O88">
        <f t="shared" si="3"/>
        <v>0</v>
      </c>
      <c r="P88" s="9">
        <f t="shared" si="4"/>
        <v>0</v>
      </c>
      <c r="Q88" s="9"/>
    </row>
    <row r="89" spans="7:17" x14ac:dyDescent="0.35">
      <c r="G89" s="36">
        <v>43551</v>
      </c>
      <c r="O89">
        <f t="shared" si="3"/>
        <v>0</v>
      </c>
      <c r="P89" s="9">
        <f t="shared" si="4"/>
        <v>0</v>
      </c>
      <c r="Q89" s="9"/>
    </row>
    <row r="90" spans="7:17" x14ac:dyDescent="0.35">
      <c r="G90" s="36">
        <v>43552</v>
      </c>
      <c r="O90">
        <f t="shared" si="3"/>
        <v>0</v>
      </c>
      <c r="P90" s="9"/>
      <c r="Q90" s="9"/>
    </row>
    <row r="91" spans="7:17" x14ac:dyDescent="0.35">
      <c r="G91" s="36">
        <v>43553</v>
      </c>
      <c r="O91">
        <f t="shared" si="3"/>
        <v>0</v>
      </c>
      <c r="P91" s="9">
        <f t="shared" si="4"/>
        <v>0</v>
      </c>
      <c r="Q91" s="9"/>
    </row>
    <row r="92" spans="7:17" x14ac:dyDescent="0.35">
      <c r="G92" s="36">
        <v>43554</v>
      </c>
      <c r="O92">
        <f t="shared" si="3"/>
        <v>0</v>
      </c>
      <c r="P92" s="9">
        <f t="shared" si="4"/>
        <v>0</v>
      </c>
      <c r="Q92" s="9"/>
    </row>
    <row r="93" spans="7:17" x14ac:dyDescent="0.35">
      <c r="G93" s="36">
        <v>43555</v>
      </c>
      <c r="H93" s="37"/>
      <c r="O93">
        <f t="shared" si="3"/>
        <v>0</v>
      </c>
      <c r="P93" s="9"/>
      <c r="Q93" s="9"/>
    </row>
    <row r="94" spans="7:17" x14ac:dyDescent="0.35">
      <c r="G94" s="36">
        <v>43556</v>
      </c>
      <c r="O94">
        <f t="shared" si="3"/>
        <v>0</v>
      </c>
      <c r="P94" s="9"/>
      <c r="Q94" s="9"/>
    </row>
    <row r="95" spans="7:17" x14ac:dyDescent="0.35">
      <c r="G95" s="36">
        <v>43557</v>
      </c>
      <c r="O95">
        <f t="shared" si="3"/>
        <v>0</v>
      </c>
      <c r="P95" s="9">
        <f t="shared" si="4"/>
        <v>0</v>
      </c>
      <c r="Q95" s="9"/>
    </row>
    <row r="96" spans="7:17" x14ac:dyDescent="0.35">
      <c r="G96" s="36">
        <v>43558</v>
      </c>
      <c r="H96" s="37"/>
      <c r="O96">
        <f t="shared" si="3"/>
        <v>0</v>
      </c>
      <c r="P96" s="9">
        <f t="shared" si="4"/>
        <v>0</v>
      </c>
      <c r="Q96" s="9"/>
    </row>
    <row r="97" spans="6:17" x14ac:dyDescent="0.35">
      <c r="G97" s="36">
        <v>43559</v>
      </c>
      <c r="H97" s="37"/>
      <c r="O97">
        <f t="shared" si="3"/>
        <v>0</v>
      </c>
      <c r="P97" s="9">
        <f t="shared" si="4"/>
        <v>0</v>
      </c>
      <c r="Q97" s="9"/>
    </row>
    <row r="98" spans="6:17" x14ac:dyDescent="0.35">
      <c r="G98" s="36">
        <v>43560</v>
      </c>
      <c r="H98" s="37"/>
      <c r="O98">
        <f t="shared" si="3"/>
        <v>0</v>
      </c>
      <c r="P98" s="9">
        <f t="shared" si="4"/>
        <v>0</v>
      </c>
      <c r="Q98" s="9"/>
    </row>
    <row r="99" spans="6:17" x14ac:dyDescent="0.35">
      <c r="G99" s="36">
        <v>43561</v>
      </c>
      <c r="H99" s="37"/>
      <c r="O99">
        <f t="shared" si="3"/>
        <v>0</v>
      </c>
      <c r="P99" s="9">
        <f t="shared" si="4"/>
        <v>0</v>
      </c>
      <c r="Q99" s="9"/>
    </row>
    <row r="100" spans="6:17" x14ac:dyDescent="0.35">
      <c r="G100" s="36">
        <v>43562</v>
      </c>
      <c r="O100">
        <f t="shared" si="3"/>
        <v>0</v>
      </c>
      <c r="P100" s="9">
        <f t="shared" si="4"/>
        <v>0</v>
      </c>
      <c r="Q100" s="9"/>
    </row>
    <row r="101" spans="6:17" x14ac:dyDescent="0.35">
      <c r="G101" s="36">
        <v>43563</v>
      </c>
      <c r="O101">
        <f t="shared" si="3"/>
        <v>0</v>
      </c>
      <c r="P101" s="9">
        <f t="shared" si="4"/>
        <v>0</v>
      </c>
      <c r="Q101" s="9"/>
    </row>
    <row r="102" spans="6:17" x14ac:dyDescent="0.35">
      <c r="G102" s="36">
        <v>43564</v>
      </c>
      <c r="O102">
        <f t="shared" si="3"/>
        <v>0</v>
      </c>
      <c r="P102" s="9">
        <f t="shared" si="4"/>
        <v>0</v>
      </c>
      <c r="Q102" s="9"/>
    </row>
    <row r="103" spans="6:17" x14ac:dyDescent="0.35">
      <c r="G103" s="36">
        <v>43565</v>
      </c>
      <c r="O103">
        <f t="shared" si="3"/>
        <v>0</v>
      </c>
      <c r="P103" s="9">
        <f t="shared" si="4"/>
        <v>0</v>
      </c>
      <c r="Q103" s="9"/>
    </row>
    <row r="104" spans="6:17" x14ac:dyDescent="0.35">
      <c r="G104" s="36">
        <v>43566</v>
      </c>
      <c r="O104">
        <f t="shared" si="3"/>
        <v>0</v>
      </c>
      <c r="P104" s="9">
        <f t="shared" si="4"/>
        <v>0</v>
      </c>
      <c r="Q104" s="9"/>
    </row>
    <row r="105" spans="6:17" x14ac:dyDescent="0.35">
      <c r="G105" s="36">
        <v>43567</v>
      </c>
      <c r="O105">
        <f t="shared" si="3"/>
        <v>0</v>
      </c>
      <c r="P105" s="9">
        <f t="shared" si="4"/>
        <v>0</v>
      </c>
      <c r="Q105" s="9"/>
    </row>
    <row r="106" spans="6:17" x14ac:dyDescent="0.35">
      <c r="G106" s="36">
        <v>43568</v>
      </c>
      <c r="O106">
        <f t="shared" si="3"/>
        <v>0</v>
      </c>
      <c r="P106" s="9">
        <f t="shared" si="4"/>
        <v>0</v>
      </c>
      <c r="Q106" s="9"/>
    </row>
    <row r="107" spans="6:17" x14ac:dyDescent="0.35">
      <c r="G107" s="36">
        <v>43569</v>
      </c>
      <c r="O107">
        <f t="shared" si="3"/>
        <v>0</v>
      </c>
      <c r="P107" s="9">
        <f t="shared" si="4"/>
        <v>0</v>
      </c>
      <c r="Q107" s="9"/>
    </row>
    <row r="108" spans="6:17" x14ac:dyDescent="0.35">
      <c r="G108" s="36">
        <v>43570</v>
      </c>
      <c r="O108">
        <f t="shared" si="3"/>
        <v>0</v>
      </c>
      <c r="P108" s="9">
        <f t="shared" si="4"/>
        <v>0</v>
      </c>
      <c r="Q108" s="9"/>
    </row>
    <row r="109" spans="6:17" x14ac:dyDescent="0.35">
      <c r="F109">
        <v>40</v>
      </c>
      <c r="G109" s="36">
        <v>43571</v>
      </c>
      <c r="H109">
        <v>100.1</v>
      </c>
      <c r="O109">
        <f t="shared" si="3"/>
        <v>100.1</v>
      </c>
      <c r="P109" s="9">
        <f t="shared" si="4"/>
        <v>-5</v>
      </c>
      <c r="Q109" s="9"/>
    </row>
    <row r="110" spans="6:17" x14ac:dyDescent="0.35">
      <c r="G110" s="36">
        <v>43572</v>
      </c>
      <c r="O110">
        <f t="shared" si="3"/>
        <v>0</v>
      </c>
      <c r="P110" s="9">
        <f t="shared" si="4"/>
        <v>0</v>
      </c>
      <c r="Q110" s="9"/>
    </row>
    <row r="111" spans="6:17" x14ac:dyDescent="0.35">
      <c r="F111">
        <v>40</v>
      </c>
      <c r="G111" s="36">
        <v>43573</v>
      </c>
      <c r="H111">
        <v>100.1</v>
      </c>
      <c r="O111">
        <f t="shared" si="3"/>
        <v>100.1</v>
      </c>
      <c r="P111" s="9">
        <f t="shared" si="4"/>
        <v>-5</v>
      </c>
      <c r="Q111" s="9"/>
    </row>
    <row r="112" spans="6:17" x14ac:dyDescent="0.35">
      <c r="F112">
        <v>40</v>
      </c>
      <c r="G112" s="36">
        <v>43574</v>
      </c>
      <c r="H112">
        <v>100.1</v>
      </c>
      <c r="O112">
        <f t="shared" si="3"/>
        <v>100.1</v>
      </c>
      <c r="P112" s="9">
        <f t="shared" si="4"/>
        <v>-5</v>
      </c>
      <c r="Q112" s="9"/>
    </row>
    <row r="113" spans="6:17" x14ac:dyDescent="0.35">
      <c r="G113" s="36">
        <v>43575</v>
      </c>
      <c r="O113">
        <f t="shared" si="3"/>
        <v>0</v>
      </c>
      <c r="P113" s="9">
        <f t="shared" si="4"/>
        <v>0</v>
      </c>
      <c r="Q113" s="9"/>
    </row>
    <row r="114" spans="6:17" x14ac:dyDescent="0.35">
      <c r="G114" s="36">
        <v>43576</v>
      </c>
      <c r="O114">
        <f t="shared" si="3"/>
        <v>0</v>
      </c>
      <c r="P114" s="9">
        <f t="shared" si="4"/>
        <v>0</v>
      </c>
      <c r="Q114" s="9"/>
    </row>
    <row r="115" spans="6:17" x14ac:dyDescent="0.35">
      <c r="F115">
        <v>40</v>
      </c>
      <c r="G115" s="36">
        <v>43577</v>
      </c>
      <c r="H115">
        <v>100.1</v>
      </c>
      <c r="O115">
        <f t="shared" si="3"/>
        <v>100.1</v>
      </c>
    </row>
    <row r="116" spans="6:17" x14ac:dyDescent="0.35">
      <c r="F116">
        <v>40</v>
      </c>
      <c r="G116" s="36">
        <v>43578</v>
      </c>
      <c r="H116">
        <v>-100</v>
      </c>
      <c r="I116">
        <v>100</v>
      </c>
      <c r="O116">
        <f t="shared" si="3"/>
        <v>0</v>
      </c>
    </row>
    <row r="117" spans="6:17" x14ac:dyDescent="0.35">
      <c r="F117">
        <v>40</v>
      </c>
      <c r="G117" s="36">
        <v>43579</v>
      </c>
      <c r="H117">
        <v>-80</v>
      </c>
      <c r="I117">
        <v>100</v>
      </c>
    </row>
    <row r="118" spans="6:17" x14ac:dyDescent="0.35">
      <c r="F118">
        <v>40</v>
      </c>
      <c r="G118" s="36">
        <v>43580</v>
      </c>
      <c r="H118">
        <v>-100</v>
      </c>
      <c r="I118">
        <v>100</v>
      </c>
    </row>
    <row r="119" spans="6:17" x14ac:dyDescent="0.35">
      <c r="F119">
        <v>40</v>
      </c>
      <c r="G119" s="36">
        <v>43581</v>
      </c>
      <c r="H119">
        <v>-100</v>
      </c>
      <c r="I119">
        <v>-100</v>
      </c>
    </row>
    <row r="120" spans="6:17" x14ac:dyDescent="0.35">
      <c r="G120" s="36">
        <v>43582</v>
      </c>
    </row>
    <row r="121" spans="6:17" x14ac:dyDescent="0.35">
      <c r="G121" s="36">
        <v>43583</v>
      </c>
    </row>
    <row r="122" spans="6:17" x14ac:dyDescent="0.35">
      <c r="G122" s="36">
        <v>43584</v>
      </c>
    </row>
    <row r="123" spans="6:17" x14ac:dyDescent="0.35">
      <c r="F123">
        <v>40</v>
      </c>
      <c r="G123" s="36">
        <v>43585</v>
      </c>
      <c r="H123">
        <v>100.1</v>
      </c>
    </row>
    <row r="124" spans="6:17" x14ac:dyDescent="0.35">
      <c r="G124" s="36">
        <v>43586</v>
      </c>
    </row>
    <row r="125" spans="6:17" x14ac:dyDescent="0.35">
      <c r="F125">
        <v>40</v>
      </c>
      <c r="G125" s="36">
        <v>43587</v>
      </c>
      <c r="H125">
        <v>100.1</v>
      </c>
    </row>
    <row r="126" spans="6:17" x14ac:dyDescent="0.35">
      <c r="F126">
        <v>40</v>
      </c>
      <c r="G126" s="36">
        <v>43588</v>
      </c>
      <c r="H126">
        <v>100.1</v>
      </c>
    </row>
    <row r="127" spans="6:17" x14ac:dyDescent="0.35">
      <c r="G127" s="36">
        <v>43589</v>
      </c>
    </row>
    <row r="128" spans="6:17" x14ac:dyDescent="0.35">
      <c r="G128" s="36">
        <v>43590</v>
      </c>
    </row>
    <row r="129" spans="6:10" x14ac:dyDescent="0.35">
      <c r="F129">
        <v>40</v>
      </c>
      <c r="G129" s="36">
        <v>43591</v>
      </c>
      <c r="H129">
        <v>0</v>
      </c>
    </row>
    <row r="130" spans="6:10" x14ac:dyDescent="0.35">
      <c r="F130">
        <v>40</v>
      </c>
      <c r="G130" s="36">
        <v>43592</v>
      </c>
      <c r="H130">
        <v>-70</v>
      </c>
      <c r="I130">
        <v>-100</v>
      </c>
      <c r="J130">
        <v>100</v>
      </c>
    </row>
    <row r="131" spans="6:10" x14ac:dyDescent="0.35">
      <c r="F131">
        <v>40</v>
      </c>
      <c r="G131" s="36">
        <v>43593</v>
      </c>
      <c r="H131">
        <v>-100</v>
      </c>
      <c r="I131">
        <v>-100</v>
      </c>
    </row>
    <row r="132" spans="6:10" x14ac:dyDescent="0.35">
      <c r="F132">
        <v>40</v>
      </c>
      <c r="G132" s="36">
        <v>43594</v>
      </c>
      <c r="H132">
        <v>50</v>
      </c>
      <c r="I132">
        <v>-50</v>
      </c>
    </row>
    <row r="133" spans="6:10" x14ac:dyDescent="0.35">
      <c r="F133">
        <v>40</v>
      </c>
      <c r="G133" s="36">
        <v>43595</v>
      </c>
      <c r="H133">
        <v>-100</v>
      </c>
      <c r="I133">
        <v>-100</v>
      </c>
    </row>
    <row r="134" spans="6:10" x14ac:dyDescent="0.35">
      <c r="G134" s="36">
        <v>43596</v>
      </c>
    </row>
    <row r="135" spans="6:10" x14ac:dyDescent="0.35">
      <c r="G135" s="36">
        <v>43597</v>
      </c>
    </row>
    <row r="136" spans="6:10" x14ac:dyDescent="0.35">
      <c r="F136">
        <v>-100</v>
      </c>
      <c r="G136" s="36">
        <v>43598</v>
      </c>
      <c r="H136">
        <v>-100</v>
      </c>
    </row>
    <row r="137" spans="6:10" x14ac:dyDescent="0.35">
      <c r="F137">
        <v>40</v>
      </c>
      <c r="G137" s="36">
        <v>43599</v>
      </c>
      <c r="H137">
        <v>100.1</v>
      </c>
    </row>
    <row r="138" spans="6:10" x14ac:dyDescent="0.35">
      <c r="F138">
        <v>40</v>
      </c>
      <c r="G138" s="36">
        <v>43600</v>
      </c>
      <c r="H138">
        <v>100.1</v>
      </c>
    </row>
    <row r="139" spans="6:10" x14ac:dyDescent="0.35">
      <c r="F139">
        <v>-100</v>
      </c>
      <c r="G139" s="36">
        <v>43601</v>
      </c>
      <c r="H139">
        <v>-100</v>
      </c>
      <c r="I139">
        <v>-100</v>
      </c>
    </row>
    <row r="140" spans="6:10" x14ac:dyDescent="0.35">
      <c r="F140">
        <v>40</v>
      </c>
      <c r="G140" s="36">
        <v>43602</v>
      </c>
      <c r="H140">
        <v>100.1</v>
      </c>
    </row>
    <row r="141" spans="6:10" x14ac:dyDescent="0.35">
      <c r="G141" s="36">
        <v>43603</v>
      </c>
    </row>
    <row r="142" spans="6:10" x14ac:dyDescent="0.35">
      <c r="G142" s="36">
        <v>43604</v>
      </c>
    </row>
    <row r="143" spans="6:10" x14ac:dyDescent="0.35">
      <c r="F143">
        <v>40</v>
      </c>
      <c r="G143" s="36">
        <v>43605</v>
      </c>
      <c r="H143">
        <v>100.1</v>
      </c>
    </row>
    <row r="144" spans="6:10" x14ac:dyDescent="0.35">
      <c r="F144">
        <v>40</v>
      </c>
      <c r="G144" s="36">
        <v>43606</v>
      </c>
      <c r="H144">
        <v>100.1</v>
      </c>
    </row>
    <row r="145" spans="6:9" x14ac:dyDescent="0.35">
      <c r="F145">
        <v>40</v>
      </c>
      <c r="G145" s="36">
        <v>43607</v>
      </c>
      <c r="H145">
        <v>100.1</v>
      </c>
    </row>
    <row r="146" spans="6:9" x14ac:dyDescent="0.35">
      <c r="F146">
        <v>40</v>
      </c>
      <c r="G146" s="36">
        <v>43608</v>
      </c>
      <c r="H146">
        <v>100</v>
      </c>
    </row>
    <row r="147" spans="6:9" x14ac:dyDescent="0.35">
      <c r="F147">
        <v>40</v>
      </c>
      <c r="G147" s="36">
        <v>43609</v>
      </c>
      <c r="H147">
        <v>0</v>
      </c>
    </row>
    <row r="148" spans="6:9" x14ac:dyDescent="0.35">
      <c r="G148" s="36">
        <v>43610</v>
      </c>
    </row>
    <row r="149" spans="6:9" x14ac:dyDescent="0.35">
      <c r="G149" s="36">
        <v>43611</v>
      </c>
    </row>
    <row r="150" spans="6:9" x14ac:dyDescent="0.35">
      <c r="F150">
        <v>40</v>
      </c>
      <c r="G150" s="36">
        <v>43612</v>
      </c>
      <c r="H150">
        <v>100.1</v>
      </c>
    </row>
    <row r="151" spans="6:9" x14ac:dyDescent="0.35">
      <c r="F151">
        <v>40</v>
      </c>
      <c r="G151" s="36">
        <v>43613</v>
      </c>
      <c r="H151">
        <v>100.1</v>
      </c>
    </row>
    <row r="152" spans="6:9" x14ac:dyDescent="0.35">
      <c r="F152">
        <v>40</v>
      </c>
      <c r="G152" s="36">
        <v>43614</v>
      </c>
      <c r="H152">
        <v>100.1</v>
      </c>
    </row>
    <row r="153" spans="6:9" x14ac:dyDescent="0.35">
      <c r="F153">
        <v>40</v>
      </c>
      <c r="G153" s="36">
        <v>43615</v>
      </c>
      <c r="H153">
        <v>100.1</v>
      </c>
    </row>
    <row r="154" spans="6:9" x14ac:dyDescent="0.35">
      <c r="F154">
        <v>40</v>
      </c>
      <c r="G154" s="36">
        <v>43616</v>
      </c>
      <c r="H154">
        <v>100.1</v>
      </c>
      <c r="I154">
        <v>0</v>
      </c>
    </row>
    <row r="155" spans="6:9" x14ac:dyDescent="0.35">
      <c r="G155" s="36">
        <v>43617</v>
      </c>
    </row>
    <row r="156" spans="6:9" x14ac:dyDescent="0.35">
      <c r="G156" s="36">
        <v>43618</v>
      </c>
    </row>
    <row r="157" spans="6:9" x14ac:dyDescent="0.35">
      <c r="F157">
        <v>40</v>
      </c>
      <c r="G157" s="36">
        <v>43619</v>
      </c>
      <c r="H157">
        <v>-100</v>
      </c>
      <c r="I157">
        <v>100</v>
      </c>
    </row>
    <row r="158" spans="6:9" x14ac:dyDescent="0.35">
      <c r="F158">
        <v>40</v>
      </c>
      <c r="G158" s="36">
        <v>43620</v>
      </c>
      <c r="H158">
        <v>-100</v>
      </c>
      <c r="I158">
        <v>-100</v>
      </c>
    </row>
    <row r="159" spans="6:9" x14ac:dyDescent="0.35">
      <c r="G159" s="36">
        <v>43621</v>
      </c>
    </row>
    <row r="160" spans="6:9" x14ac:dyDescent="0.35">
      <c r="F160">
        <v>40</v>
      </c>
      <c r="G160" s="36">
        <v>43622</v>
      </c>
      <c r="H160">
        <v>100.1</v>
      </c>
    </row>
    <row r="161" spans="6:9" x14ac:dyDescent="0.35">
      <c r="F161">
        <v>40</v>
      </c>
      <c r="G161" s="36">
        <v>43623</v>
      </c>
      <c r="H161">
        <v>100</v>
      </c>
    </row>
    <row r="162" spans="6:9" x14ac:dyDescent="0.35">
      <c r="G162" s="36">
        <v>43624</v>
      </c>
    </row>
    <row r="163" spans="6:9" x14ac:dyDescent="0.35">
      <c r="G163" s="36">
        <v>43625</v>
      </c>
    </row>
    <row r="164" spans="6:9" x14ac:dyDescent="0.35">
      <c r="F164">
        <v>40</v>
      </c>
      <c r="G164" s="36">
        <v>43626</v>
      </c>
      <c r="H164">
        <v>100.1</v>
      </c>
    </row>
    <row r="165" spans="6:9" x14ac:dyDescent="0.35">
      <c r="F165">
        <v>-100</v>
      </c>
      <c r="G165" s="36">
        <v>43627</v>
      </c>
      <c r="H165">
        <v>-100</v>
      </c>
      <c r="I165">
        <v>100</v>
      </c>
    </row>
    <row r="166" spans="6:9" x14ac:dyDescent="0.35">
      <c r="F166">
        <v>40</v>
      </c>
      <c r="G166" s="36">
        <v>43628</v>
      </c>
      <c r="H166">
        <v>100.1</v>
      </c>
    </row>
    <row r="167" spans="6:9" x14ac:dyDescent="0.35">
      <c r="F167">
        <v>40</v>
      </c>
      <c r="G167" s="36">
        <v>43629</v>
      </c>
      <c r="H167">
        <v>100.1</v>
      </c>
    </row>
    <row r="168" spans="6:9" x14ac:dyDescent="0.35">
      <c r="F168">
        <v>40</v>
      </c>
      <c r="G168" s="36">
        <v>43630</v>
      </c>
      <c r="H168">
        <v>100.1</v>
      </c>
    </row>
    <row r="169" spans="6:9" x14ac:dyDescent="0.35">
      <c r="G169" s="36">
        <v>43631</v>
      </c>
    </row>
    <row r="170" spans="6:9" x14ac:dyDescent="0.35">
      <c r="G170" s="36">
        <v>43632</v>
      </c>
    </row>
    <row r="171" spans="6:9" x14ac:dyDescent="0.35">
      <c r="F171">
        <v>40</v>
      </c>
      <c r="G171" s="36">
        <v>43633</v>
      </c>
      <c r="H171">
        <v>-100</v>
      </c>
      <c r="I171">
        <v>100</v>
      </c>
    </row>
    <row r="172" spans="6:9" x14ac:dyDescent="0.35">
      <c r="F172">
        <v>40</v>
      </c>
      <c r="G172" s="36">
        <v>43634</v>
      </c>
      <c r="H172">
        <v>-100</v>
      </c>
      <c r="I172">
        <v>100</v>
      </c>
    </row>
    <row r="173" spans="6:9" x14ac:dyDescent="0.35">
      <c r="F173">
        <v>-100</v>
      </c>
      <c r="G173" s="36">
        <v>43635</v>
      </c>
      <c r="H173">
        <v>-100</v>
      </c>
      <c r="I173">
        <v>100</v>
      </c>
    </row>
    <row r="174" spans="6:9" x14ac:dyDescent="0.35">
      <c r="F174">
        <v>40</v>
      </c>
      <c r="G174" s="36">
        <v>43636</v>
      </c>
      <c r="H174">
        <v>100</v>
      </c>
    </row>
    <row r="175" spans="6:9" x14ac:dyDescent="0.35">
      <c r="F175">
        <v>40</v>
      </c>
      <c r="G175" s="36">
        <v>43637</v>
      </c>
      <c r="H175">
        <v>-100</v>
      </c>
    </row>
    <row r="176" spans="6:9" x14ac:dyDescent="0.35">
      <c r="G176" s="36">
        <v>43638</v>
      </c>
    </row>
    <row r="177" spans="6:9" x14ac:dyDescent="0.35">
      <c r="G177" s="36">
        <v>43639</v>
      </c>
    </row>
    <row r="178" spans="6:9" x14ac:dyDescent="0.35">
      <c r="F178">
        <v>-100</v>
      </c>
      <c r="G178" s="36">
        <v>43640</v>
      </c>
      <c r="H178">
        <v>-100</v>
      </c>
      <c r="I178">
        <v>100</v>
      </c>
    </row>
    <row r="179" spans="6:9" x14ac:dyDescent="0.35">
      <c r="F179">
        <v>40</v>
      </c>
      <c r="G179" s="36">
        <v>43641</v>
      </c>
      <c r="H179">
        <v>100</v>
      </c>
    </row>
    <row r="180" spans="6:9" x14ac:dyDescent="0.35">
      <c r="F180">
        <v>40</v>
      </c>
      <c r="G180" s="36">
        <v>43642</v>
      </c>
      <c r="H180">
        <v>100</v>
      </c>
    </row>
    <row r="181" spans="6:9" x14ac:dyDescent="0.35">
      <c r="F181">
        <v>40</v>
      </c>
      <c r="G181" s="36">
        <v>43643</v>
      </c>
      <c r="H181">
        <v>100</v>
      </c>
    </row>
    <row r="182" spans="6:9" x14ac:dyDescent="0.35">
      <c r="F182">
        <v>40</v>
      </c>
      <c r="G182" s="36">
        <v>43644</v>
      </c>
      <c r="H182">
        <v>-100</v>
      </c>
      <c r="I182">
        <v>-100</v>
      </c>
    </row>
    <row r="183" spans="6:9" x14ac:dyDescent="0.35">
      <c r="G183" s="36">
        <v>43645</v>
      </c>
    </row>
    <row r="184" spans="6:9" x14ac:dyDescent="0.35">
      <c r="G184" s="36">
        <v>43646</v>
      </c>
    </row>
    <row r="185" spans="6:9" x14ac:dyDescent="0.35">
      <c r="F185">
        <v>40</v>
      </c>
      <c r="G185" s="36">
        <v>43647</v>
      </c>
      <c r="H185">
        <v>20</v>
      </c>
    </row>
    <row r="186" spans="6:9" x14ac:dyDescent="0.35">
      <c r="F186">
        <v>40</v>
      </c>
      <c r="G186" s="36">
        <v>43648</v>
      </c>
      <c r="H186">
        <v>100</v>
      </c>
    </row>
    <row r="187" spans="6:9" x14ac:dyDescent="0.35">
      <c r="F187">
        <v>40</v>
      </c>
      <c r="G187" s="36">
        <v>43649</v>
      </c>
      <c r="H187">
        <v>-10</v>
      </c>
    </row>
    <row r="188" spans="6:9" x14ac:dyDescent="0.35">
      <c r="F188">
        <v>40</v>
      </c>
      <c r="G188" s="36">
        <v>43650</v>
      </c>
      <c r="H188">
        <v>-100</v>
      </c>
    </row>
    <row r="189" spans="6:9" x14ac:dyDescent="0.35">
      <c r="G189" s="36">
        <v>43651</v>
      </c>
      <c r="H189">
        <v>-75</v>
      </c>
      <c r="I189">
        <v>-75</v>
      </c>
    </row>
    <row r="190" spans="6:9" x14ac:dyDescent="0.35">
      <c r="G190" s="36">
        <v>43652</v>
      </c>
    </row>
    <row r="191" spans="6:9" x14ac:dyDescent="0.35">
      <c r="G191" s="36">
        <v>43653</v>
      </c>
    </row>
    <row r="192" spans="6:9" x14ac:dyDescent="0.35">
      <c r="F192">
        <v>40</v>
      </c>
      <c r="G192" s="36">
        <v>43654</v>
      </c>
      <c r="H192">
        <v>100</v>
      </c>
    </row>
    <row r="193" spans="6:8" x14ac:dyDescent="0.35">
      <c r="F193">
        <v>40</v>
      </c>
      <c r="G193" s="36">
        <v>43655</v>
      </c>
      <c r="H193">
        <v>100</v>
      </c>
    </row>
    <row r="194" spans="6:8" x14ac:dyDescent="0.35">
      <c r="F194">
        <v>40</v>
      </c>
      <c r="G194" s="36">
        <v>43656</v>
      </c>
      <c r="H194">
        <v>100</v>
      </c>
    </row>
    <row r="195" spans="6:8" x14ac:dyDescent="0.35">
      <c r="F195">
        <v>40</v>
      </c>
      <c r="G195" s="36">
        <v>43657</v>
      </c>
      <c r="H195">
        <v>100</v>
      </c>
    </row>
    <row r="196" spans="6:8" x14ac:dyDescent="0.35">
      <c r="F196">
        <v>40</v>
      </c>
      <c r="G196" s="36">
        <v>43658</v>
      </c>
      <c r="H196">
        <v>-100</v>
      </c>
    </row>
    <row r="197" spans="6:8" x14ac:dyDescent="0.35">
      <c r="G197" s="36">
        <v>43659</v>
      </c>
    </row>
    <row r="198" spans="6:8" x14ac:dyDescent="0.35">
      <c r="G198" s="36">
        <v>43660</v>
      </c>
    </row>
    <row r="199" spans="6:8" x14ac:dyDescent="0.35">
      <c r="F199">
        <v>40</v>
      </c>
      <c r="G199" s="36">
        <v>43661</v>
      </c>
      <c r="H199">
        <v>100</v>
      </c>
    </row>
    <row r="200" spans="6:8" x14ac:dyDescent="0.35">
      <c r="F200">
        <v>40</v>
      </c>
      <c r="G200" s="36">
        <v>43662</v>
      </c>
      <c r="H200">
        <v>100</v>
      </c>
    </row>
    <row r="201" spans="6:8" x14ac:dyDescent="0.35">
      <c r="F201">
        <v>40</v>
      </c>
      <c r="G201" s="36">
        <v>43663</v>
      </c>
      <c r="H201">
        <v>100</v>
      </c>
    </row>
    <row r="202" spans="6:8" x14ac:dyDescent="0.35">
      <c r="F202">
        <v>40</v>
      </c>
      <c r="G202" s="36">
        <v>43664</v>
      </c>
      <c r="H202">
        <v>100</v>
      </c>
    </row>
    <row r="203" spans="6:8" x14ac:dyDescent="0.35">
      <c r="F203">
        <v>40</v>
      </c>
      <c r="G203" s="36">
        <v>43665</v>
      </c>
      <c r="H203">
        <v>100</v>
      </c>
    </row>
    <row r="204" spans="6:8" x14ac:dyDescent="0.35">
      <c r="G204" s="36">
        <v>43666</v>
      </c>
    </row>
    <row r="205" spans="6:8" x14ac:dyDescent="0.35">
      <c r="G205" s="36">
        <v>43667</v>
      </c>
    </row>
    <row r="206" spans="6:8" x14ac:dyDescent="0.35">
      <c r="F206">
        <v>40</v>
      </c>
      <c r="G206" s="36">
        <v>43668</v>
      </c>
      <c r="H206">
        <v>100</v>
      </c>
    </row>
    <row r="207" spans="6:8" x14ac:dyDescent="0.35">
      <c r="F207">
        <v>-100</v>
      </c>
      <c r="G207" s="36">
        <v>43669</v>
      </c>
      <c r="H207">
        <v>-100</v>
      </c>
    </row>
    <row r="208" spans="6:8" x14ac:dyDescent="0.35">
      <c r="F208">
        <v>40</v>
      </c>
      <c r="G208" s="36">
        <v>43670</v>
      </c>
      <c r="H208">
        <v>100</v>
      </c>
    </row>
    <row r="209" spans="6:9" x14ac:dyDescent="0.35">
      <c r="F209">
        <v>40</v>
      </c>
      <c r="G209" s="36">
        <v>43671</v>
      </c>
      <c r="H209">
        <v>100</v>
      </c>
    </row>
    <row r="210" spans="6:9" x14ac:dyDescent="0.35">
      <c r="F210">
        <v>40</v>
      </c>
      <c r="G210" s="36">
        <v>43672</v>
      </c>
      <c r="H210">
        <v>100</v>
      </c>
      <c r="I210" t="s">
        <v>260</v>
      </c>
    </row>
    <row r="211" spans="6:9" x14ac:dyDescent="0.35">
      <c r="G211" s="36">
        <v>43673</v>
      </c>
    </row>
    <row r="212" spans="6:9" x14ac:dyDescent="0.35">
      <c r="G212" s="36">
        <v>43674</v>
      </c>
    </row>
    <row r="213" spans="6:9" x14ac:dyDescent="0.35">
      <c r="F213">
        <v>40</v>
      </c>
      <c r="G213" s="36">
        <v>43675</v>
      </c>
      <c r="H213">
        <v>100</v>
      </c>
    </row>
    <row r="214" spans="6:9" x14ac:dyDescent="0.35">
      <c r="F214">
        <v>-160</v>
      </c>
      <c r="G214" s="36">
        <v>43676</v>
      </c>
      <c r="H214">
        <v>-160</v>
      </c>
    </row>
    <row r="215" spans="6:9" x14ac:dyDescent="0.35">
      <c r="F215">
        <v>-110</v>
      </c>
      <c r="G215" s="36">
        <v>43677</v>
      </c>
      <c r="H215">
        <v>-110</v>
      </c>
    </row>
    <row r="216" spans="6:9" x14ac:dyDescent="0.35">
      <c r="F216">
        <v>-110</v>
      </c>
      <c r="G216" s="36">
        <v>43678</v>
      </c>
      <c r="H216">
        <v>-110</v>
      </c>
    </row>
    <row r="217" spans="6:9" x14ac:dyDescent="0.35">
      <c r="F217">
        <v>40</v>
      </c>
      <c r="G217" s="36">
        <v>43679</v>
      </c>
      <c r="H217">
        <v>100</v>
      </c>
    </row>
    <row r="218" spans="6:9" x14ac:dyDescent="0.35">
      <c r="G218" s="36">
        <v>43680</v>
      </c>
    </row>
    <row r="219" spans="6:9" x14ac:dyDescent="0.35">
      <c r="G219" s="36">
        <v>43681</v>
      </c>
    </row>
    <row r="220" spans="6:9" x14ac:dyDescent="0.35">
      <c r="F220">
        <v>40</v>
      </c>
      <c r="G220" s="36">
        <v>43682</v>
      </c>
      <c r="H220">
        <v>100</v>
      </c>
    </row>
    <row r="221" spans="6:9" x14ac:dyDescent="0.35">
      <c r="F221">
        <v>40</v>
      </c>
      <c r="G221" s="36">
        <v>43683</v>
      </c>
      <c r="H221">
        <v>100</v>
      </c>
    </row>
    <row r="222" spans="6:9" x14ac:dyDescent="0.35">
      <c r="F222">
        <v>-150</v>
      </c>
      <c r="G222" s="36">
        <v>43684</v>
      </c>
      <c r="H222">
        <v>-150</v>
      </c>
    </row>
    <row r="223" spans="6:9" x14ac:dyDescent="0.35">
      <c r="F223">
        <v>40</v>
      </c>
      <c r="G223" s="36">
        <v>43685</v>
      </c>
      <c r="H223">
        <v>100</v>
      </c>
    </row>
    <row r="224" spans="6:9" x14ac:dyDescent="0.35">
      <c r="F224">
        <v>40</v>
      </c>
      <c r="G224" s="36">
        <v>43686</v>
      </c>
      <c r="H224">
        <v>100</v>
      </c>
    </row>
    <row r="225" spans="6:8" x14ac:dyDescent="0.35">
      <c r="G225" s="36">
        <v>43687</v>
      </c>
    </row>
    <row r="226" spans="6:8" x14ac:dyDescent="0.35">
      <c r="G226" s="36">
        <v>43688</v>
      </c>
    </row>
    <row r="227" spans="6:8" x14ac:dyDescent="0.35">
      <c r="F227">
        <v>0</v>
      </c>
      <c r="G227" s="36">
        <v>43689</v>
      </c>
    </row>
    <row r="228" spans="6:8" x14ac:dyDescent="0.35">
      <c r="F228">
        <v>40</v>
      </c>
      <c r="G228" s="36">
        <v>43690</v>
      </c>
      <c r="H228">
        <v>100</v>
      </c>
    </row>
    <row r="229" spans="6:8" x14ac:dyDescent="0.35">
      <c r="F229">
        <v>-150</v>
      </c>
      <c r="G229" s="36">
        <v>43691</v>
      </c>
      <c r="H229">
        <v>-150</v>
      </c>
    </row>
    <row r="230" spans="6:8" x14ac:dyDescent="0.35">
      <c r="F230">
        <v>0</v>
      </c>
      <c r="G230" s="36">
        <v>43692</v>
      </c>
    </row>
    <row r="231" spans="6:8" x14ac:dyDescent="0.35">
      <c r="F231">
        <v>40</v>
      </c>
      <c r="G231" s="36">
        <v>43693</v>
      </c>
      <c r="H231">
        <v>100</v>
      </c>
    </row>
    <row r="232" spans="6:8" x14ac:dyDescent="0.35">
      <c r="G232" s="36">
        <v>43694</v>
      </c>
    </row>
    <row r="233" spans="6:8" x14ac:dyDescent="0.35">
      <c r="G233" s="36">
        <v>43695</v>
      </c>
    </row>
    <row r="234" spans="6:8" x14ac:dyDescent="0.35">
      <c r="F234">
        <v>40</v>
      </c>
      <c r="G234" s="36">
        <v>43696</v>
      </c>
      <c r="H234">
        <v>-100</v>
      </c>
    </row>
    <row r="235" spans="6:8" x14ac:dyDescent="0.35">
      <c r="F235">
        <v>40</v>
      </c>
      <c r="G235" s="36">
        <v>43697</v>
      </c>
      <c r="H235">
        <v>100</v>
      </c>
    </row>
    <row r="236" spans="6:8" x14ac:dyDescent="0.35">
      <c r="F236">
        <v>-155</v>
      </c>
      <c r="G236" s="36">
        <v>43698</v>
      </c>
      <c r="H236">
        <v>-155</v>
      </c>
    </row>
    <row r="237" spans="6:8" x14ac:dyDescent="0.35">
      <c r="F237">
        <v>40</v>
      </c>
      <c r="G237" s="36">
        <v>43699</v>
      </c>
      <c r="H237">
        <v>100</v>
      </c>
    </row>
    <row r="238" spans="6:8" x14ac:dyDescent="0.35">
      <c r="F238">
        <v>-150</v>
      </c>
      <c r="G238" s="36">
        <v>43700</v>
      </c>
      <c r="H238">
        <v>-150</v>
      </c>
    </row>
    <row r="239" spans="6:8" x14ac:dyDescent="0.35">
      <c r="G239" s="36">
        <v>43701</v>
      </c>
    </row>
    <row r="240" spans="6:8" x14ac:dyDescent="0.35">
      <c r="G240" s="36">
        <v>43702</v>
      </c>
    </row>
    <row r="241" spans="6:8" x14ac:dyDescent="0.35">
      <c r="F241">
        <v>40</v>
      </c>
      <c r="G241" s="36">
        <v>43703</v>
      </c>
      <c r="H241">
        <v>100</v>
      </c>
    </row>
    <row r="242" spans="6:8" x14ac:dyDescent="0.35">
      <c r="F242">
        <v>40</v>
      </c>
      <c r="G242" s="36">
        <v>43704</v>
      </c>
      <c r="H242">
        <v>-140</v>
      </c>
    </row>
    <row r="243" spans="6:8" x14ac:dyDescent="0.35">
      <c r="F243">
        <v>40</v>
      </c>
      <c r="G243" s="36">
        <v>43705</v>
      </c>
      <c r="H243">
        <v>100</v>
      </c>
    </row>
    <row r="244" spans="6:8" x14ac:dyDescent="0.35">
      <c r="F244">
        <v>-100</v>
      </c>
      <c r="G244" s="36">
        <v>43706</v>
      </c>
      <c r="H244">
        <v>-100</v>
      </c>
    </row>
    <row r="245" spans="6:8" x14ac:dyDescent="0.35">
      <c r="F245">
        <v>40</v>
      </c>
      <c r="G245" s="36">
        <v>43707</v>
      </c>
      <c r="H245">
        <v>-150</v>
      </c>
    </row>
    <row r="246" spans="6:8" x14ac:dyDescent="0.35">
      <c r="G246" s="36">
        <v>43708</v>
      </c>
    </row>
    <row r="247" spans="6:8" x14ac:dyDescent="0.35">
      <c r="G247" s="36">
        <v>43709</v>
      </c>
    </row>
    <row r="248" spans="6:8" x14ac:dyDescent="0.35">
      <c r="F248">
        <v>0</v>
      </c>
      <c r="G248" s="36">
        <v>43710</v>
      </c>
      <c r="H248">
        <v>0</v>
      </c>
    </row>
    <row r="249" spans="6:8" x14ac:dyDescent="0.35">
      <c r="F249">
        <v>40</v>
      </c>
      <c r="G249" s="36">
        <v>43711</v>
      </c>
      <c r="H249">
        <v>100</v>
      </c>
    </row>
    <row r="250" spans="6:8" x14ac:dyDescent="0.35">
      <c r="F250">
        <v>-160</v>
      </c>
      <c r="G250" s="36">
        <v>43712</v>
      </c>
      <c r="H250">
        <v>-160</v>
      </c>
    </row>
    <row r="251" spans="6:8" x14ac:dyDescent="0.35">
      <c r="F251">
        <v>40</v>
      </c>
      <c r="G251" s="36">
        <v>43713</v>
      </c>
      <c r="H251">
        <v>100</v>
      </c>
    </row>
    <row r="252" spans="6:8" x14ac:dyDescent="0.35">
      <c r="F252">
        <v>40</v>
      </c>
      <c r="G252" s="36">
        <v>43714</v>
      </c>
      <c r="H252">
        <v>100</v>
      </c>
    </row>
    <row r="253" spans="6:8" x14ac:dyDescent="0.35">
      <c r="G253" s="36">
        <v>43715</v>
      </c>
    </row>
    <row r="254" spans="6:8" x14ac:dyDescent="0.35">
      <c r="G254" s="36">
        <v>43716</v>
      </c>
    </row>
    <row r="255" spans="6:8" x14ac:dyDescent="0.35">
      <c r="F255">
        <v>40</v>
      </c>
      <c r="G255" s="36">
        <v>43717</v>
      </c>
      <c r="H255">
        <v>100</v>
      </c>
    </row>
    <row r="256" spans="6:8" x14ac:dyDescent="0.35">
      <c r="F256">
        <v>0</v>
      </c>
      <c r="G256" s="36">
        <v>43718</v>
      </c>
      <c r="H256">
        <v>0</v>
      </c>
    </row>
    <row r="257" spans="6:9" x14ac:dyDescent="0.35">
      <c r="F257">
        <v>40</v>
      </c>
      <c r="G257" s="36">
        <v>43719</v>
      </c>
      <c r="H257">
        <v>100</v>
      </c>
    </row>
    <row r="258" spans="6:9" x14ac:dyDescent="0.35">
      <c r="F258">
        <v>40</v>
      </c>
      <c r="G258" s="36">
        <v>43720</v>
      </c>
      <c r="H258">
        <v>100</v>
      </c>
    </row>
    <row r="259" spans="6:9" x14ac:dyDescent="0.35">
      <c r="F259">
        <v>40</v>
      </c>
      <c r="G259" s="36">
        <v>43721</v>
      </c>
      <c r="H259">
        <v>-100</v>
      </c>
    </row>
    <row r="260" spans="6:9" x14ac:dyDescent="0.35">
      <c r="G260" s="36">
        <v>43722</v>
      </c>
    </row>
    <row r="261" spans="6:9" x14ac:dyDescent="0.35">
      <c r="G261" s="36">
        <v>43723</v>
      </c>
    </row>
    <row r="262" spans="6:9" x14ac:dyDescent="0.35">
      <c r="F262">
        <v>40</v>
      </c>
      <c r="G262" s="36">
        <v>43724</v>
      </c>
      <c r="H262">
        <v>100</v>
      </c>
    </row>
    <row r="263" spans="6:9" x14ac:dyDescent="0.35">
      <c r="F263">
        <v>-80</v>
      </c>
      <c r="G263" s="36">
        <v>43725</v>
      </c>
      <c r="H263">
        <v>-80</v>
      </c>
    </row>
    <row r="264" spans="6:9" x14ac:dyDescent="0.35">
      <c r="F264">
        <v>40</v>
      </c>
      <c r="G264" s="36">
        <v>43726</v>
      </c>
      <c r="H264">
        <v>100</v>
      </c>
    </row>
    <row r="265" spans="6:9" x14ac:dyDescent="0.35">
      <c r="F265">
        <v>40</v>
      </c>
      <c r="G265" s="36">
        <v>43727</v>
      </c>
      <c r="H265">
        <v>100</v>
      </c>
    </row>
    <row r="266" spans="6:9" x14ac:dyDescent="0.35">
      <c r="F266">
        <v>40</v>
      </c>
      <c r="G266" s="36">
        <v>43728</v>
      </c>
      <c r="H266">
        <v>100</v>
      </c>
    </row>
    <row r="267" spans="6:9" x14ac:dyDescent="0.35">
      <c r="G267" s="36">
        <v>43729</v>
      </c>
    </row>
    <row r="268" spans="6:9" x14ac:dyDescent="0.35">
      <c r="G268" s="36">
        <v>43730</v>
      </c>
    </row>
    <row r="269" spans="6:9" x14ac:dyDescent="0.35">
      <c r="F269">
        <v>-100</v>
      </c>
      <c r="G269" s="36">
        <v>43731</v>
      </c>
      <c r="H269">
        <v>-100</v>
      </c>
      <c r="I269" t="s">
        <v>261</v>
      </c>
    </row>
    <row r="270" spans="6:9" x14ac:dyDescent="0.35">
      <c r="F270">
        <v>40</v>
      </c>
      <c r="G270" s="36">
        <v>43732</v>
      </c>
      <c r="H270">
        <v>100</v>
      </c>
    </row>
    <row r="271" spans="6:9" x14ac:dyDescent="0.35">
      <c r="F271">
        <v>40</v>
      </c>
      <c r="G271" s="36">
        <v>43733</v>
      </c>
      <c r="H271">
        <v>100</v>
      </c>
    </row>
    <row r="272" spans="6:9" x14ac:dyDescent="0.35">
      <c r="F272">
        <v>40</v>
      </c>
      <c r="G272" s="36">
        <v>43734</v>
      </c>
      <c r="H272">
        <v>100</v>
      </c>
    </row>
    <row r="273" spans="6:8" x14ac:dyDescent="0.35">
      <c r="F273">
        <v>-100</v>
      </c>
      <c r="G273" s="36">
        <v>43735</v>
      </c>
      <c r="H273">
        <v>-100</v>
      </c>
    </row>
    <row r="274" spans="6:8" x14ac:dyDescent="0.35">
      <c r="G274" s="36">
        <v>43736</v>
      </c>
    </row>
    <row r="275" spans="6:8" x14ac:dyDescent="0.35">
      <c r="G275" s="36">
        <v>43737</v>
      </c>
    </row>
    <row r="276" spans="6:8" x14ac:dyDescent="0.35">
      <c r="F276">
        <v>40</v>
      </c>
      <c r="G276" s="36">
        <v>43738</v>
      </c>
      <c r="H276">
        <v>100</v>
      </c>
    </row>
    <row r="277" spans="6:8" x14ac:dyDescent="0.35">
      <c r="F277">
        <v>40</v>
      </c>
      <c r="G277" s="36">
        <v>43739</v>
      </c>
      <c r="H277">
        <v>-100</v>
      </c>
    </row>
    <row r="278" spans="6:8" x14ac:dyDescent="0.35">
      <c r="F278">
        <v>0</v>
      </c>
      <c r="G278" s="36">
        <v>43740</v>
      </c>
      <c r="H278">
        <v>0</v>
      </c>
    </row>
    <row r="279" spans="6:8" x14ac:dyDescent="0.35">
      <c r="F279">
        <v>40</v>
      </c>
      <c r="G279" s="36">
        <v>43741</v>
      </c>
      <c r="H279">
        <v>100</v>
      </c>
    </row>
    <row r="280" spans="6:8" x14ac:dyDescent="0.35">
      <c r="F280">
        <v>40</v>
      </c>
      <c r="G280" s="36">
        <v>43742</v>
      </c>
      <c r="H280">
        <v>100</v>
      </c>
    </row>
    <row r="281" spans="6:8" x14ac:dyDescent="0.35">
      <c r="G281" s="36">
        <v>43743</v>
      </c>
    </row>
    <row r="282" spans="6:8" x14ac:dyDescent="0.35">
      <c r="G282" s="36">
        <v>43744</v>
      </c>
    </row>
    <row r="283" spans="6:8" x14ac:dyDescent="0.35">
      <c r="F283">
        <v>40</v>
      </c>
      <c r="G283" s="36">
        <v>43745</v>
      </c>
      <c r="H283">
        <v>100</v>
      </c>
    </row>
    <row r="284" spans="6:8" x14ac:dyDescent="0.35">
      <c r="F284">
        <v>0</v>
      </c>
      <c r="G284" s="36">
        <v>43746</v>
      </c>
      <c r="H284">
        <v>0</v>
      </c>
    </row>
    <row r="285" spans="6:8" x14ac:dyDescent="0.35">
      <c r="F285">
        <v>-40</v>
      </c>
      <c r="G285" s="36">
        <v>43747</v>
      </c>
      <c r="H285">
        <v>-100</v>
      </c>
    </row>
    <row r="286" spans="6:8" x14ac:dyDescent="0.35">
      <c r="F286">
        <v>40</v>
      </c>
      <c r="G286" s="36">
        <v>43748</v>
      </c>
      <c r="H286">
        <v>100</v>
      </c>
    </row>
    <row r="287" spans="6:8" x14ac:dyDescent="0.35">
      <c r="G287" s="36">
        <v>43749</v>
      </c>
    </row>
    <row r="288" spans="6:8" x14ac:dyDescent="0.35">
      <c r="G288" s="36">
        <v>43750</v>
      </c>
    </row>
    <row r="289" spans="7:7" x14ac:dyDescent="0.35">
      <c r="G289" s="36">
        <v>43751</v>
      </c>
    </row>
    <row r="290" spans="7:7" x14ac:dyDescent="0.35">
      <c r="G290" s="36">
        <v>43752</v>
      </c>
    </row>
    <row r="291" spans="7:7" x14ac:dyDescent="0.35">
      <c r="G291" s="36">
        <v>43753</v>
      </c>
    </row>
    <row r="292" spans="7:7" x14ac:dyDescent="0.35">
      <c r="G292" s="36">
        <v>43754</v>
      </c>
    </row>
    <row r="293" spans="7:7" x14ac:dyDescent="0.35">
      <c r="G293" s="36">
        <v>43755</v>
      </c>
    </row>
    <row r="294" spans="7:7" x14ac:dyDescent="0.35">
      <c r="G294" s="36">
        <v>43756</v>
      </c>
    </row>
    <row r="295" spans="7:7" x14ac:dyDescent="0.35">
      <c r="G295" s="36">
        <v>43757</v>
      </c>
    </row>
    <row r="296" spans="7:7" x14ac:dyDescent="0.35">
      <c r="G296" s="36">
        <v>43758</v>
      </c>
    </row>
    <row r="297" spans="7:7" x14ac:dyDescent="0.35">
      <c r="G297" s="36">
        <v>43759</v>
      </c>
    </row>
    <row r="298" spans="7:7" x14ac:dyDescent="0.35">
      <c r="G298" s="36">
        <v>43760</v>
      </c>
    </row>
    <row r="299" spans="7:7" x14ac:dyDescent="0.35">
      <c r="G299" s="36">
        <v>43761</v>
      </c>
    </row>
    <row r="300" spans="7:7" x14ac:dyDescent="0.35">
      <c r="G300" s="36">
        <v>43762</v>
      </c>
    </row>
    <row r="301" spans="7:7" x14ac:dyDescent="0.35">
      <c r="G301" s="36">
        <v>43763</v>
      </c>
    </row>
    <row r="302" spans="7:7" x14ac:dyDescent="0.35">
      <c r="G302" s="36">
        <v>43764</v>
      </c>
    </row>
    <row r="303" spans="7:7" x14ac:dyDescent="0.35">
      <c r="G303" s="36">
        <v>43765</v>
      </c>
    </row>
    <row r="304" spans="7:7" x14ac:dyDescent="0.35">
      <c r="G304" s="36">
        <v>43766</v>
      </c>
    </row>
    <row r="305" spans="7:7" x14ac:dyDescent="0.35">
      <c r="G305" s="36">
        <v>43767</v>
      </c>
    </row>
    <row r="306" spans="7:7" x14ac:dyDescent="0.35">
      <c r="G306" s="36">
        <v>43768</v>
      </c>
    </row>
    <row r="307" spans="7:7" x14ac:dyDescent="0.35">
      <c r="G307" s="36">
        <v>43769</v>
      </c>
    </row>
  </sheetData>
  <conditionalFormatting sqref="H1:N9 H16:N16 H123:N1048576 J122:N122 I17:N21 H17:H20 J10:N15 H10:I14 H22:N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6:L86">
    <cfRule type="colorScale" priority="2">
      <colorScale>
        <cfvo type="min"/>
        <cfvo type="max"/>
        <color rgb="FFFF0000"/>
        <color rgb="FF92D050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8"/>
  <sheetViews>
    <sheetView topLeftCell="D1" workbookViewId="0">
      <selection activeCell="K21" sqref="K21"/>
    </sheetView>
  </sheetViews>
  <sheetFormatPr defaultRowHeight="14.5" x14ac:dyDescent="0.35"/>
  <cols>
    <col min="1" max="1" width="23.81640625" customWidth="1"/>
    <col min="2" max="2" width="26.453125" bestFit="1" customWidth="1"/>
    <col min="3" max="3" width="28.453125" customWidth="1"/>
    <col min="4" max="5" width="32.81640625" customWidth="1"/>
    <col min="6" max="6" width="15.453125" bestFit="1" customWidth="1"/>
    <col min="7" max="7" width="24.81640625" bestFit="1" customWidth="1"/>
    <col min="8" max="8" width="29.453125" bestFit="1" customWidth="1"/>
    <col min="9" max="9" width="20.26953125" bestFit="1" customWidth="1"/>
    <col min="10" max="10" width="16.7265625" customWidth="1"/>
    <col min="11" max="11" width="20.1796875" bestFit="1" customWidth="1"/>
    <col min="12" max="12" width="18.453125" customWidth="1"/>
    <col min="13" max="13" width="21.7265625" customWidth="1"/>
  </cols>
  <sheetData>
    <row r="1" spans="4:4" x14ac:dyDescent="0.35">
      <c r="D1" t="s">
        <v>47</v>
      </c>
    </row>
    <row r="2" spans="4:4" x14ac:dyDescent="0.35">
      <c r="D2" t="s">
        <v>48</v>
      </c>
    </row>
    <row r="3" spans="4:4" x14ac:dyDescent="0.35">
      <c r="D3" t="s">
        <v>49</v>
      </c>
    </row>
    <row r="4" spans="4:4" x14ac:dyDescent="0.35">
      <c r="D4" t="s">
        <v>50</v>
      </c>
    </row>
    <row r="5" spans="4:4" x14ac:dyDescent="0.35">
      <c r="D5" t="s">
        <v>51</v>
      </c>
    </row>
    <row r="6" spans="4:4" x14ac:dyDescent="0.35">
      <c r="D6" t="s">
        <v>53</v>
      </c>
    </row>
    <row r="7" spans="4:4" x14ac:dyDescent="0.35">
      <c r="D7" t="s">
        <v>54</v>
      </c>
    </row>
    <row r="19" spans="1:14" x14ac:dyDescent="0.35">
      <c r="A19" s="11"/>
      <c r="L19" s="12"/>
      <c r="M19" s="12"/>
      <c r="N19" s="12"/>
    </row>
    <row r="20" spans="1:14" ht="29" x14ac:dyDescent="0.35">
      <c r="A20" s="11"/>
      <c r="D20" t="s">
        <v>17</v>
      </c>
      <c r="E20" t="s">
        <v>51</v>
      </c>
      <c r="F20" t="s">
        <v>49</v>
      </c>
      <c r="G20" t="s">
        <v>47</v>
      </c>
      <c r="H20" t="s">
        <v>53</v>
      </c>
      <c r="I20" t="s">
        <v>48</v>
      </c>
      <c r="J20" t="s">
        <v>50</v>
      </c>
      <c r="K20" t="s">
        <v>54</v>
      </c>
      <c r="L20" s="12" t="s">
        <v>55</v>
      </c>
      <c r="M20" s="12" t="s">
        <v>58</v>
      </c>
      <c r="N20" s="12"/>
    </row>
    <row r="21" spans="1:14" x14ac:dyDescent="0.35">
      <c r="A21" s="11"/>
      <c r="D21" t="s">
        <v>52</v>
      </c>
      <c r="E21">
        <v>6</v>
      </c>
      <c r="F21">
        <v>0</v>
      </c>
      <c r="G21">
        <v>6</v>
      </c>
      <c r="H21">
        <v>1</v>
      </c>
      <c r="I21">
        <v>0</v>
      </c>
      <c r="J21">
        <v>6</v>
      </c>
      <c r="K21">
        <v>5</v>
      </c>
      <c r="L21" s="12">
        <v>6</v>
      </c>
      <c r="M21" s="12">
        <v>1</v>
      </c>
      <c r="N21" s="12"/>
    </row>
    <row r="22" spans="1:14" x14ac:dyDescent="0.35">
      <c r="A22" s="11"/>
      <c r="D22" t="s">
        <v>57</v>
      </c>
      <c r="E22">
        <v>4</v>
      </c>
      <c r="F22">
        <v>0</v>
      </c>
      <c r="G22">
        <v>3</v>
      </c>
      <c r="H22">
        <v>1</v>
      </c>
      <c r="I22">
        <v>1</v>
      </c>
      <c r="J22">
        <v>3</v>
      </c>
      <c r="K22">
        <v>0</v>
      </c>
      <c r="L22">
        <v>2</v>
      </c>
      <c r="M22">
        <v>2</v>
      </c>
    </row>
    <row r="23" spans="1:14" x14ac:dyDescent="0.35">
      <c r="A23" s="11"/>
      <c r="D23" t="s">
        <v>59</v>
      </c>
      <c r="E23">
        <v>2</v>
      </c>
      <c r="F23">
        <v>0</v>
      </c>
      <c r="G23">
        <v>2</v>
      </c>
      <c r="H23">
        <v>1</v>
      </c>
      <c r="I23">
        <v>1</v>
      </c>
      <c r="J23">
        <v>2</v>
      </c>
      <c r="K23">
        <v>0</v>
      </c>
      <c r="L23">
        <v>2</v>
      </c>
      <c r="M23">
        <v>1</v>
      </c>
    </row>
    <row r="24" spans="1:14" x14ac:dyDescent="0.35">
      <c r="A24" s="11"/>
      <c r="D24" s="11">
        <v>43106</v>
      </c>
      <c r="E24">
        <v>3</v>
      </c>
      <c r="F24">
        <v>0</v>
      </c>
      <c r="G24">
        <v>3</v>
      </c>
      <c r="H24">
        <v>3</v>
      </c>
      <c r="I24">
        <v>2</v>
      </c>
      <c r="J24">
        <v>2</v>
      </c>
      <c r="K24">
        <v>1</v>
      </c>
      <c r="L24" s="12">
        <v>3</v>
      </c>
      <c r="M24" s="12">
        <v>3</v>
      </c>
    </row>
    <row r="25" spans="1:14" x14ac:dyDescent="0.35">
      <c r="A25" s="11"/>
    </row>
    <row r="26" spans="1:14" x14ac:dyDescent="0.35">
      <c r="A26" s="11"/>
    </row>
    <row r="27" spans="1:14" x14ac:dyDescent="0.35">
      <c r="A27" s="11"/>
    </row>
    <row r="28" spans="1:14" x14ac:dyDescent="0.35">
      <c r="A28" s="11"/>
    </row>
    <row r="29" spans="1:14" x14ac:dyDescent="0.35">
      <c r="A29" s="11"/>
    </row>
    <row r="30" spans="1:14" x14ac:dyDescent="0.35">
      <c r="A30" s="11"/>
    </row>
    <row r="31" spans="1:14" x14ac:dyDescent="0.35">
      <c r="A31" s="11"/>
    </row>
    <row r="32" spans="1:14" x14ac:dyDescent="0.35">
      <c r="A32" s="11"/>
    </row>
    <row r="33" spans="1:1" x14ac:dyDescent="0.35">
      <c r="A33" s="11"/>
    </row>
    <row r="34" spans="1:1" x14ac:dyDescent="0.35">
      <c r="A34" s="11"/>
    </row>
    <row r="35" spans="1:1" x14ac:dyDescent="0.35">
      <c r="A35" s="11"/>
    </row>
    <row r="36" spans="1:1" x14ac:dyDescent="0.35">
      <c r="A36" s="11"/>
    </row>
    <row r="37" spans="1:1" x14ac:dyDescent="0.35">
      <c r="A37" s="11"/>
    </row>
    <row r="38" spans="1:1" x14ac:dyDescent="0.35">
      <c r="A38" s="11"/>
    </row>
    <row r="39" spans="1:1" x14ac:dyDescent="0.35">
      <c r="A39" s="11"/>
    </row>
    <row r="40" spans="1:1" x14ac:dyDescent="0.35">
      <c r="A40" s="11"/>
    </row>
    <row r="41" spans="1:1" x14ac:dyDescent="0.35">
      <c r="A41" s="11"/>
    </row>
    <row r="42" spans="1:1" x14ac:dyDescent="0.35">
      <c r="A42" s="11"/>
    </row>
    <row r="43" spans="1:1" x14ac:dyDescent="0.35">
      <c r="A43" s="11"/>
    </row>
    <row r="44" spans="1:1" x14ac:dyDescent="0.35">
      <c r="A44" s="11"/>
    </row>
    <row r="45" spans="1:1" x14ac:dyDescent="0.35">
      <c r="A45" s="11"/>
    </row>
    <row r="46" spans="1:1" x14ac:dyDescent="0.35">
      <c r="A46" s="11"/>
    </row>
    <row r="47" spans="1:1" x14ac:dyDescent="0.35">
      <c r="A47" s="11"/>
    </row>
    <row r="48" spans="1:1" x14ac:dyDescent="0.35">
      <c r="A48" s="11"/>
    </row>
    <row r="49" spans="1:1" x14ac:dyDescent="0.35">
      <c r="A49" s="11"/>
    </row>
    <row r="50" spans="1:1" x14ac:dyDescent="0.35">
      <c r="A50" s="11"/>
    </row>
    <row r="51" spans="1:1" x14ac:dyDescent="0.35">
      <c r="A51" s="11"/>
    </row>
    <row r="52" spans="1:1" x14ac:dyDescent="0.35">
      <c r="A52" s="11"/>
    </row>
    <row r="53" spans="1:1" x14ac:dyDescent="0.35">
      <c r="A53" s="11"/>
    </row>
    <row r="54" spans="1:1" x14ac:dyDescent="0.35">
      <c r="A54" s="11"/>
    </row>
    <row r="68" spans="1:1" x14ac:dyDescent="0.35">
      <c r="A68" s="1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72"/>
  <sheetViews>
    <sheetView zoomScaleNormal="100" workbookViewId="0">
      <selection activeCell="L52" sqref="L52"/>
    </sheetView>
  </sheetViews>
  <sheetFormatPr defaultRowHeight="14.5" x14ac:dyDescent="0.35"/>
  <cols>
    <col min="1" max="1" width="15.26953125" customWidth="1"/>
    <col min="2" max="2" width="15.1796875" customWidth="1"/>
    <col min="3" max="3" width="14.1796875" customWidth="1"/>
    <col min="13" max="13" width="11.54296875" customWidth="1"/>
    <col min="16" max="16" width="12.26953125" customWidth="1"/>
  </cols>
  <sheetData>
    <row r="1" spans="1:24" x14ac:dyDescent="0.35">
      <c r="A1">
        <v>-800000</v>
      </c>
      <c r="B1">
        <v>-800000</v>
      </c>
      <c r="J1" t="s">
        <v>35</v>
      </c>
      <c r="K1">
        <v>150</v>
      </c>
      <c r="L1">
        <v>78</v>
      </c>
    </row>
    <row r="2" spans="1:24" x14ac:dyDescent="0.35">
      <c r="A2">
        <v>-500000</v>
      </c>
      <c r="B2">
        <v>-500000</v>
      </c>
      <c r="J2" t="s">
        <v>36</v>
      </c>
      <c r="K2">
        <v>150</v>
      </c>
      <c r="L2">
        <v>54</v>
      </c>
    </row>
    <row r="3" spans="1:24" x14ac:dyDescent="0.35">
      <c r="A3">
        <v>-150000</v>
      </c>
      <c r="B3">
        <v>-150000</v>
      </c>
      <c r="J3" t="s">
        <v>37</v>
      </c>
      <c r="K3">
        <v>150</v>
      </c>
      <c r="L3">
        <v>35</v>
      </c>
    </row>
    <row r="4" spans="1:24" x14ac:dyDescent="0.35">
      <c r="A4">
        <v>-100000</v>
      </c>
      <c r="B4">
        <v>-100000</v>
      </c>
    </row>
    <row r="5" spans="1:24" x14ac:dyDescent="0.35">
      <c r="A5">
        <v>-50000</v>
      </c>
      <c r="B5">
        <v>-50000</v>
      </c>
    </row>
    <row r="6" spans="1:24" x14ac:dyDescent="0.35">
      <c r="A6">
        <v>-15000</v>
      </c>
      <c r="B6">
        <v>-15000</v>
      </c>
    </row>
    <row r="7" spans="1:24" x14ac:dyDescent="0.35">
      <c r="A7">
        <v>15000</v>
      </c>
      <c r="B7">
        <v>15000</v>
      </c>
      <c r="W7" s="17">
        <v>10</v>
      </c>
      <c r="X7" s="17">
        <f>W7*1.3</f>
        <v>13</v>
      </c>
    </row>
    <row r="8" spans="1:24" x14ac:dyDescent="0.35">
      <c r="A8">
        <f>A7*1.3</f>
        <v>19500</v>
      </c>
      <c r="B8">
        <v>2900</v>
      </c>
      <c r="W8" s="17">
        <f>W7+5</f>
        <v>15</v>
      </c>
      <c r="X8" s="17">
        <f t="shared" ref="W8:X29" si="0">W8*1.3</f>
        <v>19.5</v>
      </c>
    </row>
    <row r="9" spans="1:24" x14ac:dyDescent="0.35">
      <c r="A9">
        <f>A8*1.3</f>
        <v>25350</v>
      </c>
      <c r="B9">
        <v>1000</v>
      </c>
      <c r="W9" s="17">
        <f>W8+5</f>
        <v>20</v>
      </c>
      <c r="X9" s="17">
        <f t="shared" si="0"/>
        <v>26</v>
      </c>
    </row>
    <row r="10" spans="1:24" x14ac:dyDescent="0.35">
      <c r="A10">
        <f>A9*1.3</f>
        <v>32955</v>
      </c>
      <c r="B10">
        <v>1000</v>
      </c>
      <c r="W10" s="17">
        <f>W9+5</f>
        <v>25</v>
      </c>
      <c r="X10" s="17">
        <f t="shared" si="0"/>
        <v>32.5</v>
      </c>
    </row>
    <row r="11" spans="1:24" x14ac:dyDescent="0.35">
      <c r="A11">
        <f t="shared" ref="A11:A43" si="1">A10*1.3</f>
        <v>42841.5</v>
      </c>
      <c r="B11">
        <v>254000</v>
      </c>
      <c r="C11" t="s">
        <v>78</v>
      </c>
      <c r="W11" s="17">
        <f>W10+5</f>
        <v>30</v>
      </c>
      <c r="X11" s="17">
        <f t="shared" si="0"/>
        <v>39</v>
      </c>
    </row>
    <row r="12" spans="1:24" ht="15" thickBot="1" x14ac:dyDescent="0.4">
      <c r="A12" s="9">
        <f t="shared" si="1"/>
        <v>55693.950000000004</v>
      </c>
      <c r="B12" s="9">
        <v>47000</v>
      </c>
      <c r="C12" t="s">
        <v>79</v>
      </c>
      <c r="D12" s="9">
        <f>(B12-B11)*100/B11</f>
        <v>-81.496062992125985</v>
      </c>
      <c r="E12">
        <v>40000</v>
      </c>
      <c r="V12" s="17">
        <f>W11+5</f>
        <v>35</v>
      </c>
      <c r="W12" s="17">
        <f t="shared" si="0"/>
        <v>45.5</v>
      </c>
    </row>
    <row r="13" spans="1:24" ht="15.5" thickTop="1" thickBot="1" x14ac:dyDescent="0.4">
      <c r="A13" s="9">
        <f t="shared" si="1"/>
        <v>72402.135000000009</v>
      </c>
      <c r="B13" s="9">
        <v>40000</v>
      </c>
      <c r="C13" s="32" t="s">
        <v>80</v>
      </c>
      <c r="D13" s="9">
        <f t="shared" ref="D13:D47" si="2">(B13-B12)*100/B12</f>
        <v>-14.893617021276595</v>
      </c>
      <c r="V13" s="17">
        <f t="shared" ref="V13:V26" si="3">V12+5</f>
        <v>40</v>
      </c>
      <c r="W13" s="17">
        <f t="shared" si="0"/>
        <v>52</v>
      </c>
    </row>
    <row r="14" spans="1:24" ht="15" thickTop="1" x14ac:dyDescent="0.35">
      <c r="A14" s="9">
        <f t="shared" si="1"/>
        <v>94122.775500000018</v>
      </c>
      <c r="B14" s="9">
        <v>34000</v>
      </c>
      <c r="C14" s="11">
        <v>43138</v>
      </c>
      <c r="D14" s="9">
        <f t="shared" si="2"/>
        <v>-15</v>
      </c>
      <c r="E14">
        <v>20000</v>
      </c>
      <c r="V14" s="17">
        <f t="shared" si="3"/>
        <v>45</v>
      </c>
      <c r="W14" s="17">
        <f t="shared" si="0"/>
        <v>58.5</v>
      </c>
    </row>
    <row r="15" spans="1:24" ht="15" thickBot="1" x14ac:dyDescent="0.4">
      <c r="A15" s="9">
        <f t="shared" si="1"/>
        <v>122359.60815000003</v>
      </c>
      <c r="B15" s="9">
        <v>22000</v>
      </c>
      <c r="C15" s="33">
        <v>43166</v>
      </c>
      <c r="D15" s="9">
        <f t="shared" si="2"/>
        <v>-35.294117647058826</v>
      </c>
      <c r="V15" s="17">
        <f t="shared" si="3"/>
        <v>50</v>
      </c>
      <c r="W15" s="17">
        <f t="shared" si="0"/>
        <v>65</v>
      </c>
    </row>
    <row r="16" spans="1:24" ht="15.5" thickTop="1" thickBot="1" x14ac:dyDescent="0.4">
      <c r="A16" s="5">
        <f>A15*1.3</f>
        <v>159067.49059500004</v>
      </c>
      <c r="B16" s="5">
        <v>60000</v>
      </c>
      <c r="C16" s="31">
        <v>43197</v>
      </c>
      <c r="D16" s="5">
        <f t="shared" si="2"/>
        <v>172.72727272727272</v>
      </c>
      <c r="V16" s="17">
        <f t="shared" si="3"/>
        <v>55</v>
      </c>
      <c r="W16" s="17">
        <f t="shared" si="0"/>
        <v>71.5</v>
      </c>
    </row>
    <row r="17" spans="1:24" ht="15" thickTop="1" x14ac:dyDescent="0.35">
      <c r="A17" s="5">
        <f t="shared" si="1"/>
        <v>206787.73777350006</v>
      </c>
      <c r="B17" s="5">
        <v>82000</v>
      </c>
      <c r="C17" s="11">
        <v>43227</v>
      </c>
      <c r="D17" s="5">
        <f t="shared" si="2"/>
        <v>36.666666666666664</v>
      </c>
      <c r="V17" s="17">
        <f t="shared" si="3"/>
        <v>60</v>
      </c>
      <c r="W17" s="17">
        <f t="shared" si="0"/>
        <v>78</v>
      </c>
    </row>
    <row r="18" spans="1:24" ht="15" thickBot="1" x14ac:dyDescent="0.4">
      <c r="A18" s="9">
        <f t="shared" si="1"/>
        <v>268824.05910555011</v>
      </c>
      <c r="B18" s="9">
        <v>57000</v>
      </c>
      <c r="C18" s="33">
        <v>43258</v>
      </c>
      <c r="D18" s="9">
        <f t="shared" si="2"/>
        <v>-30.487804878048781</v>
      </c>
      <c r="V18" s="17">
        <f t="shared" si="3"/>
        <v>65</v>
      </c>
      <c r="W18" s="17">
        <f t="shared" si="0"/>
        <v>84.5</v>
      </c>
    </row>
    <row r="19" spans="1:24" ht="15.5" thickTop="1" thickBot="1" x14ac:dyDescent="0.4">
      <c r="A19" s="5">
        <f t="shared" si="1"/>
        <v>349471.27683721518</v>
      </c>
      <c r="B19" s="5">
        <v>65000</v>
      </c>
      <c r="C19" s="31">
        <v>43350</v>
      </c>
      <c r="D19" s="5">
        <f t="shared" si="2"/>
        <v>14.035087719298245</v>
      </c>
      <c r="V19" s="17">
        <f t="shared" si="3"/>
        <v>70</v>
      </c>
      <c r="W19" s="17">
        <f t="shared" si="0"/>
        <v>91</v>
      </c>
    </row>
    <row r="20" spans="1:24" ht="15.5" thickTop="1" thickBot="1" x14ac:dyDescent="0.4">
      <c r="A20" s="5">
        <f t="shared" si="1"/>
        <v>454312.65988837974</v>
      </c>
      <c r="B20" s="5">
        <v>107000</v>
      </c>
      <c r="C20" s="11">
        <v>43380</v>
      </c>
      <c r="D20" s="5">
        <f t="shared" si="2"/>
        <v>64.615384615384613</v>
      </c>
      <c r="V20" s="17">
        <f t="shared" si="3"/>
        <v>75</v>
      </c>
      <c r="W20" s="17">
        <f t="shared" si="0"/>
        <v>97.5</v>
      </c>
    </row>
    <row r="21" spans="1:24" ht="15.5" thickTop="1" thickBot="1" x14ac:dyDescent="0.4">
      <c r="A21" s="9">
        <f t="shared" si="1"/>
        <v>590606.45785489364</v>
      </c>
      <c r="B21" s="9">
        <v>95000</v>
      </c>
      <c r="C21" s="31">
        <v>43411</v>
      </c>
      <c r="D21" s="9">
        <f t="shared" si="2"/>
        <v>-11.214953271028037</v>
      </c>
      <c r="V21" s="17">
        <f t="shared" si="3"/>
        <v>80</v>
      </c>
      <c r="W21" s="17">
        <f t="shared" si="0"/>
        <v>104</v>
      </c>
    </row>
    <row r="22" spans="1:24" ht="15" thickTop="1" x14ac:dyDescent="0.35">
      <c r="A22" s="9">
        <f t="shared" si="1"/>
        <v>767788.39521136181</v>
      </c>
      <c r="B22" s="9">
        <v>19000</v>
      </c>
      <c r="C22" s="11">
        <v>43441</v>
      </c>
      <c r="D22" s="9">
        <f t="shared" si="2"/>
        <v>-80</v>
      </c>
      <c r="E22" t="s">
        <v>88</v>
      </c>
      <c r="V22" s="17">
        <f t="shared" si="3"/>
        <v>85</v>
      </c>
      <c r="W22" s="17">
        <f t="shared" si="0"/>
        <v>110.5</v>
      </c>
    </row>
    <row r="23" spans="1:24" x14ac:dyDescent="0.35">
      <c r="A23" s="9">
        <f t="shared" si="1"/>
        <v>998124.91377477034</v>
      </c>
      <c r="B23" s="9">
        <v>16000</v>
      </c>
      <c r="C23" s="11" t="s">
        <v>72</v>
      </c>
      <c r="D23" s="9">
        <f t="shared" si="2"/>
        <v>-15.789473684210526</v>
      </c>
      <c r="E23">
        <v>15000</v>
      </c>
      <c r="V23" s="17">
        <f t="shared" si="3"/>
        <v>90</v>
      </c>
      <c r="W23" s="17">
        <f t="shared" si="0"/>
        <v>117</v>
      </c>
    </row>
    <row r="24" spans="1:24" x14ac:dyDescent="0.35">
      <c r="A24" s="5">
        <f t="shared" si="1"/>
        <v>1297562.3879072014</v>
      </c>
      <c r="B24" s="5">
        <v>18000</v>
      </c>
      <c r="C24" s="34" t="s">
        <v>73</v>
      </c>
      <c r="D24" s="5">
        <f t="shared" si="2"/>
        <v>12.5</v>
      </c>
      <c r="V24" s="17">
        <f t="shared" si="3"/>
        <v>95</v>
      </c>
      <c r="W24" s="17">
        <f t="shared" si="0"/>
        <v>123.5</v>
      </c>
    </row>
    <row r="25" spans="1:24" x14ac:dyDescent="0.35">
      <c r="A25" s="9">
        <f t="shared" si="1"/>
        <v>1686831.1042793619</v>
      </c>
      <c r="B25" s="9">
        <v>15000</v>
      </c>
      <c r="C25" s="33" t="s">
        <v>74</v>
      </c>
      <c r="D25" s="9">
        <f t="shared" si="2"/>
        <v>-16.666666666666668</v>
      </c>
      <c r="V25" s="17">
        <f t="shared" si="3"/>
        <v>100</v>
      </c>
      <c r="W25" s="17">
        <f t="shared" si="0"/>
        <v>130</v>
      </c>
    </row>
    <row r="26" spans="1:24" x14ac:dyDescent="0.35">
      <c r="A26" s="5">
        <f t="shared" si="1"/>
        <v>2192880.4355631704</v>
      </c>
      <c r="B26" s="5">
        <v>19000</v>
      </c>
      <c r="C26" s="34" t="s">
        <v>75</v>
      </c>
      <c r="D26" s="5">
        <f t="shared" si="2"/>
        <v>26.666666666666668</v>
      </c>
      <c r="V26" s="17">
        <f t="shared" si="3"/>
        <v>105</v>
      </c>
      <c r="W26" s="17">
        <f t="shared" si="0"/>
        <v>136.5</v>
      </c>
    </row>
    <row r="27" spans="1:24" x14ac:dyDescent="0.35">
      <c r="A27">
        <f t="shared" si="1"/>
        <v>2850744.5662321215</v>
      </c>
      <c r="B27">
        <v>0</v>
      </c>
      <c r="C27" s="11" t="s">
        <v>76</v>
      </c>
      <c r="D27" s="5">
        <f t="shared" si="2"/>
        <v>-100</v>
      </c>
      <c r="W27" s="17">
        <f>V26+5</f>
        <v>110</v>
      </c>
      <c r="X27" s="17">
        <f t="shared" si="0"/>
        <v>143</v>
      </c>
    </row>
    <row r="28" spans="1:24" x14ac:dyDescent="0.35">
      <c r="A28">
        <f t="shared" si="1"/>
        <v>3705967.9361017579</v>
      </c>
      <c r="B28">
        <f>B27*1.3</f>
        <v>0</v>
      </c>
      <c r="C28" s="11" t="s">
        <v>77</v>
      </c>
      <c r="D28" s="5" t="e">
        <f t="shared" si="2"/>
        <v>#DIV/0!</v>
      </c>
      <c r="W28" s="17">
        <f>W27+5</f>
        <v>115</v>
      </c>
      <c r="X28" s="17">
        <f t="shared" si="0"/>
        <v>149.5</v>
      </c>
    </row>
    <row r="29" spans="1:24" x14ac:dyDescent="0.35">
      <c r="A29">
        <f t="shared" si="1"/>
        <v>4817758.3169322852</v>
      </c>
      <c r="B29">
        <f>B28*1.3</f>
        <v>0</v>
      </c>
      <c r="C29" s="11" t="s">
        <v>81</v>
      </c>
      <c r="D29" s="5" t="e">
        <f t="shared" si="2"/>
        <v>#DIV/0!</v>
      </c>
      <c r="W29" s="17">
        <f>W28+5</f>
        <v>120</v>
      </c>
      <c r="X29" s="17">
        <f t="shared" si="0"/>
        <v>156</v>
      </c>
    </row>
    <row r="30" spans="1:24" x14ac:dyDescent="0.35">
      <c r="A30">
        <f t="shared" si="1"/>
        <v>6263085.8120119711</v>
      </c>
      <c r="B30">
        <f>B29*1.3</f>
        <v>0</v>
      </c>
      <c r="C30" s="11" t="s">
        <v>82</v>
      </c>
      <c r="D30" s="5" t="e">
        <f t="shared" si="2"/>
        <v>#DIV/0!</v>
      </c>
    </row>
    <row r="31" spans="1:24" x14ac:dyDescent="0.35">
      <c r="A31">
        <f t="shared" si="1"/>
        <v>8142011.5556155629</v>
      </c>
      <c r="B31">
        <v>100000</v>
      </c>
      <c r="C31" s="11" t="s">
        <v>83</v>
      </c>
      <c r="D31" s="5" t="e">
        <f t="shared" si="2"/>
        <v>#DIV/0!</v>
      </c>
    </row>
    <row r="32" spans="1:24" x14ac:dyDescent="0.35">
      <c r="A32">
        <f t="shared" si="1"/>
        <v>10584615.022300232</v>
      </c>
      <c r="B32">
        <v>179000</v>
      </c>
      <c r="C32" s="11" t="s">
        <v>84</v>
      </c>
      <c r="D32" s="5">
        <f t="shared" si="2"/>
        <v>79</v>
      </c>
    </row>
    <row r="33" spans="1:16" x14ac:dyDescent="0.35">
      <c r="A33">
        <f t="shared" si="1"/>
        <v>13759999.528990302</v>
      </c>
      <c r="B33">
        <v>141000</v>
      </c>
      <c r="C33" s="11" t="s">
        <v>85</v>
      </c>
      <c r="D33" s="5">
        <f t="shared" si="2"/>
        <v>-21.229050279329609</v>
      </c>
    </row>
    <row r="34" spans="1:16" x14ac:dyDescent="0.35">
      <c r="A34">
        <f t="shared" si="1"/>
        <v>17887999.387687393</v>
      </c>
      <c r="B34">
        <v>141000</v>
      </c>
      <c r="C34" s="11" t="s">
        <v>86</v>
      </c>
      <c r="D34" s="5">
        <f t="shared" si="2"/>
        <v>0</v>
      </c>
    </row>
    <row r="35" spans="1:16" x14ac:dyDescent="0.35">
      <c r="A35">
        <f t="shared" si="1"/>
        <v>23254399.203993611</v>
      </c>
      <c r="B35">
        <v>141000</v>
      </c>
      <c r="C35" s="11" t="s">
        <v>87</v>
      </c>
      <c r="D35" s="5">
        <f t="shared" si="2"/>
        <v>0</v>
      </c>
    </row>
    <row r="36" spans="1:16" x14ac:dyDescent="0.35">
      <c r="A36">
        <f t="shared" si="1"/>
        <v>30230718.965191696</v>
      </c>
      <c r="B36">
        <v>223000</v>
      </c>
      <c r="C36" s="11">
        <v>43313</v>
      </c>
      <c r="D36" s="5">
        <f t="shared" si="2"/>
        <v>58.156028368794324</v>
      </c>
    </row>
    <row r="37" spans="1:16" ht="15" thickBot="1" x14ac:dyDescent="0.4">
      <c r="A37">
        <f t="shared" si="1"/>
        <v>39299934.654749207</v>
      </c>
      <c r="B37">
        <v>80000</v>
      </c>
      <c r="C37" s="11">
        <v>43314</v>
      </c>
      <c r="D37" s="9">
        <f t="shared" si="2"/>
        <v>-64.125560538116588</v>
      </c>
    </row>
    <row r="38" spans="1:16" ht="15.5" thickTop="1" thickBot="1" x14ac:dyDescent="0.4">
      <c r="A38">
        <f t="shared" si="1"/>
        <v>51089915.05117397</v>
      </c>
      <c r="B38">
        <v>150000</v>
      </c>
      <c r="C38" s="31">
        <v>43315</v>
      </c>
      <c r="D38" s="5">
        <f t="shared" si="2"/>
        <v>87.5</v>
      </c>
      <c r="E38" t="s">
        <v>103</v>
      </c>
    </row>
    <row r="39" spans="1:16" ht="15" thickTop="1" x14ac:dyDescent="0.35">
      <c r="A39">
        <f t="shared" si="1"/>
        <v>66416889.566526167</v>
      </c>
      <c r="B39">
        <v>153000</v>
      </c>
      <c r="C39" s="11">
        <v>43318</v>
      </c>
      <c r="D39" s="5">
        <f t="shared" si="2"/>
        <v>2</v>
      </c>
      <c r="P39">
        <v>35000</v>
      </c>
    </row>
    <row r="40" spans="1:16" x14ac:dyDescent="0.35">
      <c r="A40">
        <f t="shared" si="1"/>
        <v>86341956.436484024</v>
      </c>
      <c r="B40">
        <v>105000</v>
      </c>
      <c r="C40" s="11">
        <v>43319</v>
      </c>
      <c r="D40" s="9">
        <f t="shared" si="2"/>
        <v>-31.372549019607842</v>
      </c>
      <c r="K40" s="30">
        <v>42000</v>
      </c>
      <c r="L40" s="30">
        <v>110000</v>
      </c>
      <c r="M40" t="s">
        <v>40</v>
      </c>
      <c r="N40">
        <v>10</v>
      </c>
      <c r="O40">
        <v>10</v>
      </c>
      <c r="P40">
        <f>P39+(P39*O40)/100</f>
        <v>38500</v>
      </c>
    </row>
    <row r="41" spans="1:16" x14ac:dyDescent="0.35">
      <c r="A41">
        <f t="shared" si="1"/>
        <v>112244543.36742924</v>
      </c>
      <c r="B41">
        <v>145000</v>
      </c>
      <c r="C41" s="11">
        <v>43320</v>
      </c>
      <c r="D41" s="9">
        <f t="shared" si="2"/>
        <v>38.095238095238095</v>
      </c>
      <c r="E41">
        <v>100000</v>
      </c>
      <c r="K41" s="30">
        <f t="shared" ref="K41:K72" si="4">K40*1.3</f>
        <v>54600</v>
      </c>
      <c r="L41" s="30">
        <v>126000</v>
      </c>
      <c r="M41" t="s">
        <v>41</v>
      </c>
      <c r="N41">
        <f>(L41-L40)*100/L40</f>
        <v>14.545454545454545</v>
      </c>
      <c r="O41">
        <v>14.545454545454545</v>
      </c>
      <c r="P41">
        <f t="shared" ref="P41:P64" si="5">P40+(P40*O41)/100</f>
        <v>44100</v>
      </c>
    </row>
    <row r="42" spans="1:16" x14ac:dyDescent="0.35">
      <c r="A42">
        <f t="shared" si="1"/>
        <v>145917906.37765801</v>
      </c>
      <c r="B42">
        <v>215000</v>
      </c>
      <c r="C42" s="11">
        <v>43321</v>
      </c>
      <c r="D42" s="5">
        <f t="shared" si="2"/>
        <v>48.275862068965516</v>
      </c>
      <c r="K42" s="30">
        <f t="shared" si="4"/>
        <v>70980</v>
      </c>
      <c r="L42" s="30">
        <v>281000</v>
      </c>
      <c r="M42" t="s">
        <v>42</v>
      </c>
      <c r="N42">
        <f t="shared" ref="N42:N54" si="6">(L42-L41)*100/L41</f>
        <v>123.01587301587301</v>
      </c>
      <c r="O42">
        <v>123.01587301587301</v>
      </c>
      <c r="P42">
        <f t="shared" si="5"/>
        <v>98350</v>
      </c>
    </row>
    <row r="43" spans="1:16" x14ac:dyDescent="0.35">
      <c r="A43">
        <f t="shared" si="1"/>
        <v>189693278.29095542</v>
      </c>
      <c r="B43">
        <v>287000</v>
      </c>
      <c r="C43" s="11">
        <v>43322</v>
      </c>
      <c r="D43" s="5">
        <f t="shared" si="2"/>
        <v>33.488372093023258</v>
      </c>
      <c r="K43" s="30">
        <f t="shared" si="4"/>
        <v>92274</v>
      </c>
      <c r="L43" s="30">
        <v>553000</v>
      </c>
      <c r="M43" t="s">
        <v>43</v>
      </c>
      <c r="N43">
        <f t="shared" si="6"/>
        <v>96.797153024911026</v>
      </c>
      <c r="O43">
        <v>96.797153024911026</v>
      </c>
      <c r="P43">
        <f t="shared" si="5"/>
        <v>193550</v>
      </c>
    </row>
    <row r="44" spans="1:16" x14ac:dyDescent="0.35">
      <c r="B44">
        <v>269000</v>
      </c>
      <c r="C44" s="11">
        <v>43325</v>
      </c>
      <c r="D44" s="9">
        <f t="shared" si="2"/>
        <v>-6.2717770034843205</v>
      </c>
      <c r="K44" s="30">
        <f t="shared" si="4"/>
        <v>119956.2</v>
      </c>
      <c r="L44" s="30">
        <v>1077000</v>
      </c>
      <c r="M44" t="s">
        <v>44</v>
      </c>
      <c r="N44">
        <f t="shared" si="6"/>
        <v>94.755877034358051</v>
      </c>
      <c r="O44">
        <v>94.755877034358051</v>
      </c>
      <c r="P44">
        <f t="shared" si="5"/>
        <v>376950</v>
      </c>
    </row>
    <row r="45" spans="1:16" x14ac:dyDescent="0.35">
      <c r="B45">
        <v>318000</v>
      </c>
      <c r="C45" s="11">
        <v>43326</v>
      </c>
      <c r="D45" s="5">
        <f t="shared" si="2"/>
        <v>18.21561338289963</v>
      </c>
      <c r="K45" s="28">
        <f t="shared" si="4"/>
        <v>155943.06</v>
      </c>
      <c r="L45" s="28">
        <v>724000</v>
      </c>
      <c r="M45" s="11">
        <v>43106</v>
      </c>
      <c r="N45" s="9">
        <f t="shared" si="6"/>
        <v>-32.776230269266478</v>
      </c>
      <c r="O45">
        <v>-20</v>
      </c>
      <c r="P45">
        <f t="shared" si="5"/>
        <v>301560</v>
      </c>
    </row>
    <row r="46" spans="1:16" x14ac:dyDescent="0.35">
      <c r="B46">
        <v>49000</v>
      </c>
      <c r="C46" s="11">
        <v>43328</v>
      </c>
      <c r="D46" s="9">
        <f t="shared" si="2"/>
        <v>-84.591194968553452</v>
      </c>
      <c r="K46" s="28">
        <f t="shared" si="4"/>
        <v>202725.978</v>
      </c>
      <c r="L46" s="28">
        <v>310000</v>
      </c>
      <c r="M46" s="11">
        <v>43196</v>
      </c>
      <c r="N46" s="9">
        <f t="shared" si="6"/>
        <v>-57.182320441988949</v>
      </c>
      <c r="O46">
        <v>-20</v>
      </c>
      <c r="P46">
        <f t="shared" si="5"/>
        <v>241248</v>
      </c>
    </row>
    <row r="47" spans="1:16" x14ac:dyDescent="0.35">
      <c r="B47">
        <v>61000</v>
      </c>
      <c r="C47" s="11">
        <v>43329</v>
      </c>
      <c r="D47" s="5">
        <f t="shared" si="2"/>
        <v>24.489795918367346</v>
      </c>
      <c r="K47" s="28">
        <f t="shared" si="4"/>
        <v>263543.77140000003</v>
      </c>
      <c r="L47" s="28">
        <v>235000</v>
      </c>
      <c r="M47" s="11">
        <v>43226</v>
      </c>
      <c r="N47" s="9">
        <f t="shared" si="6"/>
        <v>-24.193548387096776</v>
      </c>
      <c r="O47">
        <v>-20</v>
      </c>
      <c r="P47">
        <f t="shared" si="5"/>
        <v>192998.39999999999</v>
      </c>
    </row>
    <row r="48" spans="1:16" x14ac:dyDescent="0.35">
      <c r="K48" s="30">
        <f t="shared" si="4"/>
        <v>342606.90282000008</v>
      </c>
      <c r="L48" s="30">
        <v>410000</v>
      </c>
      <c r="M48" s="11">
        <v>43257</v>
      </c>
      <c r="N48">
        <f t="shared" si="6"/>
        <v>74.468085106382972</v>
      </c>
      <c r="O48">
        <v>74.468085106382972</v>
      </c>
      <c r="P48">
        <f t="shared" si="5"/>
        <v>336720.61276595743</v>
      </c>
    </row>
    <row r="49" spans="11:16" x14ac:dyDescent="0.35">
      <c r="K49" s="30">
        <f t="shared" si="4"/>
        <v>445388.97366600012</v>
      </c>
      <c r="L49" s="30">
        <v>447000</v>
      </c>
      <c r="M49" s="11">
        <v>43287</v>
      </c>
      <c r="N49">
        <f t="shared" si="6"/>
        <v>9.0243902439024382</v>
      </c>
      <c r="O49">
        <v>9.0243902439024382</v>
      </c>
      <c r="P49">
        <f t="shared" si="5"/>
        <v>367107.59489361697</v>
      </c>
    </row>
    <row r="50" spans="11:16" x14ac:dyDescent="0.35">
      <c r="K50" s="27">
        <f t="shared" si="4"/>
        <v>579005.66576580016</v>
      </c>
      <c r="L50" s="27">
        <v>446000</v>
      </c>
      <c r="M50" s="11">
        <v>43318</v>
      </c>
      <c r="N50">
        <f t="shared" si="6"/>
        <v>-0.22371364653243847</v>
      </c>
      <c r="O50">
        <v>-0.22371364653243847</v>
      </c>
      <c r="P50">
        <f t="shared" si="5"/>
        <v>366286.32510638295</v>
      </c>
    </row>
    <row r="51" spans="11:16" x14ac:dyDescent="0.35">
      <c r="K51" s="28">
        <f t="shared" si="4"/>
        <v>752707.3654955402</v>
      </c>
      <c r="L51" s="28">
        <v>310000</v>
      </c>
      <c r="M51" s="11">
        <v>43410</v>
      </c>
      <c r="N51" s="9">
        <f t="shared" si="6"/>
        <v>-30.493273542600896</v>
      </c>
      <c r="O51">
        <v>-20</v>
      </c>
      <c r="P51">
        <f t="shared" si="5"/>
        <v>293029.06008510635</v>
      </c>
    </row>
    <row r="52" spans="11:16" x14ac:dyDescent="0.35">
      <c r="K52" s="30">
        <f t="shared" si="4"/>
        <v>978519.57514420233</v>
      </c>
      <c r="L52" s="30">
        <v>490000</v>
      </c>
      <c r="M52" s="11">
        <v>43440</v>
      </c>
      <c r="N52">
        <f t="shared" si="6"/>
        <v>58.064516129032256</v>
      </c>
      <c r="O52">
        <v>58.064516129032256</v>
      </c>
      <c r="P52">
        <f t="shared" si="5"/>
        <v>463174.96594097454</v>
      </c>
    </row>
    <row r="53" spans="11:16" x14ac:dyDescent="0.35">
      <c r="K53" s="28">
        <f t="shared" si="4"/>
        <v>1272075.4476874631</v>
      </c>
      <c r="L53" s="28">
        <v>180000</v>
      </c>
      <c r="M53" t="s">
        <v>45</v>
      </c>
      <c r="N53" s="9">
        <f t="shared" si="6"/>
        <v>-63.265306122448976</v>
      </c>
      <c r="O53">
        <v>-20</v>
      </c>
      <c r="P53">
        <f t="shared" si="5"/>
        <v>370539.97275277961</v>
      </c>
    </row>
    <row r="54" spans="11:16" x14ac:dyDescent="0.35">
      <c r="K54" s="28">
        <f t="shared" si="4"/>
        <v>1653698.0819937021</v>
      </c>
      <c r="L54" s="28">
        <v>25000</v>
      </c>
      <c r="M54" s="9" t="s">
        <v>46</v>
      </c>
      <c r="N54" s="9">
        <f t="shared" si="6"/>
        <v>-86.111111111111114</v>
      </c>
      <c r="O54">
        <v>-20</v>
      </c>
      <c r="P54">
        <f t="shared" si="5"/>
        <v>296431.97820222366</v>
      </c>
    </row>
    <row r="55" spans="11:16" x14ac:dyDescent="0.35">
      <c r="K55" s="27">
        <f t="shared" si="4"/>
        <v>2149807.5065918127</v>
      </c>
      <c r="L55">
        <v>125000</v>
      </c>
      <c r="M55" t="s">
        <v>62</v>
      </c>
      <c r="O55">
        <v>0</v>
      </c>
      <c r="P55">
        <f t="shared" si="5"/>
        <v>296431.97820222366</v>
      </c>
    </row>
    <row r="56" spans="11:16" x14ac:dyDescent="0.35">
      <c r="K56" s="27">
        <f t="shared" si="4"/>
        <v>2794749.7585693565</v>
      </c>
      <c r="L56" s="5">
        <v>212000</v>
      </c>
      <c r="M56" t="s">
        <v>63</v>
      </c>
      <c r="N56" s="5">
        <f>(L56-L55)*100/L55</f>
        <v>69.599999999999994</v>
      </c>
      <c r="O56">
        <v>69.599999999999994</v>
      </c>
      <c r="P56">
        <f t="shared" si="5"/>
        <v>502748.63503097132</v>
      </c>
    </row>
    <row r="57" spans="11:16" x14ac:dyDescent="0.35">
      <c r="K57" s="27">
        <f t="shared" si="4"/>
        <v>3633174.6861401638</v>
      </c>
      <c r="L57" s="9">
        <v>160000</v>
      </c>
      <c r="M57" t="s">
        <v>64</v>
      </c>
      <c r="N57" s="9">
        <f t="shared" ref="N57:N64" si="7">(L57-L56)*100/L56</f>
        <v>-24.528301886792452</v>
      </c>
      <c r="O57">
        <v>-20</v>
      </c>
      <c r="P57">
        <f t="shared" si="5"/>
        <v>402198.90802477708</v>
      </c>
    </row>
    <row r="58" spans="11:16" x14ac:dyDescent="0.35">
      <c r="K58" s="27">
        <f t="shared" si="4"/>
        <v>4723127.0919822128</v>
      </c>
      <c r="L58" s="5">
        <v>190000</v>
      </c>
      <c r="M58" t="s">
        <v>65</v>
      </c>
      <c r="N58" s="5">
        <f t="shared" si="7"/>
        <v>18.75</v>
      </c>
      <c r="O58">
        <v>18.75</v>
      </c>
      <c r="P58">
        <f t="shared" si="5"/>
        <v>477611.20327942277</v>
      </c>
    </row>
    <row r="59" spans="11:16" x14ac:dyDescent="0.35">
      <c r="K59" s="27">
        <f t="shared" si="4"/>
        <v>6140065.2195768766</v>
      </c>
      <c r="L59" s="5">
        <v>546000</v>
      </c>
      <c r="M59" t="s">
        <v>66</v>
      </c>
      <c r="N59" s="5">
        <f t="shared" si="7"/>
        <v>187.36842105263159</v>
      </c>
      <c r="O59">
        <v>187.36842105263159</v>
      </c>
      <c r="P59">
        <f t="shared" si="5"/>
        <v>1372503.7736345518</v>
      </c>
    </row>
    <row r="60" spans="11:16" x14ac:dyDescent="0.35">
      <c r="K60" s="27">
        <f t="shared" si="4"/>
        <v>7982084.7854499398</v>
      </c>
      <c r="L60" s="9">
        <v>250000</v>
      </c>
      <c r="M60" s="11" t="s">
        <v>67</v>
      </c>
      <c r="N60" s="9">
        <f t="shared" si="7"/>
        <v>-54.212454212454212</v>
      </c>
      <c r="O60">
        <v>-20</v>
      </c>
      <c r="P60">
        <f t="shared" si="5"/>
        <v>1098003.0189076415</v>
      </c>
    </row>
    <row r="61" spans="11:16" x14ac:dyDescent="0.35">
      <c r="K61" s="27">
        <f t="shared" si="4"/>
        <v>10376710.221084923</v>
      </c>
      <c r="L61" s="5">
        <v>825000</v>
      </c>
      <c r="M61" s="11" t="s">
        <v>68</v>
      </c>
      <c r="N61" s="5">
        <f t="shared" si="7"/>
        <v>230</v>
      </c>
      <c r="O61">
        <v>230</v>
      </c>
      <c r="P61" s="27">
        <f t="shared" si="5"/>
        <v>3623409.9623952173</v>
      </c>
    </row>
    <row r="62" spans="11:16" ht="15" thickBot="1" x14ac:dyDescent="0.4">
      <c r="K62" s="27">
        <f t="shared" si="4"/>
        <v>13489723.287410399</v>
      </c>
      <c r="L62" s="9">
        <v>520000</v>
      </c>
      <c r="M62" s="11" t="s">
        <v>69</v>
      </c>
      <c r="N62" s="9">
        <f t="shared" si="7"/>
        <v>-36.969696969696969</v>
      </c>
      <c r="O62">
        <v>-20</v>
      </c>
      <c r="P62">
        <f t="shared" si="5"/>
        <v>2898727.9699161737</v>
      </c>
    </row>
    <row r="63" spans="11:16" ht="15.5" thickTop="1" thickBot="1" x14ac:dyDescent="0.4">
      <c r="K63" s="27">
        <f t="shared" si="4"/>
        <v>17536640.273633521</v>
      </c>
      <c r="L63" s="9">
        <v>428000</v>
      </c>
      <c r="M63" s="31" t="s">
        <v>70</v>
      </c>
      <c r="N63" s="9">
        <f t="shared" si="7"/>
        <v>-17.692307692307693</v>
      </c>
      <c r="O63">
        <v>-20</v>
      </c>
      <c r="P63">
        <f t="shared" si="5"/>
        <v>2318982.3759329389</v>
      </c>
    </row>
    <row r="64" spans="11:16" ht="15.5" thickTop="1" thickBot="1" x14ac:dyDescent="0.4">
      <c r="K64" s="27">
        <f t="shared" si="4"/>
        <v>22797632.355723578</v>
      </c>
      <c r="L64" s="9">
        <v>54000</v>
      </c>
      <c r="M64" s="31" t="s">
        <v>71</v>
      </c>
      <c r="N64" s="9">
        <f t="shared" si="7"/>
        <v>-87.383177570093451</v>
      </c>
      <c r="O64">
        <v>-20</v>
      </c>
      <c r="P64">
        <f t="shared" si="5"/>
        <v>1855185.9007463511</v>
      </c>
    </row>
    <row r="65" spans="11:13" ht="15" thickTop="1" x14ac:dyDescent="0.35">
      <c r="K65" s="27">
        <f t="shared" si="4"/>
        <v>29636922.062440652</v>
      </c>
      <c r="L65" s="27">
        <f t="shared" ref="L65:L72" si="8">L64*1.3</f>
        <v>70200</v>
      </c>
      <c r="M65">
        <v>29</v>
      </c>
    </row>
    <row r="66" spans="11:13" x14ac:dyDescent="0.35">
      <c r="K66" s="27">
        <f t="shared" si="4"/>
        <v>38527998.681172848</v>
      </c>
      <c r="L66" s="27">
        <f t="shared" si="8"/>
        <v>91260</v>
      </c>
      <c r="M66">
        <v>2</v>
      </c>
    </row>
    <row r="67" spans="11:13" x14ac:dyDescent="0.35">
      <c r="K67" s="27">
        <f t="shared" si="4"/>
        <v>50086398.285524704</v>
      </c>
      <c r="L67" s="27">
        <f t="shared" si="8"/>
        <v>118638</v>
      </c>
      <c r="M67">
        <v>3</v>
      </c>
    </row>
    <row r="68" spans="11:13" x14ac:dyDescent="0.35">
      <c r="K68" s="15">
        <f t="shared" si="4"/>
        <v>65112317.77118212</v>
      </c>
      <c r="L68" s="27">
        <f t="shared" si="8"/>
        <v>154229.4</v>
      </c>
      <c r="M68">
        <v>4</v>
      </c>
    </row>
    <row r="69" spans="11:13" x14ac:dyDescent="0.35">
      <c r="K69" s="15">
        <f t="shared" si="4"/>
        <v>84646013.102536753</v>
      </c>
      <c r="L69" s="27">
        <f t="shared" si="8"/>
        <v>200498.22</v>
      </c>
      <c r="M69">
        <v>5</v>
      </c>
    </row>
    <row r="70" spans="11:13" x14ac:dyDescent="0.35">
      <c r="K70" s="15">
        <f t="shared" si="4"/>
        <v>110039817.03329778</v>
      </c>
      <c r="L70" s="27">
        <f t="shared" si="8"/>
        <v>260647.68600000002</v>
      </c>
      <c r="M70">
        <v>6</v>
      </c>
    </row>
    <row r="71" spans="11:13" x14ac:dyDescent="0.35">
      <c r="K71" s="15">
        <f t="shared" si="4"/>
        <v>143051762.14328712</v>
      </c>
      <c r="L71" s="27">
        <f t="shared" si="8"/>
        <v>338841.99180000002</v>
      </c>
      <c r="M71">
        <v>9</v>
      </c>
    </row>
    <row r="72" spans="11:13" x14ac:dyDescent="0.35">
      <c r="K72" s="15">
        <f t="shared" si="4"/>
        <v>185967290.78627327</v>
      </c>
      <c r="L72" s="27">
        <f t="shared" si="8"/>
        <v>440494.58934000006</v>
      </c>
      <c r="M72">
        <v>10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7"/>
  <sheetViews>
    <sheetView topLeftCell="A20" workbookViewId="0">
      <selection activeCell="A38" sqref="A38"/>
    </sheetView>
  </sheetViews>
  <sheetFormatPr defaultRowHeight="14.5" x14ac:dyDescent="0.35"/>
  <cols>
    <col min="2" max="2" width="18" bestFit="1" customWidth="1"/>
    <col min="3" max="3" width="13.54296875" bestFit="1" customWidth="1"/>
    <col min="13" max="13" width="18.1796875" bestFit="1" customWidth="1"/>
    <col min="14" max="14" width="13.54296875" bestFit="1" customWidth="1"/>
    <col min="15" max="15" width="23.7265625" bestFit="1" customWidth="1"/>
  </cols>
  <sheetData>
    <row r="1" spans="1:16" x14ac:dyDescent="0.35">
      <c r="A1">
        <v>1220</v>
      </c>
      <c r="B1" t="s">
        <v>107</v>
      </c>
      <c r="C1" t="s">
        <v>108</v>
      </c>
      <c r="D1" t="s">
        <v>111</v>
      </c>
      <c r="M1" t="s">
        <v>109</v>
      </c>
      <c r="N1" t="s">
        <v>110</v>
      </c>
      <c r="O1" t="s">
        <v>112</v>
      </c>
    </row>
    <row r="2" spans="1:16" x14ac:dyDescent="0.35">
      <c r="B2">
        <v>107</v>
      </c>
      <c r="C2">
        <v>187</v>
      </c>
      <c r="M2" t="s">
        <v>113</v>
      </c>
      <c r="N2" t="s">
        <v>114</v>
      </c>
      <c r="O2" t="s">
        <v>115</v>
      </c>
    </row>
    <row r="3" spans="1:16" x14ac:dyDescent="0.35">
      <c r="M3" t="s">
        <v>116</v>
      </c>
      <c r="N3" t="s">
        <v>117</v>
      </c>
      <c r="O3" t="s">
        <v>118</v>
      </c>
    </row>
    <row r="4" spans="1:16" x14ac:dyDescent="0.35">
      <c r="M4" t="s">
        <v>119</v>
      </c>
      <c r="N4" t="s">
        <v>120</v>
      </c>
      <c r="O4" t="s">
        <v>121</v>
      </c>
    </row>
    <row r="9" spans="1:16" x14ac:dyDescent="0.35">
      <c r="A9">
        <v>1220</v>
      </c>
    </row>
    <row r="10" spans="1:16" x14ac:dyDescent="0.35">
      <c r="B10" t="s">
        <v>122</v>
      </c>
    </row>
    <row r="11" spans="1:16" x14ac:dyDescent="0.35">
      <c r="B11" t="s">
        <v>134</v>
      </c>
    </row>
    <row r="12" spans="1:16" x14ac:dyDescent="0.35">
      <c r="A12" t="s">
        <v>125</v>
      </c>
      <c r="B12" t="s">
        <v>123</v>
      </c>
      <c r="C12" t="s">
        <v>124</v>
      </c>
      <c r="D12" t="s">
        <v>128</v>
      </c>
      <c r="E12" t="s">
        <v>126</v>
      </c>
      <c r="F12" t="s">
        <v>129</v>
      </c>
      <c r="G12" t="s">
        <v>127</v>
      </c>
      <c r="J12" t="s">
        <v>125</v>
      </c>
      <c r="K12" t="s">
        <v>123</v>
      </c>
      <c r="L12" t="s">
        <v>124</v>
      </c>
      <c r="M12" t="s">
        <v>128</v>
      </c>
      <c r="N12" t="s">
        <v>126</v>
      </c>
      <c r="O12" t="s">
        <v>129</v>
      </c>
      <c r="P12" t="s">
        <v>127</v>
      </c>
    </row>
    <row r="13" spans="1:16" x14ac:dyDescent="0.35">
      <c r="A13">
        <v>295</v>
      </c>
      <c r="B13" t="s">
        <v>130</v>
      </c>
      <c r="C13">
        <v>255</v>
      </c>
      <c r="D13">
        <v>6</v>
      </c>
      <c r="E13">
        <f>D13*100/A13</f>
        <v>2.0338983050847457</v>
      </c>
      <c r="F13">
        <f>A13-D13</f>
        <v>289</v>
      </c>
      <c r="G13">
        <f>F13*100/A13</f>
        <v>97.966101694915253</v>
      </c>
      <c r="J13">
        <v>247</v>
      </c>
      <c r="K13" t="s">
        <v>130</v>
      </c>
      <c r="L13">
        <v>230</v>
      </c>
      <c r="M13">
        <v>242</v>
      </c>
      <c r="N13">
        <f>M13*100/J13</f>
        <v>97.97570850202429</v>
      </c>
      <c r="O13">
        <f>J13-M13</f>
        <v>5</v>
      </c>
      <c r="P13">
        <f>O13*100/J13</f>
        <v>2.0242914979757085</v>
      </c>
    </row>
    <row r="14" spans="1:16" x14ac:dyDescent="0.35">
      <c r="A14">
        <v>108</v>
      </c>
      <c r="B14" t="s">
        <v>131</v>
      </c>
      <c r="C14">
        <v>188</v>
      </c>
      <c r="D14">
        <v>25</v>
      </c>
      <c r="E14">
        <f>D14*100/A14</f>
        <v>23.148148148148149</v>
      </c>
      <c r="F14">
        <f>A14-D14</f>
        <v>83</v>
      </c>
      <c r="G14">
        <f>F14*100/A14</f>
        <v>76.851851851851848</v>
      </c>
      <c r="J14">
        <v>104</v>
      </c>
      <c r="K14" t="s">
        <v>131</v>
      </c>
      <c r="L14">
        <v>182</v>
      </c>
      <c r="M14">
        <v>91</v>
      </c>
      <c r="N14">
        <f>M14*100/J14</f>
        <v>87.5</v>
      </c>
      <c r="O14">
        <f>J14-M14</f>
        <v>13</v>
      </c>
      <c r="P14">
        <f>O14*100/J14</f>
        <v>12.5</v>
      </c>
    </row>
    <row r="15" spans="1:16" x14ac:dyDescent="0.35">
      <c r="A15">
        <v>187</v>
      </c>
      <c r="B15" t="s">
        <v>132</v>
      </c>
      <c r="C15">
        <v>151</v>
      </c>
      <c r="D15">
        <v>72</v>
      </c>
      <c r="E15">
        <f t="shared" ref="E15:E27" si="0">D15*100/A15</f>
        <v>38.502673796791441</v>
      </c>
      <c r="F15">
        <f t="shared" ref="F15:F27" si="1">A15-D15</f>
        <v>115</v>
      </c>
      <c r="G15">
        <f t="shared" ref="G15:G27" si="2">F15*100/A15</f>
        <v>61.497326203208559</v>
      </c>
      <c r="J15">
        <v>193</v>
      </c>
      <c r="K15" t="s">
        <v>132</v>
      </c>
      <c r="L15">
        <v>154</v>
      </c>
      <c r="M15">
        <v>128</v>
      </c>
      <c r="N15">
        <f>M15*100/J15</f>
        <v>66.321243523316056</v>
      </c>
      <c r="O15">
        <f>J15-M15</f>
        <v>65</v>
      </c>
      <c r="P15">
        <f>O15*100/J15</f>
        <v>33.678756476683937</v>
      </c>
    </row>
    <row r="16" spans="1:16" x14ac:dyDescent="0.35">
      <c r="A16">
        <v>167</v>
      </c>
      <c r="B16" t="s">
        <v>133</v>
      </c>
      <c r="C16">
        <v>121</v>
      </c>
      <c r="D16">
        <v>111</v>
      </c>
      <c r="E16">
        <f t="shared" si="0"/>
        <v>66.467065868263475</v>
      </c>
      <c r="F16">
        <f t="shared" si="1"/>
        <v>56</v>
      </c>
      <c r="G16">
        <f t="shared" si="2"/>
        <v>33.532934131736525</v>
      </c>
      <c r="J16">
        <v>169</v>
      </c>
      <c r="K16" t="s">
        <v>133</v>
      </c>
      <c r="L16">
        <v>119</v>
      </c>
      <c r="M16">
        <v>66</v>
      </c>
      <c r="N16">
        <f>M16*100/J16</f>
        <v>39.053254437869825</v>
      </c>
      <c r="O16">
        <f>J16-M16</f>
        <v>103</v>
      </c>
      <c r="P16">
        <f>O16*100/J16</f>
        <v>60.946745562130175</v>
      </c>
    </row>
    <row r="17" spans="5:7" x14ac:dyDescent="0.35">
      <c r="E17" t="e">
        <f t="shared" si="0"/>
        <v>#DIV/0!</v>
      </c>
      <c r="F17">
        <f t="shared" si="1"/>
        <v>0</v>
      </c>
      <c r="G17" t="e">
        <f t="shared" si="2"/>
        <v>#DIV/0!</v>
      </c>
    </row>
    <row r="18" spans="5:7" x14ac:dyDescent="0.35">
      <c r="E18" t="e">
        <f t="shared" si="0"/>
        <v>#DIV/0!</v>
      </c>
      <c r="F18">
        <f t="shared" si="1"/>
        <v>0</v>
      </c>
      <c r="G18" t="e">
        <f t="shared" si="2"/>
        <v>#DIV/0!</v>
      </c>
    </row>
    <row r="19" spans="5:7" x14ac:dyDescent="0.35">
      <c r="E19" t="e">
        <f t="shared" si="0"/>
        <v>#DIV/0!</v>
      </c>
      <c r="F19">
        <f t="shared" si="1"/>
        <v>0</v>
      </c>
      <c r="G19" t="e">
        <f t="shared" si="2"/>
        <v>#DIV/0!</v>
      </c>
    </row>
    <row r="20" spans="5:7" x14ac:dyDescent="0.35">
      <c r="E20" t="e">
        <f t="shared" si="0"/>
        <v>#DIV/0!</v>
      </c>
      <c r="F20">
        <f t="shared" si="1"/>
        <v>0</v>
      </c>
      <c r="G20" t="e">
        <f t="shared" si="2"/>
        <v>#DIV/0!</v>
      </c>
    </row>
    <row r="21" spans="5:7" x14ac:dyDescent="0.35">
      <c r="E21" t="e">
        <f t="shared" si="0"/>
        <v>#DIV/0!</v>
      </c>
      <c r="F21">
        <f t="shared" si="1"/>
        <v>0</v>
      </c>
      <c r="G21" t="e">
        <f t="shared" si="2"/>
        <v>#DIV/0!</v>
      </c>
    </row>
    <row r="22" spans="5:7" x14ac:dyDescent="0.35">
      <c r="E22" t="e">
        <f t="shared" si="0"/>
        <v>#DIV/0!</v>
      </c>
      <c r="F22">
        <f t="shared" si="1"/>
        <v>0</v>
      </c>
      <c r="G22" t="e">
        <f t="shared" si="2"/>
        <v>#DIV/0!</v>
      </c>
    </row>
    <row r="23" spans="5:7" x14ac:dyDescent="0.35">
      <c r="E23" t="e">
        <f t="shared" si="0"/>
        <v>#DIV/0!</v>
      </c>
      <c r="F23">
        <f t="shared" si="1"/>
        <v>0</v>
      </c>
      <c r="G23" t="e">
        <f t="shared" si="2"/>
        <v>#DIV/0!</v>
      </c>
    </row>
    <row r="24" spans="5:7" x14ac:dyDescent="0.35">
      <c r="E24" t="e">
        <f t="shared" si="0"/>
        <v>#DIV/0!</v>
      </c>
      <c r="F24">
        <f t="shared" si="1"/>
        <v>0</v>
      </c>
      <c r="G24" t="e">
        <f t="shared" si="2"/>
        <v>#DIV/0!</v>
      </c>
    </row>
    <row r="25" spans="5:7" x14ac:dyDescent="0.35">
      <c r="E25" t="e">
        <f t="shared" si="0"/>
        <v>#DIV/0!</v>
      </c>
      <c r="F25">
        <f t="shared" si="1"/>
        <v>0</v>
      </c>
      <c r="G25" t="e">
        <f t="shared" si="2"/>
        <v>#DIV/0!</v>
      </c>
    </row>
    <row r="26" spans="5:7" x14ac:dyDescent="0.35">
      <c r="E26" t="e">
        <f t="shared" si="0"/>
        <v>#DIV/0!</v>
      </c>
      <c r="F26">
        <f t="shared" si="1"/>
        <v>0</v>
      </c>
      <c r="G26" t="e">
        <f t="shared" si="2"/>
        <v>#DIV/0!</v>
      </c>
    </row>
    <row r="27" spans="5:7" x14ac:dyDescent="0.35">
      <c r="E27" t="e">
        <f t="shared" si="0"/>
        <v>#DIV/0!</v>
      </c>
      <c r="F27">
        <f t="shared" si="1"/>
        <v>0</v>
      </c>
      <c r="G27" t="e">
        <f t="shared" si="2"/>
        <v>#DIV/0!</v>
      </c>
    </row>
    <row r="33" spans="2:3" x14ac:dyDescent="0.35">
      <c r="B33" t="s">
        <v>262</v>
      </c>
      <c r="C33" t="s">
        <v>263</v>
      </c>
    </row>
    <row r="34" spans="2:3" x14ac:dyDescent="0.35">
      <c r="B34" t="s">
        <v>264</v>
      </c>
      <c r="C34" t="s">
        <v>265</v>
      </c>
    </row>
    <row r="35" spans="2:3" x14ac:dyDescent="0.35">
      <c r="B35" t="s">
        <v>266</v>
      </c>
    </row>
    <row r="36" spans="2:3" x14ac:dyDescent="0.35">
      <c r="B36" t="s">
        <v>267</v>
      </c>
      <c r="C36" t="s">
        <v>268</v>
      </c>
    </row>
    <row r="37" spans="2:3" x14ac:dyDescent="0.35">
      <c r="B37" t="s">
        <v>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90"/>
  <sheetViews>
    <sheetView topLeftCell="L7" workbookViewId="0">
      <selection activeCell="W23" sqref="W23:W30"/>
    </sheetView>
  </sheetViews>
  <sheetFormatPr defaultRowHeight="14.5" x14ac:dyDescent="0.35"/>
  <cols>
    <col min="1" max="8" width="0" hidden="1" customWidth="1"/>
    <col min="9" max="9" width="11" hidden="1" customWidth="1"/>
    <col min="10" max="10" width="9.26953125" hidden="1" customWidth="1"/>
    <col min="11" max="11" width="10" hidden="1" customWidth="1"/>
    <col min="12" max="12" width="9.26953125" bestFit="1" customWidth="1"/>
    <col min="13" max="13" width="12.1796875" bestFit="1" customWidth="1"/>
    <col min="14" max="15" width="12" bestFit="1" customWidth="1"/>
    <col min="17" max="17" width="15" hidden="1" customWidth="1"/>
    <col min="18" max="19" width="0" hidden="1" customWidth="1"/>
    <col min="22" max="22" width="9.26953125" bestFit="1" customWidth="1"/>
    <col min="23" max="23" width="12.1796875" bestFit="1" customWidth="1"/>
    <col min="24" max="25" width="12" bestFit="1" customWidth="1"/>
    <col min="27" max="27" width="9.26953125" bestFit="1" customWidth="1"/>
    <col min="28" max="28" width="12.1796875" bestFit="1" customWidth="1"/>
    <col min="29" max="30" width="12" bestFit="1" customWidth="1"/>
    <col min="32" max="32" width="15" hidden="1" customWidth="1"/>
    <col min="33" max="34" width="0" hidden="1" customWidth="1"/>
  </cols>
  <sheetData>
    <row r="1" spans="1:35" x14ac:dyDescent="0.35">
      <c r="A1">
        <v>20</v>
      </c>
      <c r="B1">
        <v>130000</v>
      </c>
      <c r="C1">
        <f xml:space="preserve"> QUOTIENT(B1,13000)*75</f>
        <v>750</v>
      </c>
      <c r="D1">
        <f>C1*A1</f>
        <v>15000</v>
      </c>
      <c r="E1">
        <f xml:space="preserve"> D1</f>
        <v>15000</v>
      </c>
      <c r="H1">
        <v>50</v>
      </c>
      <c r="I1">
        <v>2000000</v>
      </c>
      <c r="J1">
        <f>QUOTIENT(I1,9500)*20/2</f>
        <v>2100</v>
      </c>
      <c r="K1">
        <f>J1*H1</f>
        <v>105000</v>
      </c>
      <c r="L1">
        <v>100</v>
      </c>
      <c r="M1">
        <v>100000</v>
      </c>
      <c r="N1">
        <f>(QUOTIENT(QUOTIENT(M1,9354),2)*20)</f>
        <v>100</v>
      </c>
      <c r="O1">
        <f>N1*L1</f>
        <v>10000</v>
      </c>
      <c r="P1">
        <f>N1*4.9</f>
        <v>490.00000000000006</v>
      </c>
      <c r="T1">
        <f>(QUOTIENT(M1,9354)*20)</f>
        <v>200</v>
      </c>
      <c r="V1">
        <v>100</v>
      </c>
      <c r="W1">
        <v>50000</v>
      </c>
      <c r="X1">
        <f>(QUOTIENT(W1,9354)*20)</f>
        <v>100</v>
      </c>
      <c r="Y1">
        <f>X1*V1</f>
        <v>10000</v>
      </c>
      <c r="AA1">
        <v>40</v>
      </c>
      <c r="AB1">
        <v>80000</v>
      </c>
      <c r="AC1">
        <f>(QUOTIENT(AB1,9354)*20)</f>
        <v>160</v>
      </c>
      <c r="AD1">
        <f>AC1*AA1</f>
        <v>6400</v>
      </c>
      <c r="AE1">
        <f>AC1*4.9</f>
        <v>784</v>
      </c>
      <c r="AI1">
        <f>(QUOTIENT(AB1,9354)*20)</f>
        <v>160</v>
      </c>
    </row>
    <row r="2" spans="1:35" x14ac:dyDescent="0.35">
      <c r="A2">
        <v>20</v>
      </c>
      <c r="B2">
        <f>B1+D1</f>
        <v>145000</v>
      </c>
      <c r="C2">
        <f t="shared" ref="C2:C65" si="0" xml:space="preserve"> QUOTIENT(B2,13000)*75</f>
        <v>825</v>
      </c>
      <c r="D2">
        <f t="shared" ref="D2:D65" si="1">C2*A2</f>
        <v>16500</v>
      </c>
      <c r="E2">
        <f>D2+E1</f>
        <v>31500</v>
      </c>
      <c r="H2">
        <v>50</v>
      </c>
      <c r="I2">
        <f>I1+(K1)</f>
        <v>2105000</v>
      </c>
      <c r="J2">
        <f t="shared" ref="J2:J65" si="2">QUOTIENT(I2,9500)*20/2</f>
        <v>2210</v>
      </c>
      <c r="K2">
        <f t="shared" ref="K2:K65" si="3">J2*H2</f>
        <v>110500</v>
      </c>
      <c r="L2">
        <f>L1</f>
        <v>100</v>
      </c>
      <c r="M2">
        <f>M1+(O1)</f>
        <v>110000</v>
      </c>
      <c r="N2">
        <f t="shared" ref="N2:N65" si="4">(QUOTIENT(QUOTIENT(M2,9354),2)*20)</f>
        <v>100</v>
      </c>
      <c r="O2">
        <f t="shared" ref="O2:O65" si="5">N2*L2</f>
        <v>10000</v>
      </c>
      <c r="P2">
        <f t="shared" ref="P2:P65" si="6">N2*4.9</f>
        <v>490.00000000000006</v>
      </c>
      <c r="T2">
        <f t="shared" ref="T2:T65" si="7">(QUOTIENT(M2,9354)*20)</f>
        <v>220</v>
      </c>
      <c r="V2">
        <f>V1</f>
        <v>100</v>
      </c>
      <c r="W2">
        <f>W1+(Y1)</f>
        <v>60000</v>
      </c>
      <c r="X2">
        <f t="shared" ref="X2:X65" si="8">(QUOTIENT(W2,9354)*20)</f>
        <v>120</v>
      </c>
      <c r="Y2">
        <f t="shared" ref="Y2:Y65" si="9">X2*V2</f>
        <v>12000</v>
      </c>
      <c r="AB2">
        <f>AB1+(AD1)</f>
        <v>86400</v>
      </c>
      <c r="AC2">
        <f t="shared" ref="AC2:AC65" si="10">(QUOTIENT(AB2,9354)*20)</f>
        <v>180</v>
      </c>
      <c r="AD2">
        <f t="shared" ref="AD2:AD65" si="11">AC2*AA2</f>
        <v>0</v>
      </c>
      <c r="AE2">
        <f t="shared" ref="AE2:AE65" si="12">AC2*4.9</f>
        <v>882.00000000000011</v>
      </c>
      <c r="AI2">
        <f t="shared" ref="AI2:AI65" si="13">(QUOTIENT(AB2,9354)*20)</f>
        <v>180</v>
      </c>
    </row>
    <row r="3" spans="1:35" x14ac:dyDescent="0.35">
      <c r="A3">
        <v>20</v>
      </c>
      <c r="B3">
        <f t="shared" ref="B3:B66" si="14">B2+D2</f>
        <v>161500</v>
      </c>
      <c r="C3">
        <f t="shared" si="0"/>
        <v>900</v>
      </c>
      <c r="D3">
        <f t="shared" si="1"/>
        <v>18000</v>
      </c>
      <c r="E3">
        <f t="shared" ref="E3:E37" si="15">D3+E2</f>
        <v>49500</v>
      </c>
      <c r="H3">
        <v>50</v>
      </c>
      <c r="I3">
        <f t="shared" ref="I3:I66" si="16">I2+(K2)</f>
        <v>2215500</v>
      </c>
      <c r="J3">
        <f t="shared" si="2"/>
        <v>2330</v>
      </c>
      <c r="K3">
        <f t="shared" si="3"/>
        <v>116500</v>
      </c>
      <c r="L3">
        <f t="shared" ref="L3:L66" si="17">L2</f>
        <v>100</v>
      </c>
      <c r="M3">
        <f t="shared" ref="M3:M66" si="18">M2+(O2)</f>
        <v>120000</v>
      </c>
      <c r="N3">
        <f t="shared" si="4"/>
        <v>120</v>
      </c>
      <c r="O3">
        <f t="shared" si="5"/>
        <v>12000</v>
      </c>
      <c r="P3">
        <f t="shared" si="6"/>
        <v>588</v>
      </c>
      <c r="T3">
        <f t="shared" si="7"/>
        <v>240</v>
      </c>
      <c r="V3">
        <f t="shared" ref="V3:V66" si="19">V2</f>
        <v>100</v>
      </c>
      <c r="W3">
        <f t="shared" ref="W3:W66" si="20">W2+(Y2)</f>
        <v>72000</v>
      </c>
      <c r="X3">
        <f t="shared" si="8"/>
        <v>140</v>
      </c>
      <c r="Y3">
        <f t="shared" si="9"/>
        <v>14000</v>
      </c>
      <c r="AA3">
        <v>40</v>
      </c>
      <c r="AB3">
        <f t="shared" ref="AB3:AB66" si="21">AB2+(AD2)</f>
        <v>86400</v>
      </c>
      <c r="AC3">
        <f t="shared" si="10"/>
        <v>180</v>
      </c>
      <c r="AD3">
        <f t="shared" si="11"/>
        <v>7200</v>
      </c>
      <c r="AE3">
        <f t="shared" si="12"/>
        <v>882.00000000000011</v>
      </c>
      <c r="AI3">
        <f t="shared" si="13"/>
        <v>180</v>
      </c>
    </row>
    <row r="4" spans="1:35" x14ac:dyDescent="0.35">
      <c r="A4">
        <v>20</v>
      </c>
      <c r="B4">
        <f t="shared" si="14"/>
        <v>179500</v>
      </c>
      <c r="C4">
        <f t="shared" si="0"/>
        <v>975</v>
      </c>
      <c r="D4">
        <f t="shared" si="1"/>
        <v>19500</v>
      </c>
      <c r="E4">
        <f t="shared" si="15"/>
        <v>69000</v>
      </c>
      <c r="H4">
        <v>50</v>
      </c>
      <c r="I4">
        <f t="shared" si="16"/>
        <v>2332000</v>
      </c>
      <c r="J4">
        <f t="shared" si="2"/>
        <v>2450</v>
      </c>
      <c r="K4">
        <f t="shared" si="3"/>
        <v>122500</v>
      </c>
      <c r="L4">
        <f t="shared" si="17"/>
        <v>100</v>
      </c>
      <c r="M4">
        <f t="shared" si="18"/>
        <v>132000</v>
      </c>
      <c r="N4">
        <f t="shared" si="4"/>
        <v>140</v>
      </c>
      <c r="O4">
        <f t="shared" si="5"/>
        <v>14000</v>
      </c>
      <c r="P4">
        <f t="shared" si="6"/>
        <v>686</v>
      </c>
      <c r="T4">
        <f t="shared" si="7"/>
        <v>280</v>
      </c>
      <c r="V4">
        <f t="shared" si="19"/>
        <v>100</v>
      </c>
      <c r="W4">
        <f t="shared" si="20"/>
        <v>86000</v>
      </c>
      <c r="X4">
        <f t="shared" si="8"/>
        <v>180</v>
      </c>
      <c r="Y4">
        <f t="shared" si="9"/>
        <v>18000</v>
      </c>
      <c r="AA4">
        <v>40</v>
      </c>
      <c r="AB4">
        <f t="shared" si="21"/>
        <v>93600</v>
      </c>
      <c r="AC4">
        <f t="shared" si="10"/>
        <v>200</v>
      </c>
      <c r="AD4">
        <f t="shared" si="11"/>
        <v>8000</v>
      </c>
      <c r="AE4">
        <f t="shared" si="12"/>
        <v>980.00000000000011</v>
      </c>
      <c r="AI4">
        <f t="shared" si="13"/>
        <v>200</v>
      </c>
    </row>
    <row r="5" spans="1:35" x14ac:dyDescent="0.35">
      <c r="A5">
        <v>20</v>
      </c>
      <c r="B5">
        <f t="shared" si="14"/>
        <v>199000</v>
      </c>
      <c r="C5">
        <f t="shared" si="0"/>
        <v>1125</v>
      </c>
      <c r="D5">
        <f t="shared" si="1"/>
        <v>22500</v>
      </c>
      <c r="E5">
        <f t="shared" si="15"/>
        <v>91500</v>
      </c>
      <c r="H5">
        <v>50</v>
      </c>
      <c r="I5">
        <f t="shared" si="16"/>
        <v>2454500</v>
      </c>
      <c r="J5">
        <f t="shared" si="2"/>
        <v>2580</v>
      </c>
      <c r="K5">
        <f t="shared" si="3"/>
        <v>129000</v>
      </c>
      <c r="L5">
        <f t="shared" si="17"/>
        <v>100</v>
      </c>
      <c r="M5">
        <f t="shared" si="18"/>
        <v>146000</v>
      </c>
      <c r="N5">
        <f t="shared" si="4"/>
        <v>140</v>
      </c>
      <c r="O5">
        <f t="shared" si="5"/>
        <v>14000</v>
      </c>
      <c r="P5">
        <f t="shared" si="6"/>
        <v>686</v>
      </c>
      <c r="T5">
        <f t="shared" si="7"/>
        <v>300</v>
      </c>
      <c r="V5">
        <f t="shared" si="19"/>
        <v>100</v>
      </c>
      <c r="W5">
        <f t="shared" si="20"/>
        <v>104000</v>
      </c>
      <c r="X5">
        <f t="shared" si="8"/>
        <v>220</v>
      </c>
      <c r="Y5">
        <f t="shared" si="9"/>
        <v>22000</v>
      </c>
      <c r="AB5">
        <f t="shared" si="21"/>
        <v>101600</v>
      </c>
      <c r="AC5">
        <f t="shared" si="10"/>
        <v>200</v>
      </c>
      <c r="AD5">
        <f t="shared" si="11"/>
        <v>0</v>
      </c>
      <c r="AE5">
        <f t="shared" si="12"/>
        <v>980.00000000000011</v>
      </c>
      <c r="AI5">
        <f t="shared" si="13"/>
        <v>200</v>
      </c>
    </row>
    <row r="6" spans="1:35" x14ac:dyDescent="0.35">
      <c r="A6">
        <v>20</v>
      </c>
      <c r="B6">
        <f t="shared" si="14"/>
        <v>221500</v>
      </c>
      <c r="C6">
        <f t="shared" si="0"/>
        <v>1275</v>
      </c>
      <c r="D6">
        <f t="shared" si="1"/>
        <v>25500</v>
      </c>
      <c r="E6">
        <f t="shared" si="15"/>
        <v>117000</v>
      </c>
      <c r="H6">
        <v>50</v>
      </c>
      <c r="I6">
        <f t="shared" si="16"/>
        <v>2583500</v>
      </c>
      <c r="J6">
        <f t="shared" si="2"/>
        <v>2710</v>
      </c>
      <c r="K6">
        <f t="shared" si="3"/>
        <v>135500</v>
      </c>
      <c r="L6">
        <f t="shared" si="17"/>
        <v>100</v>
      </c>
      <c r="M6">
        <f t="shared" si="18"/>
        <v>160000</v>
      </c>
      <c r="N6">
        <f t="shared" si="4"/>
        <v>160</v>
      </c>
      <c r="O6">
        <f t="shared" si="5"/>
        <v>16000</v>
      </c>
      <c r="P6">
        <f t="shared" si="6"/>
        <v>784</v>
      </c>
      <c r="T6">
        <f t="shared" si="7"/>
        <v>340</v>
      </c>
      <c r="V6">
        <f t="shared" si="19"/>
        <v>100</v>
      </c>
      <c r="W6">
        <f t="shared" si="20"/>
        <v>126000</v>
      </c>
      <c r="X6">
        <f t="shared" si="8"/>
        <v>260</v>
      </c>
      <c r="Y6">
        <f t="shared" si="9"/>
        <v>26000</v>
      </c>
      <c r="AB6">
        <f t="shared" si="21"/>
        <v>101600</v>
      </c>
      <c r="AC6">
        <f t="shared" si="10"/>
        <v>200</v>
      </c>
      <c r="AD6">
        <f t="shared" si="11"/>
        <v>0</v>
      </c>
      <c r="AE6">
        <f t="shared" si="12"/>
        <v>980.00000000000011</v>
      </c>
      <c r="AI6">
        <f t="shared" si="13"/>
        <v>200</v>
      </c>
    </row>
    <row r="7" spans="1:35" x14ac:dyDescent="0.35">
      <c r="A7">
        <v>20</v>
      </c>
      <c r="B7">
        <f t="shared" si="14"/>
        <v>247000</v>
      </c>
      <c r="C7">
        <f t="shared" si="0"/>
        <v>1425</v>
      </c>
      <c r="D7">
        <f t="shared" si="1"/>
        <v>28500</v>
      </c>
      <c r="E7">
        <f t="shared" si="15"/>
        <v>145500</v>
      </c>
      <c r="H7">
        <v>50</v>
      </c>
      <c r="I7">
        <f t="shared" si="16"/>
        <v>2719000</v>
      </c>
      <c r="J7">
        <f t="shared" si="2"/>
        <v>2860</v>
      </c>
      <c r="K7">
        <f t="shared" si="3"/>
        <v>143000</v>
      </c>
      <c r="L7">
        <f t="shared" si="17"/>
        <v>100</v>
      </c>
      <c r="M7">
        <f t="shared" si="18"/>
        <v>176000</v>
      </c>
      <c r="N7">
        <f t="shared" si="4"/>
        <v>180</v>
      </c>
      <c r="O7">
        <f t="shared" si="5"/>
        <v>18000</v>
      </c>
      <c r="P7">
        <f t="shared" si="6"/>
        <v>882.00000000000011</v>
      </c>
      <c r="T7">
        <f t="shared" si="7"/>
        <v>360</v>
      </c>
      <c r="V7">
        <f t="shared" si="19"/>
        <v>100</v>
      </c>
      <c r="W7">
        <f t="shared" si="20"/>
        <v>152000</v>
      </c>
      <c r="X7">
        <f t="shared" si="8"/>
        <v>320</v>
      </c>
      <c r="Y7">
        <f t="shared" si="9"/>
        <v>32000</v>
      </c>
      <c r="AA7">
        <v>40</v>
      </c>
      <c r="AB7">
        <f t="shared" si="21"/>
        <v>101600</v>
      </c>
      <c r="AC7">
        <f t="shared" si="10"/>
        <v>200</v>
      </c>
      <c r="AD7">
        <f t="shared" si="11"/>
        <v>8000</v>
      </c>
      <c r="AE7">
        <f t="shared" si="12"/>
        <v>980.00000000000011</v>
      </c>
      <c r="AI7">
        <f t="shared" si="13"/>
        <v>200</v>
      </c>
    </row>
    <row r="8" spans="1:35" x14ac:dyDescent="0.35">
      <c r="A8">
        <v>20</v>
      </c>
      <c r="B8">
        <f t="shared" si="14"/>
        <v>275500</v>
      </c>
      <c r="C8">
        <f t="shared" si="0"/>
        <v>1575</v>
      </c>
      <c r="D8">
        <f t="shared" si="1"/>
        <v>31500</v>
      </c>
      <c r="E8">
        <f t="shared" si="15"/>
        <v>177000</v>
      </c>
      <c r="H8">
        <v>50</v>
      </c>
      <c r="I8">
        <f t="shared" si="16"/>
        <v>2862000</v>
      </c>
      <c r="J8">
        <f t="shared" si="2"/>
        <v>3010</v>
      </c>
      <c r="K8">
        <f t="shared" si="3"/>
        <v>150500</v>
      </c>
      <c r="L8">
        <f t="shared" si="17"/>
        <v>100</v>
      </c>
      <c r="M8">
        <f t="shared" si="18"/>
        <v>194000</v>
      </c>
      <c r="N8">
        <f t="shared" si="4"/>
        <v>200</v>
      </c>
      <c r="O8">
        <f t="shared" si="5"/>
        <v>20000</v>
      </c>
      <c r="P8">
        <f t="shared" si="6"/>
        <v>980.00000000000011</v>
      </c>
      <c r="Q8" t="s">
        <v>140</v>
      </c>
      <c r="T8">
        <f t="shared" si="7"/>
        <v>400</v>
      </c>
      <c r="V8">
        <f t="shared" si="19"/>
        <v>100</v>
      </c>
      <c r="W8">
        <f t="shared" si="20"/>
        <v>184000</v>
      </c>
      <c r="X8">
        <f t="shared" si="8"/>
        <v>380</v>
      </c>
      <c r="Y8">
        <f t="shared" si="9"/>
        <v>38000</v>
      </c>
      <c r="AA8">
        <v>40</v>
      </c>
      <c r="AB8">
        <f t="shared" si="21"/>
        <v>109600</v>
      </c>
      <c r="AC8">
        <f t="shared" si="10"/>
        <v>220</v>
      </c>
      <c r="AD8">
        <f t="shared" si="11"/>
        <v>8800</v>
      </c>
      <c r="AE8">
        <f t="shared" si="12"/>
        <v>1078</v>
      </c>
      <c r="AF8" t="s">
        <v>140</v>
      </c>
      <c r="AI8">
        <f t="shared" si="13"/>
        <v>220</v>
      </c>
    </row>
    <row r="9" spans="1:35" x14ac:dyDescent="0.35">
      <c r="A9">
        <v>20</v>
      </c>
      <c r="B9">
        <f t="shared" si="14"/>
        <v>307000</v>
      </c>
      <c r="C9">
        <f t="shared" si="0"/>
        <v>1725</v>
      </c>
      <c r="D9">
        <f t="shared" si="1"/>
        <v>34500</v>
      </c>
      <c r="E9">
        <f t="shared" si="15"/>
        <v>211500</v>
      </c>
      <c r="H9">
        <v>50</v>
      </c>
      <c r="I9">
        <f t="shared" si="16"/>
        <v>3012500</v>
      </c>
      <c r="J9">
        <f t="shared" si="2"/>
        <v>3170</v>
      </c>
      <c r="K9">
        <f t="shared" si="3"/>
        <v>158500</v>
      </c>
      <c r="L9">
        <f t="shared" si="17"/>
        <v>100</v>
      </c>
      <c r="M9">
        <f t="shared" si="18"/>
        <v>214000</v>
      </c>
      <c r="N9">
        <f t="shared" si="4"/>
        <v>220</v>
      </c>
      <c r="O9">
        <f t="shared" si="5"/>
        <v>22000</v>
      </c>
      <c r="P9">
        <f t="shared" si="6"/>
        <v>1078</v>
      </c>
      <c r="Q9" t="s">
        <v>141</v>
      </c>
      <c r="T9">
        <f t="shared" si="7"/>
        <v>440</v>
      </c>
      <c r="V9">
        <f t="shared" si="19"/>
        <v>100</v>
      </c>
      <c r="W9">
        <f t="shared" si="20"/>
        <v>222000</v>
      </c>
      <c r="X9">
        <f t="shared" si="8"/>
        <v>460</v>
      </c>
      <c r="Y9">
        <f t="shared" si="9"/>
        <v>46000</v>
      </c>
      <c r="AA9">
        <v>40</v>
      </c>
      <c r="AB9">
        <f t="shared" si="21"/>
        <v>118400</v>
      </c>
      <c r="AC9">
        <f t="shared" si="10"/>
        <v>240</v>
      </c>
      <c r="AD9">
        <f t="shared" si="11"/>
        <v>9600</v>
      </c>
      <c r="AE9">
        <f t="shared" si="12"/>
        <v>1176</v>
      </c>
      <c r="AF9" t="s">
        <v>141</v>
      </c>
      <c r="AI9">
        <f t="shared" si="13"/>
        <v>240</v>
      </c>
    </row>
    <row r="10" spans="1:35" x14ac:dyDescent="0.35">
      <c r="A10">
        <v>20</v>
      </c>
      <c r="B10">
        <f t="shared" si="14"/>
        <v>341500</v>
      </c>
      <c r="C10">
        <f t="shared" si="0"/>
        <v>1950</v>
      </c>
      <c r="D10">
        <f t="shared" si="1"/>
        <v>39000</v>
      </c>
      <c r="E10">
        <f t="shared" si="15"/>
        <v>250500</v>
      </c>
      <c r="H10">
        <v>50</v>
      </c>
      <c r="I10">
        <f t="shared" si="16"/>
        <v>3171000</v>
      </c>
      <c r="J10">
        <f t="shared" si="2"/>
        <v>3330</v>
      </c>
      <c r="K10">
        <f t="shared" si="3"/>
        <v>166500</v>
      </c>
      <c r="L10">
        <f t="shared" si="17"/>
        <v>100</v>
      </c>
      <c r="M10">
        <f t="shared" si="18"/>
        <v>236000</v>
      </c>
      <c r="N10">
        <f t="shared" si="4"/>
        <v>240</v>
      </c>
      <c r="O10">
        <f t="shared" si="5"/>
        <v>24000</v>
      </c>
      <c r="P10">
        <f t="shared" si="6"/>
        <v>1176</v>
      </c>
      <c r="Q10" t="s">
        <v>142</v>
      </c>
      <c r="T10">
        <f t="shared" si="7"/>
        <v>500</v>
      </c>
      <c r="V10">
        <f t="shared" si="19"/>
        <v>100</v>
      </c>
      <c r="W10">
        <f t="shared" si="20"/>
        <v>268000</v>
      </c>
      <c r="X10">
        <f t="shared" si="8"/>
        <v>560</v>
      </c>
      <c r="Y10">
        <f t="shared" si="9"/>
        <v>56000</v>
      </c>
      <c r="AA10">
        <v>40</v>
      </c>
      <c r="AB10">
        <f t="shared" si="21"/>
        <v>128000</v>
      </c>
      <c r="AC10">
        <f t="shared" si="10"/>
        <v>260</v>
      </c>
      <c r="AD10">
        <f t="shared" si="11"/>
        <v>10400</v>
      </c>
      <c r="AE10">
        <f t="shared" si="12"/>
        <v>1274</v>
      </c>
      <c r="AF10" t="s">
        <v>142</v>
      </c>
      <c r="AI10">
        <f t="shared" si="13"/>
        <v>260</v>
      </c>
    </row>
    <row r="11" spans="1:35" x14ac:dyDescent="0.35">
      <c r="A11">
        <v>20</v>
      </c>
      <c r="B11">
        <f t="shared" si="14"/>
        <v>380500</v>
      </c>
      <c r="C11">
        <f t="shared" si="0"/>
        <v>2175</v>
      </c>
      <c r="D11">
        <f t="shared" si="1"/>
        <v>43500</v>
      </c>
      <c r="E11">
        <f t="shared" si="15"/>
        <v>294000</v>
      </c>
      <c r="H11">
        <v>50</v>
      </c>
      <c r="I11">
        <f t="shared" si="16"/>
        <v>3337500</v>
      </c>
      <c r="J11">
        <f t="shared" si="2"/>
        <v>3510</v>
      </c>
      <c r="K11">
        <f t="shared" si="3"/>
        <v>175500</v>
      </c>
      <c r="L11">
        <f t="shared" si="17"/>
        <v>100</v>
      </c>
      <c r="M11">
        <f t="shared" si="18"/>
        <v>260000</v>
      </c>
      <c r="N11">
        <f t="shared" si="4"/>
        <v>260</v>
      </c>
      <c r="O11">
        <f t="shared" si="5"/>
        <v>26000</v>
      </c>
      <c r="P11">
        <f t="shared" si="6"/>
        <v>1274</v>
      </c>
      <c r="Q11" t="s">
        <v>143</v>
      </c>
      <c r="T11">
        <f t="shared" si="7"/>
        <v>540</v>
      </c>
      <c r="V11">
        <f t="shared" si="19"/>
        <v>100</v>
      </c>
      <c r="W11">
        <f t="shared" si="20"/>
        <v>324000</v>
      </c>
      <c r="X11">
        <f t="shared" si="8"/>
        <v>680</v>
      </c>
      <c r="Y11">
        <f t="shared" si="9"/>
        <v>68000</v>
      </c>
      <c r="AA11">
        <v>40</v>
      </c>
      <c r="AB11">
        <f t="shared" si="21"/>
        <v>138400</v>
      </c>
      <c r="AC11">
        <f t="shared" si="10"/>
        <v>280</v>
      </c>
      <c r="AD11">
        <f t="shared" si="11"/>
        <v>11200</v>
      </c>
      <c r="AE11">
        <f t="shared" si="12"/>
        <v>1372</v>
      </c>
      <c r="AF11" t="s">
        <v>143</v>
      </c>
      <c r="AI11">
        <f t="shared" si="13"/>
        <v>280</v>
      </c>
    </row>
    <row r="12" spans="1:35" x14ac:dyDescent="0.35">
      <c r="A12">
        <v>20</v>
      </c>
      <c r="B12">
        <f t="shared" si="14"/>
        <v>424000</v>
      </c>
      <c r="C12">
        <f t="shared" si="0"/>
        <v>2400</v>
      </c>
      <c r="D12">
        <f t="shared" si="1"/>
        <v>48000</v>
      </c>
      <c r="E12">
        <f t="shared" si="15"/>
        <v>342000</v>
      </c>
      <c r="H12">
        <v>50</v>
      </c>
      <c r="I12">
        <f t="shared" si="16"/>
        <v>3513000</v>
      </c>
      <c r="J12">
        <f t="shared" si="2"/>
        <v>3690</v>
      </c>
      <c r="K12">
        <f t="shared" si="3"/>
        <v>184500</v>
      </c>
      <c r="L12">
        <f t="shared" si="17"/>
        <v>100</v>
      </c>
      <c r="M12">
        <f t="shared" si="18"/>
        <v>286000</v>
      </c>
      <c r="N12">
        <f t="shared" si="4"/>
        <v>300</v>
      </c>
      <c r="O12">
        <f t="shared" si="5"/>
        <v>30000</v>
      </c>
      <c r="P12">
        <f t="shared" si="6"/>
        <v>1470</v>
      </c>
      <c r="T12">
        <f t="shared" si="7"/>
        <v>600</v>
      </c>
      <c r="V12">
        <f t="shared" si="19"/>
        <v>100</v>
      </c>
      <c r="W12">
        <f t="shared" si="20"/>
        <v>392000</v>
      </c>
      <c r="X12">
        <f t="shared" si="8"/>
        <v>820</v>
      </c>
      <c r="Y12">
        <f t="shared" si="9"/>
        <v>82000</v>
      </c>
      <c r="AB12">
        <f t="shared" si="21"/>
        <v>149600</v>
      </c>
      <c r="AC12">
        <f t="shared" si="10"/>
        <v>300</v>
      </c>
      <c r="AD12">
        <f t="shared" si="11"/>
        <v>0</v>
      </c>
      <c r="AE12">
        <f t="shared" si="12"/>
        <v>1470</v>
      </c>
      <c r="AI12">
        <f t="shared" si="13"/>
        <v>300</v>
      </c>
    </row>
    <row r="13" spans="1:35" x14ac:dyDescent="0.35">
      <c r="A13">
        <v>20</v>
      </c>
      <c r="B13">
        <f t="shared" si="14"/>
        <v>472000</v>
      </c>
      <c r="C13">
        <f t="shared" si="0"/>
        <v>2700</v>
      </c>
      <c r="D13">
        <f t="shared" si="1"/>
        <v>54000</v>
      </c>
      <c r="E13">
        <f t="shared" si="15"/>
        <v>396000</v>
      </c>
      <c r="H13">
        <v>50</v>
      </c>
      <c r="I13">
        <f t="shared" si="16"/>
        <v>3697500</v>
      </c>
      <c r="J13">
        <f t="shared" si="2"/>
        <v>3890</v>
      </c>
      <c r="K13">
        <f t="shared" si="3"/>
        <v>194500</v>
      </c>
      <c r="L13">
        <f t="shared" si="17"/>
        <v>100</v>
      </c>
      <c r="M13">
        <f t="shared" si="18"/>
        <v>316000</v>
      </c>
      <c r="N13">
        <f t="shared" si="4"/>
        <v>320</v>
      </c>
      <c r="O13">
        <f t="shared" si="5"/>
        <v>32000</v>
      </c>
      <c r="P13">
        <f t="shared" si="6"/>
        <v>1568</v>
      </c>
      <c r="T13">
        <f t="shared" si="7"/>
        <v>660</v>
      </c>
      <c r="V13">
        <f t="shared" si="19"/>
        <v>100</v>
      </c>
      <c r="W13">
        <f t="shared" si="20"/>
        <v>474000</v>
      </c>
      <c r="X13">
        <f t="shared" si="8"/>
        <v>1000</v>
      </c>
      <c r="Y13">
        <f t="shared" si="9"/>
        <v>100000</v>
      </c>
      <c r="AB13">
        <f t="shared" si="21"/>
        <v>149600</v>
      </c>
      <c r="AC13">
        <f t="shared" si="10"/>
        <v>300</v>
      </c>
      <c r="AD13">
        <f t="shared" si="11"/>
        <v>0</v>
      </c>
      <c r="AE13">
        <f t="shared" si="12"/>
        <v>1470</v>
      </c>
      <c r="AI13">
        <f t="shared" si="13"/>
        <v>300</v>
      </c>
    </row>
    <row r="14" spans="1:35" x14ac:dyDescent="0.35">
      <c r="A14">
        <v>20</v>
      </c>
      <c r="B14">
        <f t="shared" si="14"/>
        <v>526000</v>
      </c>
      <c r="C14">
        <f t="shared" si="0"/>
        <v>3000</v>
      </c>
      <c r="D14">
        <f t="shared" si="1"/>
        <v>60000</v>
      </c>
      <c r="E14">
        <f t="shared" si="15"/>
        <v>456000</v>
      </c>
      <c r="H14">
        <v>50</v>
      </c>
      <c r="I14">
        <f t="shared" si="16"/>
        <v>3892000</v>
      </c>
      <c r="J14">
        <f t="shared" si="2"/>
        <v>4090</v>
      </c>
      <c r="K14">
        <f t="shared" si="3"/>
        <v>204500</v>
      </c>
      <c r="L14">
        <f t="shared" si="17"/>
        <v>100</v>
      </c>
      <c r="M14">
        <f t="shared" si="18"/>
        <v>348000</v>
      </c>
      <c r="N14">
        <f t="shared" si="4"/>
        <v>360</v>
      </c>
      <c r="O14">
        <f t="shared" si="5"/>
        <v>36000</v>
      </c>
      <c r="P14">
        <f t="shared" si="6"/>
        <v>1764.0000000000002</v>
      </c>
      <c r="T14">
        <f t="shared" si="7"/>
        <v>740</v>
      </c>
      <c r="V14">
        <f t="shared" si="19"/>
        <v>100</v>
      </c>
      <c r="W14">
        <f t="shared" si="20"/>
        <v>574000</v>
      </c>
      <c r="X14">
        <f t="shared" si="8"/>
        <v>1220</v>
      </c>
      <c r="Y14">
        <f t="shared" si="9"/>
        <v>122000</v>
      </c>
      <c r="AB14">
        <f t="shared" si="21"/>
        <v>149600</v>
      </c>
      <c r="AC14">
        <f t="shared" si="10"/>
        <v>300</v>
      </c>
      <c r="AD14">
        <f t="shared" si="11"/>
        <v>0</v>
      </c>
      <c r="AE14">
        <f t="shared" si="12"/>
        <v>1470</v>
      </c>
      <c r="AI14">
        <f t="shared" si="13"/>
        <v>300</v>
      </c>
    </row>
    <row r="15" spans="1:35" x14ac:dyDescent="0.35">
      <c r="A15">
        <v>20</v>
      </c>
      <c r="B15">
        <f t="shared" si="14"/>
        <v>586000</v>
      </c>
      <c r="C15">
        <f t="shared" si="0"/>
        <v>3375</v>
      </c>
      <c r="D15">
        <f t="shared" si="1"/>
        <v>67500</v>
      </c>
      <c r="E15">
        <f t="shared" si="15"/>
        <v>523500</v>
      </c>
      <c r="H15">
        <v>50</v>
      </c>
      <c r="I15">
        <f t="shared" si="16"/>
        <v>4096500</v>
      </c>
      <c r="J15">
        <f t="shared" si="2"/>
        <v>4310</v>
      </c>
      <c r="K15">
        <f t="shared" si="3"/>
        <v>215500</v>
      </c>
      <c r="L15">
        <f t="shared" si="17"/>
        <v>100</v>
      </c>
      <c r="M15">
        <f t="shared" si="18"/>
        <v>384000</v>
      </c>
      <c r="N15">
        <f t="shared" si="4"/>
        <v>400</v>
      </c>
      <c r="O15">
        <f t="shared" si="5"/>
        <v>40000</v>
      </c>
      <c r="P15">
        <f t="shared" si="6"/>
        <v>1960.0000000000002</v>
      </c>
      <c r="T15">
        <f t="shared" si="7"/>
        <v>820</v>
      </c>
      <c r="V15">
        <f t="shared" si="19"/>
        <v>100</v>
      </c>
      <c r="W15">
        <f t="shared" si="20"/>
        <v>696000</v>
      </c>
      <c r="X15">
        <f t="shared" si="8"/>
        <v>1480</v>
      </c>
      <c r="Y15">
        <f t="shared" si="9"/>
        <v>148000</v>
      </c>
      <c r="AA15">
        <v>40</v>
      </c>
      <c r="AB15">
        <f t="shared" si="21"/>
        <v>149600</v>
      </c>
      <c r="AC15">
        <f t="shared" si="10"/>
        <v>300</v>
      </c>
      <c r="AD15">
        <f t="shared" si="11"/>
        <v>12000</v>
      </c>
      <c r="AE15">
        <f t="shared" si="12"/>
        <v>1470</v>
      </c>
      <c r="AI15">
        <f t="shared" si="13"/>
        <v>300</v>
      </c>
    </row>
    <row r="16" spans="1:35" x14ac:dyDescent="0.35">
      <c r="A16">
        <v>20</v>
      </c>
      <c r="B16">
        <f t="shared" si="14"/>
        <v>653500</v>
      </c>
      <c r="C16">
        <f t="shared" si="0"/>
        <v>3750</v>
      </c>
      <c r="D16">
        <f t="shared" si="1"/>
        <v>75000</v>
      </c>
      <c r="E16">
        <f t="shared" si="15"/>
        <v>598500</v>
      </c>
      <c r="H16">
        <v>50</v>
      </c>
      <c r="I16">
        <f t="shared" si="16"/>
        <v>4312000</v>
      </c>
      <c r="J16">
        <f t="shared" si="2"/>
        <v>4530</v>
      </c>
      <c r="K16">
        <f t="shared" si="3"/>
        <v>226500</v>
      </c>
      <c r="L16">
        <f t="shared" si="17"/>
        <v>100</v>
      </c>
      <c r="M16">
        <f t="shared" si="18"/>
        <v>424000</v>
      </c>
      <c r="N16">
        <f t="shared" si="4"/>
        <v>440</v>
      </c>
      <c r="O16">
        <f t="shared" si="5"/>
        <v>44000</v>
      </c>
      <c r="P16">
        <f t="shared" si="6"/>
        <v>2156</v>
      </c>
      <c r="T16">
        <f t="shared" si="7"/>
        <v>900</v>
      </c>
      <c r="V16">
        <f t="shared" si="19"/>
        <v>100</v>
      </c>
      <c r="W16">
        <f t="shared" si="20"/>
        <v>844000</v>
      </c>
      <c r="X16">
        <f t="shared" si="8"/>
        <v>1800</v>
      </c>
      <c r="Y16">
        <f t="shared" si="9"/>
        <v>180000</v>
      </c>
      <c r="AB16">
        <f t="shared" si="21"/>
        <v>161600</v>
      </c>
      <c r="AC16">
        <f t="shared" si="10"/>
        <v>340</v>
      </c>
      <c r="AD16">
        <f t="shared" si="11"/>
        <v>0</v>
      </c>
      <c r="AE16">
        <f t="shared" si="12"/>
        <v>1666.0000000000002</v>
      </c>
      <c r="AI16">
        <f t="shared" si="13"/>
        <v>340</v>
      </c>
    </row>
    <row r="17" spans="1:35" x14ac:dyDescent="0.35">
      <c r="A17">
        <v>20</v>
      </c>
      <c r="B17">
        <f t="shared" si="14"/>
        <v>728500</v>
      </c>
      <c r="C17">
        <f t="shared" si="0"/>
        <v>4200</v>
      </c>
      <c r="D17">
        <f t="shared" si="1"/>
        <v>84000</v>
      </c>
      <c r="E17">
        <f t="shared" si="15"/>
        <v>682500</v>
      </c>
      <c r="H17">
        <v>50</v>
      </c>
      <c r="I17">
        <f t="shared" si="16"/>
        <v>4538500</v>
      </c>
      <c r="J17">
        <f t="shared" si="2"/>
        <v>4770</v>
      </c>
      <c r="K17">
        <f t="shared" si="3"/>
        <v>238500</v>
      </c>
      <c r="L17">
        <f t="shared" si="17"/>
        <v>100</v>
      </c>
      <c r="M17">
        <f t="shared" si="18"/>
        <v>468000</v>
      </c>
      <c r="N17">
        <f t="shared" si="4"/>
        <v>500</v>
      </c>
      <c r="O17">
        <f t="shared" si="5"/>
        <v>50000</v>
      </c>
      <c r="P17">
        <f t="shared" si="6"/>
        <v>2450</v>
      </c>
      <c r="Q17" t="s">
        <v>136</v>
      </c>
      <c r="T17">
        <f t="shared" si="7"/>
        <v>1000</v>
      </c>
      <c r="V17">
        <f t="shared" si="19"/>
        <v>100</v>
      </c>
      <c r="W17">
        <f t="shared" si="20"/>
        <v>1024000</v>
      </c>
      <c r="X17">
        <f t="shared" si="8"/>
        <v>2180</v>
      </c>
      <c r="Y17">
        <f t="shared" si="9"/>
        <v>218000</v>
      </c>
      <c r="AA17">
        <v>40</v>
      </c>
      <c r="AB17">
        <f t="shared" si="21"/>
        <v>161600</v>
      </c>
      <c r="AC17">
        <f t="shared" si="10"/>
        <v>340</v>
      </c>
      <c r="AD17">
        <f t="shared" si="11"/>
        <v>13600</v>
      </c>
      <c r="AE17">
        <f t="shared" si="12"/>
        <v>1666.0000000000002</v>
      </c>
      <c r="AF17" t="s">
        <v>136</v>
      </c>
      <c r="AI17">
        <f t="shared" si="13"/>
        <v>340</v>
      </c>
    </row>
    <row r="18" spans="1:35" x14ac:dyDescent="0.35">
      <c r="A18">
        <v>20</v>
      </c>
      <c r="B18">
        <f t="shared" si="14"/>
        <v>812500</v>
      </c>
      <c r="C18">
        <f t="shared" si="0"/>
        <v>4650</v>
      </c>
      <c r="D18">
        <f t="shared" si="1"/>
        <v>93000</v>
      </c>
      <c r="E18">
        <f t="shared" si="15"/>
        <v>775500</v>
      </c>
      <c r="H18">
        <v>50</v>
      </c>
      <c r="I18">
        <f t="shared" si="16"/>
        <v>4777000</v>
      </c>
      <c r="J18">
        <f t="shared" si="2"/>
        <v>5020</v>
      </c>
      <c r="K18">
        <f t="shared" si="3"/>
        <v>251000</v>
      </c>
      <c r="L18">
        <f t="shared" si="17"/>
        <v>100</v>
      </c>
      <c r="M18">
        <f t="shared" si="18"/>
        <v>518000</v>
      </c>
      <c r="N18">
        <f t="shared" si="4"/>
        <v>540</v>
      </c>
      <c r="O18">
        <f t="shared" si="5"/>
        <v>54000</v>
      </c>
      <c r="P18">
        <f t="shared" si="6"/>
        <v>2646</v>
      </c>
      <c r="Q18" t="s">
        <v>135</v>
      </c>
      <c r="T18">
        <f t="shared" si="7"/>
        <v>1100</v>
      </c>
      <c r="V18">
        <f t="shared" si="19"/>
        <v>100</v>
      </c>
      <c r="W18">
        <f t="shared" si="20"/>
        <v>1242000</v>
      </c>
      <c r="X18">
        <f t="shared" si="8"/>
        <v>2640</v>
      </c>
      <c r="Y18">
        <f t="shared" si="9"/>
        <v>264000</v>
      </c>
      <c r="Z18" s="50"/>
      <c r="AA18">
        <v>40</v>
      </c>
      <c r="AB18">
        <f t="shared" si="21"/>
        <v>175200</v>
      </c>
      <c r="AC18">
        <f t="shared" si="10"/>
        <v>360</v>
      </c>
      <c r="AD18">
        <f t="shared" si="11"/>
        <v>14400</v>
      </c>
      <c r="AE18">
        <f t="shared" si="12"/>
        <v>1764.0000000000002</v>
      </c>
      <c r="AF18" t="s">
        <v>135</v>
      </c>
      <c r="AI18">
        <f t="shared" si="13"/>
        <v>360</v>
      </c>
    </row>
    <row r="19" spans="1:35" x14ac:dyDescent="0.35">
      <c r="A19">
        <v>20</v>
      </c>
      <c r="B19">
        <f t="shared" si="14"/>
        <v>905500</v>
      </c>
      <c r="C19">
        <f t="shared" si="0"/>
        <v>5175</v>
      </c>
      <c r="D19">
        <f t="shared" si="1"/>
        <v>103500</v>
      </c>
      <c r="E19">
        <f t="shared" si="15"/>
        <v>879000</v>
      </c>
      <c r="H19">
        <v>50</v>
      </c>
      <c r="I19">
        <f t="shared" si="16"/>
        <v>5028000</v>
      </c>
      <c r="J19">
        <f t="shared" si="2"/>
        <v>5290</v>
      </c>
      <c r="K19">
        <f t="shared" si="3"/>
        <v>264500</v>
      </c>
      <c r="L19">
        <f t="shared" si="17"/>
        <v>100</v>
      </c>
      <c r="M19">
        <f t="shared" si="18"/>
        <v>572000</v>
      </c>
      <c r="N19">
        <f t="shared" si="4"/>
        <v>600</v>
      </c>
      <c r="O19">
        <f t="shared" si="5"/>
        <v>60000</v>
      </c>
      <c r="P19">
        <f t="shared" si="6"/>
        <v>2940</v>
      </c>
      <c r="Q19" t="s">
        <v>139</v>
      </c>
      <c r="T19">
        <f t="shared" si="7"/>
        <v>1220</v>
      </c>
      <c r="V19">
        <f t="shared" si="19"/>
        <v>100</v>
      </c>
      <c r="W19">
        <f t="shared" si="20"/>
        <v>1506000</v>
      </c>
      <c r="X19">
        <f t="shared" si="8"/>
        <v>3220</v>
      </c>
      <c r="Y19">
        <f t="shared" si="9"/>
        <v>322000</v>
      </c>
      <c r="AB19">
        <f t="shared" si="21"/>
        <v>189600</v>
      </c>
      <c r="AC19">
        <f t="shared" si="10"/>
        <v>400</v>
      </c>
      <c r="AD19">
        <f t="shared" si="11"/>
        <v>0</v>
      </c>
      <c r="AE19">
        <f t="shared" si="12"/>
        <v>1960.0000000000002</v>
      </c>
      <c r="AF19" t="s">
        <v>139</v>
      </c>
      <c r="AI19">
        <f t="shared" si="13"/>
        <v>400</v>
      </c>
    </row>
    <row r="20" spans="1:35" x14ac:dyDescent="0.35">
      <c r="A20">
        <v>20</v>
      </c>
      <c r="B20">
        <f t="shared" si="14"/>
        <v>1009000</v>
      </c>
      <c r="C20">
        <f t="shared" si="0"/>
        <v>5775</v>
      </c>
      <c r="D20">
        <f t="shared" si="1"/>
        <v>115500</v>
      </c>
      <c r="E20">
        <f t="shared" si="15"/>
        <v>994500</v>
      </c>
      <c r="H20">
        <v>50</v>
      </c>
      <c r="I20">
        <f t="shared" si="16"/>
        <v>5292500</v>
      </c>
      <c r="J20">
        <f t="shared" si="2"/>
        <v>5570</v>
      </c>
      <c r="K20">
        <f t="shared" si="3"/>
        <v>278500</v>
      </c>
      <c r="L20">
        <f t="shared" si="17"/>
        <v>100</v>
      </c>
      <c r="M20">
        <f t="shared" si="18"/>
        <v>632000</v>
      </c>
      <c r="N20">
        <f t="shared" si="4"/>
        <v>660</v>
      </c>
      <c r="O20">
        <f t="shared" si="5"/>
        <v>66000</v>
      </c>
      <c r="P20">
        <f t="shared" si="6"/>
        <v>3234.0000000000005</v>
      </c>
      <c r="Q20" t="s">
        <v>138</v>
      </c>
      <c r="T20">
        <f t="shared" si="7"/>
        <v>1340</v>
      </c>
      <c r="V20">
        <f t="shared" si="19"/>
        <v>100</v>
      </c>
      <c r="W20">
        <f t="shared" si="20"/>
        <v>1828000</v>
      </c>
      <c r="X20">
        <f t="shared" si="8"/>
        <v>3900</v>
      </c>
      <c r="Y20">
        <f t="shared" si="9"/>
        <v>390000</v>
      </c>
      <c r="Z20" s="50"/>
      <c r="AB20">
        <f t="shared" si="21"/>
        <v>189600</v>
      </c>
      <c r="AC20">
        <f t="shared" si="10"/>
        <v>400</v>
      </c>
      <c r="AD20">
        <f t="shared" si="11"/>
        <v>0</v>
      </c>
      <c r="AE20">
        <f t="shared" si="12"/>
        <v>1960.0000000000002</v>
      </c>
      <c r="AF20" t="s">
        <v>138</v>
      </c>
      <c r="AI20">
        <f t="shared" si="13"/>
        <v>400</v>
      </c>
    </row>
    <row r="21" spans="1:35" x14ac:dyDescent="0.35">
      <c r="A21">
        <v>20</v>
      </c>
      <c r="B21">
        <f t="shared" si="14"/>
        <v>1124500</v>
      </c>
      <c r="C21">
        <f t="shared" si="0"/>
        <v>6450</v>
      </c>
      <c r="D21">
        <f t="shared" si="1"/>
        <v>129000</v>
      </c>
      <c r="E21">
        <f t="shared" si="15"/>
        <v>1123500</v>
      </c>
      <c r="H21">
        <v>50</v>
      </c>
      <c r="I21">
        <f t="shared" si="16"/>
        <v>5571000</v>
      </c>
      <c r="J21">
        <f t="shared" si="2"/>
        <v>5860</v>
      </c>
      <c r="K21">
        <f t="shared" si="3"/>
        <v>293000</v>
      </c>
      <c r="L21">
        <f t="shared" si="17"/>
        <v>100</v>
      </c>
      <c r="M21">
        <f t="shared" si="18"/>
        <v>698000</v>
      </c>
      <c r="N21">
        <f t="shared" si="4"/>
        <v>740</v>
      </c>
      <c r="O21">
        <f t="shared" si="5"/>
        <v>74000</v>
      </c>
      <c r="P21">
        <f t="shared" si="6"/>
        <v>3626.0000000000005</v>
      </c>
      <c r="Q21" t="s">
        <v>137</v>
      </c>
      <c r="T21">
        <f t="shared" si="7"/>
        <v>1480</v>
      </c>
      <c r="V21">
        <f t="shared" si="19"/>
        <v>100</v>
      </c>
      <c r="W21">
        <f t="shared" si="20"/>
        <v>2218000</v>
      </c>
      <c r="X21">
        <f t="shared" si="8"/>
        <v>4740</v>
      </c>
      <c r="Y21">
        <f t="shared" si="9"/>
        <v>474000</v>
      </c>
      <c r="AA21">
        <v>40</v>
      </c>
      <c r="AB21">
        <f t="shared" si="21"/>
        <v>189600</v>
      </c>
      <c r="AC21">
        <f t="shared" si="10"/>
        <v>400</v>
      </c>
      <c r="AD21">
        <f t="shared" si="11"/>
        <v>16000</v>
      </c>
      <c r="AE21">
        <f t="shared" si="12"/>
        <v>1960.0000000000002</v>
      </c>
      <c r="AF21" t="s">
        <v>137</v>
      </c>
      <c r="AI21">
        <f t="shared" si="13"/>
        <v>400</v>
      </c>
    </row>
    <row r="22" spans="1:35" x14ac:dyDescent="0.35">
      <c r="A22">
        <v>20</v>
      </c>
      <c r="B22">
        <f t="shared" si="14"/>
        <v>1253500</v>
      </c>
      <c r="C22">
        <f t="shared" si="0"/>
        <v>7200</v>
      </c>
      <c r="D22">
        <f t="shared" si="1"/>
        <v>144000</v>
      </c>
      <c r="E22">
        <f t="shared" si="15"/>
        <v>1267500</v>
      </c>
      <c r="H22">
        <v>50</v>
      </c>
      <c r="I22">
        <f t="shared" si="16"/>
        <v>5864000</v>
      </c>
      <c r="J22">
        <f t="shared" si="2"/>
        <v>6170</v>
      </c>
      <c r="K22">
        <f t="shared" si="3"/>
        <v>308500</v>
      </c>
      <c r="L22">
        <f t="shared" si="17"/>
        <v>100</v>
      </c>
      <c r="M22">
        <f t="shared" si="18"/>
        <v>772000</v>
      </c>
      <c r="N22">
        <f t="shared" si="4"/>
        <v>820</v>
      </c>
      <c r="O22">
        <f t="shared" si="5"/>
        <v>82000</v>
      </c>
      <c r="P22">
        <f t="shared" si="6"/>
        <v>4018.0000000000005</v>
      </c>
      <c r="T22">
        <f t="shared" si="7"/>
        <v>1640</v>
      </c>
      <c r="V22">
        <f t="shared" si="19"/>
        <v>100</v>
      </c>
      <c r="W22">
        <f t="shared" si="20"/>
        <v>2692000</v>
      </c>
      <c r="X22">
        <f t="shared" si="8"/>
        <v>5740</v>
      </c>
      <c r="Y22">
        <f t="shared" si="9"/>
        <v>574000</v>
      </c>
      <c r="Z22" s="50"/>
      <c r="AA22">
        <v>40</v>
      </c>
      <c r="AB22">
        <f t="shared" si="21"/>
        <v>205600</v>
      </c>
      <c r="AC22">
        <f t="shared" si="10"/>
        <v>420</v>
      </c>
      <c r="AD22">
        <f t="shared" si="11"/>
        <v>16800</v>
      </c>
      <c r="AE22">
        <f t="shared" si="12"/>
        <v>2058</v>
      </c>
      <c r="AI22">
        <f t="shared" si="13"/>
        <v>420</v>
      </c>
    </row>
    <row r="23" spans="1:35" x14ac:dyDescent="0.35">
      <c r="A23">
        <v>20</v>
      </c>
      <c r="B23">
        <f t="shared" si="14"/>
        <v>1397500</v>
      </c>
      <c r="C23">
        <f t="shared" si="0"/>
        <v>8025</v>
      </c>
      <c r="D23">
        <f t="shared" si="1"/>
        <v>160500</v>
      </c>
      <c r="E23">
        <f t="shared" si="15"/>
        <v>1428000</v>
      </c>
      <c r="H23">
        <v>50</v>
      </c>
      <c r="I23">
        <f t="shared" si="16"/>
        <v>6172500</v>
      </c>
      <c r="J23">
        <f t="shared" si="2"/>
        <v>6490</v>
      </c>
      <c r="K23">
        <f t="shared" si="3"/>
        <v>324500</v>
      </c>
      <c r="L23">
        <f t="shared" si="17"/>
        <v>100</v>
      </c>
      <c r="M23">
        <f t="shared" si="18"/>
        <v>854000</v>
      </c>
      <c r="N23">
        <f t="shared" si="4"/>
        <v>900</v>
      </c>
      <c r="O23">
        <f t="shared" si="5"/>
        <v>90000</v>
      </c>
      <c r="P23">
        <f t="shared" si="6"/>
        <v>4410</v>
      </c>
      <c r="Q23" t="s">
        <v>144</v>
      </c>
      <c r="T23">
        <f t="shared" si="7"/>
        <v>1820</v>
      </c>
      <c r="V23">
        <f t="shared" si="19"/>
        <v>100</v>
      </c>
      <c r="W23">
        <f t="shared" si="20"/>
        <v>3266000</v>
      </c>
      <c r="X23">
        <f t="shared" si="8"/>
        <v>6980</v>
      </c>
      <c r="Y23">
        <f t="shared" si="9"/>
        <v>698000</v>
      </c>
      <c r="AA23">
        <v>40</v>
      </c>
      <c r="AB23">
        <f t="shared" si="21"/>
        <v>222400</v>
      </c>
      <c r="AC23">
        <f t="shared" si="10"/>
        <v>460</v>
      </c>
      <c r="AD23">
        <f t="shared" si="11"/>
        <v>18400</v>
      </c>
      <c r="AE23">
        <f t="shared" si="12"/>
        <v>2254</v>
      </c>
      <c r="AF23" t="s">
        <v>144</v>
      </c>
      <c r="AI23">
        <f t="shared" si="13"/>
        <v>460</v>
      </c>
    </row>
    <row r="24" spans="1:35" x14ac:dyDescent="0.35">
      <c r="A24">
        <v>20</v>
      </c>
      <c r="B24">
        <f t="shared" si="14"/>
        <v>1558000</v>
      </c>
      <c r="C24">
        <f t="shared" si="0"/>
        <v>8925</v>
      </c>
      <c r="D24">
        <f t="shared" si="1"/>
        <v>178500</v>
      </c>
      <c r="E24">
        <f t="shared" si="15"/>
        <v>1606500</v>
      </c>
      <c r="H24">
        <v>50</v>
      </c>
      <c r="I24">
        <f t="shared" si="16"/>
        <v>6497000</v>
      </c>
      <c r="J24">
        <f t="shared" si="2"/>
        <v>6830</v>
      </c>
      <c r="K24">
        <f t="shared" si="3"/>
        <v>341500</v>
      </c>
      <c r="L24">
        <f t="shared" si="17"/>
        <v>100</v>
      </c>
      <c r="M24">
        <f t="shared" si="18"/>
        <v>944000</v>
      </c>
      <c r="N24">
        <f t="shared" si="4"/>
        <v>1000</v>
      </c>
      <c r="O24">
        <f t="shared" si="5"/>
        <v>100000</v>
      </c>
      <c r="P24">
        <f t="shared" si="6"/>
        <v>4900</v>
      </c>
      <c r="T24">
        <f t="shared" si="7"/>
        <v>2000</v>
      </c>
      <c r="V24">
        <f t="shared" si="19"/>
        <v>100</v>
      </c>
      <c r="W24">
        <f t="shared" si="20"/>
        <v>3964000</v>
      </c>
      <c r="X24">
        <f t="shared" si="8"/>
        <v>8460</v>
      </c>
      <c r="Y24">
        <f t="shared" si="9"/>
        <v>846000</v>
      </c>
      <c r="Z24" s="50"/>
      <c r="AA24">
        <v>40</v>
      </c>
      <c r="AB24">
        <f t="shared" si="21"/>
        <v>240800</v>
      </c>
      <c r="AC24">
        <f t="shared" si="10"/>
        <v>500</v>
      </c>
      <c r="AD24">
        <f t="shared" si="11"/>
        <v>20000</v>
      </c>
      <c r="AE24">
        <f t="shared" si="12"/>
        <v>2450</v>
      </c>
      <c r="AI24">
        <f t="shared" si="13"/>
        <v>500</v>
      </c>
    </row>
    <row r="25" spans="1:35" x14ac:dyDescent="0.35">
      <c r="A25">
        <v>20</v>
      </c>
      <c r="B25">
        <f t="shared" si="14"/>
        <v>1736500</v>
      </c>
      <c r="C25">
        <f t="shared" si="0"/>
        <v>9975</v>
      </c>
      <c r="D25">
        <f t="shared" si="1"/>
        <v>199500</v>
      </c>
      <c r="E25">
        <f t="shared" si="15"/>
        <v>1806000</v>
      </c>
      <c r="H25">
        <v>50</v>
      </c>
      <c r="I25">
        <f t="shared" si="16"/>
        <v>6838500</v>
      </c>
      <c r="J25">
        <f t="shared" si="2"/>
        <v>7190</v>
      </c>
      <c r="K25">
        <f t="shared" si="3"/>
        <v>359500</v>
      </c>
      <c r="L25">
        <f t="shared" si="17"/>
        <v>100</v>
      </c>
      <c r="M25">
        <f t="shared" si="18"/>
        <v>1044000</v>
      </c>
      <c r="N25">
        <f t="shared" si="4"/>
        <v>1100</v>
      </c>
      <c r="O25">
        <f t="shared" si="5"/>
        <v>110000</v>
      </c>
      <c r="P25">
        <f t="shared" si="6"/>
        <v>5390</v>
      </c>
      <c r="T25">
        <f t="shared" si="7"/>
        <v>2220</v>
      </c>
      <c r="V25">
        <f t="shared" si="19"/>
        <v>100</v>
      </c>
      <c r="W25">
        <f t="shared" si="20"/>
        <v>4810000</v>
      </c>
      <c r="X25">
        <f t="shared" si="8"/>
        <v>10280</v>
      </c>
      <c r="Y25">
        <f t="shared" si="9"/>
        <v>1028000</v>
      </c>
      <c r="AA25">
        <v>40</v>
      </c>
      <c r="AB25">
        <f t="shared" si="21"/>
        <v>260800</v>
      </c>
      <c r="AC25">
        <f t="shared" si="10"/>
        <v>540</v>
      </c>
      <c r="AD25">
        <f t="shared" si="11"/>
        <v>21600</v>
      </c>
      <c r="AE25">
        <f t="shared" si="12"/>
        <v>2646</v>
      </c>
      <c r="AI25">
        <f t="shared" si="13"/>
        <v>540</v>
      </c>
    </row>
    <row r="26" spans="1:35" x14ac:dyDescent="0.35">
      <c r="A26">
        <v>20</v>
      </c>
      <c r="B26">
        <f t="shared" si="14"/>
        <v>1936000</v>
      </c>
      <c r="C26">
        <f t="shared" si="0"/>
        <v>11100</v>
      </c>
      <c r="D26">
        <f t="shared" si="1"/>
        <v>222000</v>
      </c>
      <c r="E26">
        <f t="shared" si="15"/>
        <v>2028000</v>
      </c>
      <c r="H26">
        <v>50</v>
      </c>
      <c r="I26">
        <f t="shared" si="16"/>
        <v>7198000</v>
      </c>
      <c r="J26">
        <f t="shared" si="2"/>
        <v>7570</v>
      </c>
      <c r="K26">
        <f t="shared" si="3"/>
        <v>378500</v>
      </c>
      <c r="L26">
        <f t="shared" si="17"/>
        <v>100</v>
      </c>
      <c r="M26">
        <f t="shared" si="18"/>
        <v>1154000</v>
      </c>
      <c r="N26">
        <f t="shared" si="4"/>
        <v>1220</v>
      </c>
      <c r="O26">
        <f t="shared" si="5"/>
        <v>122000</v>
      </c>
      <c r="P26">
        <f t="shared" si="6"/>
        <v>5978</v>
      </c>
      <c r="T26">
        <f t="shared" si="7"/>
        <v>2460</v>
      </c>
      <c r="V26">
        <f t="shared" si="19"/>
        <v>100</v>
      </c>
      <c r="W26">
        <f t="shared" si="20"/>
        <v>5838000</v>
      </c>
      <c r="X26">
        <f t="shared" si="8"/>
        <v>12480</v>
      </c>
      <c r="Y26">
        <f t="shared" si="9"/>
        <v>1248000</v>
      </c>
      <c r="Z26" s="50"/>
      <c r="AB26">
        <f t="shared" si="21"/>
        <v>282400</v>
      </c>
      <c r="AC26">
        <f t="shared" si="10"/>
        <v>600</v>
      </c>
      <c r="AD26">
        <f t="shared" si="11"/>
        <v>0</v>
      </c>
      <c r="AE26">
        <f t="shared" si="12"/>
        <v>2940</v>
      </c>
      <c r="AI26">
        <f t="shared" si="13"/>
        <v>600</v>
      </c>
    </row>
    <row r="27" spans="1:35" x14ac:dyDescent="0.35">
      <c r="A27">
        <v>20</v>
      </c>
      <c r="B27">
        <f t="shared" si="14"/>
        <v>2158000</v>
      </c>
      <c r="C27">
        <f t="shared" si="0"/>
        <v>12450</v>
      </c>
      <c r="D27">
        <f t="shared" si="1"/>
        <v>249000</v>
      </c>
      <c r="E27">
        <f t="shared" si="15"/>
        <v>2277000</v>
      </c>
      <c r="H27">
        <v>50</v>
      </c>
      <c r="I27">
        <f t="shared" si="16"/>
        <v>7576500</v>
      </c>
      <c r="J27">
        <f t="shared" si="2"/>
        <v>7970</v>
      </c>
      <c r="K27">
        <f t="shared" si="3"/>
        <v>398500</v>
      </c>
      <c r="L27">
        <f t="shared" si="17"/>
        <v>100</v>
      </c>
      <c r="M27">
        <f t="shared" si="18"/>
        <v>1276000</v>
      </c>
      <c r="N27">
        <f t="shared" si="4"/>
        <v>1360</v>
      </c>
      <c r="O27">
        <f t="shared" si="5"/>
        <v>136000</v>
      </c>
      <c r="P27">
        <f t="shared" si="6"/>
        <v>6664.0000000000009</v>
      </c>
      <c r="Q27" t="s">
        <v>145</v>
      </c>
      <c r="T27">
        <f t="shared" si="7"/>
        <v>2720</v>
      </c>
      <c r="V27">
        <f t="shared" si="19"/>
        <v>100</v>
      </c>
      <c r="W27">
        <f t="shared" si="20"/>
        <v>7086000</v>
      </c>
      <c r="X27">
        <f t="shared" si="8"/>
        <v>15140</v>
      </c>
      <c r="Y27">
        <f t="shared" si="9"/>
        <v>1514000</v>
      </c>
      <c r="AB27">
        <f t="shared" si="21"/>
        <v>282400</v>
      </c>
      <c r="AC27">
        <f t="shared" si="10"/>
        <v>600</v>
      </c>
      <c r="AD27">
        <f t="shared" si="11"/>
        <v>0</v>
      </c>
      <c r="AE27">
        <f t="shared" si="12"/>
        <v>2940</v>
      </c>
      <c r="AF27" t="s">
        <v>145</v>
      </c>
      <c r="AI27">
        <f t="shared" si="13"/>
        <v>600</v>
      </c>
    </row>
    <row r="28" spans="1:35" x14ac:dyDescent="0.35">
      <c r="A28">
        <v>20</v>
      </c>
      <c r="B28">
        <f t="shared" si="14"/>
        <v>2407000</v>
      </c>
      <c r="C28">
        <f t="shared" si="0"/>
        <v>13875</v>
      </c>
      <c r="D28">
        <f t="shared" si="1"/>
        <v>277500</v>
      </c>
      <c r="E28">
        <f t="shared" si="15"/>
        <v>2554500</v>
      </c>
      <c r="H28">
        <v>50</v>
      </c>
      <c r="I28">
        <f t="shared" si="16"/>
        <v>7975000</v>
      </c>
      <c r="J28">
        <f t="shared" si="2"/>
        <v>8390</v>
      </c>
      <c r="K28">
        <f t="shared" si="3"/>
        <v>419500</v>
      </c>
      <c r="L28">
        <f t="shared" si="17"/>
        <v>100</v>
      </c>
      <c r="M28">
        <f t="shared" si="18"/>
        <v>1412000</v>
      </c>
      <c r="N28">
        <f t="shared" si="4"/>
        <v>1500</v>
      </c>
      <c r="O28">
        <f t="shared" si="5"/>
        <v>150000</v>
      </c>
      <c r="P28">
        <f t="shared" si="6"/>
        <v>7350.0000000000009</v>
      </c>
      <c r="Q28" t="s">
        <v>146</v>
      </c>
      <c r="T28">
        <f t="shared" si="7"/>
        <v>3000</v>
      </c>
      <c r="V28">
        <f t="shared" si="19"/>
        <v>100</v>
      </c>
      <c r="W28">
        <f t="shared" si="20"/>
        <v>8600000</v>
      </c>
      <c r="X28">
        <f t="shared" si="8"/>
        <v>18380</v>
      </c>
      <c r="Y28">
        <f t="shared" si="9"/>
        <v>1838000</v>
      </c>
      <c r="Z28" s="50"/>
      <c r="AA28">
        <v>-100</v>
      </c>
      <c r="AB28">
        <f t="shared" si="21"/>
        <v>282400</v>
      </c>
      <c r="AC28">
        <f t="shared" si="10"/>
        <v>600</v>
      </c>
      <c r="AD28">
        <f t="shared" si="11"/>
        <v>-60000</v>
      </c>
      <c r="AE28">
        <f t="shared" si="12"/>
        <v>2940</v>
      </c>
      <c r="AF28" t="s">
        <v>146</v>
      </c>
      <c r="AI28">
        <f t="shared" si="13"/>
        <v>600</v>
      </c>
    </row>
    <row r="29" spans="1:35" x14ac:dyDescent="0.35">
      <c r="A29">
        <v>20</v>
      </c>
      <c r="B29">
        <f t="shared" si="14"/>
        <v>2684500</v>
      </c>
      <c r="C29">
        <f t="shared" si="0"/>
        <v>15450</v>
      </c>
      <c r="D29">
        <f t="shared" si="1"/>
        <v>309000</v>
      </c>
      <c r="E29">
        <f t="shared" si="15"/>
        <v>2863500</v>
      </c>
      <c r="H29">
        <v>50</v>
      </c>
      <c r="I29">
        <f t="shared" si="16"/>
        <v>8394500</v>
      </c>
      <c r="J29">
        <f t="shared" si="2"/>
        <v>8830</v>
      </c>
      <c r="K29">
        <f t="shared" si="3"/>
        <v>441500</v>
      </c>
      <c r="L29">
        <f t="shared" si="17"/>
        <v>100</v>
      </c>
      <c r="M29">
        <f t="shared" si="18"/>
        <v>1562000</v>
      </c>
      <c r="N29">
        <f t="shared" si="4"/>
        <v>1660</v>
      </c>
      <c r="O29">
        <f t="shared" si="5"/>
        <v>166000</v>
      </c>
      <c r="P29">
        <f t="shared" si="6"/>
        <v>8134.0000000000009</v>
      </c>
      <c r="Q29" t="s">
        <v>147</v>
      </c>
      <c r="T29">
        <f t="shared" si="7"/>
        <v>3320</v>
      </c>
      <c r="V29">
        <f t="shared" si="19"/>
        <v>100</v>
      </c>
      <c r="W29">
        <f t="shared" si="20"/>
        <v>10438000</v>
      </c>
      <c r="X29">
        <f t="shared" si="8"/>
        <v>22300</v>
      </c>
      <c r="Y29">
        <f t="shared" si="9"/>
        <v>2230000</v>
      </c>
      <c r="AA29">
        <v>40</v>
      </c>
      <c r="AB29">
        <f t="shared" si="21"/>
        <v>222400</v>
      </c>
      <c r="AC29">
        <f t="shared" si="10"/>
        <v>460</v>
      </c>
      <c r="AD29">
        <f t="shared" si="11"/>
        <v>18400</v>
      </c>
      <c r="AE29">
        <f t="shared" si="12"/>
        <v>2254</v>
      </c>
      <c r="AF29" t="s">
        <v>147</v>
      </c>
      <c r="AI29">
        <f t="shared" si="13"/>
        <v>460</v>
      </c>
    </row>
    <row r="30" spans="1:35" x14ac:dyDescent="0.35">
      <c r="A30">
        <v>20</v>
      </c>
      <c r="B30">
        <f t="shared" si="14"/>
        <v>2993500</v>
      </c>
      <c r="C30">
        <f t="shared" si="0"/>
        <v>17250</v>
      </c>
      <c r="D30">
        <f t="shared" si="1"/>
        <v>345000</v>
      </c>
      <c r="E30">
        <f t="shared" si="15"/>
        <v>3208500</v>
      </c>
      <c r="H30">
        <v>50</v>
      </c>
      <c r="I30">
        <f t="shared" si="16"/>
        <v>8836000</v>
      </c>
      <c r="J30">
        <f t="shared" si="2"/>
        <v>9300</v>
      </c>
      <c r="K30">
        <f t="shared" si="3"/>
        <v>465000</v>
      </c>
      <c r="L30">
        <f t="shared" si="17"/>
        <v>100</v>
      </c>
      <c r="M30">
        <f t="shared" si="18"/>
        <v>1728000</v>
      </c>
      <c r="N30">
        <f t="shared" si="4"/>
        <v>1840</v>
      </c>
      <c r="O30">
        <f t="shared" si="5"/>
        <v>184000</v>
      </c>
      <c r="P30">
        <f t="shared" si="6"/>
        <v>9016</v>
      </c>
      <c r="Q30" t="s">
        <v>148</v>
      </c>
      <c r="T30">
        <f t="shared" si="7"/>
        <v>3680</v>
      </c>
      <c r="V30">
        <f t="shared" si="19"/>
        <v>100</v>
      </c>
      <c r="W30">
        <f t="shared" si="20"/>
        <v>12668000</v>
      </c>
      <c r="X30">
        <f t="shared" si="8"/>
        <v>27080</v>
      </c>
      <c r="Y30">
        <f t="shared" si="9"/>
        <v>2708000</v>
      </c>
      <c r="Z30" s="50"/>
      <c r="AA30">
        <v>40</v>
      </c>
      <c r="AB30">
        <f t="shared" si="21"/>
        <v>240800</v>
      </c>
      <c r="AC30">
        <f t="shared" si="10"/>
        <v>500</v>
      </c>
      <c r="AD30">
        <f t="shared" si="11"/>
        <v>20000</v>
      </c>
      <c r="AE30">
        <f t="shared" si="12"/>
        <v>2450</v>
      </c>
      <c r="AF30" t="s">
        <v>148</v>
      </c>
      <c r="AI30">
        <f t="shared" si="13"/>
        <v>500</v>
      </c>
    </row>
    <row r="31" spans="1:35" x14ac:dyDescent="0.35">
      <c r="A31">
        <v>20</v>
      </c>
      <c r="B31">
        <f t="shared" si="14"/>
        <v>3338500</v>
      </c>
      <c r="C31">
        <f t="shared" si="0"/>
        <v>19200</v>
      </c>
      <c r="D31">
        <f t="shared" si="1"/>
        <v>384000</v>
      </c>
      <c r="E31">
        <f t="shared" si="15"/>
        <v>3592500</v>
      </c>
      <c r="H31">
        <v>50</v>
      </c>
      <c r="I31">
        <f t="shared" si="16"/>
        <v>9301000</v>
      </c>
      <c r="J31">
        <f t="shared" si="2"/>
        <v>9790</v>
      </c>
      <c r="K31">
        <f t="shared" si="3"/>
        <v>489500</v>
      </c>
      <c r="L31">
        <f t="shared" si="17"/>
        <v>100</v>
      </c>
      <c r="M31">
        <f t="shared" si="18"/>
        <v>1912000</v>
      </c>
      <c r="N31">
        <f t="shared" si="4"/>
        <v>2040</v>
      </c>
      <c r="O31">
        <f t="shared" si="5"/>
        <v>204000</v>
      </c>
      <c r="P31">
        <f t="shared" si="6"/>
        <v>9996</v>
      </c>
      <c r="T31">
        <f t="shared" si="7"/>
        <v>4080</v>
      </c>
      <c r="V31">
        <f t="shared" si="19"/>
        <v>100</v>
      </c>
      <c r="W31">
        <f t="shared" si="20"/>
        <v>15376000</v>
      </c>
      <c r="X31">
        <f t="shared" si="8"/>
        <v>32860</v>
      </c>
      <c r="Y31">
        <f t="shared" si="9"/>
        <v>3286000</v>
      </c>
      <c r="AA31">
        <v>-100</v>
      </c>
      <c r="AB31">
        <f t="shared" si="21"/>
        <v>260800</v>
      </c>
      <c r="AC31">
        <f t="shared" si="10"/>
        <v>540</v>
      </c>
      <c r="AD31">
        <f t="shared" si="11"/>
        <v>-54000</v>
      </c>
      <c r="AE31">
        <f t="shared" si="12"/>
        <v>2646</v>
      </c>
      <c r="AI31">
        <f t="shared" si="13"/>
        <v>540</v>
      </c>
    </row>
    <row r="32" spans="1:35" x14ac:dyDescent="0.35">
      <c r="A32">
        <v>20</v>
      </c>
      <c r="B32">
        <f t="shared" si="14"/>
        <v>3722500</v>
      </c>
      <c r="C32">
        <f t="shared" si="0"/>
        <v>21450</v>
      </c>
      <c r="D32">
        <f t="shared" si="1"/>
        <v>429000</v>
      </c>
      <c r="E32">
        <f t="shared" si="15"/>
        <v>4021500</v>
      </c>
      <c r="H32">
        <v>50</v>
      </c>
      <c r="I32">
        <f t="shared" si="16"/>
        <v>9790500</v>
      </c>
      <c r="J32">
        <f t="shared" si="2"/>
        <v>10300</v>
      </c>
      <c r="K32">
        <f t="shared" si="3"/>
        <v>515000</v>
      </c>
      <c r="L32">
        <f t="shared" si="17"/>
        <v>100</v>
      </c>
      <c r="M32">
        <f t="shared" si="18"/>
        <v>2116000</v>
      </c>
      <c r="N32">
        <f t="shared" si="4"/>
        <v>2260</v>
      </c>
      <c r="O32">
        <f t="shared" si="5"/>
        <v>226000</v>
      </c>
      <c r="P32">
        <f t="shared" si="6"/>
        <v>11074</v>
      </c>
      <c r="T32">
        <f t="shared" si="7"/>
        <v>4520</v>
      </c>
      <c r="V32">
        <f t="shared" si="19"/>
        <v>100</v>
      </c>
      <c r="W32">
        <f t="shared" si="20"/>
        <v>18662000</v>
      </c>
      <c r="X32">
        <f t="shared" si="8"/>
        <v>39900</v>
      </c>
      <c r="Y32">
        <f t="shared" si="9"/>
        <v>3990000</v>
      </c>
      <c r="Z32" s="50"/>
      <c r="AA32">
        <v>40</v>
      </c>
      <c r="AB32">
        <f t="shared" si="21"/>
        <v>206800</v>
      </c>
      <c r="AC32">
        <f t="shared" si="10"/>
        <v>440</v>
      </c>
      <c r="AD32">
        <f t="shared" si="11"/>
        <v>17600</v>
      </c>
      <c r="AE32">
        <f t="shared" si="12"/>
        <v>2156</v>
      </c>
      <c r="AI32">
        <f t="shared" si="13"/>
        <v>440</v>
      </c>
    </row>
    <row r="33" spans="1:35" x14ac:dyDescent="0.35">
      <c r="A33">
        <v>20</v>
      </c>
      <c r="B33">
        <f t="shared" si="14"/>
        <v>4151500</v>
      </c>
      <c r="C33">
        <f t="shared" si="0"/>
        <v>23925</v>
      </c>
      <c r="D33">
        <f t="shared" si="1"/>
        <v>478500</v>
      </c>
      <c r="E33">
        <f t="shared" si="15"/>
        <v>4500000</v>
      </c>
      <c r="H33">
        <v>50</v>
      </c>
      <c r="I33">
        <f t="shared" si="16"/>
        <v>10305500</v>
      </c>
      <c r="J33">
        <f t="shared" si="2"/>
        <v>10840</v>
      </c>
      <c r="K33">
        <f t="shared" si="3"/>
        <v>542000</v>
      </c>
      <c r="L33">
        <f t="shared" si="17"/>
        <v>100</v>
      </c>
      <c r="M33">
        <f t="shared" si="18"/>
        <v>2342000</v>
      </c>
      <c r="N33">
        <f t="shared" si="4"/>
        <v>2500</v>
      </c>
      <c r="O33">
        <f t="shared" si="5"/>
        <v>250000</v>
      </c>
      <c r="P33">
        <f t="shared" si="6"/>
        <v>12250</v>
      </c>
      <c r="T33">
        <f t="shared" si="7"/>
        <v>5000</v>
      </c>
      <c r="V33">
        <f t="shared" si="19"/>
        <v>100</v>
      </c>
      <c r="W33">
        <f t="shared" si="20"/>
        <v>22652000</v>
      </c>
      <c r="X33">
        <f t="shared" si="8"/>
        <v>48420</v>
      </c>
      <c r="Y33">
        <f t="shared" si="9"/>
        <v>4842000</v>
      </c>
      <c r="AB33">
        <f t="shared" si="21"/>
        <v>224400</v>
      </c>
      <c r="AC33">
        <f t="shared" si="10"/>
        <v>460</v>
      </c>
      <c r="AD33">
        <f t="shared" si="11"/>
        <v>0</v>
      </c>
      <c r="AE33">
        <f t="shared" si="12"/>
        <v>2254</v>
      </c>
      <c r="AI33">
        <f t="shared" si="13"/>
        <v>460</v>
      </c>
    </row>
    <row r="34" spans="1:35" x14ac:dyDescent="0.35">
      <c r="A34">
        <v>20</v>
      </c>
      <c r="B34">
        <f t="shared" si="14"/>
        <v>4630000</v>
      </c>
      <c r="C34">
        <f t="shared" si="0"/>
        <v>26700</v>
      </c>
      <c r="D34">
        <f t="shared" si="1"/>
        <v>534000</v>
      </c>
      <c r="E34">
        <f t="shared" si="15"/>
        <v>5034000</v>
      </c>
      <c r="H34">
        <v>50</v>
      </c>
      <c r="I34">
        <f t="shared" si="16"/>
        <v>10847500</v>
      </c>
      <c r="J34">
        <f t="shared" si="2"/>
        <v>11410</v>
      </c>
      <c r="K34">
        <f t="shared" si="3"/>
        <v>570500</v>
      </c>
      <c r="L34">
        <f t="shared" si="17"/>
        <v>100</v>
      </c>
      <c r="M34">
        <f t="shared" si="18"/>
        <v>2592000</v>
      </c>
      <c r="N34">
        <f t="shared" si="4"/>
        <v>2760</v>
      </c>
      <c r="O34">
        <f t="shared" si="5"/>
        <v>276000</v>
      </c>
      <c r="P34">
        <f t="shared" si="6"/>
        <v>13524.000000000002</v>
      </c>
      <c r="T34">
        <f t="shared" si="7"/>
        <v>5540</v>
      </c>
      <c r="V34">
        <f t="shared" si="19"/>
        <v>100</v>
      </c>
      <c r="W34">
        <f t="shared" si="20"/>
        <v>27494000</v>
      </c>
      <c r="X34">
        <f t="shared" si="8"/>
        <v>58780</v>
      </c>
      <c r="Y34">
        <f t="shared" si="9"/>
        <v>5878000</v>
      </c>
      <c r="Z34" s="50"/>
      <c r="AB34">
        <f t="shared" si="21"/>
        <v>224400</v>
      </c>
      <c r="AC34">
        <f t="shared" si="10"/>
        <v>460</v>
      </c>
      <c r="AD34">
        <f t="shared" si="11"/>
        <v>0</v>
      </c>
      <c r="AE34">
        <f t="shared" si="12"/>
        <v>2254</v>
      </c>
      <c r="AI34">
        <f t="shared" si="13"/>
        <v>460</v>
      </c>
    </row>
    <row r="35" spans="1:35" x14ac:dyDescent="0.35">
      <c r="A35">
        <v>20</v>
      </c>
      <c r="B35">
        <f t="shared" si="14"/>
        <v>5164000</v>
      </c>
      <c r="C35">
        <f t="shared" si="0"/>
        <v>29775</v>
      </c>
      <c r="D35">
        <f t="shared" si="1"/>
        <v>595500</v>
      </c>
      <c r="E35">
        <f t="shared" si="15"/>
        <v>5629500</v>
      </c>
      <c r="H35">
        <v>50</v>
      </c>
      <c r="I35">
        <f t="shared" si="16"/>
        <v>11418000</v>
      </c>
      <c r="J35">
        <f t="shared" si="2"/>
        <v>12010</v>
      </c>
      <c r="K35">
        <f t="shared" si="3"/>
        <v>600500</v>
      </c>
      <c r="L35">
        <f t="shared" si="17"/>
        <v>100</v>
      </c>
      <c r="M35">
        <f t="shared" si="18"/>
        <v>2868000</v>
      </c>
      <c r="N35">
        <f t="shared" si="4"/>
        <v>3060</v>
      </c>
      <c r="O35">
        <f t="shared" si="5"/>
        <v>306000</v>
      </c>
      <c r="P35">
        <f t="shared" si="6"/>
        <v>14994.000000000002</v>
      </c>
      <c r="T35">
        <f t="shared" si="7"/>
        <v>6120</v>
      </c>
      <c r="V35">
        <f t="shared" si="19"/>
        <v>100</v>
      </c>
      <c r="W35">
        <f t="shared" si="20"/>
        <v>33372000</v>
      </c>
      <c r="X35">
        <f t="shared" si="8"/>
        <v>71340</v>
      </c>
      <c r="Y35">
        <f t="shared" si="9"/>
        <v>7134000</v>
      </c>
      <c r="AA35">
        <v>40</v>
      </c>
      <c r="AB35">
        <f t="shared" si="21"/>
        <v>224400</v>
      </c>
      <c r="AC35">
        <f t="shared" si="10"/>
        <v>460</v>
      </c>
      <c r="AD35">
        <f t="shared" si="11"/>
        <v>18400</v>
      </c>
      <c r="AE35">
        <f t="shared" si="12"/>
        <v>2254</v>
      </c>
      <c r="AI35">
        <f t="shared" si="13"/>
        <v>460</v>
      </c>
    </row>
    <row r="36" spans="1:35" x14ac:dyDescent="0.35">
      <c r="A36">
        <v>20</v>
      </c>
      <c r="B36">
        <f t="shared" si="14"/>
        <v>5759500</v>
      </c>
      <c r="C36">
        <f t="shared" si="0"/>
        <v>33225</v>
      </c>
      <c r="D36">
        <f t="shared" si="1"/>
        <v>664500</v>
      </c>
      <c r="E36">
        <f t="shared" si="15"/>
        <v>6294000</v>
      </c>
      <c r="H36">
        <v>50</v>
      </c>
      <c r="I36">
        <f t="shared" si="16"/>
        <v>12018500</v>
      </c>
      <c r="J36">
        <f t="shared" si="2"/>
        <v>12650</v>
      </c>
      <c r="K36">
        <f t="shared" si="3"/>
        <v>632500</v>
      </c>
      <c r="L36">
        <f t="shared" si="17"/>
        <v>100</v>
      </c>
      <c r="M36">
        <f t="shared" si="18"/>
        <v>3174000</v>
      </c>
      <c r="N36">
        <f t="shared" si="4"/>
        <v>3380</v>
      </c>
      <c r="O36">
        <f t="shared" si="5"/>
        <v>338000</v>
      </c>
      <c r="P36">
        <f t="shared" si="6"/>
        <v>16562</v>
      </c>
      <c r="T36">
        <f t="shared" si="7"/>
        <v>6780</v>
      </c>
      <c r="V36">
        <f t="shared" si="19"/>
        <v>100</v>
      </c>
      <c r="W36">
        <f t="shared" si="20"/>
        <v>40506000</v>
      </c>
      <c r="X36">
        <f t="shared" si="8"/>
        <v>86600</v>
      </c>
      <c r="Y36">
        <f t="shared" si="9"/>
        <v>8660000</v>
      </c>
      <c r="Z36" s="50"/>
      <c r="AA36">
        <v>40</v>
      </c>
      <c r="AB36">
        <f t="shared" si="21"/>
        <v>242800</v>
      </c>
      <c r="AC36">
        <f t="shared" si="10"/>
        <v>500</v>
      </c>
      <c r="AD36">
        <f t="shared" si="11"/>
        <v>20000</v>
      </c>
      <c r="AE36">
        <f t="shared" si="12"/>
        <v>2450</v>
      </c>
      <c r="AI36">
        <f t="shared" si="13"/>
        <v>500</v>
      </c>
    </row>
    <row r="37" spans="1:35" x14ac:dyDescent="0.35">
      <c r="A37">
        <v>20</v>
      </c>
      <c r="B37">
        <f t="shared" si="14"/>
        <v>6424000</v>
      </c>
      <c r="C37">
        <f t="shared" si="0"/>
        <v>37050</v>
      </c>
      <c r="D37">
        <f t="shared" si="1"/>
        <v>741000</v>
      </c>
      <c r="E37">
        <f t="shared" si="15"/>
        <v>7035000</v>
      </c>
      <c r="H37">
        <v>50</v>
      </c>
      <c r="I37">
        <f t="shared" si="16"/>
        <v>12651000</v>
      </c>
      <c r="J37">
        <f t="shared" si="2"/>
        <v>13310</v>
      </c>
      <c r="K37">
        <f t="shared" si="3"/>
        <v>665500</v>
      </c>
      <c r="L37">
        <f t="shared" si="17"/>
        <v>100</v>
      </c>
      <c r="M37">
        <f t="shared" si="18"/>
        <v>3512000</v>
      </c>
      <c r="N37">
        <f t="shared" si="4"/>
        <v>3740</v>
      </c>
      <c r="O37">
        <f t="shared" si="5"/>
        <v>374000</v>
      </c>
      <c r="P37">
        <f t="shared" si="6"/>
        <v>18326</v>
      </c>
      <c r="T37">
        <f t="shared" si="7"/>
        <v>7500</v>
      </c>
      <c r="V37">
        <f t="shared" si="19"/>
        <v>100</v>
      </c>
      <c r="W37">
        <f t="shared" si="20"/>
        <v>49166000</v>
      </c>
      <c r="X37">
        <f t="shared" si="8"/>
        <v>105120</v>
      </c>
      <c r="Y37">
        <f t="shared" si="9"/>
        <v>10512000</v>
      </c>
      <c r="AA37">
        <v>40</v>
      </c>
      <c r="AB37">
        <f t="shared" si="21"/>
        <v>262800</v>
      </c>
      <c r="AC37">
        <f t="shared" si="10"/>
        <v>560</v>
      </c>
      <c r="AD37">
        <f t="shared" si="11"/>
        <v>22400</v>
      </c>
      <c r="AE37">
        <f t="shared" si="12"/>
        <v>2744</v>
      </c>
      <c r="AI37">
        <f t="shared" si="13"/>
        <v>560</v>
      </c>
    </row>
    <row r="38" spans="1:35" x14ac:dyDescent="0.35">
      <c r="A38">
        <v>20</v>
      </c>
      <c r="B38">
        <f t="shared" si="14"/>
        <v>7165000</v>
      </c>
      <c r="C38">
        <f t="shared" si="0"/>
        <v>41325</v>
      </c>
      <c r="D38">
        <f t="shared" si="1"/>
        <v>826500</v>
      </c>
      <c r="H38">
        <v>50</v>
      </c>
      <c r="I38">
        <f t="shared" si="16"/>
        <v>13316500</v>
      </c>
      <c r="J38">
        <f t="shared" si="2"/>
        <v>14010</v>
      </c>
      <c r="K38">
        <f t="shared" si="3"/>
        <v>700500</v>
      </c>
      <c r="L38">
        <f t="shared" si="17"/>
        <v>100</v>
      </c>
      <c r="M38">
        <f t="shared" si="18"/>
        <v>3886000</v>
      </c>
      <c r="N38">
        <f t="shared" si="4"/>
        <v>4140</v>
      </c>
      <c r="O38">
        <f t="shared" si="5"/>
        <v>414000</v>
      </c>
      <c r="P38">
        <f t="shared" si="6"/>
        <v>20286</v>
      </c>
      <c r="T38">
        <f t="shared" si="7"/>
        <v>8300</v>
      </c>
      <c r="V38">
        <f t="shared" si="19"/>
        <v>100</v>
      </c>
      <c r="W38">
        <f t="shared" si="20"/>
        <v>59678000</v>
      </c>
      <c r="X38">
        <f t="shared" si="8"/>
        <v>127580</v>
      </c>
      <c r="Y38">
        <f t="shared" si="9"/>
        <v>12758000</v>
      </c>
      <c r="Z38" s="50"/>
      <c r="AA38">
        <v>40</v>
      </c>
      <c r="AB38">
        <f t="shared" si="21"/>
        <v>285200</v>
      </c>
      <c r="AC38">
        <f t="shared" si="10"/>
        <v>600</v>
      </c>
      <c r="AD38">
        <f t="shared" si="11"/>
        <v>24000</v>
      </c>
      <c r="AE38">
        <f t="shared" si="12"/>
        <v>2940</v>
      </c>
      <c r="AI38">
        <f t="shared" si="13"/>
        <v>600</v>
      </c>
    </row>
    <row r="39" spans="1:35" x14ac:dyDescent="0.35">
      <c r="A39">
        <v>20</v>
      </c>
      <c r="B39">
        <f t="shared" si="14"/>
        <v>7991500</v>
      </c>
      <c r="C39">
        <f t="shared" si="0"/>
        <v>46050</v>
      </c>
      <c r="D39">
        <f t="shared" si="1"/>
        <v>921000</v>
      </c>
      <c r="H39">
        <v>50</v>
      </c>
      <c r="I39">
        <f t="shared" si="16"/>
        <v>14017000</v>
      </c>
      <c r="J39">
        <f t="shared" si="2"/>
        <v>14750</v>
      </c>
      <c r="K39">
        <f t="shared" si="3"/>
        <v>737500</v>
      </c>
      <c r="L39">
        <f t="shared" si="17"/>
        <v>100</v>
      </c>
      <c r="M39">
        <f t="shared" si="18"/>
        <v>4300000</v>
      </c>
      <c r="N39">
        <f t="shared" si="4"/>
        <v>4580</v>
      </c>
      <c r="O39">
        <f t="shared" si="5"/>
        <v>458000</v>
      </c>
      <c r="P39">
        <f t="shared" si="6"/>
        <v>22442</v>
      </c>
      <c r="T39">
        <f t="shared" si="7"/>
        <v>9180</v>
      </c>
      <c r="V39">
        <f t="shared" si="19"/>
        <v>100</v>
      </c>
      <c r="W39">
        <f t="shared" si="20"/>
        <v>72436000</v>
      </c>
      <c r="X39">
        <f t="shared" si="8"/>
        <v>154860</v>
      </c>
      <c r="Y39">
        <f t="shared" si="9"/>
        <v>15486000</v>
      </c>
      <c r="AA39">
        <v>40</v>
      </c>
      <c r="AB39">
        <f t="shared" si="21"/>
        <v>309200</v>
      </c>
      <c r="AC39">
        <f t="shared" si="10"/>
        <v>660</v>
      </c>
      <c r="AD39">
        <f t="shared" si="11"/>
        <v>26400</v>
      </c>
      <c r="AE39">
        <f t="shared" si="12"/>
        <v>3234.0000000000005</v>
      </c>
      <c r="AI39">
        <f t="shared" si="13"/>
        <v>660</v>
      </c>
    </row>
    <row r="40" spans="1:35" x14ac:dyDescent="0.35">
      <c r="A40">
        <v>20</v>
      </c>
      <c r="B40">
        <f t="shared" si="14"/>
        <v>8912500</v>
      </c>
      <c r="C40">
        <f t="shared" si="0"/>
        <v>51375</v>
      </c>
      <c r="D40">
        <f t="shared" si="1"/>
        <v>1027500</v>
      </c>
      <c r="H40">
        <v>50</v>
      </c>
      <c r="I40">
        <f t="shared" si="16"/>
        <v>14754500</v>
      </c>
      <c r="J40">
        <f t="shared" si="2"/>
        <v>15530</v>
      </c>
      <c r="K40">
        <f t="shared" si="3"/>
        <v>776500</v>
      </c>
      <c r="L40">
        <f t="shared" si="17"/>
        <v>100</v>
      </c>
      <c r="M40">
        <f t="shared" si="18"/>
        <v>4758000</v>
      </c>
      <c r="N40">
        <f t="shared" si="4"/>
        <v>5080</v>
      </c>
      <c r="O40">
        <f t="shared" si="5"/>
        <v>508000</v>
      </c>
      <c r="P40">
        <f t="shared" si="6"/>
        <v>24892</v>
      </c>
      <c r="T40">
        <f t="shared" si="7"/>
        <v>10160</v>
      </c>
      <c r="V40">
        <f t="shared" si="19"/>
        <v>100</v>
      </c>
      <c r="W40">
        <f t="shared" si="20"/>
        <v>87922000</v>
      </c>
      <c r="X40">
        <f t="shared" si="8"/>
        <v>187980</v>
      </c>
      <c r="Y40">
        <f t="shared" si="9"/>
        <v>18798000</v>
      </c>
      <c r="Z40" s="50"/>
      <c r="AB40">
        <f t="shared" si="21"/>
        <v>335600</v>
      </c>
      <c r="AC40">
        <f t="shared" si="10"/>
        <v>700</v>
      </c>
      <c r="AD40">
        <f t="shared" si="11"/>
        <v>0</v>
      </c>
      <c r="AE40">
        <f t="shared" si="12"/>
        <v>3430.0000000000005</v>
      </c>
      <c r="AI40">
        <f t="shared" si="13"/>
        <v>700</v>
      </c>
    </row>
    <row r="41" spans="1:35" x14ac:dyDescent="0.35">
      <c r="A41">
        <v>20</v>
      </c>
      <c r="B41">
        <f t="shared" si="14"/>
        <v>9940000</v>
      </c>
      <c r="C41">
        <f t="shared" si="0"/>
        <v>57300</v>
      </c>
      <c r="D41">
        <f t="shared" si="1"/>
        <v>1146000</v>
      </c>
      <c r="H41">
        <v>50</v>
      </c>
      <c r="I41">
        <f t="shared" si="16"/>
        <v>15531000</v>
      </c>
      <c r="J41">
        <f t="shared" si="2"/>
        <v>16340</v>
      </c>
      <c r="K41">
        <f t="shared" si="3"/>
        <v>817000</v>
      </c>
      <c r="L41">
        <f t="shared" si="17"/>
        <v>100</v>
      </c>
      <c r="M41">
        <f t="shared" si="18"/>
        <v>5266000</v>
      </c>
      <c r="N41">
        <f t="shared" si="4"/>
        <v>5620</v>
      </c>
      <c r="O41">
        <f t="shared" si="5"/>
        <v>562000</v>
      </c>
      <c r="P41">
        <f t="shared" si="6"/>
        <v>27538.000000000004</v>
      </c>
      <c r="T41">
        <f t="shared" si="7"/>
        <v>11240</v>
      </c>
      <c r="V41">
        <f t="shared" si="19"/>
        <v>100</v>
      </c>
      <c r="W41">
        <f t="shared" si="20"/>
        <v>106720000</v>
      </c>
      <c r="X41">
        <f t="shared" si="8"/>
        <v>228180</v>
      </c>
      <c r="Y41">
        <f t="shared" si="9"/>
        <v>22818000</v>
      </c>
      <c r="AB41">
        <f t="shared" si="21"/>
        <v>335600</v>
      </c>
      <c r="AC41">
        <f t="shared" si="10"/>
        <v>700</v>
      </c>
      <c r="AD41">
        <f t="shared" si="11"/>
        <v>0</v>
      </c>
      <c r="AE41">
        <f t="shared" si="12"/>
        <v>3430.0000000000005</v>
      </c>
      <c r="AI41">
        <f t="shared" si="13"/>
        <v>700</v>
      </c>
    </row>
    <row r="42" spans="1:35" x14ac:dyDescent="0.35">
      <c r="A42">
        <v>20</v>
      </c>
      <c r="B42">
        <f t="shared" si="14"/>
        <v>11086000</v>
      </c>
      <c r="C42">
        <f t="shared" si="0"/>
        <v>63900</v>
      </c>
      <c r="D42">
        <f t="shared" si="1"/>
        <v>1278000</v>
      </c>
      <c r="H42">
        <v>50</v>
      </c>
      <c r="I42">
        <f t="shared" si="16"/>
        <v>16348000</v>
      </c>
      <c r="J42">
        <f t="shared" si="2"/>
        <v>17200</v>
      </c>
      <c r="K42">
        <f t="shared" si="3"/>
        <v>860000</v>
      </c>
      <c r="L42">
        <f t="shared" si="17"/>
        <v>100</v>
      </c>
      <c r="M42">
        <f t="shared" si="18"/>
        <v>5828000</v>
      </c>
      <c r="N42">
        <f t="shared" si="4"/>
        <v>6220</v>
      </c>
      <c r="O42">
        <f t="shared" si="5"/>
        <v>622000</v>
      </c>
      <c r="P42">
        <f t="shared" si="6"/>
        <v>30478.000000000004</v>
      </c>
      <c r="T42">
        <f t="shared" si="7"/>
        <v>12460</v>
      </c>
      <c r="V42">
        <f t="shared" si="19"/>
        <v>100</v>
      </c>
      <c r="W42">
        <f t="shared" si="20"/>
        <v>129538000</v>
      </c>
      <c r="X42">
        <f t="shared" si="8"/>
        <v>276960</v>
      </c>
      <c r="Y42">
        <f t="shared" si="9"/>
        <v>27696000</v>
      </c>
      <c r="Z42" s="50"/>
      <c r="AA42">
        <v>40</v>
      </c>
      <c r="AB42">
        <f t="shared" si="21"/>
        <v>335600</v>
      </c>
      <c r="AC42">
        <f t="shared" si="10"/>
        <v>700</v>
      </c>
      <c r="AD42">
        <f t="shared" si="11"/>
        <v>28000</v>
      </c>
      <c r="AE42">
        <f t="shared" si="12"/>
        <v>3430.0000000000005</v>
      </c>
      <c r="AI42">
        <f t="shared" si="13"/>
        <v>700</v>
      </c>
    </row>
    <row r="43" spans="1:35" x14ac:dyDescent="0.35">
      <c r="A43">
        <v>20</v>
      </c>
      <c r="B43">
        <f t="shared" si="14"/>
        <v>12364000</v>
      </c>
      <c r="C43">
        <f t="shared" si="0"/>
        <v>71325</v>
      </c>
      <c r="D43">
        <f t="shared" si="1"/>
        <v>1426500</v>
      </c>
      <c r="H43">
        <v>50</v>
      </c>
      <c r="I43">
        <f t="shared" si="16"/>
        <v>17208000</v>
      </c>
      <c r="J43">
        <f t="shared" si="2"/>
        <v>18110</v>
      </c>
      <c r="K43">
        <f t="shared" si="3"/>
        <v>905500</v>
      </c>
      <c r="L43">
        <f t="shared" si="17"/>
        <v>100</v>
      </c>
      <c r="M43">
        <f t="shared" si="18"/>
        <v>6450000</v>
      </c>
      <c r="N43">
        <f t="shared" si="4"/>
        <v>6880</v>
      </c>
      <c r="O43">
        <f t="shared" si="5"/>
        <v>688000</v>
      </c>
      <c r="P43">
        <f t="shared" si="6"/>
        <v>33712</v>
      </c>
      <c r="T43">
        <f t="shared" si="7"/>
        <v>13780</v>
      </c>
      <c r="V43">
        <f t="shared" si="19"/>
        <v>100</v>
      </c>
      <c r="W43">
        <f t="shared" si="20"/>
        <v>157234000</v>
      </c>
      <c r="X43">
        <f t="shared" si="8"/>
        <v>336180</v>
      </c>
      <c r="Y43">
        <f t="shared" si="9"/>
        <v>33618000</v>
      </c>
      <c r="AA43">
        <v>40</v>
      </c>
      <c r="AB43">
        <f t="shared" si="21"/>
        <v>363600</v>
      </c>
      <c r="AC43">
        <f t="shared" si="10"/>
        <v>760</v>
      </c>
      <c r="AD43">
        <f t="shared" si="11"/>
        <v>30400</v>
      </c>
      <c r="AE43">
        <f t="shared" si="12"/>
        <v>3724.0000000000005</v>
      </c>
      <c r="AI43">
        <f t="shared" si="13"/>
        <v>760</v>
      </c>
    </row>
    <row r="44" spans="1:35" x14ac:dyDescent="0.35">
      <c r="A44">
        <v>20</v>
      </c>
      <c r="B44">
        <f t="shared" si="14"/>
        <v>13790500</v>
      </c>
      <c r="C44">
        <f t="shared" si="0"/>
        <v>79500</v>
      </c>
      <c r="D44">
        <f t="shared" si="1"/>
        <v>1590000</v>
      </c>
      <c r="H44">
        <v>50</v>
      </c>
      <c r="I44">
        <f t="shared" si="16"/>
        <v>18113500</v>
      </c>
      <c r="J44">
        <f t="shared" si="2"/>
        <v>19060</v>
      </c>
      <c r="K44">
        <f t="shared" si="3"/>
        <v>953000</v>
      </c>
      <c r="L44">
        <f t="shared" si="17"/>
        <v>100</v>
      </c>
      <c r="M44">
        <f t="shared" si="18"/>
        <v>7138000</v>
      </c>
      <c r="N44">
        <f t="shared" si="4"/>
        <v>7620</v>
      </c>
      <c r="O44">
        <f t="shared" si="5"/>
        <v>762000</v>
      </c>
      <c r="P44">
        <f t="shared" si="6"/>
        <v>37338</v>
      </c>
      <c r="T44">
        <f t="shared" si="7"/>
        <v>15260</v>
      </c>
      <c r="V44">
        <f t="shared" si="19"/>
        <v>100</v>
      </c>
      <c r="W44">
        <f t="shared" si="20"/>
        <v>190852000</v>
      </c>
      <c r="X44">
        <f t="shared" si="8"/>
        <v>408060</v>
      </c>
      <c r="Y44">
        <f t="shared" si="9"/>
        <v>40806000</v>
      </c>
      <c r="Z44" s="50"/>
      <c r="AA44">
        <v>40</v>
      </c>
      <c r="AB44">
        <f t="shared" si="21"/>
        <v>394000</v>
      </c>
      <c r="AC44">
        <f t="shared" si="10"/>
        <v>840</v>
      </c>
      <c r="AD44">
        <f t="shared" si="11"/>
        <v>33600</v>
      </c>
      <c r="AE44">
        <f t="shared" si="12"/>
        <v>4116</v>
      </c>
      <c r="AI44">
        <f t="shared" si="13"/>
        <v>840</v>
      </c>
    </row>
    <row r="45" spans="1:35" x14ac:dyDescent="0.35">
      <c r="A45">
        <v>20</v>
      </c>
      <c r="B45">
        <f t="shared" si="14"/>
        <v>15380500</v>
      </c>
      <c r="C45">
        <f t="shared" si="0"/>
        <v>88725</v>
      </c>
      <c r="D45">
        <f t="shared" si="1"/>
        <v>1774500</v>
      </c>
      <c r="H45">
        <v>50</v>
      </c>
      <c r="I45">
        <f t="shared" si="16"/>
        <v>19066500</v>
      </c>
      <c r="J45">
        <f t="shared" si="2"/>
        <v>20070</v>
      </c>
      <c r="K45">
        <f t="shared" si="3"/>
        <v>1003500</v>
      </c>
      <c r="L45">
        <f t="shared" si="17"/>
        <v>100</v>
      </c>
      <c r="M45">
        <f t="shared" si="18"/>
        <v>7900000</v>
      </c>
      <c r="N45">
        <f t="shared" si="4"/>
        <v>8440</v>
      </c>
      <c r="O45">
        <f t="shared" si="5"/>
        <v>844000</v>
      </c>
      <c r="P45">
        <f t="shared" si="6"/>
        <v>41356</v>
      </c>
      <c r="T45">
        <f t="shared" si="7"/>
        <v>16880</v>
      </c>
      <c r="V45">
        <f t="shared" si="19"/>
        <v>100</v>
      </c>
      <c r="W45">
        <f t="shared" si="20"/>
        <v>231658000</v>
      </c>
      <c r="X45">
        <f t="shared" si="8"/>
        <v>495300</v>
      </c>
      <c r="Y45">
        <f t="shared" si="9"/>
        <v>49530000</v>
      </c>
      <c r="AA45">
        <v>40</v>
      </c>
      <c r="AB45">
        <f t="shared" si="21"/>
        <v>427600</v>
      </c>
      <c r="AC45">
        <f t="shared" si="10"/>
        <v>900</v>
      </c>
      <c r="AD45">
        <f t="shared" si="11"/>
        <v>36000</v>
      </c>
      <c r="AE45">
        <f t="shared" si="12"/>
        <v>4410</v>
      </c>
      <c r="AI45">
        <f t="shared" si="13"/>
        <v>900</v>
      </c>
    </row>
    <row r="46" spans="1:35" x14ac:dyDescent="0.35">
      <c r="A46">
        <v>20</v>
      </c>
      <c r="B46">
        <f t="shared" si="14"/>
        <v>17155000</v>
      </c>
      <c r="C46">
        <f t="shared" si="0"/>
        <v>98925</v>
      </c>
      <c r="D46">
        <f t="shared" si="1"/>
        <v>1978500</v>
      </c>
      <c r="H46">
        <v>50</v>
      </c>
      <c r="I46">
        <f t="shared" si="16"/>
        <v>20070000</v>
      </c>
      <c r="J46">
        <f t="shared" si="2"/>
        <v>21120</v>
      </c>
      <c r="K46">
        <f t="shared" si="3"/>
        <v>1056000</v>
      </c>
      <c r="L46">
        <f t="shared" si="17"/>
        <v>100</v>
      </c>
      <c r="M46">
        <f t="shared" si="18"/>
        <v>8744000</v>
      </c>
      <c r="N46">
        <f t="shared" si="4"/>
        <v>9340</v>
      </c>
      <c r="O46">
        <f t="shared" si="5"/>
        <v>934000</v>
      </c>
      <c r="P46">
        <f t="shared" si="6"/>
        <v>45766</v>
      </c>
      <c r="T46">
        <f t="shared" si="7"/>
        <v>18680</v>
      </c>
      <c r="V46">
        <f t="shared" si="19"/>
        <v>100</v>
      </c>
      <c r="W46">
        <f t="shared" si="20"/>
        <v>281188000</v>
      </c>
      <c r="X46">
        <f t="shared" si="8"/>
        <v>601200</v>
      </c>
      <c r="Y46">
        <f t="shared" si="9"/>
        <v>60120000</v>
      </c>
      <c r="Z46" s="50"/>
      <c r="AA46">
        <v>40</v>
      </c>
      <c r="AB46">
        <f t="shared" si="21"/>
        <v>463600</v>
      </c>
      <c r="AC46">
        <f t="shared" si="10"/>
        <v>980</v>
      </c>
      <c r="AD46">
        <f t="shared" si="11"/>
        <v>39200</v>
      </c>
      <c r="AE46">
        <f t="shared" si="12"/>
        <v>4802</v>
      </c>
      <c r="AI46">
        <f t="shared" si="13"/>
        <v>980</v>
      </c>
    </row>
    <row r="47" spans="1:35" x14ac:dyDescent="0.35">
      <c r="A47">
        <v>20</v>
      </c>
      <c r="B47">
        <f t="shared" si="14"/>
        <v>19133500</v>
      </c>
      <c r="C47">
        <f t="shared" si="0"/>
        <v>110325</v>
      </c>
      <c r="D47">
        <f t="shared" si="1"/>
        <v>2206500</v>
      </c>
      <c r="H47">
        <v>50</v>
      </c>
      <c r="I47">
        <f t="shared" si="16"/>
        <v>21126000</v>
      </c>
      <c r="J47">
        <f t="shared" si="2"/>
        <v>22230</v>
      </c>
      <c r="K47">
        <f t="shared" si="3"/>
        <v>1111500</v>
      </c>
      <c r="L47">
        <f t="shared" si="17"/>
        <v>100</v>
      </c>
      <c r="M47">
        <f t="shared" si="18"/>
        <v>9678000</v>
      </c>
      <c r="N47">
        <f t="shared" si="4"/>
        <v>10340</v>
      </c>
      <c r="O47">
        <f t="shared" si="5"/>
        <v>1034000</v>
      </c>
      <c r="P47">
        <f t="shared" si="6"/>
        <v>50666.000000000007</v>
      </c>
      <c r="T47">
        <f t="shared" si="7"/>
        <v>20680</v>
      </c>
      <c r="V47">
        <f t="shared" si="19"/>
        <v>100</v>
      </c>
      <c r="W47">
        <f t="shared" si="20"/>
        <v>341308000</v>
      </c>
      <c r="X47">
        <f t="shared" si="8"/>
        <v>729740</v>
      </c>
      <c r="Y47">
        <f t="shared" si="9"/>
        <v>72974000</v>
      </c>
      <c r="AB47">
        <f t="shared" si="21"/>
        <v>502800</v>
      </c>
      <c r="AC47">
        <f t="shared" si="10"/>
        <v>1060</v>
      </c>
      <c r="AD47">
        <f t="shared" si="11"/>
        <v>0</v>
      </c>
      <c r="AE47">
        <f t="shared" si="12"/>
        <v>5194</v>
      </c>
      <c r="AI47">
        <f t="shared" si="13"/>
        <v>1060</v>
      </c>
    </row>
    <row r="48" spans="1:35" x14ac:dyDescent="0.35">
      <c r="A48">
        <v>20</v>
      </c>
      <c r="B48">
        <f t="shared" si="14"/>
        <v>21340000</v>
      </c>
      <c r="C48">
        <f t="shared" si="0"/>
        <v>123075</v>
      </c>
      <c r="D48">
        <f t="shared" si="1"/>
        <v>2461500</v>
      </c>
      <c r="H48">
        <v>50</v>
      </c>
      <c r="I48">
        <f t="shared" si="16"/>
        <v>22237500</v>
      </c>
      <c r="J48">
        <f t="shared" si="2"/>
        <v>23400</v>
      </c>
      <c r="K48">
        <f t="shared" si="3"/>
        <v>1170000</v>
      </c>
      <c r="L48">
        <f t="shared" si="17"/>
        <v>100</v>
      </c>
      <c r="M48">
        <f t="shared" si="18"/>
        <v>10712000</v>
      </c>
      <c r="N48">
        <f t="shared" si="4"/>
        <v>11440</v>
      </c>
      <c r="O48">
        <f t="shared" si="5"/>
        <v>1144000</v>
      </c>
      <c r="P48">
        <f t="shared" si="6"/>
        <v>56056.000000000007</v>
      </c>
      <c r="T48">
        <f t="shared" si="7"/>
        <v>22900</v>
      </c>
      <c r="V48">
        <f t="shared" si="19"/>
        <v>100</v>
      </c>
      <c r="W48">
        <f t="shared" si="20"/>
        <v>414282000</v>
      </c>
      <c r="X48">
        <f t="shared" si="8"/>
        <v>885780</v>
      </c>
      <c r="Y48">
        <f t="shared" si="9"/>
        <v>88578000</v>
      </c>
      <c r="Z48" s="50"/>
      <c r="AB48">
        <f t="shared" si="21"/>
        <v>502800</v>
      </c>
      <c r="AC48">
        <f t="shared" si="10"/>
        <v>1060</v>
      </c>
      <c r="AD48">
        <f t="shared" si="11"/>
        <v>0</v>
      </c>
      <c r="AE48">
        <f t="shared" si="12"/>
        <v>5194</v>
      </c>
      <c r="AI48">
        <f t="shared" si="13"/>
        <v>1060</v>
      </c>
    </row>
    <row r="49" spans="1:35" x14ac:dyDescent="0.35">
      <c r="A49">
        <v>20</v>
      </c>
      <c r="B49">
        <f t="shared" si="14"/>
        <v>23801500</v>
      </c>
      <c r="C49">
        <f t="shared" si="0"/>
        <v>137250</v>
      </c>
      <c r="D49">
        <f t="shared" si="1"/>
        <v>2745000</v>
      </c>
      <c r="H49">
        <v>50</v>
      </c>
      <c r="I49">
        <f t="shared" si="16"/>
        <v>23407500</v>
      </c>
      <c r="J49">
        <f t="shared" si="2"/>
        <v>24630</v>
      </c>
      <c r="K49">
        <f t="shared" si="3"/>
        <v>1231500</v>
      </c>
      <c r="L49">
        <f t="shared" si="17"/>
        <v>100</v>
      </c>
      <c r="M49">
        <f t="shared" si="18"/>
        <v>11856000</v>
      </c>
      <c r="N49">
        <f t="shared" si="4"/>
        <v>12660</v>
      </c>
      <c r="O49">
        <f t="shared" si="5"/>
        <v>1266000</v>
      </c>
      <c r="P49">
        <f t="shared" si="6"/>
        <v>62034.000000000007</v>
      </c>
      <c r="T49">
        <f t="shared" si="7"/>
        <v>25340</v>
      </c>
      <c r="V49">
        <f t="shared" si="19"/>
        <v>100</v>
      </c>
      <c r="W49">
        <f t="shared" si="20"/>
        <v>502860000</v>
      </c>
      <c r="X49">
        <f t="shared" si="8"/>
        <v>1075160</v>
      </c>
      <c r="Y49">
        <f t="shared" si="9"/>
        <v>107516000</v>
      </c>
      <c r="AA49">
        <v>40</v>
      </c>
      <c r="AB49">
        <f t="shared" si="21"/>
        <v>502800</v>
      </c>
      <c r="AC49">
        <f t="shared" si="10"/>
        <v>1060</v>
      </c>
      <c r="AD49">
        <f t="shared" si="11"/>
        <v>42400</v>
      </c>
      <c r="AE49">
        <f t="shared" si="12"/>
        <v>5194</v>
      </c>
      <c r="AI49">
        <f t="shared" si="13"/>
        <v>1060</v>
      </c>
    </row>
    <row r="50" spans="1:35" x14ac:dyDescent="0.35">
      <c r="A50">
        <v>20</v>
      </c>
      <c r="B50">
        <f t="shared" si="14"/>
        <v>26546500</v>
      </c>
      <c r="C50">
        <f t="shared" si="0"/>
        <v>153150</v>
      </c>
      <c r="D50">
        <f t="shared" si="1"/>
        <v>3063000</v>
      </c>
      <c r="H50">
        <v>50</v>
      </c>
      <c r="I50">
        <f t="shared" si="16"/>
        <v>24639000</v>
      </c>
      <c r="J50">
        <f t="shared" si="2"/>
        <v>25930</v>
      </c>
      <c r="K50">
        <f t="shared" si="3"/>
        <v>1296500</v>
      </c>
      <c r="L50">
        <f t="shared" si="17"/>
        <v>100</v>
      </c>
      <c r="M50">
        <f t="shared" si="18"/>
        <v>13122000</v>
      </c>
      <c r="N50">
        <f t="shared" si="4"/>
        <v>14020</v>
      </c>
      <c r="O50">
        <f t="shared" si="5"/>
        <v>1402000</v>
      </c>
      <c r="P50">
        <f t="shared" si="6"/>
        <v>68698</v>
      </c>
      <c r="T50">
        <f t="shared" si="7"/>
        <v>28040</v>
      </c>
      <c r="V50">
        <f t="shared" si="19"/>
        <v>100</v>
      </c>
      <c r="W50">
        <f t="shared" si="20"/>
        <v>610376000</v>
      </c>
      <c r="X50">
        <f t="shared" si="8"/>
        <v>1305040</v>
      </c>
      <c r="Y50">
        <f t="shared" si="9"/>
        <v>130504000</v>
      </c>
      <c r="Z50" s="50"/>
      <c r="AA50">
        <v>40</v>
      </c>
      <c r="AB50">
        <f t="shared" si="21"/>
        <v>545200</v>
      </c>
      <c r="AC50">
        <f t="shared" si="10"/>
        <v>1160</v>
      </c>
      <c r="AD50">
        <f t="shared" si="11"/>
        <v>46400</v>
      </c>
      <c r="AE50">
        <f t="shared" si="12"/>
        <v>5684</v>
      </c>
      <c r="AI50">
        <f t="shared" si="13"/>
        <v>1160</v>
      </c>
    </row>
    <row r="51" spans="1:35" x14ac:dyDescent="0.35">
      <c r="A51">
        <v>20</v>
      </c>
      <c r="B51">
        <f t="shared" si="14"/>
        <v>29609500</v>
      </c>
      <c r="C51">
        <f t="shared" si="0"/>
        <v>170775</v>
      </c>
      <c r="D51">
        <f t="shared" si="1"/>
        <v>3415500</v>
      </c>
      <c r="H51">
        <v>50</v>
      </c>
      <c r="I51">
        <f t="shared" si="16"/>
        <v>25935500</v>
      </c>
      <c r="J51">
        <f t="shared" si="2"/>
        <v>27300</v>
      </c>
      <c r="K51">
        <f t="shared" si="3"/>
        <v>1365000</v>
      </c>
      <c r="L51">
        <f t="shared" si="17"/>
        <v>100</v>
      </c>
      <c r="M51">
        <f t="shared" si="18"/>
        <v>14524000</v>
      </c>
      <c r="N51">
        <f t="shared" si="4"/>
        <v>15520</v>
      </c>
      <c r="O51">
        <f t="shared" si="5"/>
        <v>1552000</v>
      </c>
      <c r="P51">
        <f t="shared" si="6"/>
        <v>76048</v>
      </c>
      <c r="T51">
        <f t="shared" si="7"/>
        <v>31040</v>
      </c>
      <c r="V51">
        <f t="shared" si="19"/>
        <v>100</v>
      </c>
      <c r="W51">
        <f t="shared" si="20"/>
        <v>740880000</v>
      </c>
      <c r="X51">
        <f t="shared" si="8"/>
        <v>1584080</v>
      </c>
      <c r="Y51">
        <f t="shared" si="9"/>
        <v>158408000</v>
      </c>
      <c r="AB51">
        <f t="shared" si="21"/>
        <v>591600</v>
      </c>
      <c r="AC51">
        <f t="shared" si="10"/>
        <v>1260</v>
      </c>
      <c r="AD51">
        <f t="shared" si="11"/>
        <v>0</v>
      </c>
      <c r="AE51">
        <f t="shared" si="12"/>
        <v>6174</v>
      </c>
      <c r="AI51">
        <f t="shared" si="13"/>
        <v>1260</v>
      </c>
    </row>
    <row r="52" spans="1:35" x14ac:dyDescent="0.35">
      <c r="A52">
        <v>20</v>
      </c>
      <c r="B52">
        <f t="shared" si="14"/>
        <v>33025000</v>
      </c>
      <c r="C52">
        <f t="shared" si="0"/>
        <v>190500</v>
      </c>
      <c r="D52">
        <f t="shared" si="1"/>
        <v>3810000</v>
      </c>
      <c r="H52">
        <v>50</v>
      </c>
      <c r="I52">
        <f t="shared" si="16"/>
        <v>27300500</v>
      </c>
      <c r="J52">
        <f t="shared" si="2"/>
        <v>28730</v>
      </c>
      <c r="K52">
        <f t="shared" si="3"/>
        <v>1436500</v>
      </c>
      <c r="L52">
        <f t="shared" si="17"/>
        <v>100</v>
      </c>
      <c r="M52">
        <f t="shared" si="18"/>
        <v>16076000</v>
      </c>
      <c r="N52">
        <f t="shared" si="4"/>
        <v>17180</v>
      </c>
      <c r="O52">
        <f t="shared" si="5"/>
        <v>1718000</v>
      </c>
      <c r="P52">
        <f t="shared" si="6"/>
        <v>84182</v>
      </c>
      <c r="T52">
        <f t="shared" si="7"/>
        <v>34360</v>
      </c>
      <c r="V52">
        <f t="shared" si="19"/>
        <v>100</v>
      </c>
      <c r="W52">
        <f t="shared" si="20"/>
        <v>899288000</v>
      </c>
      <c r="X52">
        <f t="shared" si="8"/>
        <v>1922780</v>
      </c>
      <c r="Y52">
        <f t="shared" si="9"/>
        <v>192278000</v>
      </c>
      <c r="AA52">
        <v>40</v>
      </c>
      <c r="AB52">
        <f t="shared" si="21"/>
        <v>591600</v>
      </c>
      <c r="AC52">
        <f t="shared" si="10"/>
        <v>1260</v>
      </c>
      <c r="AD52">
        <f t="shared" si="11"/>
        <v>50400</v>
      </c>
      <c r="AE52">
        <f t="shared" si="12"/>
        <v>6174</v>
      </c>
      <c r="AI52">
        <f t="shared" si="13"/>
        <v>1260</v>
      </c>
    </row>
    <row r="53" spans="1:35" x14ac:dyDescent="0.35">
      <c r="A53">
        <v>20</v>
      </c>
      <c r="B53">
        <f t="shared" si="14"/>
        <v>36835000</v>
      </c>
      <c r="C53">
        <f t="shared" si="0"/>
        <v>212475</v>
      </c>
      <c r="D53">
        <f t="shared" si="1"/>
        <v>4249500</v>
      </c>
      <c r="H53">
        <v>50</v>
      </c>
      <c r="I53">
        <f t="shared" si="16"/>
        <v>28737000</v>
      </c>
      <c r="J53">
        <f t="shared" si="2"/>
        <v>30240</v>
      </c>
      <c r="K53">
        <f t="shared" si="3"/>
        <v>1512000</v>
      </c>
      <c r="L53">
        <f t="shared" si="17"/>
        <v>100</v>
      </c>
      <c r="M53">
        <f t="shared" si="18"/>
        <v>17794000</v>
      </c>
      <c r="N53">
        <f t="shared" si="4"/>
        <v>19020</v>
      </c>
      <c r="O53">
        <f t="shared" si="5"/>
        <v>1902000</v>
      </c>
      <c r="P53">
        <f t="shared" si="6"/>
        <v>93198</v>
      </c>
      <c r="T53">
        <f t="shared" si="7"/>
        <v>38040</v>
      </c>
      <c r="V53">
        <f t="shared" si="19"/>
        <v>100</v>
      </c>
      <c r="W53">
        <f t="shared" si="20"/>
        <v>1091566000</v>
      </c>
      <c r="X53">
        <f t="shared" si="8"/>
        <v>2333900</v>
      </c>
      <c r="Y53">
        <f t="shared" si="9"/>
        <v>233390000</v>
      </c>
      <c r="AA53">
        <v>40</v>
      </c>
      <c r="AB53">
        <f t="shared" si="21"/>
        <v>642000</v>
      </c>
      <c r="AC53">
        <f t="shared" si="10"/>
        <v>1360</v>
      </c>
      <c r="AD53">
        <f t="shared" si="11"/>
        <v>54400</v>
      </c>
      <c r="AE53">
        <f t="shared" si="12"/>
        <v>6664.0000000000009</v>
      </c>
      <c r="AI53">
        <f t="shared" si="13"/>
        <v>1360</v>
      </c>
    </row>
    <row r="54" spans="1:35" x14ac:dyDescent="0.35">
      <c r="A54">
        <v>20</v>
      </c>
      <c r="B54">
        <f t="shared" si="14"/>
        <v>41084500</v>
      </c>
      <c r="C54">
        <f t="shared" si="0"/>
        <v>237000</v>
      </c>
      <c r="D54">
        <f t="shared" si="1"/>
        <v>4740000</v>
      </c>
      <c r="H54">
        <v>50</v>
      </c>
      <c r="I54">
        <f t="shared" si="16"/>
        <v>30249000</v>
      </c>
      <c r="J54">
        <f t="shared" si="2"/>
        <v>31840</v>
      </c>
      <c r="K54">
        <f t="shared" si="3"/>
        <v>1592000</v>
      </c>
      <c r="L54">
        <f t="shared" si="17"/>
        <v>100</v>
      </c>
      <c r="M54">
        <f t="shared" si="18"/>
        <v>19696000</v>
      </c>
      <c r="N54">
        <f t="shared" si="4"/>
        <v>21040</v>
      </c>
      <c r="O54">
        <f t="shared" si="5"/>
        <v>2104000</v>
      </c>
      <c r="P54">
        <f t="shared" si="6"/>
        <v>103096.00000000001</v>
      </c>
      <c r="T54">
        <f t="shared" si="7"/>
        <v>42100</v>
      </c>
      <c r="V54">
        <f t="shared" si="19"/>
        <v>100</v>
      </c>
      <c r="W54">
        <f t="shared" si="20"/>
        <v>1324956000</v>
      </c>
      <c r="X54">
        <f t="shared" si="8"/>
        <v>2832900</v>
      </c>
      <c r="Y54">
        <f t="shared" si="9"/>
        <v>283290000</v>
      </c>
      <c r="AB54">
        <f t="shared" si="21"/>
        <v>696400</v>
      </c>
      <c r="AC54">
        <f t="shared" si="10"/>
        <v>1480</v>
      </c>
      <c r="AD54">
        <f t="shared" si="11"/>
        <v>0</v>
      </c>
      <c r="AE54">
        <f t="shared" si="12"/>
        <v>7252.0000000000009</v>
      </c>
      <c r="AI54">
        <f t="shared" si="13"/>
        <v>1480</v>
      </c>
    </row>
    <row r="55" spans="1:35" x14ac:dyDescent="0.35">
      <c r="A55">
        <v>20</v>
      </c>
      <c r="B55">
        <f t="shared" si="14"/>
        <v>45824500</v>
      </c>
      <c r="C55">
        <f t="shared" si="0"/>
        <v>264300</v>
      </c>
      <c r="D55">
        <f t="shared" si="1"/>
        <v>5286000</v>
      </c>
      <c r="H55">
        <v>50</v>
      </c>
      <c r="I55">
        <f t="shared" si="16"/>
        <v>31841000</v>
      </c>
      <c r="J55">
        <f t="shared" si="2"/>
        <v>33510</v>
      </c>
      <c r="K55">
        <f t="shared" si="3"/>
        <v>1675500</v>
      </c>
      <c r="L55">
        <f t="shared" si="17"/>
        <v>100</v>
      </c>
      <c r="M55">
        <f t="shared" si="18"/>
        <v>21800000</v>
      </c>
      <c r="N55">
        <f t="shared" si="4"/>
        <v>23300</v>
      </c>
      <c r="O55">
        <f t="shared" si="5"/>
        <v>2330000</v>
      </c>
      <c r="P55">
        <f t="shared" si="6"/>
        <v>114170.00000000001</v>
      </c>
      <c r="T55">
        <f t="shared" si="7"/>
        <v>46600</v>
      </c>
      <c r="V55">
        <f t="shared" si="19"/>
        <v>100</v>
      </c>
      <c r="W55">
        <f t="shared" si="20"/>
        <v>1608246000</v>
      </c>
      <c r="X55">
        <f t="shared" si="8"/>
        <v>3438620</v>
      </c>
      <c r="Y55">
        <f t="shared" si="9"/>
        <v>343862000</v>
      </c>
      <c r="AB55">
        <f t="shared" si="21"/>
        <v>696400</v>
      </c>
      <c r="AC55">
        <f t="shared" si="10"/>
        <v>1480</v>
      </c>
      <c r="AD55">
        <f t="shared" si="11"/>
        <v>0</v>
      </c>
      <c r="AE55">
        <f t="shared" si="12"/>
        <v>7252.0000000000009</v>
      </c>
      <c r="AI55">
        <f t="shared" si="13"/>
        <v>1480</v>
      </c>
    </row>
    <row r="56" spans="1:35" x14ac:dyDescent="0.35">
      <c r="A56">
        <v>20</v>
      </c>
      <c r="B56">
        <f t="shared" si="14"/>
        <v>51110500</v>
      </c>
      <c r="C56">
        <f t="shared" si="0"/>
        <v>294825</v>
      </c>
      <c r="D56">
        <f t="shared" si="1"/>
        <v>5896500</v>
      </c>
      <c r="H56">
        <v>50</v>
      </c>
      <c r="I56">
        <f t="shared" si="16"/>
        <v>33516500</v>
      </c>
      <c r="J56">
        <f t="shared" si="2"/>
        <v>35280</v>
      </c>
      <c r="K56">
        <f t="shared" si="3"/>
        <v>1764000</v>
      </c>
      <c r="L56">
        <f t="shared" si="17"/>
        <v>100</v>
      </c>
      <c r="M56">
        <f t="shared" si="18"/>
        <v>24130000</v>
      </c>
      <c r="N56">
        <f t="shared" si="4"/>
        <v>25780</v>
      </c>
      <c r="O56">
        <f t="shared" si="5"/>
        <v>2578000</v>
      </c>
      <c r="P56">
        <f t="shared" si="6"/>
        <v>126322.00000000001</v>
      </c>
      <c r="T56">
        <f t="shared" si="7"/>
        <v>51580</v>
      </c>
      <c r="V56">
        <f t="shared" si="19"/>
        <v>100</v>
      </c>
      <c r="W56">
        <f t="shared" si="20"/>
        <v>1952108000</v>
      </c>
      <c r="X56">
        <f t="shared" si="8"/>
        <v>4173840</v>
      </c>
      <c r="Y56">
        <f t="shared" si="9"/>
        <v>417384000</v>
      </c>
      <c r="AA56">
        <v>40</v>
      </c>
      <c r="AB56">
        <f t="shared" si="21"/>
        <v>696400</v>
      </c>
      <c r="AC56">
        <f t="shared" si="10"/>
        <v>1480</v>
      </c>
      <c r="AD56">
        <f t="shared" si="11"/>
        <v>59200</v>
      </c>
      <c r="AE56">
        <f t="shared" si="12"/>
        <v>7252.0000000000009</v>
      </c>
      <c r="AI56">
        <f t="shared" si="13"/>
        <v>1480</v>
      </c>
    </row>
    <row r="57" spans="1:35" x14ac:dyDescent="0.35">
      <c r="A57">
        <v>20</v>
      </c>
      <c r="B57">
        <f t="shared" si="14"/>
        <v>57007000</v>
      </c>
      <c r="C57">
        <f t="shared" si="0"/>
        <v>328875</v>
      </c>
      <c r="D57">
        <f t="shared" si="1"/>
        <v>6577500</v>
      </c>
      <c r="H57">
        <v>50</v>
      </c>
      <c r="I57">
        <f t="shared" si="16"/>
        <v>35280500</v>
      </c>
      <c r="J57">
        <f t="shared" si="2"/>
        <v>37130</v>
      </c>
      <c r="K57">
        <f t="shared" si="3"/>
        <v>1856500</v>
      </c>
      <c r="L57">
        <f t="shared" si="17"/>
        <v>100</v>
      </c>
      <c r="M57">
        <f t="shared" si="18"/>
        <v>26708000</v>
      </c>
      <c r="N57">
        <f t="shared" si="4"/>
        <v>28540</v>
      </c>
      <c r="O57">
        <f t="shared" si="5"/>
        <v>2854000</v>
      </c>
      <c r="P57">
        <f t="shared" si="6"/>
        <v>139846</v>
      </c>
      <c r="T57">
        <f t="shared" si="7"/>
        <v>57100</v>
      </c>
      <c r="V57">
        <f t="shared" si="19"/>
        <v>100</v>
      </c>
      <c r="W57">
        <f t="shared" si="20"/>
        <v>2369492000</v>
      </c>
      <c r="X57">
        <f t="shared" si="8"/>
        <v>5066260</v>
      </c>
      <c r="Y57">
        <f t="shared" si="9"/>
        <v>506626000</v>
      </c>
      <c r="AA57">
        <v>-100</v>
      </c>
      <c r="AB57">
        <f t="shared" si="21"/>
        <v>755600</v>
      </c>
      <c r="AC57">
        <f t="shared" si="10"/>
        <v>1600</v>
      </c>
      <c r="AD57">
        <f t="shared" si="11"/>
        <v>-160000</v>
      </c>
      <c r="AE57">
        <f t="shared" si="12"/>
        <v>7840.0000000000009</v>
      </c>
      <c r="AI57">
        <f t="shared" si="13"/>
        <v>1600</v>
      </c>
    </row>
    <row r="58" spans="1:35" x14ac:dyDescent="0.35">
      <c r="A58">
        <v>20</v>
      </c>
      <c r="B58">
        <f t="shared" si="14"/>
        <v>63584500</v>
      </c>
      <c r="C58">
        <f t="shared" si="0"/>
        <v>366825</v>
      </c>
      <c r="D58">
        <f t="shared" si="1"/>
        <v>7336500</v>
      </c>
      <c r="H58">
        <v>50</v>
      </c>
      <c r="I58">
        <f t="shared" si="16"/>
        <v>37137000</v>
      </c>
      <c r="J58">
        <f t="shared" si="2"/>
        <v>39090</v>
      </c>
      <c r="K58">
        <f t="shared" si="3"/>
        <v>1954500</v>
      </c>
      <c r="L58">
        <f t="shared" si="17"/>
        <v>100</v>
      </c>
      <c r="M58">
        <f t="shared" si="18"/>
        <v>29562000</v>
      </c>
      <c r="N58">
        <f t="shared" si="4"/>
        <v>31600</v>
      </c>
      <c r="O58">
        <f t="shared" si="5"/>
        <v>3160000</v>
      </c>
      <c r="P58">
        <f t="shared" si="6"/>
        <v>154840</v>
      </c>
      <c r="T58">
        <f t="shared" si="7"/>
        <v>63200</v>
      </c>
      <c r="V58">
        <f t="shared" si="19"/>
        <v>100</v>
      </c>
      <c r="W58">
        <f t="shared" si="20"/>
        <v>2876118000</v>
      </c>
      <c r="X58">
        <f t="shared" si="8"/>
        <v>6149480</v>
      </c>
      <c r="Y58">
        <f t="shared" si="9"/>
        <v>614948000</v>
      </c>
      <c r="AA58">
        <v>40</v>
      </c>
      <c r="AB58">
        <f t="shared" si="21"/>
        <v>595600</v>
      </c>
      <c r="AC58">
        <f t="shared" si="10"/>
        <v>1260</v>
      </c>
      <c r="AD58">
        <f t="shared" si="11"/>
        <v>50400</v>
      </c>
      <c r="AE58">
        <f t="shared" si="12"/>
        <v>6174</v>
      </c>
      <c r="AI58">
        <f t="shared" si="13"/>
        <v>1260</v>
      </c>
    </row>
    <row r="59" spans="1:35" x14ac:dyDescent="0.35">
      <c r="A59">
        <v>20</v>
      </c>
      <c r="B59">
        <f t="shared" si="14"/>
        <v>70921000</v>
      </c>
      <c r="C59">
        <f t="shared" si="0"/>
        <v>409125</v>
      </c>
      <c r="D59">
        <f t="shared" si="1"/>
        <v>8182500</v>
      </c>
      <c r="H59">
        <v>50</v>
      </c>
      <c r="I59">
        <f t="shared" si="16"/>
        <v>39091500</v>
      </c>
      <c r="J59">
        <f t="shared" si="2"/>
        <v>41140</v>
      </c>
      <c r="K59">
        <f t="shared" si="3"/>
        <v>2057000</v>
      </c>
      <c r="L59">
        <f t="shared" si="17"/>
        <v>100</v>
      </c>
      <c r="M59">
        <f t="shared" si="18"/>
        <v>32722000</v>
      </c>
      <c r="N59">
        <f t="shared" si="4"/>
        <v>34980</v>
      </c>
      <c r="O59">
        <f t="shared" si="5"/>
        <v>3498000</v>
      </c>
      <c r="P59">
        <f t="shared" si="6"/>
        <v>171402</v>
      </c>
      <c r="T59">
        <f t="shared" si="7"/>
        <v>69960</v>
      </c>
      <c r="V59">
        <f t="shared" si="19"/>
        <v>100</v>
      </c>
      <c r="W59">
        <f t="shared" si="20"/>
        <v>3491066000</v>
      </c>
      <c r="X59">
        <f t="shared" si="8"/>
        <v>7464320</v>
      </c>
      <c r="Y59">
        <f t="shared" si="9"/>
        <v>746432000</v>
      </c>
      <c r="AA59">
        <v>40</v>
      </c>
      <c r="AB59">
        <f t="shared" si="21"/>
        <v>646000</v>
      </c>
      <c r="AC59">
        <f t="shared" si="10"/>
        <v>1380</v>
      </c>
      <c r="AD59">
        <f t="shared" si="11"/>
        <v>55200</v>
      </c>
      <c r="AE59">
        <f t="shared" si="12"/>
        <v>6762.0000000000009</v>
      </c>
      <c r="AI59">
        <f t="shared" si="13"/>
        <v>1380</v>
      </c>
    </row>
    <row r="60" spans="1:35" x14ac:dyDescent="0.35">
      <c r="A60">
        <v>20</v>
      </c>
      <c r="B60">
        <f t="shared" si="14"/>
        <v>79103500</v>
      </c>
      <c r="C60">
        <f t="shared" si="0"/>
        <v>456300</v>
      </c>
      <c r="D60">
        <f t="shared" si="1"/>
        <v>9126000</v>
      </c>
      <c r="H60">
        <v>50</v>
      </c>
      <c r="I60">
        <f t="shared" si="16"/>
        <v>41148500</v>
      </c>
      <c r="J60">
        <f t="shared" si="2"/>
        <v>43310</v>
      </c>
      <c r="K60">
        <f t="shared" si="3"/>
        <v>2165500</v>
      </c>
      <c r="L60">
        <f t="shared" si="17"/>
        <v>100</v>
      </c>
      <c r="M60">
        <f t="shared" si="18"/>
        <v>36220000</v>
      </c>
      <c r="N60">
        <f t="shared" si="4"/>
        <v>38720</v>
      </c>
      <c r="O60">
        <f t="shared" si="5"/>
        <v>3872000</v>
      </c>
      <c r="P60">
        <f t="shared" si="6"/>
        <v>189728</v>
      </c>
      <c r="T60">
        <f t="shared" si="7"/>
        <v>77440</v>
      </c>
      <c r="V60">
        <f t="shared" si="19"/>
        <v>100</v>
      </c>
      <c r="W60">
        <f t="shared" si="20"/>
        <v>4237498000</v>
      </c>
      <c r="X60">
        <f t="shared" si="8"/>
        <v>9060280</v>
      </c>
      <c r="Y60">
        <f t="shared" si="9"/>
        <v>906028000</v>
      </c>
      <c r="AA60">
        <v>40</v>
      </c>
      <c r="AB60">
        <f t="shared" si="21"/>
        <v>701200</v>
      </c>
      <c r="AC60">
        <f t="shared" si="10"/>
        <v>1480</v>
      </c>
      <c r="AD60">
        <f t="shared" si="11"/>
        <v>59200</v>
      </c>
      <c r="AE60">
        <f t="shared" si="12"/>
        <v>7252.0000000000009</v>
      </c>
      <c r="AI60">
        <f t="shared" si="13"/>
        <v>1480</v>
      </c>
    </row>
    <row r="61" spans="1:35" x14ac:dyDescent="0.35">
      <c r="A61">
        <v>20</v>
      </c>
      <c r="B61">
        <f t="shared" si="14"/>
        <v>88229500</v>
      </c>
      <c r="C61">
        <f t="shared" si="0"/>
        <v>508950</v>
      </c>
      <c r="D61">
        <f t="shared" si="1"/>
        <v>10179000</v>
      </c>
      <c r="H61">
        <v>50</v>
      </c>
      <c r="I61">
        <f t="shared" si="16"/>
        <v>43314000</v>
      </c>
      <c r="J61">
        <f t="shared" si="2"/>
        <v>45590</v>
      </c>
      <c r="K61">
        <f t="shared" si="3"/>
        <v>2279500</v>
      </c>
      <c r="L61">
        <f t="shared" si="17"/>
        <v>100</v>
      </c>
      <c r="M61">
        <f t="shared" si="18"/>
        <v>40092000</v>
      </c>
      <c r="N61">
        <f t="shared" si="4"/>
        <v>42860</v>
      </c>
      <c r="O61">
        <f t="shared" si="5"/>
        <v>4286000</v>
      </c>
      <c r="P61">
        <f t="shared" si="6"/>
        <v>210014.00000000003</v>
      </c>
      <c r="T61">
        <f t="shared" si="7"/>
        <v>85720</v>
      </c>
      <c r="V61">
        <f t="shared" si="19"/>
        <v>100</v>
      </c>
      <c r="W61">
        <f t="shared" si="20"/>
        <v>5143526000</v>
      </c>
      <c r="X61">
        <f t="shared" si="8"/>
        <v>10997480</v>
      </c>
      <c r="Y61">
        <f t="shared" si="9"/>
        <v>1099748000</v>
      </c>
      <c r="AB61">
        <f t="shared" si="21"/>
        <v>760400</v>
      </c>
      <c r="AC61">
        <f t="shared" si="10"/>
        <v>1620</v>
      </c>
      <c r="AD61">
        <f t="shared" si="11"/>
        <v>0</v>
      </c>
      <c r="AE61">
        <f t="shared" si="12"/>
        <v>7938.0000000000009</v>
      </c>
      <c r="AI61">
        <f t="shared" si="13"/>
        <v>1620</v>
      </c>
    </row>
    <row r="62" spans="1:35" x14ac:dyDescent="0.35">
      <c r="A62">
        <v>20</v>
      </c>
      <c r="B62">
        <f t="shared" si="14"/>
        <v>98408500</v>
      </c>
      <c r="C62">
        <f t="shared" si="0"/>
        <v>567675</v>
      </c>
      <c r="D62">
        <f t="shared" si="1"/>
        <v>11353500</v>
      </c>
      <c r="H62">
        <v>50</v>
      </c>
      <c r="I62">
        <f t="shared" si="16"/>
        <v>45593500</v>
      </c>
      <c r="J62">
        <f t="shared" si="2"/>
        <v>47990</v>
      </c>
      <c r="K62">
        <f t="shared" si="3"/>
        <v>2399500</v>
      </c>
      <c r="L62">
        <f t="shared" si="17"/>
        <v>100</v>
      </c>
      <c r="M62">
        <f t="shared" si="18"/>
        <v>44378000</v>
      </c>
      <c r="N62">
        <f t="shared" si="4"/>
        <v>47440</v>
      </c>
      <c r="O62">
        <f t="shared" si="5"/>
        <v>4744000</v>
      </c>
      <c r="P62">
        <f t="shared" si="6"/>
        <v>232456.00000000003</v>
      </c>
      <c r="T62">
        <f t="shared" si="7"/>
        <v>94880</v>
      </c>
      <c r="V62">
        <f t="shared" si="19"/>
        <v>100</v>
      </c>
      <c r="W62">
        <f t="shared" si="20"/>
        <v>6243274000</v>
      </c>
      <c r="X62">
        <f t="shared" si="8"/>
        <v>13348880</v>
      </c>
      <c r="Y62">
        <f t="shared" si="9"/>
        <v>1334888000</v>
      </c>
      <c r="AB62">
        <f t="shared" si="21"/>
        <v>760400</v>
      </c>
      <c r="AC62">
        <f t="shared" si="10"/>
        <v>1620</v>
      </c>
      <c r="AD62">
        <f t="shared" si="11"/>
        <v>0</v>
      </c>
      <c r="AE62">
        <f t="shared" si="12"/>
        <v>7938.0000000000009</v>
      </c>
      <c r="AI62">
        <f t="shared" si="13"/>
        <v>1620</v>
      </c>
    </row>
    <row r="63" spans="1:35" x14ac:dyDescent="0.35">
      <c r="A63">
        <v>20</v>
      </c>
      <c r="B63">
        <f t="shared" si="14"/>
        <v>109762000</v>
      </c>
      <c r="C63">
        <f t="shared" si="0"/>
        <v>633225</v>
      </c>
      <c r="D63">
        <f t="shared" si="1"/>
        <v>12664500</v>
      </c>
      <c r="H63">
        <v>50</v>
      </c>
      <c r="I63">
        <f t="shared" si="16"/>
        <v>47993000</v>
      </c>
      <c r="J63">
        <f t="shared" si="2"/>
        <v>50510</v>
      </c>
      <c r="K63">
        <f t="shared" si="3"/>
        <v>2525500</v>
      </c>
      <c r="L63">
        <f t="shared" si="17"/>
        <v>100</v>
      </c>
      <c r="M63">
        <f t="shared" si="18"/>
        <v>49122000</v>
      </c>
      <c r="N63">
        <f t="shared" si="4"/>
        <v>52500</v>
      </c>
      <c r="O63">
        <f t="shared" si="5"/>
        <v>5250000</v>
      </c>
      <c r="P63">
        <f t="shared" si="6"/>
        <v>257250.00000000003</v>
      </c>
      <c r="T63">
        <f t="shared" si="7"/>
        <v>105020</v>
      </c>
      <c r="V63">
        <f t="shared" si="19"/>
        <v>100</v>
      </c>
      <c r="W63">
        <f t="shared" si="20"/>
        <v>7578162000</v>
      </c>
      <c r="X63">
        <f t="shared" si="8"/>
        <v>16203040</v>
      </c>
      <c r="Y63">
        <f t="shared" si="9"/>
        <v>1620304000</v>
      </c>
      <c r="AA63">
        <v>40</v>
      </c>
      <c r="AB63">
        <f t="shared" si="21"/>
        <v>760400</v>
      </c>
      <c r="AC63">
        <f t="shared" si="10"/>
        <v>1620</v>
      </c>
      <c r="AD63">
        <f t="shared" si="11"/>
        <v>64800</v>
      </c>
      <c r="AE63">
        <f t="shared" si="12"/>
        <v>7938.0000000000009</v>
      </c>
      <c r="AI63">
        <f t="shared" si="13"/>
        <v>1620</v>
      </c>
    </row>
    <row r="64" spans="1:35" x14ac:dyDescent="0.35">
      <c r="A64">
        <v>20</v>
      </c>
      <c r="B64">
        <f t="shared" si="14"/>
        <v>122426500</v>
      </c>
      <c r="C64">
        <f t="shared" si="0"/>
        <v>706275</v>
      </c>
      <c r="D64">
        <f t="shared" si="1"/>
        <v>14125500</v>
      </c>
      <c r="H64">
        <v>50</v>
      </c>
      <c r="I64">
        <f t="shared" si="16"/>
        <v>50518500</v>
      </c>
      <c r="J64">
        <f t="shared" si="2"/>
        <v>53170</v>
      </c>
      <c r="K64">
        <f t="shared" si="3"/>
        <v>2658500</v>
      </c>
      <c r="L64">
        <f t="shared" si="17"/>
        <v>100</v>
      </c>
      <c r="M64">
        <f t="shared" si="18"/>
        <v>54372000</v>
      </c>
      <c r="N64">
        <f t="shared" si="4"/>
        <v>58120</v>
      </c>
      <c r="O64">
        <f t="shared" si="5"/>
        <v>5812000</v>
      </c>
      <c r="P64">
        <f t="shared" si="6"/>
        <v>284788</v>
      </c>
      <c r="T64">
        <f t="shared" si="7"/>
        <v>116240</v>
      </c>
      <c r="V64">
        <f t="shared" si="19"/>
        <v>100</v>
      </c>
      <c r="W64">
        <f t="shared" si="20"/>
        <v>9198466000</v>
      </c>
      <c r="X64">
        <f t="shared" si="8"/>
        <v>19667440</v>
      </c>
      <c r="Y64">
        <f t="shared" si="9"/>
        <v>1966744000</v>
      </c>
      <c r="AA64">
        <v>40</v>
      </c>
      <c r="AB64">
        <f t="shared" si="21"/>
        <v>825200</v>
      </c>
      <c r="AC64">
        <f t="shared" si="10"/>
        <v>1760</v>
      </c>
      <c r="AD64">
        <f t="shared" si="11"/>
        <v>70400</v>
      </c>
      <c r="AE64">
        <f t="shared" si="12"/>
        <v>8624</v>
      </c>
      <c r="AI64">
        <f t="shared" si="13"/>
        <v>1760</v>
      </c>
    </row>
    <row r="65" spans="1:35" x14ac:dyDescent="0.35">
      <c r="A65">
        <v>20</v>
      </c>
      <c r="B65">
        <f t="shared" si="14"/>
        <v>136552000</v>
      </c>
      <c r="C65">
        <f t="shared" si="0"/>
        <v>787800</v>
      </c>
      <c r="D65">
        <f t="shared" si="1"/>
        <v>15756000</v>
      </c>
      <c r="H65">
        <v>50</v>
      </c>
      <c r="I65">
        <f t="shared" si="16"/>
        <v>53177000</v>
      </c>
      <c r="J65">
        <f t="shared" si="2"/>
        <v>55970</v>
      </c>
      <c r="K65">
        <f t="shared" si="3"/>
        <v>2798500</v>
      </c>
      <c r="L65">
        <f t="shared" si="17"/>
        <v>100</v>
      </c>
      <c r="M65">
        <f t="shared" si="18"/>
        <v>60184000</v>
      </c>
      <c r="N65">
        <f t="shared" si="4"/>
        <v>64340</v>
      </c>
      <c r="O65">
        <f t="shared" si="5"/>
        <v>6434000</v>
      </c>
      <c r="P65">
        <f t="shared" si="6"/>
        <v>315266</v>
      </c>
      <c r="T65">
        <f t="shared" si="7"/>
        <v>128680</v>
      </c>
      <c r="V65">
        <f t="shared" si="19"/>
        <v>100</v>
      </c>
      <c r="W65">
        <f t="shared" si="20"/>
        <v>11165210000</v>
      </c>
      <c r="X65">
        <f t="shared" si="8"/>
        <v>23872580</v>
      </c>
      <c r="Y65">
        <f t="shared" si="9"/>
        <v>2387258000</v>
      </c>
      <c r="AA65">
        <v>-100</v>
      </c>
      <c r="AB65">
        <f t="shared" si="21"/>
        <v>895600</v>
      </c>
      <c r="AC65">
        <f t="shared" si="10"/>
        <v>1900</v>
      </c>
      <c r="AD65">
        <f t="shared" si="11"/>
        <v>-190000</v>
      </c>
      <c r="AE65">
        <f t="shared" si="12"/>
        <v>9310</v>
      </c>
      <c r="AI65">
        <f t="shared" si="13"/>
        <v>1900</v>
      </c>
    </row>
    <row r="66" spans="1:35" x14ac:dyDescent="0.35">
      <c r="A66">
        <v>20</v>
      </c>
      <c r="B66">
        <f t="shared" si="14"/>
        <v>152308000</v>
      </c>
      <c r="C66">
        <f t="shared" ref="C66:C100" si="22" xml:space="preserve"> QUOTIENT(B66,13000)*75</f>
        <v>878700</v>
      </c>
      <c r="D66">
        <f t="shared" ref="D66:D100" si="23">C66*A66</f>
        <v>17574000</v>
      </c>
      <c r="H66">
        <v>50</v>
      </c>
      <c r="I66">
        <f t="shared" si="16"/>
        <v>55975500</v>
      </c>
      <c r="J66">
        <f t="shared" ref="J66:J129" si="24">QUOTIENT(I66,9500)*20/2</f>
        <v>58920</v>
      </c>
      <c r="K66">
        <f t="shared" ref="K66:K129" si="25">J66*H66</f>
        <v>2946000</v>
      </c>
      <c r="L66">
        <f t="shared" si="17"/>
        <v>100</v>
      </c>
      <c r="M66">
        <f t="shared" si="18"/>
        <v>66618000</v>
      </c>
      <c r="N66">
        <f t="shared" ref="N66:N129" si="26">(QUOTIENT(QUOTIENT(M66,9354),2)*20)</f>
        <v>71200</v>
      </c>
      <c r="O66">
        <f t="shared" ref="O66:O129" si="27">N66*L66</f>
        <v>7120000</v>
      </c>
      <c r="P66">
        <f t="shared" ref="P66:P79" si="28">N66*4.9</f>
        <v>348880</v>
      </c>
      <c r="T66">
        <f t="shared" ref="T66:T129" si="29">(QUOTIENT(M66,9354)*20)</f>
        <v>142420</v>
      </c>
      <c r="V66">
        <f t="shared" si="19"/>
        <v>100</v>
      </c>
      <c r="W66">
        <f t="shared" si="20"/>
        <v>13552468000</v>
      </c>
      <c r="X66">
        <f t="shared" ref="X66:X129" si="30">(QUOTIENT(W66,9354)*20)</f>
        <v>28976820</v>
      </c>
      <c r="Y66">
        <f t="shared" ref="Y66:Y129" si="31">X66*V66</f>
        <v>2897682000</v>
      </c>
      <c r="AA66">
        <v>40</v>
      </c>
      <c r="AB66">
        <f t="shared" si="21"/>
        <v>705600</v>
      </c>
      <c r="AC66">
        <f t="shared" ref="AC66:AC129" si="32">(QUOTIENT(AB66,9354)*20)</f>
        <v>1500</v>
      </c>
      <c r="AD66">
        <f t="shared" ref="AD66:AD129" si="33">AC66*AA66</f>
        <v>60000</v>
      </c>
      <c r="AE66">
        <f t="shared" ref="AE66:AE79" si="34">AC66*4.9</f>
        <v>7350.0000000000009</v>
      </c>
      <c r="AI66">
        <f t="shared" ref="AI66:AI129" si="35">(QUOTIENT(AB66,9354)*20)</f>
        <v>1500</v>
      </c>
    </row>
    <row r="67" spans="1:35" x14ac:dyDescent="0.35">
      <c r="A67">
        <v>20</v>
      </c>
      <c r="B67">
        <f t="shared" ref="B67:B100" si="36">B66+D66</f>
        <v>169882000</v>
      </c>
      <c r="C67">
        <f t="shared" si="22"/>
        <v>980025</v>
      </c>
      <c r="D67">
        <f t="shared" si="23"/>
        <v>19600500</v>
      </c>
      <c r="H67">
        <v>50</v>
      </c>
      <c r="I67">
        <f t="shared" ref="I67:I130" si="37">I66+(K66)</f>
        <v>58921500</v>
      </c>
      <c r="J67">
        <f t="shared" si="24"/>
        <v>62020</v>
      </c>
      <c r="K67">
        <f t="shared" si="25"/>
        <v>3101000</v>
      </c>
      <c r="L67">
        <f t="shared" ref="L67:L130" si="38">L66</f>
        <v>100</v>
      </c>
      <c r="M67">
        <f t="shared" ref="M67:M130" si="39">M66+(O66)</f>
        <v>73738000</v>
      </c>
      <c r="N67">
        <f t="shared" si="26"/>
        <v>78820</v>
      </c>
      <c r="O67">
        <f t="shared" si="27"/>
        <v>7882000</v>
      </c>
      <c r="P67">
        <f t="shared" si="28"/>
        <v>386218</v>
      </c>
      <c r="T67">
        <f t="shared" si="29"/>
        <v>157660</v>
      </c>
      <c r="V67">
        <f t="shared" ref="V67:V130" si="40">V66</f>
        <v>100</v>
      </c>
      <c r="W67">
        <f t="shared" ref="W67:W130" si="41">W66+(Y66)</f>
        <v>16450150000</v>
      </c>
      <c r="X67">
        <f t="shared" si="30"/>
        <v>35172420</v>
      </c>
      <c r="Y67">
        <f t="shared" si="31"/>
        <v>3517242000</v>
      </c>
      <c r="AA67">
        <v>40</v>
      </c>
      <c r="AB67">
        <f t="shared" ref="AB67:AB130" si="42">AB66+(AD66)</f>
        <v>765600</v>
      </c>
      <c r="AC67">
        <f t="shared" si="32"/>
        <v>1620</v>
      </c>
      <c r="AD67">
        <f t="shared" si="33"/>
        <v>64800</v>
      </c>
      <c r="AE67">
        <f t="shared" si="34"/>
        <v>7938.0000000000009</v>
      </c>
      <c r="AI67">
        <f t="shared" si="35"/>
        <v>1620</v>
      </c>
    </row>
    <row r="68" spans="1:35" x14ac:dyDescent="0.35">
      <c r="A68">
        <v>20</v>
      </c>
      <c r="B68">
        <f t="shared" si="36"/>
        <v>189482500</v>
      </c>
      <c r="C68">
        <f t="shared" si="22"/>
        <v>1093125</v>
      </c>
      <c r="D68">
        <f t="shared" si="23"/>
        <v>21862500</v>
      </c>
      <c r="H68">
        <v>50</v>
      </c>
      <c r="I68">
        <f t="shared" si="37"/>
        <v>62022500</v>
      </c>
      <c r="J68">
        <f t="shared" si="24"/>
        <v>65280</v>
      </c>
      <c r="K68">
        <f t="shared" si="25"/>
        <v>3264000</v>
      </c>
      <c r="L68">
        <f t="shared" si="38"/>
        <v>100</v>
      </c>
      <c r="M68">
        <f t="shared" si="39"/>
        <v>81620000</v>
      </c>
      <c r="N68">
        <f t="shared" si="26"/>
        <v>87240</v>
      </c>
      <c r="O68">
        <f t="shared" si="27"/>
        <v>8724000</v>
      </c>
      <c r="P68">
        <f t="shared" si="28"/>
        <v>427476.00000000006</v>
      </c>
      <c r="T68">
        <f t="shared" si="29"/>
        <v>174500</v>
      </c>
      <c r="V68">
        <f t="shared" si="40"/>
        <v>100</v>
      </c>
      <c r="W68">
        <f t="shared" si="41"/>
        <v>19967392000</v>
      </c>
      <c r="X68">
        <f t="shared" si="30"/>
        <v>42692720</v>
      </c>
      <c r="Y68">
        <f t="shared" si="31"/>
        <v>4269272000</v>
      </c>
      <c r="AB68">
        <f t="shared" si="42"/>
        <v>830400</v>
      </c>
      <c r="AC68">
        <f t="shared" si="32"/>
        <v>1760</v>
      </c>
      <c r="AD68">
        <f t="shared" si="33"/>
        <v>0</v>
      </c>
      <c r="AE68">
        <f t="shared" si="34"/>
        <v>8624</v>
      </c>
      <c r="AI68">
        <f t="shared" si="35"/>
        <v>1760</v>
      </c>
    </row>
    <row r="69" spans="1:35" x14ac:dyDescent="0.35">
      <c r="A69">
        <v>20</v>
      </c>
      <c r="B69">
        <f t="shared" si="36"/>
        <v>211345000</v>
      </c>
      <c r="C69">
        <f t="shared" si="22"/>
        <v>1219275</v>
      </c>
      <c r="D69">
        <f t="shared" si="23"/>
        <v>24385500</v>
      </c>
      <c r="H69">
        <v>50</v>
      </c>
      <c r="I69">
        <f t="shared" si="37"/>
        <v>65286500</v>
      </c>
      <c r="J69">
        <f t="shared" si="24"/>
        <v>68720</v>
      </c>
      <c r="K69">
        <f t="shared" si="25"/>
        <v>3436000</v>
      </c>
      <c r="L69">
        <f t="shared" si="38"/>
        <v>100</v>
      </c>
      <c r="M69">
        <f t="shared" si="39"/>
        <v>90344000</v>
      </c>
      <c r="N69">
        <f t="shared" si="26"/>
        <v>96580</v>
      </c>
      <c r="O69">
        <f t="shared" si="27"/>
        <v>9658000</v>
      </c>
      <c r="P69">
        <f t="shared" si="28"/>
        <v>473242.00000000006</v>
      </c>
      <c r="T69">
        <f t="shared" si="29"/>
        <v>193160</v>
      </c>
      <c r="V69">
        <f t="shared" si="40"/>
        <v>100</v>
      </c>
      <c r="W69">
        <f t="shared" si="41"/>
        <v>24236664000</v>
      </c>
      <c r="X69">
        <f t="shared" si="30"/>
        <v>51820960</v>
      </c>
      <c r="Y69">
        <f t="shared" si="31"/>
        <v>5182096000</v>
      </c>
      <c r="AB69">
        <f t="shared" si="42"/>
        <v>830400</v>
      </c>
      <c r="AC69">
        <f t="shared" si="32"/>
        <v>1760</v>
      </c>
      <c r="AD69">
        <f t="shared" si="33"/>
        <v>0</v>
      </c>
      <c r="AE69">
        <f t="shared" si="34"/>
        <v>8624</v>
      </c>
      <c r="AI69">
        <f t="shared" si="35"/>
        <v>1760</v>
      </c>
    </row>
    <row r="70" spans="1:35" x14ac:dyDescent="0.35">
      <c r="A70">
        <v>20</v>
      </c>
      <c r="B70">
        <f t="shared" si="36"/>
        <v>235730500</v>
      </c>
      <c r="C70">
        <f t="shared" si="22"/>
        <v>1359975</v>
      </c>
      <c r="D70">
        <f t="shared" si="23"/>
        <v>27199500</v>
      </c>
      <c r="H70">
        <v>50</v>
      </c>
      <c r="I70">
        <f t="shared" si="37"/>
        <v>68722500</v>
      </c>
      <c r="J70">
        <f t="shared" si="24"/>
        <v>72330</v>
      </c>
      <c r="K70">
        <f t="shared" si="25"/>
        <v>3616500</v>
      </c>
      <c r="L70">
        <f t="shared" si="38"/>
        <v>100</v>
      </c>
      <c r="M70">
        <f t="shared" si="39"/>
        <v>100002000</v>
      </c>
      <c r="N70">
        <f t="shared" si="26"/>
        <v>106900</v>
      </c>
      <c r="O70">
        <f t="shared" si="27"/>
        <v>10690000</v>
      </c>
      <c r="P70">
        <f t="shared" si="28"/>
        <v>523810.00000000006</v>
      </c>
      <c r="T70">
        <f t="shared" si="29"/>
        <v>213800</v>
      </c>
      <c r="V70">
        <f t="shared" si="40"/>
        <v>100</v>
      </c>
      <c r="W70">
        <f t="shared" si="41"/>
        <v>29418760000</v>
      </c>
      <c r="X70">
        <f t="shared" si="30"/>
        <v>62900900</v>
      </c>
      <c r="Y70">
        <f t="shared" si="31"/>
        <v>6290090000</v>
      </c>
      <c r="AA70">
        <v>-100</v>
      </c>
      <c r="AB70">
        <f t="shared" si="42"/>
        <v>830400</v>
      </c>
      <c r="AC70">
        <f t="shared" si="32"/>
        <v>1760</v>
      </c>
      <c r="AD70">
        <f t="shared" si="33"/>
        <v>-176000</v>
      </c>
      <c r="AE70">
        <f t="shared" si="34"/>
        <v>8624</v>
      </c>
      <c r="AI70">
        <f t="shared" si="35"/>
        <v>1760</v>
      </c>
    </row>
    <row r="71" spans="1:35" x14ac:dyDescent="0.35">
      <c r="A71">
        <v>20</v>
      </c>
      <c r="B71">
        <f t="shared" si="36"/>
        <v>262930000</v>
      </c>
      <c r="C71">
        <f t="shared" si="22"/>
        <v>1516875</v>
      </c>
      <c r="D71">
        <f t="shared" si="23"/>
        <v>30337500</v>
      </c>
      <c r="H71">
        <v>50</v>
      </c>
      <c r="I71">
        <f t="shared" si="37"/>
        <v>72339000</v>
      </c>
      <c r="J71">
        <f t="shared" si="24"/>
        <v>76140</v>
      </c>
      <c r="K71">
        <f t="shared" si="25"/>
        <v>3807000</v>
      </c>
      <c r="L71">
        <f t="shared" si="38"/>
        <v>100</v>
      </c>
      <c r="M71">
        <f t="shared" si="39"/>
        <v>110692000</v>
      </c>
      <c r="N71">
        <f t="shared" si="26"/>
        <v>118320</v>
      </c>
      <c r="O71">
        <f t="shared" si="27"/>
        <v>11832000</v>
      </c>
      <c r="P71">
        <f t="shared" si="28"/>
        <v>579768</v>
      </c>
      <c r="T71">
        <f t="shared" si="29"/>
        <v>236660</v>
      </c>
      <c r="V71">
        <f t="shared" si="40"/>
        <v>100</v>
      </c>
      <c r="W71">
        <f t="shared" si="41"/>
        <v>35708850000</v>
      </c>
      <c r="X71">
        <f t="shared" si="30"/>
        <v>76349900</v>
      </c>
      <c r="Y71">
        <f t="shared" si="31"/>
        <v>7634990000</v>
      </c>
      <c r="AA71">
        <v>40</v>
      </c>
      <c r="AB71">
        <f t="shared" si="42"/>
        <v>654400</v>
      </c>
      <c r="AC71">
        <f t="shared" si="32"/>
        <v>1380</v>
      </c>
      <c r="AD71">
        <f t="shared" si="33"/>
        <v>55200</v>
      </c>
      <c r="AE71">
        <f t="shared" si="34"/>
        <v>6762.0000000000009</v>
      </c>
      <c r="AI71">
        <f t="shared" si="35"/>
        <v>1380</v>
      </c>
    </row>
    <row r="72" spans="1:35" x14ac:dyDescent="0.35">
      <c r="A72">
        <v>20</v>
      </c>
      <c r="B72">
        <f t="shared" si="36"/>
        <v>293267500</v>
      </c>
      <c r="C72">
        <f t="shared" si="22"/>
        <v>1691925</v>
      </c>
      <c r="D72">
        <f t="shared" si="23"/>
        <v>33838500</v>
      </c>
      <c r="H72">
        <v>50</v>
      </c>
      <c r="I72">
        <f t="shared" si="37"/>
        <v>76146000</v>
      </c>
      <c r="J72">
        <f t="shared" si="24"/>
        <v>80150</v>
      </c>
      <c r="K72">
        <f t="shared" si="25"/>
        <v>4007500</v>
      </c>
      <c r="L72">
        <f t="shared" si="38"/>
        <v>100</v>
      </c>
      <c r="M72">
        <f t="shared" si="39"/>
        <v>122524000</v>
      </c>
      <c r="N72">
        <f t="shared" si="26"/>
        <v>130980</v>
      </c>
      <c r="O72">
        <f t="shared" si="27"/>
        <v>13098000</v>
      </c>
      <c r="P72">
        <f t="shared" si="28"/>
        <v>641802</v>
      </c>
      <c r="T72">
        <f t="shared" si="29"/>
        <v>261960</v>
      </c>
      <c r="V72">
        <f t="shared" si="40"/>
        <v>100</v>
      </c>
      <c r="W72">
        <f t="shared" si="41"/>
        <v>43343840000</v>
      </c>
      <c r="X72">
        <f t="shared" si="30"/>
        <v>92674440</v>
      </c>
      <c r="Y72">
        <f t="shared" si="31"/>
        <v>9267444000</v>
      </c>
      <c r="AA72">
        <v>40</v>
      </c>
      <c r="AB72">
        <f t="shared" si="42"/>
        <v>709600</v>
      </c>
      <c r="AC72">
        <f t="shared" si="32"/>
        <v>1500</v>
      </c>
      <c r="AD72">
        <f t="shared" si="33"/>
        <v>60000</v>
      </c>
      <c r="AE72">
        <f t="shared" si="34"/>
        <v>7350.0000000000009</v>
      </c>
      <c r="AI72">
        <f t="shared" si="35"/>
        <v>1500</v>
      </c>
    </row>
    <row r="73" spans="1:35" x14ac:dyDescent="0.35">
      <c r="A73">
        <v>20</v>
      </c>
      <c r="B73">
        <f t="shared" si="36"/>
        <v>327106000</v>
      </c>
      <c r="C73">
        <f t="shared" si="22"/>
        <v>1887150</v>
      </c>
      <c r="D73">
        <f t="shared" si="23"/>
        <v>37743000</v>
      </c>
      <c r="H73">
        <v>50</v>
      </c>
      <c r="I73">
        <f t="shared" si="37"/>
        <v>80153500</v>
      </c>
      <c r="J73">
        <f t="shared" si="24"/>
        <v>84370</v>
      </c>
      <c r="K73">
        <f t="shared" si="25"/>
        <v>4218500</v>
      </c>
      <c r="L73">
        <f t="shared" si="38"/>
        <v>100</v>
      </c>
      <c r="M73">
        <f t="shared" si="39"/>
        <v>135622000</v>
      </c>
      <c r="N73">
        <f t="shared" si="26"/>
        <v>144980</v>
      </c>
      <c r="O73">
        <f t="shared" si="27"/>
        <v>14498000</v>
      </c>
      <c r="P73">
        <f t="shared" si="28"/>
        <v>710402</v>
      </c>
      <c r="T73">
        <f t="shared" si="29"/>
        <v>289960</v>
      </c>
      <c r="V73">
        <f t="shared" si="40"/>
        <v>100</v>
      </c>
      <c r="W73">
        <f t="shared" si="41"/>
        <v>52611284000</v>
      </c>
      <c r="X73">
        <f t="shared" si="30"/>
        <v>112489380</v>
      </c>
      <c r="Y73">
        <f t="shared" si="31"/>
        <v>11248938000</v>
      </c>
      <c r="AA73">
        <v>40</v>
      </c>
      <c r="AB73">
        <f t="shared" si="42"/>
        <v>769600</v>
      </c>
      <c r="AC73">
        <f t="shared" si="32"/>
        <v>1640</v>
      </c>
      <c r="AD73">
        <f t="shared" si="33"/>
        <v>65600</v>
      </c>
      <c r="AE73">
        <f t="shared" si="34"/>
        <v>8036.0000000000009</v>
      </c>
      <c r="AI73">
        <f t="shared" si="35"/>
        <v>1640</v>
      </c>
    </row>
    <row r="74" spans="1:35" x14ac:dyDescent="0.35">
      <c r="A74">
        <v>20</v>
      </c>
      <c r="B74">
        <f t="shared" si="36"/>
        <v>364849000</v>
      </c>
      <c r="C74">
        <f t="shared" si="22"/>
        <v>2104875</v>
      </c>
      <c r="D74">
        <f t="shared" si="23"/>
        <v>42097500</v>
      </c>
      <c r="H74">
        <v>50</v>
      </c>
      <c r="I74">
        <f t="shared" si="37"/>
        <v>84372000</v>
      </c>
      <c r="J74">
        <f t="shared" si="24"/>
        <v>88810</v>
      </c>
      <c r="K74">
        <f t="shared" si="25"/>
        <v>4440500</v>
      </c>
      <c r="L74">
        <f t="shared" si="38"/>
        <v>100</v>
      </c>
      <c r="M74">
        <f t="shared" si="39"/>
        <v>150120000</v>
      </c>
      <c r="N74">
        <f t="shared" si="26"/>
        <v>160480</v>
      </c>
      <c r="O74">
        <f t="shared" si="27"/>
        <v>16048000</v>
      </c>
      <c r="P74">
        <f t="shared" si="28"/>
        <v>786352</v>
      </c>
      <c r="T74">
        <f t="shared" si="29"/>
        <v>320960</v>
      </c>
      <c r="V74">
        <f t="shared" si="40"/>
        <v>100</v>
      </c>
      <c r="W74">
        <f t="shared" si="41"/>
        <v>63860222000</v>
      </c>
      <c r="X74">
        <f t="shared" si="30"/>
        <v>136540980</v>
      </c>
      <c r="Y74">
        <f t="shared" si="31"/>
        <v>13654098000</v>
      </c>
      <c r="AA74">
        <v>40</v>
      </c>
      <c r="AB74">
        <f t="shared" si="42"/>
        <v>835200</v>
      </c>
      <c r="AC74">
        <f t="shared" si="32"/>
        <v>1780</v>
      </c>
      <c r="AD74">
        <f t="shared" si="33"/>
        <v>71200</v>
      </c>
      <c r="AE74">
        <f t="shared" si="34"/>
        <v>8722</v>
      </c>
      <c r="AI74">
        <f t="shared" si="35"/>
        <v>1780</v>
      </c>
    </row>
    <row r="75" spans="1:35" x14ac:dyDescent="0.35">
      <c r="A75">
        <v>20</v>
      </c>
      <c r="B75">
        <f t="shared" si="36"/>
        <v>406946500</v>
      </c>
      <c r="C75">
        <f t="shared" si="22"/>
        <v>2347725</v>
      </c>
      <c r="D75">
        <f t="shared" si="23"/>
        <v>46954500</v>
      </c>
      <c r="H75">
        <v>50</v>
      </c>
      <c r="I75">
        <f t="shared" si="37"/>
        <v>88812500</v>
      </c>
      <c r="J75">
        <f t="shared" si="24"/>
        <v>93480</v>
      </c>
      <c r="K75">
        <f t="shared" si="25"/>
        <v>4674000</v>
      </c>
      <c r="L75">
        <f t="shared" si="38"/>
        <v>100</v>
      </c>
      <c r="M75">
        <f t="shared" si="39"/>
        <v>166168000</v>
      </c>
      <c r="N75">
        <f t="shared" si="26"/>
        <v>177640</v>
      </c>
      <c r="O75">
        <f t="shared" si="27"/>
        <v>17764000</v>
      </c>
      <c r="P75">
        <f t="shared" si="28"/>
        <v>870436.00000000012</v>
      </c>
      <c r="T75">
        <f t="shared" si="29"/>
        <v>355280</v>
      </c>
      <c r="V75">
        <f t="shared" si="40"/>
        <v>100</v>
      </c>
      <c r="W75">
        <f t="shared" si="41"/>
        <v>77514320000</v>
      </c>
      <c r="X75">
        <f t="shared" si="30"/>
        <v>165735120</v>
      </c>
      <c r="Y75">
        <f t="shared" si="31"/>
        <v>16573512000</v>
      </c>
      <c r="AB75">
        <f t="shared" si="42"/>
        <v>906400</v>
      </c>
      <c r="AC75">
        <f t="shared" si="32"/>
        <v>1920</v>
      </c>
      <c r="AD75">
        <f t="shared" si="33"/>
        <v>0</v>
      </c>
      <c r="AE75">
        <f t="shared" si="34"/>
        <v>9408</v>
      </c>
      <c r="AI75">
        <f t="shared" si="35"/>
        <v>1920</v>
      </c>
    </row>
    <row r="76" spans="1:35" x14ac:dyDescent="0.35">
      <c r="A76">
        <v>20</v>
      </c>
      <c r="B76">
        <f t="shared" si="36"/>
        <v>453901000</v>
      </c>
      <c r="C76">
        <f t="shared" si="22"/>
        <v>2618625</v>
      </c>
      <c r="D76">
        <f t="shared" si="23"/>
        <v>52372500</v>
      </c>
      <c r="H76">
        <v>50</v>
      </c>
      <c r="I76">
        <f t="shared" si="37"/>
        <v>93486500</v>
      </c>
      <c r="J76">
        <f t="shared" si="24"/>
        <v>98400</v>
      </c>
      <c r="K76">
        <f t="shared" si="25"/>
        <v>4920000</v>
      </c>
      <c r="L76">
        <f t="shared" si="38"/>
        <v>100</v>
      </c>
      <c r="M76">
        <f t="shared" si="39"/>
        <v>183932000</v>
      </c>
      <c r="N76">
        <f t="shared" si="26"/>
        <v>196620</v>
      </c>
      <c r="O76">
        <f t="shared" si="27"/>
        <v>19662000</v>
      </c>
      <c r="P76">
        <f t="shared" si="28"/>
        <v>963438.00000000012</v>
      </c>
      <c r="T76">
        <f t="shared" si="29"/>
        <v>393260</v>
      </c>
      <c r="V76">
        <f t="shared" si="40"/>
        <v>100</v>
      </c>
      <c r="W76">
        <f t="shared" si="41"/>
        <v>94087832000</v>
      </c>
      <c r="X76">
        <f t="shared" si="30"/>
        <v>201171320</v>
      </c>
      <c r="Y76">
        <f t="shared" si="31"/>
        <v>20117132000</v>
      </c>
      <c r="AB76">
        <f t="shared" si="42"/>
        <v>906400</v>
      </c>
      <c r="AC76">
        <f t="shared" si="32"/>
        <v>1920</v>
      </c>
      <c r="AD76">
        <f t="shared" si="33"/>
        <v>0</v>
      </c>
      <c r="AE76">
        <f t="shared" si="34"/>
        <v>9408</v>
      </c>
      <c r="AI76">
        <f t="shared" si="35"/>
        <v>1920</v>
      </c>
    </row>
    <row r="77" spans="1:35" x14ac:dyDescent="0.35">
      <c r="A77">
        <v>20</v>
      </c>
      <c r="B77">
        <f t="shared" si="36"/>
        <v>506273500</v>
      </c>
      <c r="C77">
        <f t="shared" si="22"/>
        <v>2920800</v>
      </c>
      <c r="D77">
        <f t="shared" si="23"/>
        <v>58416000</v>
      </c>
      <c r="H77">
        <v>50</v>
      </c>
      <c r="I77">
        <f t="shared" si="37"/>
        <v>98406500</v>
      </c>
      <c r="J77">
        <f t="shared" si="24"/>
        <v>103580</v>
      </c>
      <c r="K77">
        <f t="shared" si="25"/>
        <v>5179000</v>
      </c>
      <c r="L77">
        <f t="shared" si="38"/>
        <v>100</v>
      </c>
      <c r="M77">
        <f t="shared" si="39"/>
        <v>203594000</v>
      </c>
      <c r="N77">
        <f t="shared" si="26"/>
        <v>217640</v>
      </c>
      <c r="O77">
        <f t="shared" si="27"/>
        <v>21764000</v>
      </c>
      <c r="P77">
        <f t="shared" si="28"/>
        <v>1066436</v>
      </c>
      <c r="T77">
        <f t="shared" si="29"/>
        <v>435300</v>
      </c>
      <c r="V77">
        <f t="shared" si="40"/>
        <v>100</v>
      </c>
      <c r="W77">
        <f t="shared" si="41"/>
        <v>114204964000</v>
      </c>
      <c r="X77">
        <f t="shared" si="30"/>
        <v>244184220</v>
      </c>
      <c r="Y77">
        <f t="shared" si="31"/>
        <v>24418422000</v>
      </c>
      <c r="AA77">
        <v>40</v>
      </c>
      <c r="AB77">
        <f t="shared" si="42"/>
        <v>906400</v>
      </c>
      <c r="AC77">
        <f t="shared" si="32"/>
        <v>1920</v>
      </c>
      <c r="AD77">
        <f t="shared" si="33"/>
        <v>76800</v>
      </c>
      <c r="AE77">
        <f t="shared" si="34"/>
        <v>9408</v>
      </c>
      <c r="AI77">
        <f t="shared" si="35"/>
        <v>1920</v>
      </c>
    </row>
    <row r="78" spans="1:35" x14ac:dyDescent="0.35">
      <c r="A78">
        <v>20</v>
      </c>
      <c r="B78">
        <f t="shared" si="36"/>
        <v>564689500</v>
      </c>
      <c r="C78">
        <f t="shared" si="22"/>
        <v>3257775</v>
      </c>
      <c r="D78">
        <f t="shared" si="23"/>
        <v>65155500</v>
      </c>
      <c r="H78">
        <v>50</v>
      </c>
      <c r="I78">
        <f t="shared" si="37"/>
        <v>103585500</v>
      </c>
      <c r="J78">
        <f t="shared" si="24"/>
        <v>109030</v>
      </c>
      <c r="K78">
        <f t="shared" si="25"/>
        <v>5451500</v>
      </c>
      <c r="L78">
        <f t="shared" si="38"/>
        <v>100</v>
      </c>
      <c r="M78">
        <f t="shared" si="39"/>
        <v>225358000</v>
      </c>
      <c r="N78">
        <f t="shared" si="26"/>
        <v>240920</v>
      </c>
      <c r="O78">
        <f t="shared" si="27"/>
        <v>24092000</v>
      </c>
      <c r="P78">
        <f t="shared" si="28"/>
        <v>1180508</v>
      </c>
      <c r="T78">
        <f t="shared" si="29"/>
        <v>481840</v>
      </c>
      <c r="V78">
        <f t="shared" si="40"/>
        <v>100</v>
      </c>
      <c r="W78">
        <f t="shared" si="41"/>
        <v>138623386000</v>
      </c>
      <c r="X78">
        <f t="shared" si="30"/>
        <v>296393800</v>
      </c>
      <c r="Y78">
        <f t="shared" si="31"/>
        <v>29639380000</v>
      </c>
      <c r="AA78">
        <v>40</v>
      </c>
      <c r="AB78">
        <f t="shared" si="42"/>
        <v>983200</v>
      </c>
      <c r="AC78">
        <f t="shared" si="32"/>
        <v>2100</v>
      </c>
      <c r="AD78">
        <f t="shared" si="33"/>
        <v>84000</v>
      </c>
      <c r="AE78">
        <f t="shared" si="34"/>
        <v>10290</v>
      </c>
      <c r="AI78">
        <f t="shared" si="35"/>
        <v>2100</v>
      </c>
    </row>
    <row r="79" spans="1:35" x14ac:dyDescent="0.35">
      <c r="A79">
        <v>20</v>
      </c>
      <c r="B79">
        <f t="shared" si="36"/>
        <v>629845000</v>
      </c>
      <c r="C79">
        <f t="shared" si="22"/>
        <v>3633675</v>
      </c>
      <c r="D79">
        <f t="shared" si="23"/>
        <v>72673500</v>
      </c>
      <c r="H79">
        <v>50</v>
      </c>
      <c r="I79">
        <f t="shared" si="37"/>
        <v>109037000</v>
      </c>
      <c r="J79">
        <f t="shared" si="24"/>
        <v>114770</v>
      </c>
      <c r="K79">
        <f t="shared" si="25"/>
        <v>5738500</v>
      </c>
      <c r="L79">
        <f t="shared" si="38"/>
        <v>100</v>
      </c>
      <c r="M79">
        <f t="shared" si="39"/>
        <v>249450000</v>
      </c>
      <c r="N79">
        <f t="shared" si="26"/>
        <v>266660</v>
      </c>
      <c r="O79">
        <f t="shared" si="27"/>
        <v>26666000</v>
      </c>
      <c r="P79">
        <f t="shared" si="28"/>
        <v>1306634</v>
      </c>
      <c r="T79">
        <f t="shared" si="29"/>
        <v>533340</v>
      </c>
      <c r="V79">
        <f t="shared" si="40"/>
        <v>100</v>
      </c>
      <c r="W79">
        <f t="shared" si="41"/>
        <v>168262766000</v>
      </c>
      <c r="X79">
        <f t="shared" si="30"/>
        <v>359766440</v>
      </c>
      <c r="Y79">
        <f t="shared" si="31"/>
        <v>35976644000</v>
      </c>
      <c r="AA79">
        <v>40</v>
      </c>
      <c r="AB79">
        <f t="shared" si="42"/>
        <v>1067200</v>
      </c>
      <c r="AC79">
        <f t="shared" si="32"/>
        <v>2280</v>
      </c>
      <c r="AD79">
        <f t="shared" si="33"/>
        <v>91200</v>
      </c>
      <c r="AE79">
        <f t="shared" si="34"/>
        <v>11172</v>
      </c>
      <c r="AI79">
        <f t="shared" si="35"/>
        <v>2280</v>
      </c>
    </row>
    <row r="80" spans="1:35" x14ac:dyDescent="0.35">
      <c r="A80">
        <v>20</v>
      </c>
      <c r="B80">
        <f t="shared" si="36"/>
        <v>702518500</v>
      </c>
      <c r="C80">
        <f t="shared" si="22"/>
        <v>4052925</v>
      </c>
      <c r="D80">
        <f t="shared" si="23"/>
        <v>81058500</v>
      </c>
      <c r="H80">
        <v>50</v>
      </c>
      <c r="I80">
        <f t="shared" si="37"/>
        <v>114775500</v>
      </c>
      <c r="J80">
        <f t="shared" si="24"/>
        <v>120810</v>
      </c>
      <c r="K80">
        <f t="shared" si="25"/>
        <v>6040500</v>
      </c>
      <c r="L80">
        <f t="shared" si="38"/>
        <v>100</v>
      </c>
      <c r="M80">
        <f t="shared" si="39"/>
        <v>276116000</v>
      </c>
      <c r="N80">
        <f t="shared" si="26"/>
        <v>295180</v>
      </c>
      <c r="O80">
        <f t="shared" si="27"/>
        <v>29518000</v>
      </c>
      <c r="T80">
        <f t="shared" si="29"/>
        <v>590360</v>
      </c>
      <c r="V80">
        <f t="shared" si="40"/>
        <v>100</v>
      </c>
      <c r="W80">
        <f t="shared" si="41"/>
        <v>204239410000</v>
      </c>
      <c r="X80">
        <f t="shared" si="30"/>
        <v>436688920</v>
      </c>
      <c r="Y80">
        <f t="shared" si="31"/>
        <v>43668892000</v>
      </c>
      <c r="AA80">
        <v>40</v>
      </c>
      <c r="AB80">
        <f t="shared" si="42"/>
        <v>1158400</v>
      </c>
      <c r="AC80">
        <f t="shared" si="32"/>
        <v>2460</v>
      </c>
      <c r="AD80">
        <f t="shared" si="33"/>
        <v>98400</v>
      </c>
      <c r="AI80">
        <f t="shared" si="35"/>
        <v>2460</v>
      </c>
    </row>
    <row r="81" spans="1:35" x14ac:dyDescent="0.35">
      <c r="A81">
        <v>20</v>
      </c>
      <c r="B81">
        <f t="shared" si="36"/>
        <v>783577000</v>
      </c>
      <c r="C81">
        <f t="shared" si="22"/>
        <v>4520625</v>
      </c>
      <c r="D81">
        <f t="shared" si="23"/>
        <v>90412500</v>
      </c>
      <c r="H81">
        <v>50</v>
      </c>
      <c r="I81">
        <f t="shared" si="37"/>
        <v>120816000</v>
      </c>
      <c r="J81">
        <f t="shared" si="24"/>
        <v>127170</v>
      </c>
      <c r="K81">
        <f t="shared" si="25"/>
        <v>6358500</v>
      </c>
      <c r="L81">
        <f t="shared" si="38"/>
        <v>100</v>
      </c>
      <c r="M81">
        <f t="shared" si="39"/>
        <v>305634000</v>
      </c>
      <c r="N81">
        <f t="shared" si="26"/>
        <v>326740</v>
      </c>
      <c r="O81">
        <f t="shared" si="27"/>
        <v>32674000</v>
      </c>
      <c r="T81">
        <f t="shared" si="29"/>
        <v>653480</v>
      </c>
      <c r="V81">
        <f t="shared" si="40"/>
        <v>100</v>
      </c>
      <c r="W81">
        <f t="shared" si="41"/>
        <v>247908302000</v>
      </c>
      <c r="X81">
        <f t="shared" si="30"/>
        <v>530058360</v>
      </c>
      <c r="Y81">
        <f t="shared" si="31"/>
        <v>53005836000</v>
      </c>
      <c r="AB81">
        <f t="shared" si="42"/>
        <v>1256800</v>
      </c>
      <c r="AC81">
        <f t="shared" si="32"/>
        <v>2680</v>
      </c>
      <c r="AD81">
        <f t="shared" si="33"/>
        <v>0</v>
      </c>
      <c r="AI81">
        <f t="shared" si="35"/>
        <v>2680</v>
      </c>
    </row>
    <row r="82" spans="1:35" x14ac:dyDescent="0.35">
      <c r="A82">
        <v>20</v>
      </c>
      <c r="B82">
        <f t="shared" si="36"/>
        <v>873989500</v>
      </c>
      <c r="C82">
        <f t="shared" si="22"/>
        <v>5042175</v>
      </c>
      <c r="D82">
        <f t="shared" si="23"/>
        <v>100843500</v>
      </c>
      <c r="H82">
        <v>50</v>
      </c>
      <c r="I82">
        <f t="shared" si="37"/>
        <v>127174500</v>
      </c>
      <c r="J82">
        <f t="shared" si="24"/>
        <v>133860</v>
      </c>
      <c r="K82">
        <f t="shared" si="25"/>
        <v>6693000</v>
      </c>
      <c r="L82">
        <f t="shared" si="38"/>
        <v>100</v>
      </c>
      <c r="M82">
        <f t="shared" si="39"/>
        <v>338308000</v>
      </c>
      <c r="N82">
        <f t="shared" si="26"/>
        <v>361660</v>
      </c>
      <c r="O82">
        <f t="shared" si="27"/>
        <v>36166000</v>
      </c>
      <c r="T82">
        <f t="shared" si="29"/>
        <v>723340</v>
      </c>
      <c r="V82">
        <f t="shared" si="40"/>
        <v>100</v>
      </c>
      <c r="W82">
        <f t="shared" si="41"/>
        <v>300914138000</v>
      </c>
      <c r="X82">
        <f t="shared" si="30"/>
        <v>643391340</v>
      </c>
      <c r="Y82">
        <f t="shared" si="31"/>
        <v>64339134000</v>
      </c>
      <c r="AB82">
        <f t="shared" si="42"/>
        <v>1256800</v>
      </c>
      <c r="AC82">
        <f t="shared" si="32"/>
        <v>2680</v>
      </c>
      <c r="AD82">
        <f t="shared" si="33"/>
        <v>0</v>
      </c>
      <c r="AI82">
        <f t="shared" si="35"/>
        <v>2680</v>
      </c>
    </row>
    <row r="83" spans="1:35" x14ac:dyDescent="0.35">
      <c r="A83">
        <v>20</v>
      </c>
      <c r="B83">
        <f t="shared" si="36"/>
        <v>974833000</v>
      </c>
      <c r="C83">
        <f t="shared" si="22"/>
        <v>5624025</v>
      </c>
      <c r="D83">
        <f t="shared" si="23"/>
        <v>112480500</v>
      </c>
      <c r="H83">
        <v>50</v>
      </c>
      <c r="I83">
        <f t="shared" si="37"/>
        <v>133867500</v>
      </c>
      <c r="J83">
        <f t="shared" si="24"/>
        <v>140910</v>
      </c>
      <c r="K83">
        <f t="shared" si="25"/>
        <v>7045500</v>
      </c>
      <c r="L83">
        <f t="shared" si="38"/>
        <v>100</v>
      </c>
      <c r="M83">
        <f t="shared" si="39"/>
        <v>374474000</v>
      </c>
      <c r="N83">
        <f t="shared" si="26"/>
        <v>400320</v>
      </c>
      <c r="O83">
        <f t="shared" si="27"/>
        <v>40032000</v>
      </c>
      <c r="T83">
        <f t="shared" si="29"/>
        <v>800660</v>
      </c>
      <c r="V83">
        <f t="shared" si="40"/>
        <v>100</v>
      </c>
      <c r="W83">
        <f t="shared" si="41"/>
        <v>365253272000</v>
      </c>
      <c r="X83">
        <f t="shared" si="30"/>
        <v>780956320</v>
      </c>
      <c r="Y83">
        <f t="shared" si="31"/>
        <v>78095632000</v>
      </c>
      <c r="AB83">
        <f t="shared" si="42"/>
        <v>1256800</v>
      </c>
      <c r="AC83">
        <f t="shared" si="32"/>
        <v>2680</v>
      </c>
      <c r="AD83">
        <f t="shared" si="33"/>
        <v>0</v>
      </c>
      <c r="AI83">
        <f t="shared" si="35"/>
        <v>2680</v>
      </c>
    </row>
    <row r="84" spans="1:35" x14ac:dyDescent="0.35">
      <c r="A84">
        <v>20</v>
      </c>
      <c r="B84">
        <f t="shared" si="36"/>
        <v>1087313500</v>
      </c>
      <c r="C84">
        <f t="shared" si="22"/>
        <v>6272925</v>
      </c>
      <c r="D84">
        <f t="shared" si="23"/>
        <v>125458500</v>
      </c>
      <c r="H84">
        <v>50</v>
      </c>
      <c r="I84">
        <f t="shared" si="37"/>
        <v>140913000</v>
      </c>
      <c r="J84">
        <f t="shared" si="24"/>
        <v>148320</v>
      </c>
      <c r="K84">
        <f t="shared" si="25"/>
        <v>7416000</v>
      </c>
      <c r="L84">
        <f t="shared" si="38"/>
        <v>100</v>
      </c>
      <c r="M84">
        <f t="shared" si="39"/>
        <v>414506000</v>
      </c>
      <c r="N84">
        <f t="shared" si="26"/>
        <v>443120</v>
      </c>
      <c r="O84">
        <f t="shared" si="27"/>
        <v>44312000</v>
      </c>
      <c r="T84">
        <f t="shared" si="29"/>
        <v>886260</v>
      </c>
      <c r="V84">
        <f t="shared" si="40"/>
        <v>100</v>
      </c>
      <c r="W84">
        <f t="shared" si="41"/>
        <v>443348904000</v>
      </c>
      <c r="X84">
        <f t="shared" si="30"/>
        <v>947934360</v>
      </c>
      <c r="Y84">
        <f t="shared" si="31"/>
        <v>94793436000</v>
      </c>
      <c r="AA84">
        <v>40</v>
      </c>
      <c r="AB84">
        <f t="shared" si="42"/>
        <v>1256800</v>
      </c>
      <c r="AC84">
        <f t="shared" si="32"/>
        <v>2680</v>
      </c>
      <c r="AD84">
        <f t="shared" si="33"/>
        <v>107200</v>
      </c>
      <c r="AI84">
        <f t="shared" si="35"/>
        <v>2680</v>
      </c>
    </row>
    <row r="85" spans="1:35" x14ac:dyDescent="0.35">
      <c r="A85">
        <v>20</v>
      </c>
      <c r="B85">
        <f t="shared" si="36"/>
        <v>1212772000</v>
      </c>
      <c r="C85">
        <f t="shared" si="22"/>
        <v>6996750</v>
      </c>
      <c r="D85">
        <f t="shared" si="23"/>
        <v>139935000</v>
      </c>
      <c r="H85">
        <v>50</v>
      </c>
      <c r="I85">
        <f t="shared" si="37"/>
        <v>148329000</v>
      </c>
      <c r="J85">
        <f t="shared" si="24"/>
        <v>156130</v>
      </c>
      <c r="K85">
        <f t="shared" si="25"/>
        <v>7806500</v>
      </c>
      <c r="L85">
        <f t="shared" si="38"/>
        <v>100</v>
      </c>
      <c r="M85">
        <f t="shared" si="39"/>
        <v>458818000</v>
      </c>
      <c r="N85">
        <f t="shared" si="26"/>
        <v>490500</v>
      </c>
      <c r="O85">
        <f t="shared" si="27"/>
        <v>49050000</v>
      </c>
      <c r="T85">
        <f t="shared" si="29"/>
        <v>981000</v>
      </c>
      <c r="V85">
        <f t="shared" si="40"/>
        <v>100</v>
      </c>
      <c r="W85">
        <f t="shared" si="41"/>
        <v>538142340000</v>
      </c>
      <c r="X85">
        <f t="shared" si="30"/>
        <v>1150614360</v>
      </c>
      <c r="Y85">
        <f t="shared" si="31"/>
        <v>115061436000</v>
      </c>
      <c r="AA85">
        <v>40</v>
      </c>
      <c r="AB85">
        <f t="shared" si="42"/>
        <v>1364000</v>
      </c>
      <c r="AC85">
        <f t="shared" si="32"/>
        <v>2900</v>
      </c>
      <c r="AD85">
        <f t="shared" si="33"/>
        <v>116000</v>
      </c>
      <c r="AI85">
        <f t="shared" si="35"/>
        <v>2900</v>
      </c>
    </row>
    <row r="86" spans="1:35" x14ac:dyDescent="0.35">
      <c r="A86">
        <v>20</v>
      </c>
      <c r="B86">
        <f t="shared" si="36"/>
        <v>1352707000</v>
      </c>
      <c r="C86">
        <f t="shared" si="22"/>
        <v>7804050</v>
      </c>
      <c r="D86">
        <f t="shared" si="23"/>
        <v>156081000</v>
      </c>
      <c r="H86">
        <v>50</v>
      </c>
      <c r="I86">
        <f t="shared" si="37"/>
        <v>156135500</v>
      </c>
      <c r="J86">
        <f t="shared" si="24"/>
        <v>164350</v>
      </c>
      <c r="K86">
        <f t="shared" si="25"/>
        <v>8217500</v>
      </c>
      <c r="L86">
        <f t="shared" si="38"/>
        <v>100</v>
      </c>
      <c r="M86">
        <f t="shared" si="39"/>
        <v>507868000</v>
      </c>
      <c r="N86">
        <f t="shared" si="26"/>
        <v>542940</v>
      </c>
      <c r="O86">
        <f t="shared" si="27"/>
        <v>54294000</v>
      </c>
      <c r="T86">
        <f t="shared" si="29"/>
        <v>1085880</v>
      </c>
      <c r="V86">
        <f t="shared" si="40"/>
        <v>100</v>
      </c>
      <c r="W86">
        <f t="shared" si="41"/>
        <v>653203776000</v>
      </c>
      <c r="X86">
        <f t="shared" si="30"/>
        <v>1396629820</v>
      </c>
      <c r="Y86">
        <f t="shared" si="31"/>
        <v>139662982000</v>
      </c>
      <c r="AA86">
        <v>40</v>
      </c>
      <c r="AB86">
        <f t="shared" si="42"/>
        <v>1480000</v>
      </c>
      <c r="AC86">
        <f t="shared" si="32"/>
        <v>3160</v>
      </c>
      <c r="AD86">
        <f t="shared" si="33"/>
        <v>126400</v>
      </c>
      <c r="AI86">
        <f t="shared" si="35"/>
        <v>3160</v>
      </c>
    </row>
    <row r="87" spans="1:35" x14ac:dyDescent="0.35">
      <c r="A87">
        <v>20</v>
      </c>
      <c r="B87">
        <f t="shared" si="36"/>
        <v>1508788000</v>
      </c>
      <c r="C87">
        <f t="shared" si="22"/>
        <v>8704500</v>
      </c>
      <c r="D87">
        <f t="shared" si="23"/>
        <v>174090000</v>
      </c>
      <c r="H87">
        <v>50</v>
      </c>
      <c r="I87">
        <f t="shared" si="37"/>
        <v>164353000</v>
      </c>
      <c r="J87">
        <f t="shared" si="24"/>
        <v>173000</v>
      </c>
      <c r="K87">
        <f t="shared" si="25"/>
        <v>8650000</v>
      </c>
      <c r="L87">
        <f t="shared" si="38"/>
        <v>100</v>
      </c>
      <c r="M87">
        <f t="shared" si="39"/>
        <v>562162000</v>
      </c>
      <c r="N87">
        <f t="shared" si="26"/>
        <v>600980</v>
      </c>
      <c r="O87">
        <f t="shared" si="27"/>
        <v>60098000</v>
      </c>
      <c r="T87">
        <f t="shared" si="29"/>
        <v>1201960</v>
      </c>
      <c r="V87">
        <f t="shared" si="40"/>
        <v>100</v>
      </c>
      <c r="W87">
        <f t="shared" si="41"/>
        <v>792866758000</v>
      </c>
      <c r="X87">
        <f t="shared" si="30"/>
        <v>1695246420</v>
      </c>
      <c r="Y87">
        <f t="shared" si="31"/>
        <v>169524642000</v>
      </c>
      <c r="AA87">
        <v>40</v>
      </c>
      <c r="AB87">
        <f t="shared" si="42"/>
        <v>1606400</v>
      </c>
      <c r="AC87">
        <f t="shared" si="32"/>
        <v>3420</v>
      </c>
      <c r="AD87">
        <f t="shared" si="33"/>
        <v>136800</v>
      </c>
      <c r="AI87">
        <f t="shared" si="35"/>
        <v>3420</v>
      </c>
    </row>
    <row r="88" spans="1:35" x14ac:dyDescent="0.35">
      <c r="A88">
        <v>20</v>
      </c>
      <c r="B88">
        <f t="shared" si="36"/>
        <v>1682878000</v>
      </c>
      <c r="C88">
        <f t="shared" si="22"/>
        <v>9708900</v>
      </c>
      <c r="D88">
        <f t="shared" si="23"/>
        <v>194178000</v>
      </c>
      <c r="H88">
        <v>50</v>
      </c>
      <c r="I88">
        <f t="shared" si="37"/>
        <v>173003000</v>
      </c>
      <c r="J88">
        <f t="shared" si="24"/>
        <v>182100</v>
      </c>
      <c r="K88">
        <f t="shared" si="25"/>
        <v>9105000</v>
      </c>
      <c r="L88">
        <f t="shared" si="38"/>
        <v>100</v>
      </c>
      <c r="M88">
        <f t="shared" si="39"/>
        <v>622260000</v>
      </c>
      <c r="N88">
        <f t="shared" si="26"/>
        <v>665220</v>
      </c>
      <c r="O88">
        <f t="shared" si="27"/>
        <v>66522000</v>
      </c>
      <c r="T88">
        <f t="shared" si="29"/>
        <v>1330460</v>
      </c>
      <c r="V88">
        <f t="shared" si="40"/>
        <v>100</v>
      </c>
      <c r="W88">
        <f t="shared" si="41"/>
        <v>962391400000</v>
      </c>
      <c r="X88">
        <f t="shared" si="30"/>
        <v>2057710920</v>
      </c>
      <c r="Y88">
        <f t="shared" si="31"/>
        <v>205771092000</v>
      </c>
      <c r="AA88">
        <v>40</v>
      </c>
      <c r="AB88">
        <f t="shared" si="42"/>
        <v>1743200</v>
      </c>
      <c r="AC88">
        <f t="shared" si="32"/>
        <v>3720</v>
      </c>
      <c r="AD88">
        <f t="shared" si="33"/>
        <v>148800</v>
      </c>
      <c r="AI88">
        <f t="shared" si="35"/>
        <v>3720</v>
      </c>
    </row>
    <row r="89" spans="1:35" x14ac:dyDescent="0.35">
      <c r="A89">
        <v>20</v>
      </c>
      <c r="B89">
        <f t="shared" si="36"/>
        <v>1877056000</v>
      </c>
      <c r="C89">
        <f t="shared" si="22"/>
        <v>10829100</v>
      </c>
      <c r="D89">
        <f t="shared" si="23"/>
        <v>216582000</v>
      </c>
      <c r="H89">
        <v>50</v>
      </c>
      <c r="I89">
        <f t="shared" si="37"/>
        <v>182108000</v>
      </c>
      <c r="J89">
        <f t="shared" si="24"/>
        <v>191690</v>
      </c>
      <c r="K89">
        <f t="shared" si="25"/>
        <v>9584500</v>
      </c>
      <c r="L89">
        <f t="shared" si="38"/>
        <v>100</v>
      </c>
      <c r="M89">
        <f t="shared" si="39"/>
        <v>688782000</v>
      </c>
      <c r="N89">
        <f t="shared" si="26"/>
        <v>736340</v>
      </c>
      <c r="O89">
        <f t="shared" si="27"/>
        <v>73634000</v>
      </c>
      <c r="T89">
        <f t="shared" si="29"/>
        <v>1472700</v>
      </c>
      <c r="V89">
        <f t="shared" si="40"/>
        <v>100</v>
      </c>
      <c r="W89">
        <f t="shared" si="41"/>
        <v>1168162492000</v>
      </c>
      <c r="X89">
        <f t="shared" si="30"/>
        <v>2497674760</v>
      </c>
      <c r="Y89">
        <f t="shared" si="31"/>
        <v>249767476000</v>
      </c>
      <c r="AB89">
        <f t="shared" si="42"/>
        <v>1892000</v>
      </c>
      <c r="AC89">
        <f t="shared" si="32"/>
        <v>4040</v>
      </c>
      <c r="AD89">
        <f t="shared" si="33"/>
        <v>0</v>
      </c>
      <c r="AI89">
        <f t="shared" si="35"/>
        <v>4040</v>
      </c>
    </row>
    <row r="90" spans="1:35" x14ac:dyDescent="0.35">
      <c r="A90">
        <v>20</v>
      </c>
      <c r="B90">
        <f t="shared" si="36"/>
        <v>2093638000</v>
      </c>
      <c r="C90">
        <f t="shared" si="22"/>
        <v>12078675</v>
      </c>
      <c r="D90">
        <f t="shared" si="23"/>
        <v>241573500</v>
      </c>
      <c r="H90">
        <v>50</v>
      </c>
      <c r="I90">
        <f t="shared" si="37"/>
        <v>191692500</v>
      </c>
      <c r="J90">
        <f t="shared" si="24"/>
        <v>201780</v>
      </c>
      <c r="K90">
        <f t="shared" si="25"/>
        <v>10089000</v>
      </c>
      <c r="L90">
        <f t="shared" si="38"/>
        <v>100</v>
      </c>
      <c r="M90">
        <f t="shared" si="39"/>
        <v>762416000</v>
      </c>
      <c r="N90">
        <f t="shared" si="26"/>
        <v>815060</v>
      </c>
      <c r="O90">
        <f t="shared" si="27"/>
        <v>81506000</v>
      </c>
      <c r="T90">
        <f t="shared" si="29"/>
        <v>1630120</v>
      </c>
      <c r="V90">
        <f t="shared" si="40"/>
        <v>100</v>
      </c>
      <c r="W90">
        <f t="shared" si="41"/>
        <v>1417929968000</v>
      </c>
      <c r="X90">
        <f t="shared" si="30"/>
        <v>3031708280</v>
      </c>
      <c r="Y90">
        <f t="shared" si="31"/>
        <v>303170828000</v>
      </c>
      <c r="AB90">
        <f t="shared" si="42"/>
        <v>1892000</v>
      </c>
      <c r="AC90">
        <f t="shared" si="32"/>
        <v>4040</v>
      </c>
      <c r="AD90">
        <f t="shared" si="33"/>
        <v>0</v>
      </c>
      <c r="AI90">
        <f t="shared" si="35"/>
        <v>4040</v>
      </c>
    </row>
    <row r="91" spans="1:35" x14ac:dyDescent="0.35">
      <c r="A91">
        <v>20</v>
      </c>
      <c r="B91">
        <f t="shared" si="36"/>
        <v>2335211500</v>
      </c>
      <c r="C91">
        <f t="shared" si="22"/>
        <v>13472325</v>
      </c>
      <c r="D91">
        <f t="shared" si="23"/>
        <v>269446500</v>
      </c>
      <c r="H91">
        <v>50</v>
      </c>
      <c r="I91">
        <f t="shared" si="37"/>
        <v>201781500</v>
      </c>
      <c r="J91">
        <f t="shared" si="24"/>
        <v>212400</v>
      </c>
      <c r="K91">
        <f t="shared" si="25"/>
        <v>10620000</v>
      </c>
      <c r="L91">
        <f t="shared" si="38"/>
        <v>100</v>
      </c>
      <c r="M91">
        <f t="shared" si="39"/>
        <v>843922000</v>
      </c>
      <c r="N91">
        <f t="shared" si="26"/>
        <v>902200</v>
      </c>
      <c r="O91">
        <f t="shared" si="27"/>
        <v>90220000</v>
      </c>
      <c r="T91">
        <f t="shared" si="29"/>
        <v>1804400</v>
      </c>
      <c r="V91">
        <f t="shared" si="40"/>
        <v>100</v>
      </c>
      <c r="W91">
        <f t="shared" si="41"/>
        <v>1721100796000</v>
      </c>
      <c r="X91">
        <f t="shared" si="30"/>
        <v>3679924720</v>
      </c>
      <c r="Y91">
        <f t="shared" si="31"/>
        <v>367992472000</v>
      </c>
      <c r="AA91">
        <v>40</v>
      </c>
      <c r="AB91">
        <f t="shared" si="42"/>
        <v>1892000</v>
      </c>
      <c r="AC91">
        <f t="shared" si="32"/>
        <v>4040</v>
      </c>
      <c r="AD91">
        <f t="shared" si="33"/>
        <v>161600</v>
      </c>
      <c r="AI91">
        <f t="shared" si="35"/>
        <v>4040</v>
      </c>
    </row>
    <row r="92" spans="1:35" x14ac:dyDescent="0.35">
      <c r="A92">
        <v>20</v>
      </c>
      <c r="B92">
        <f t="shared" si="36"/>
        <v>2604658000</v>
      </c>
      <c r="C92">
        <f t="shared" si="22"/>
        <v>15026850</v>
      </c>
      <c r="D92">
        <f t="shared" si="23"/>
        <v>300537000</v>
      </c>
      <c r="H92">
        <v>50</v>
      </c>
      <c r="I92">
        <f t="shared" si="37"/>
        <v>212401500</v>
      </c>
      <c r="J92">
        <f t="shared" si="24"/>
        <v>223580</v>
      </c>
      <c r="K92">
        <f t="shared" si="25"/>
        <v>11179000</v>
      </c>
      <c r="L92">
        <f t="shared" si="38"/>
        <v>100</v>
      </c>
      <c r="M92">
        <f t="shared" si="39"/>
        <v>934142000</v>
      </c>
      <c r="N92">
        <f t="shared" si="26"/>
        <v>998640</v>
      </c>
      <c r="O92">
        <f t="shared" si="27"/>
        <v>99864000</v>
      </c>
      <c r="T92">
        <f t="shared" si="29"/>
        <v>1997300</v>
      </c>
      <c r="V92">
        <f t="shared" si="40"/>
        <v>100</v>
      </c>
      <c r="W92">
        <f t="shared" si="41"/>
        <v>2089093268000</v>
      </c>
      <c r="X92">
        <f t="shared" si="30"/>
        <v>4466737780</v>
      </c>
      <c r="Y92">
        <f t="shared" si="31"/>
        <v>446673778000</v>
      </c>
      <c r="AA92">
        <v>40</v>
      </c>
      <c r="AB92">
        <f t="shared" si="42"/>
        <v>2053600</v>
      </c>
      <c r="AC92">
        <f t="shared" si="32"/>
        <v>4380</v>
      </c>
      <c r="AD92">
        <f t="shared" si="33"/>
        <v>175200</v>
      </c>
      <c r="AI92">
        <f t="shared" si="35"/>
        <v>4380</v>
      </c>
    </row>
    <row r="93" spans="1:35" x14ac:dyDescent="0.35">
      <c r="A93">
        <v>20</v>
      </c>
      <c r="B93">
        <f t="shared" si="36"/>
        <v>2905195000</v>
      </c>
      <c r="C93">
        <f t="shared" si="22"/>
        <v>16760700</v>
      </c>
      <c r="D93">
        <f t="shared" si="23"/>
        <v>335214000</v>
      </c>
      <c r="H93">
        <v>50</v>
      </c>
      <c r="I93">
        <f t="shared" si="37"/>
        <v>223580500</v>
      </c>
      <c r="J93">
        <f t="shared" si="24"/>
        <v>235340</v>
      </c>
      <c r="K93">
        <f t="shared" si="25"/>
        <v>11767000</v>
      </c>
      <c r="L93">
        <f t="shared" si="38"/>
        <v>100</v>
      </c>
      <c r="M93">
        <f t="shared" si="39"/>
        <v>1034006000</v>
      </c>
      <c r="N93">
        <f t="shared" si="26"/>
        <v>1105400</v>
      </c>
      <c r="O93">
        <f t="shared" si="27"/>
        <v>110540000</v>
      </c>
      <c r="T93">
        <f t="shared" si="29"/>
        <v>2210820</v>
      </c>
      <c r="V93">
        <f t="shared" si="40"/>
        <v>100</v>
      </c>
      <c r="W93">
        <f t="shared" si="41"/>
        <v>2535767046000</v>
      </c>
      <c r="X93">
        <f t="shared" si="30"/>
        <v>5421781140</v>
      </c>
      <c r="Y93">
        <f t="shared" si="31"/>
        <v>542178114000</v>
      </c>
      <c r="AA93">
        <v>40</v>
      </c>
      <c r="AB93">
        <f t="shared" si="42"/>
        <v>2228800</v>
      </c>
      <c r="AC93">
        <f t="shared" si="32"/>
        <v>4760</v>
      </c>
      <c r="AD93">
        <f t="shared" si="33"/>
        <v>190400</v>
      </c>
      <c r="AI93">
        <f t="shared" si="35"/>
        <v>4760</v>
      </c>
    </row>
    <row r="94" spans="1:35" x14ac:dyDescent="0.35">
      <c r="A94">
        <v>20</v>
      </c>
      <c r="B94">
        <f t="shared" si="36"/>
        <v>3240409000</v>
      </c>
      <c r="C94">
        <f t="shared" si="22"/>
        <v>18694650</v>
      </c>
      <c r="D94">
        <f t="shared" si="23"/>
        <v>373893000</v>
      </c>
      <c r="H94">
        <v>50</v>
      </c>
      <c r="I94">
        <f t="shared" si="37"/>
        <v>235347500</v>
      </c>
      <c r="J94">
        <f t="shared" si="24"/>
        <v>247730</v>
      </c>
      <c r="K94">
        <f t="shared" si="25"/>
        <v>12386500</v>
      </c>
      <c r="L94">
        <f t="shared" si="38"/>
        <v>100</v>
      </c>
      <c r="M94">
        <f t="shared" si="39"/>
        <v>1144546000</v>
      </c>
      <c r="N94">
        <f t="shared" si="26"/>
        <v>1223580</v>
      </c>
      <c r="O94">
        <f t="shared" si="27"/>
        <v>122358000</v>
      </c>
      <c r="T94">
        <f t="shared" si="29"/>
        <v>2447160</v>
      </c>
      <c r="V94">
        <f t="shared" si="40"/>
        <v>100</v>
      </c>
      <c r="W94">
        <f t="shared" si="41"/>
        <v>3077945160000</v>
      </c>
      <c r="X94">
        <f t="shared" si="30"/>
        <v>6581024500</v>
      </c>
      <c r="Y94">
        <f t="shared" si="31"/>
        <v>658102450000</v>
      </c>
      <c r="AA94">
        <v>40</v>
      </c>
      <c r="AB94">
        <f t="shared" si="42"/>
        <v>2419200</v>
      </c>
      <c r="AC94">
        <f t="shared" si="32"/>
        <v>5160</v>
      </c>
      <c r="AD94">
        <f t="shared" si="33"/>
        <v>206400</v>
      </c>
      <c r="AI94">
        <f t="shared" si="35"/>
        <v>5160</v>
      </c>
    </row>
    <row r="95" spans="1:35" x14ac:dyDescent="0.35">
      <c r="A95">
        <v>20</v>
      </c>
      <c r="B95">
        <f t="shared" si="36"/>
        <v>3614302000</v>
      </c>
      <c r="C95">
        <f t="shared" si="22"/>
        <v>20851725</v>
      </c>
      <c r="D95">
        <f t="shared" si="23"/>
        <v>417034500</v>
      </c>
      <c r="H95">
        <v>50</v>
      </c>
      <c r="I95">
        <f t="shared" si="37"/>
        <v>247734000</v>
      </c>
      <c r="J95">
        <f t="shared" si="24"/>
        <v>260770</v>
      </c>
      <c r="K95">
        <f t="shared" si="25"/>
        <v>13038500</v>
      </c>
      <c r="L95">
        <f t="shared" si="38"/>
        <v>100</v>
      </c>
      <c r="M95">
        <f t="shared" si="39"/>
        <v>1266904000</v>
      </c>
      <c r="N95">
        <f t="shared" si="26"/>
        <v>1354380</v>
      </c>
      <c r="O95">
        <f t="shared" si="27"/>
        <v>135438000</v>
      </c>
      <c r="T95">
        <f t="shared" si="29"/>
        <v>2708780</v>
      </c>
      <c r="V95">
        <f t="shared" si="40"/>
        <v>100</v>
      </c>
      <c r="W95">
        <f t="shared" si="41"/>
        <v>3736047610000</v>
      </c>
      <c r="X95">
        <f t="shared" si="30"/>
        <v>7988128300</v>
      </c>
      <c r="Y95">
        <f t="shared" si="31"/>
        <v>798812830000</v>
      </c>
      <c r="AA95">
        <v>40</v>
      </c>
      <c r="AB95">
        <f t="shared" si="42"/>
        <v>2625600</v>
      </c>
      <c r="AC95">
        <f t="shared" si="32"/>
        <v>5600</v>
      </c>
      <c r="AD95">
        <f t="shared" si="33"/>
        <v>224000</v>
      </c>
      <c r="AI95">
        <f t="shared" si="35"/>
        <v>5600</v>
      </c>
    </row>
    <row r="96" spans="1:35" x14ac:dyDescent="0.35">
      <c r="A96">
        <v>20</v>
      </c>
      <c r="B96">
        <f t="shared" si="36"/>
        <v>4031336500</v>
      </c>
      <c r="C96">
        <f t="shared" si="22"/>
        <v>23257650</v>
      </c>
      <c r="D96">
        <f t="shared" si="23"/>
        <v>465153000</v>
      </c>
      <c r="H96">
        <v>50</v>
      </c>
      <c r="I96">
        <f t="shared" si="37"/>
        <v>260772500</v>
      </c>
      <c r="J96">
        <f t="shared" si="24"/>
        <v>274490</v>
      </c>
      <c r="K96">
        <f t="shared" si="25"/>
        <v>13724500</v>
      </c>
      <c r="L96">
        <f t="shared" si="38"/>
        <v>100</v>
      </c>
      <c r="M96">
        <f t="shared" si="39"/>
        <v>1402342000</v>
      </c>
      <c r="N96">
        <f t="shared" si="26"/>
        <v>1499180</v>
      </c>
      <c r="O96">
        <f t="shared" si="27"/>
        <v>149918000</v>
      </c>
      <c r="T96">
        <f t="shared" si="29"/>
        <v>2998360</v>
      </c>
      <c r="V96">
        <f t="shared" si="40"/>
        <v>100</v>
      </c>
      <c r="W96">
        <f t="shared" si="41"/>
        <v>4534860440000</v>
      </c>
      <c r="X96">
        <f t="shared" si="30"/>
        <v>9696088160</v>
      </c>
      <c r="Y96">
        <f t="shared" si="31"/>
        <v>969608816000</v>
      </c>
      <c r="AA96">
        <v>40</v>
      </c>
      <c r="AB96">
        <f t="shared" si="42"/>
        <v>2849600</v>
      </c>
      <c r="AC96">
        <f t="shared" si="32"/>
        <v>6080</v>
      </c>
      <c r="AD96">
        <f t="shared" si="33"/>
        <v>243200</v>
      </c>
      <c r="AI96">
        <f t="shared" si="35"/>
        <v>6080</v>
      </c>
    </row>
    <row r="97" spans="1:35" x14ac:dyDescent="0.35">
      <c r="A97">
        <v>20</v>
      </c>
      <c r="B97">
        <f t="shared" si="36"/>
        <v>4496489500</v>
      </c>
      <c r="C97">
        <f t="shared" si="22"/>
        <v>25941225</v>
      </c>
      <c r="D97">
        <f t="shared" si="23"/>
        <v>518824500</v>
      </c>
      <c r="H97">
        <v>50</v>
      </c>
      <c r="I97">
        <f t="shared" si="37"/>
        <v>274497000</v>
      </c>
      <c r="J97">
        <f t="shared" si="24"/>
        <v>288940</v>
      </c>
      <c r="K97">
        <f t="shared" si="25"/>
        <v>14447000</v>
      </c>
      <c r="L97">
        <f t="shared" si="38"/>
        <v>100</v>
      </c>
      <c r="M97">
        <f t="shared" si="39"/>
        <v>1552260000</v>
      </c>
      <c r="N97">
        <f t="shared" si="26"/>
        <v>1659460</v>
      </c>
      <c r="O97">
        <f t="shared" si="27"/>
        <v>165946000</v>
      </c>
      <c r="T97">
        <f t="shared" si="29"/>
        <v>3318920</v>
      </c>
      <c r="V97">
        <f t="shared" si="40"/>
        <v>100</v>
      </c>
      <c r="W97">
        <f t="shared" si="41"/>
        <v>5504469256000</v>
      </c>
      <c r="X97">
        <f t="shared" si="30"/>
        <v>11769230820</v>
      </c>
      <c r="Y97">
        <f t="shared" si="31"/>
        <v>1176923082000</v>
      </c>
      <c r="AB97">
        <f t="shared" si="42"/>
        <v>3092800</v>
      </c>
      <c r="AC97">
        <f t="shared" si="32"/>
        <v>6600</v>
      </c>
      <c r="AD97">
        <f t="shared" si="33"/>
        <v>0</v>
      </c>
      <c r="AI97">
        <f t="shared" si="35"/>
        <v>6600</v>
      </c>
    </row>
    <row r="98" spans="1:35" x14ac:dyDescent="0.35">
      <c r="A98">
        <v>20</v>
      </c>
      <c r="B98">
        <f t="shared" si="36"/>
        <v>5015314000</v>
      </c>
      <c r="C98">
        <f t="shared" si="22"/>
        <v>28934475</v>
      </c>
      <c r="D98">
        <f t="shared" si="23"/>
        <v>578689500</v>
      </c>
      <c r="H98">
        <v>50</v>
      </c>
      <c r="I98">
        <f t="shared" si="37"/>
        <v>288944000</v>
      </c>
      <c r="J98">
        <f t="shared" si="24"/>
        <v>304150</v>
      </c>
      <c r="K98">
        <f t="shared" si="25"/>
        <v>15207500</v>
      </c>
      <c r="L98">
        <f t="shared" si="38"/>
        <v>100</v>
      </c>
      <c r="M98">
        <f t="shared" si="39"/>
        <v>1718206000</v>
      </c>
      <c r="N98">
        <f t="shared" si="26"/>
        <v>1836860</v>
      </c>
      <c r="O98">
        <f t="shared" si="27"/>
        <v>183686000</v>
      </c>
      <c r="T98">
        <f t="shared" si="29"/>
        <v>3673720</v>
      </c>
      <c r="V98">
        <f t="shared" si="40"/>
        <v>100</v>
      </c>
      <c r="W98">
        <f t="shared" si="41"/>
        <v>6681392338000</v>
      </c>
      <c r="X98">
        <f t="shared" si="30"/>
        <v>14285636800</v>
      </c>
      <c r="Y98">
        <f t="shared" si="31"/>
        <v>1428563680000</v>
      </c>
      <c r="AA98">
        <v>40</v>
      </c>
      <c r="AB98">
        <f t="shared" si="42"/>
        <v>3092800</v>
      </c>
      <c r="AC98">
        <f t="shared" si="32"/>
        <v>6600</v>
      </c>
      <c r="AD98">
        <f t="shared" si="33"/>
        <v>264000</v>
      </c>
      <c r="AI98">
        <f t="shared" si="35"/>
        <v>6600</v>
      </c>
    </row>
    <row r="99" spans="1:35" x14ac:dyDescent="0.35">
      <c r="A99">
        <v>20</v>
      </c>
      <c r="B99">
        <f t="shared" si="36"/>
        <v>5594003500</v>
      </c>
      <c r="C99">
        <f t="shared" si="22"/>
        <v>32273025</v>
      </c>
      <c r="D99">
        <f t="shared" si="23"/>
        <v>645460500</v>
      </c>
      <c r="H99">
        <v>50</v>
      </c>
      <c r="I99">
        <f t="shared" si="37"/>
        <v>304151500</v>
      </c>
      <c r="J99">
        <f t="shared" si="24"/>
        <v>320150</v>
      </c>
      <c r="K99">
        <f t="shared" si="25"/>
        <v>16007500</v>
      </c>
      <c r="L99">
        <f t="shared" si="38"/>
        <v>100</v>
      </c>
      <c r="M99">
        <f t="shared" si="39"/>
        <v>1901892000</v>
      </c>
      <c r="N99">
        <f t="shared" si="26"/>
        <v>2033220</v>
      </c>
      <c r="O99">
        <f t="shared" si="27"/>
        <v>203322000</v>
      </c>
      <c r="T99">
        <f t="shared" si="29"/>
        <v>4066460</v>
      </c>
      <c r="V99">
        <f t="shared" si="40"/>
        <v>100</v>
      </c>
      <c r="W99">
        <f t="shared" si="41"/>
        <v>8109956018000</v>
      </c>
      <c r="X99">
        <f t="shared" si="30"/>
        <v>17340081280</v>
      </c>
      <c r="Y99">
        <f t="shared" si="31"/>
        <v>1734008128000</v>
      </c>
      <c r="AA99">
        <v>40</v>
      </c>
      <c r="AB99">
        <f t="shared" si="42"/>
        <v>3356800</v>
      </c>
      <c r="AC99">
        <f t="shared" si="32"/>
        <v>7160</v>
      </c>
      <c r="AD99">
        <f t="shared" si="33"/>
        <v>286400</v>
      </c>
      <c r="AI99">
        <f t="shared" si="35"/>
        <v>7160</v>
      </c>
    </row>
    <row r="100" spans="1:35" x14ac:dyDescent="0.35">
      <c r="A100">
        <v>20</v>
      </c>
      <c r="B100">
        <f t="shared" si="36"/>
        <v>6239464000</v>
      </c>
      <c r="C100">
        <f t="shared" si="22"/>
        <v>35996850</v>
      </c>
      <c r="D100">
        <f t="shared" si="23"/>
        <v>719937000</v>
      </c>
      <c r="H100">
        <v>50</v>
      </c>
      <c r="I100">
        <f t="shared" si="37"/>
        <v>320159000</v>
      </c>
      <c r="J100">
        <f t="shared" si="24"/>
        <v>337000</v>
      </c>
      <c r="K100">
        <f t="shared" si="25"/>
        <v>16850000</v>
      </c>
      <c r="L100">
        <f t="shared" si="38"/>
        <v>100</v>
      </c>
      <c r="M100">
        <f t="shared" si="39"/>
        <v>2105214000</v>
      </c>
      <c r="N100">
        <f t="shared" si="26"/>
        <v>2250600</v>
      </c>
      <c r="O100">
        <f t="shared" si="27"/>
        <v>225060000</v>
      </c>
      <c r="T100">
        <f t="shared" si="29"/>
        <v>4501200</v>
      </c>
      <c r="V100">
        <f t="shared" si="40"/>
        <v>100</v>
      </c>
      <c r="W100">
        <f t="shared" si="41"/>
        <v>9843964146000</v>
      </c>
      <c r="X100">
        <f t="shared" si="30"/>
        <v>21047603460</v>
      </c>
      <c r="Y100">
        <f t="shared" si="31"/>
        <v>2104760346000</v>
      </c>
      <c r="AB100">
        <f t="shared" si="42"/>
        <v>3643200</v>
      </c>
      <c r="AC100">
        <f t="shared" si="32"/>
        <v>7780</v>
      </c>
      <c r="AD100">
        <f t="shared" si="33"/>
        <v>0</v>
      </c>
      <c r="AI100">
        <f t="shared" si="35"/>
        <v>7780</v>
      </c>
    </row>
    <row r="101" spans="1:35" x14ac:dyDescent="0.35">
      <c r="H101">
        <v>50</v>
      </c>
      <c r="I101">
        <f t="shared" si="37"/>
        <v>337009000</v>
      </c>
      <c r="J101">
        <f t="shared" si="24"/>
        <v>354740</v>
      </c>
      <c r="K101">
        <f t="shared" si="25"/>
        <v>17737000</v>
      </c>
      <c r="L101">
        <f t="shared" si="38"/>
        <v>100</v>
      </c>
      <c r="M101">
        <f t="shared" si="39"/>
        <v>2330274000</v>
      </c>
      <c r="N101">
        <f t="shared" si="26"/>
        <v>2491200</v>
      </c>
      <c r="O101">
        <f t="shared" si="27"/>
        <v>249120000</v>
      </c>
      <c r="T101">
        <f t="shared" si="29"/>
        <v>4982400</v>
      </c>
      <c r="V101">
        <f t="shared" si="40"/>
        <v>100</v>
      </c>
      <c r="W101">
        <f t="shared" si="41"/>
        <v>11948724492000</v>
      </c>
      <c r="X101">
        <f t="shared" si="30"/>
        <v>25547839400</v>
      </c>
      <c r="Y101">
        <f t="shared" si="31"/>
        <v>2554783940000</v>
      </c>
      <c r="AB101">
        <f t="shared" si="42"/>
        <v>3643200</v>
      </c>
      <c r="AC101">
        <f t="shared" si="32"/>
        <v>7780</v>
      </c>
      <c r="AD101">
        <f t="shared" si="33"/>
        <v>0</v>
      </c>
      <c r="AI101">
        <f t="shared" si="35"/>
        <v>7780</v>
      </c>
    </row>
    <row r="102" spans="1:35" x14ac:dyDescent="0.35">
      <c r="H102">
        <v>50</v>
      </c>
      <c r="I102">
        <f t="shared" si="37"/>
        <v>354746000</v>
      </c>
      <c r="J102">
        <f t="shared" si="24"/>
        <v>373410</v>
      </c>
      <c r="K102">
        <f t="shared" si="25"/>
        <v>18670500</v>
      </c>
      <c r="L102">
        <f t="shared" si="38"/>
        <v>100</v>
      </c>
      <c r="M102">
        <f t="shared" si="39"/>
        <v>2579394000</v>
      </c>
      <c r="N102">
        <f t="shared" si="26"/>
        <v>2757520</v>
      </c>
      <c r="O102">
        <f t="shared" si="27"/>
        <v>275752000</v>
      </c>
      <c r="T102">
        <f t="shared" si="29"/>
        <v>5515060</v>
      </c>
      <c r="V102">
        <f t="shared" si="40"/>
        <v>100</v>
      </c>
      <c r="W102">
        <f t="shared" si="41"/>
        <v>14503508432000</v>
      </c>
      <c r="X102">
        <f t="shared" si="30"/>
        <v>31010281000</v>
      </c>
      <c r="Y102">
        <f t="shared" si="31"/>
        <v>3101028100000</v>
      </c>
      <c r="AA102">
        <v>40</v>
      </c>
      <c r="AB102">
        <f t="shared" si="42"/>
        <v>3643200</v>
      </c>
      <c r="AC102">
        <f t="shared" si="32"/>
        <v>7780</v>
      </c>
      <c r="AD102">
        <f t="shared" si="33"/>
        <v>311200</v>
      </c>
      <c r="AI102">
        <f t="shared" si="35"/>
        <v>7780</v>
      </c>
    </row>
    <row r="103" spans="1:35" x14ac:dyDescent="0.35">
      <c r="H103">
        <v>50</v>
      </c>
      <c r="I103">
        <f t="shared" si="37"/>
        <v>373416500</v>
      </c>
      <c r="J103">
        <f t="shared" si="24"/>
        <v>393070</v>
      </c>
      <c r="K103">
        <f t="shared" si="25"/>
        <v>19653500</v>
      </c>
      <c r="L103">
        <f t="shared" si="38"/>
        <v>100</v>
      </c>
      <c r="M103">
        <f t="shared" si="39"/>
        <v>2855146000</v>
      </c>
      <c r="N103">
        <f t="shared" si="26"/>
        <v>3052320</v>
      </c>
      <c r="O103">
        <f t="shared" si="27"/>
        <v>305232000</v>
      </c>
      <c r="T103">
        <f t="shared" si="29"/>
        <v>6104640</v>
      </c>
      <c r="V103">
        <f t="shared" si="40"/>
        <v>100</v>
      </c>
      <c r="W103">
        <f t="shared" si="41"/>
        <v>17604536532000</v>
      </c>
      <c r="X103">
        <f t="shared" si="30"/>
        <v>37640659660</v>
      </c>
      <c r="Y103">
        <f t="shared" si="31"/>
        <v>3764065966000</v>
      </c>
      <c r="AA103">
        <v>40</v>
      </c>
      <c r="AB103">
        <f t="shared" si="42"/>
        <v>3954400</v>
      </c>
      <c r="AC103">
        <f t="shared" si="32"/>
        <v>8440</v>
      </c>
      <c r="AD103">
        <f t="shared" si="33"/>
        <v>337600</v>
      </c>
      <c r="AI103">
        <f t="shared" si="35"/>
        <v>8440</v>
      </c>
    </row>
    <row r="104" spans="1:35" x14ac:dyDescent="0.35">
      <c r="H104">
        <v>50</v>
      </c>
      <c r="I104">
        <f t="shared" si="37"/>
        <v>393070000</v>
      </c>
      <c r="J104">
        <f t="shared" si="24"/>
        <v>413750</v>
      </c>
      <c r="K104">
        <f t="shared" si="25"/>
        <v>20687500</v>
      </c>
      <c r="L104">
        <f t="shared" si="38"/>
        <v>100</v>
      </c>
      <c r="M104">
        <f t="shared" si="39"/>
        <v>3160378000</v>
      </c>
      <c r="N104">
        <f t="shared" si="26"/>
        <v>3378620</v>
      </c>
      <c r="O104">
        <f t="shared" si="27"/>
        <v>337862000</v>
      </c>
      <c r="T104">
        <f t="shared" si="29"/>
        <v>6757260</v>
      </c>
      <c r="V104">
        <f t="shared" si="40"/>
        <v>100</v>
      </c>
      <c r="W104">
        <f t="shared" si="41"/>
        <v>21368602498000</v>
      </c>
      <c r="X104">
        <f t="shared" si="30"/>
        <v>45688694660</v>
      </c>
      <c r="Y104">
        <f t="shared" si="31"/>
        <v>4568869466000</v>
      </c>
      <c r="AA104">
        <v>40</v>
      </c>
      <c r="AB104">
        <f t="shared" si="42"/>
        <v>4292000</v>
      </c>
      <c r="AC104">
        <f t="shared" si="32"/>
        <v>9160</v>
      </c>
      <c r="AD104">
        <f t="shared" si="33"/>
        <v>366400</v>
      </c>
      <c r="AI104">
        <f t="shared" si="35"/>
        <v>9160</v>
      </c>
    </row>
    <row r="105" spans="1:35" x14ac:dyDescent="0.35">
      <c r="H105">
        <v>50</v>
      </c>
      <c r="I105">
        <f t="shared" si="37"/>
        <v>413757500</v>
      </c>
      <c r="J105">
        <f t="shared" si="24"/>
        <v>435530</v>
      </c>
      <c r="K105">
        <f t="shared" si="25"/>
        <v>21776500</v>
      </c>
      <c r="L105">
        <f t="shared" si="38"/>
        <v>100</v>
      </c>
      <c r="M105">
        <f t="shared" si="39"/>
        <v>3498240000</v>
      </c>
      <c r="N105">
        <f t="shared" si="26"/>
        <v>3739820</v>
      </c>
      <c r="O105">
        <f t="shared" si="27"/>
        <v>373982000</v>
      </c>
      <c r="T105">
        <f t="shared" si="29"/>
        <v>7479660</v>
      </c>
      <c r="V105">
        <f t="shared" si="40"/>
        <v>100</v>
      </c>
      <c r="W105">
        <f t="shared" si="41"/>
        <v>25937471964000</v>
      </c>
      <c r="X105">
        <f t="shared" si="30"/>
        <v>55457498300</v>
      </c>
      <c r="Y105">
        <f t="shared" si="31"/>
        <v>5545749830000</v>
      </c>
      <c r="AA105">
        <v>40</v>
      </c>
      <c r="AB105">
        <f t="shared" si="42"/>
        <v>4658400</v>
      </c>
      <c r="AC105">
        <f t="shared" si="32"/>
        <v>9960</v>
      </c>
      <c r="AD105">
        <f t="shared" si="33"/>
        <v>398400</v>
      </c>
      <c r="AI105">
        <f t="shared" si="35"/>
        <v>9960</v>
      </c>
    </row>
    <row r="106" spans="1:35" x14ac:dyDescent="0.35">
      <c r="H106">
        <v>50</v>
      </c>
      <c r="I106">
        <f t="shared" si="37"/>
        <v>435534000</v>
      </c>
      <c r="J106">
        <f t="shared" si="24"/>
        <v>458450</v>
      </c>
      <c r="K106">
        <f t="shared" si="25"/>
        <v>22922500</v>
      </c>
      <c r="L106">
        <f t="shared" si="38"/>
        <v>100</v>
      </c>
      <c r="M106">
        <f t="shared" si="39"/>
        <v>3872222000</v>
      </c>
      <c r="N106">
        <f t="shared" si="26"/>
        <v>4139640</v>
      </c>
      <c r="O106">
        <f t="shared" si="27"/>
        <v>413964000</v>
      </c>
      <c r="T106">
        <f t="shared" si="29"/>
        <v>8279280</v>
      </c>
      <c r="V106">
        <f t="shared" si="40"/>
        <v>100</v>
      </c>
      <c r="W106">
        <f t="shared" si="41"/>
        <v>31483221794000</v>
      </c>
      <c r="X106">
        <f t="shared" si="30"/>
        <v>67314992060</v>
      </c>
      <c r="Y106">
        <f t="shared" si="31"/>
        <v>6731499206000</v>
      </c>
      <c r="AA106">
        <v>40</v>
      </c>
      <c r="AB106">
        <f t="shared" si="42"/>
        <v>5056800</v>
      </c>
      <c r="AC106">
        <f t="shared" si="32"/>
        <v>10800</v>
      </c>
      <c r="AD106">
        <f t="shared" si="33"/>
        <v>432000</v>
      </c>
      <c r="AI106">
        <f t="shared" si="35"/>
        <v>10800</v>
      </c>
    </row>
    <row r="107" spans="1:35" x14ac:dyDescent="0.35">
      <c r="H107">
        <v>50</v>
      </c>
      <c r="I107">
        <f t="shared" si="37"/>
        <v>458456500</v>
      </c>
      <c r="J107">
        <f t="shared" si="24"/>
        <v>482580</v>
      </c>
      <c r="K107">
        <f t="shared" si="25"/>
        <v>24129000</v>
      </c>
      <c r="L107">
        <f t="shared" si="38"/>
        <v>100</v>
      </c>
      <c r="M107">
        <f t="shared" si="39"/>
        <v>4286186000</v>
      </c>
      <c r="N107">
        <f t="shared" si="26"/>
        <v>4582180</v>
      </c>
      <c r="O107">
        <f t="shared" si="27"/>
        <v>458218000</v>
      </c>
      <c r="T107">
        <f t="shared" si="29"/>
        <v>9164380</v>
      </c>
      <c r="V107">
        <f t="shared" si="40"/>
        <v>100</v>
      </c>
      <c r="W107">
        <f t="shared" si="41"/>
        <v>38214721000000</v>
      </c>
      <c r="X107">
        <f t="shared" si="30"/>
        <v>81707763520</v>
      </c>
      <c r="Y107">
        <f t="shared" si="31"/>
        <v>8170776352000</v>
      </c>
      <c r="AB107">
        <f t="shared" si="42"/>
        <v>5488800</v>
      </c>
      <c r="AC107">
        <f t="shared" si="32"/>
        <v>11720</v>
      </c>
      <c r="AD107">
        <f t="shared" si="33"/>
        <v>0</v>
      </c>
      <c r="AI107">
        <f t="shared" si="35"/>
        <v>11720</v>
      </c>
    </row>
    <row r="108" spans="1:35" x14ac:dyDescent="0.35">
      <c r="H108">
        <v>50</v>
      </c>
      <c r="I108">
        <f t="shared" si="37"/>
        <v>482585500</v>
      </c>
      <c r="J108">
        <f t="shared" si="24"/>
        <v>507980</v>
      </c>
      <c r="K108">
        <f t="shared" si="25"/>
        <v>25399000</v>
      </c>
      <c r="L108">
        <f t="shared" si="38"/>
        <v>100</v>
      </c>
      <c r="M108">
        <f t="shared" si="39"/>
        <v>4744404000</v>
      </c>
      <c r="N108">
        <f t="shared" si="26"/>
        <v>5072040</v>
      </c>
      <c r="O108">
        <f t="shared" si="27"/>
        <v>507204000</v>
      </c>
      <c r="T108">
        <f t="shared" si="29"/>
        <v>10144100</v>
      </c>
      <c r="V108">
        <f t="shared" si="40"/>
        <v>100</v>
      </c>
      <c r="W108">
        <f t="shared" si="41"/>
        <v>46385497352000</v>
      </c>
      <c r="X108">
        <f t="shared" si="30"/>
        <v>99177886140</v>
      </c>
      <c r="Y108">
        <f t="shared" si="31"/>
        <v>9917788614000</v>
      </c>
      <c r="AB108">
        <f t="shared" si="42"/>
        <v>5488800</v>
      </c>
      <c r="AC108">
        <f t="shared" si="32"/>
        <v>11720</v>
      </c>
      <c r="AD108">
        <f t="shared" si="33"/>
        <v>0</v>
      </c>
      <c r="AI108">
        <f t="shared" si="35"/>
        <v>11720</v>
      </c>
    </row>
    <row r="109" spans="1:35" x14ac:dyDescent="0.35">
      <c r="H109">
        <v>50</v>
      </c>
      <c r="I109">
        <f t="shared" si="37"/>
        <v>507984500</v>
      </c>
      <c r="J109">
        <f t="shared" si="24"/>
        <v>534720</v>
      </c>
      <c r="K109">
        <f t="shared" si="25"/>
        <v>26736000</v>
      </c>
      <c r="L109">
        <f t="shared" si="38"/>
        <v>100</v>
      </c>
      <c r="M109">
        <f t="shared" si="39"/>
        <v>5251608000</v>
      </c>
      <c r="N109">
        <f t="shared" si="26"/>
        <v>5614280</v>
      </c>
      <c r="O109">
        <f t="shared" si="27"/>
        <v>561428000</v>
      </c>
      <c r="T109">
        <f t="shared" si="29"/>
        <v>11228580</v>
      </c>
      <c r="V109">
        <f t="shared" si="40"/>
        <v>100</v>
      </c>
      <c r="W109">
        <f t="shared" si="41"/>
        <v>56303285966000</v>
      </c>
      <c r="X109">
        <f t="shared" si="30"/>
        <v>120383335380</v>
      </c>
      <c r="Y109">
        <f t="shared" si="31"/>
        <v>12038333538000</v>
      </c>
      <c r="AB109">
        <f t="shared" si="42"/>
        <v>5488800</v>
      </c>
      <c r="AC109">
        <f t="shared" si="32"/>
        <v>11720</v>
      </c>
      <c r="AD109">
        <f t="shared" si="33"/>
        <v>0</v>
      </c>
      <c r="AI109">
        <f t="shared" si="35"/>
        <v>11720</v>
      </c>
    </row>
    <row r="110" spans="1:35" x14ac:dyDescent="0.35">
      <c r="H110">
        <v>50</v>
      </c>
      <c r="I110">
        <f t="shared" si="37"/>
        <v>534720500</v>
      </c>
      <c r="J110">
        <f t="shared" si="24"/>
        <v>562860</v>
      </c>
      <c r="K110">
        <f t="shared" si="25"/>
        <v>28143000</v>
      </c>
      <c r="L110">
        <f t="shared" si="38"/>
        <v>100</v>
      </c>
      <c r="M110">
        <f t="shared" si="39"/>
        <v>5813036000</v>
      </c>
      <c r="N110">
        <f t="shared" si="26"/>
        <v>6214480</v>
      </c>
      <c r="O110">
        <f t="shared" si="27"/>
        <v>621448000</v>
      </c>
      <c r="T110">
        <f t="shared" si="29"/>
        <v>12428980</v>
      </c>
      <c r="V110">
        <f t="shared" si="40"/>
        <v>100</v>
      </c>
      <c r="W110">
        <f t="shared" si="41"/>
        <v>68341619504000</v>
      </c>
      <c r="X110">
        <f t="shared" si="30"/>
        <v>146122769940</v>
      </c>
      <c r="Y110">
        <f t="shared" si="31"/>
        <v>14612276994000</v>
      </c>
      <c r="AA110">
        <v>40</v>
      </c>
      <c r="AB110">
        <f t="shared" si="42"/>
        <v>5488800</v>
      </c>
      <c r="AC110">
        <f t="shared" si="32"/>
        <v>11720</v>
      </c>
      <c r="AD110">
        <f t="shared" si="33"/>
        <v>468800</v>
      </c>
      <c r="AI110">
        <f t="shared" si="35"/>
        <v>11720</v>
      </c>
    </row>
    <row r="111" spans="1:35" x14ac:dyDescent="0.35">
      <c r="H111">
        <v>50</v>
      </c>
      <c r="I111">
        <f t="shared" si="37"/>
        <v>562863500</v>
      </c>
      <c r="J111">
        <f t="shared" si="24"/>
        <v>592480</v>
      </c>
      <c r="K111">
        <f t="shared" si="25"/>
        <v>29624000</v>
      </c>
      <c r="L111">
        <f t="shared" si="38"/>
        <v>100</v>
      </c>
      <c r="M111">
        <f t="shared" si="39"/>
        <v>6434484000</v>
      </c>
      <c r="N111">
        <f t="shared" si="26"/>
        <v>6878840</v>
      </c>
      <c r="O111">
        <f t="shared" si="27"/>
        <v>687884000</v>
      </c>
      <c r="T111">
        <f t="shared" si="29"/>
        <v>13757700</v>
      </c>
      <c r="V111">
        <f t="shared" si="40"/>
        <v>100</v>
      </c>
      <c r="W111">
        <f t="shared" si="41"/>
        <v>82953896498000</v>
      </c>
      <c r="X111">
        <f t="shared" si="30"/>
        <v>177365611480</v>
      </c>
      <c r="Y111">
        <f t="shared" si="31"/>
        <v>17736561148000</v>
      </c>
      <c r="AB111">
        <f t="shared" si="42"/>
        <v>5957600</v>
      </c>
      <c r="AC111">
        <f t="shared" si="32"/>
        <v>12720</v>
      </c>
      <c r="AD111">
        <f t="shared" si="33"/>
        <v>0</v>
      </c>
      <c r="AI111">
        <f t="shared" si="35"/>
        <v>12720</v>
      </c>
    </row>
    <row r="112" spans="1:35" x14ac:dyDescent="0.35">
      <c r="H112">
        <v>50</v>
      </c>
      <c r="I112">
        <f t="shared" si="37"/>
        <v>592487500</v>
      </c>
      <c r="J112">
        <f t="shared" si="24"/>
        <v>623670</v>
      </c>
      <c r="K112">
        <f t="shared" si="25"/>
        <v>31183500</v>
      </c>
      <c r="L112">
        <f t="shared" si="38"/>
        <v>100</v>
      </c>
      <c r="M112">
        <f t="shared" si="39"/>
        <v>7122368000</v>
      </c>
      <c r="N112">
        <f t="shared" si="26"/>
        <v>7614240</v>
      </c>
      <c r="O112">
        <f t="shared" si="27"/>
        <v>761424000</v>
      </c>
      <c r="T112">
        <f t="shared" si="29"/>
        <v>15228480</v>
      </c>
      <c r="V112">
        <f t="shared" si="40"/>
        <v>100</v>
      </c>
      <c r="W112">
        <f t="shared" si="41"/>
        <v>100690457646000</v>
      </c>
      <c r="X112">
        <f t="shared" si="30"/>
        <v>215288556000</v>
      </c>
      <c r="Y112">
        <f t="shared" si="31"/>
        <v>21528855600000</v>
      </c>
      <c r="AA112">
        <v>40</v>
      </c>
      <c r="AB112">
        <f t="shared" si="42"/>
        <v>5957600</v>
      </c>
      <c r="AC112">
        <f t="shared" si="32"/>
        <v>12720</v>
      </c>
      <c r="AD112">
        <f t="shared" si="33"/>
        <v>508800</v>
      </c>
      <c r="AI112">
        <f t="shared" si="35"/>
        <v>12720</v>
      </c>
    </row>
    <row r="113" spans="8:35" x14ac:dyDescent="0.35">
      <c r="H113">
        <v>50</v>
      </c>
      <c r="I113">
        <f t="shared" si="37"/>
        <v>623671000</v>
      </c>
      <c r="J113">
        <f t="shared" si="24"/>
        <v>656490</v>
      </c>
      <c r="K113">
        <f t="shared" si="25"/>
        <v>32824500</v>
      </c>
      <c r="L113">
        <f t="shared" si="38"/>
        <v>100</v>
      </c>
      <c r="M113">
        <f t="shared" si="39"/>
        <v>7883792000</v>
      </c>
      <c r="N113">
        <f t="shared" si="26"/>
        <v>8428240</v>
      </c>
      <c r="O113">
        <f t="shared" si="27"/>
        <v>842824000</v>
      </c>
      <c r="T113">
        <f t="shared" si="29"/>
        <v>16856500</v>
      </c>
      <c r="V113">
        <f t="shared" si="40"/>
        <v>100</v>
      </c>
      <c r="W113">
        <f t="shared" si="41"/>
        <v>122219313246000</v>
      </c>
      <c r="X113">
        <f t="shared" si="30"/>
        <v>261319891480</v>
      </c>
      <c r="Y113">
        <f t="shared" si="31"/>
        <v>26131989148000</v>
      </c>
      <c r="AA113">
        <v>40</v>
      </c>
      <c r="AB113">
        <f t="shared" si="42"/>
        <v>6466400</v>
      </c>
      <c r="AC113">
        <f t="shared" si="32"/>
        <v>13820</v>
      </c>
      <c r="AD113">
        <f t="shared" si="33"/>
        <v>552800</v>
      </c>
      <c r="AI113">
        <f t="shared" si="35"/>
        <v>13820</v>
      </c>
    </row>
    <row r="114" spans="8:35" x14ac:dyDescent="0.35">
      <c r="H114">
        <v>50</v>
      </c>
      <c r="I114">
        <f t="shared" si="37"/>
        <v>656495500</v>
      </c>
      <c r="J114">
        <f t="shared" si="24"/>
        <v>691040</v>
      </c>
      <c r="K114">
        <f t="shared" si="25"/>
        <v>34552000</v>
      </c>
      <c r="L114">
        <f t="shared" si="38"/>
        <v>100</v>
      </c>
      <c r="M114">
        <f t="shared" si="39"/>
        <v>8726616000</v>
      </c>
      <c r="N114">
        <f t="shared" si="26"/>
        <v>9329280</v>
      </c>
      <c r="O114">
        <f t="shared" si="27"/>
        <v>932928000</v>
      </c>
      <c r="T114">
        <f t="shared" si="29"/>
        <v>18658560</v>
      </c>
      <c r="V114">
        <f t="shared" si="40"/>
        <v>100</v>
      </c>
      <c r="W114">
        <f t="shared" si="41"/>
        <v>148351302394000</v>
      </c>
      <c r="X114">
        <f t="shared" si="30"/>
        <v>317193291400</v>
      </c>
      <c r="Y114">
        <f t="shared" si="31"/>
        <v>31719329140000</v>
      </c>
      <c r="AB114">
        <f t="shared" si="42"/>
        <v>7019200</v>
      </c>
      <c r="AC114">
        <f t="shared" si="32"/>
        <v>15000</v>
      </c>
      <c r="AD114">
        <f t="shared" si="33"/>
        <v>0</v>
      </c>
      <c r="AI114">
        <f t="shared" si="35"/>
        <v>15000</v>
      </c>
    </row>
    <row r="115" spans="8:35" x14ac:dyDescent="0.35">
      <c r="H115">
        <v>50</v>
      </c>
      <c r="I115">
        <f t="shared" si="37"/>
        <v>691047500</v>
      </c>
      <c r="J115">
        <f t="shared" si="24"/>
        <v>727410</v>
      </c>
      <c r="K115">
        <f t="shared" si="25"/>
        <v>36370500</v>
      </c>
      <c r="L115">
        <f t="shared" si="38"/>
        <v>100</v>
      </c>
      <c r="M115">
        <f t="shared" si="39"/>
        <v>9659544000</v>
      </c>
      <c r="N115">
        <f t="shared" si="26"/>
        <v>10326640</v>
      </c>
      <c r="O115">
        <f t="shared" si="27"/>
        <v>1032664000</v>
      </c>
      <c r="T115">
        <f t="shared" si="29"/>
        <v>20653280</v>
      </c>
      <c r="V115">
        <f t="shared" si="40"/>
        <v>100</v>
      </c>
      <c r="W115">
        <f t="shared" si="41"/>
        <v>180070631534000</v>
      </c>
      <c r="X115">
        <f t="shared" si="30"/>
        <v>385013109960</v>
      </c>
      <c r="Y115">
        <f t="shared" si="31"/>
        <v>38501310996000</v>
      </c>
      <c r="AB115">
        <f t="shared" si="42"/>
        <v>7019200</v>
      </c>
      <c r="AC115">
        <f t="shared" si="32"/>
        <v>15000</v>
      </c>
      <c r="AD115">
        <f t="shared" si="33"/>
        <v>0</v>
      </c>
      <c r="AI115">
        <f t="shared" si="35"/>
        <v>15000</v>
      </c>
    </row>
    <row r="116" spans="8:35" x14ac:dyDescent="0.35">
      <c r="H116">
        <v>50</v>
      </c>
      <c r="I116">
        <f t="shared" si="37"/>
        <v>727418000</v>
      </c>
      <c r="J116">
        <f t="shared" si="24"/>
        <v>765700</v>
      </c>
      <c r="K116">
        <f t="shared" si="25"/>
        <v>38285000</v>
      </c>
      <c r="L116">
        <f t="shared" si="38"/>
        <v>100</v>
      </c>
      <c r="M116">
        <f t="shared" si="39"/>
        <v>10692208000</v>
      </c>
      <c r="N116">
        <f t="shared" si="26"/>
        <v>11430620</v>
      </c>
      <c r="O116">
        <f t="shared" si="27"/>
        <v>1143062000</v>
      </c>
      <c r="T116">
        <f t="shared" si="29"/>
        <v>22861240</v>
      </c>
      <c r="V116">
        <f t="shared" si="40"/>
        <v>100</v>
      </c>
      <c r="W116">
        <f t="shared" si="41"/>
        <v>218571942530000</v>
      </c>
      <c r="X116">
        <f t="shared" si="30"/>
        <v>467333638060</v>
      </c>
      <c r="Y116">
        <f t="shared" si="31"/>
        <v>46733363806000</v>
      </c>
      <c r="AA116">
        <v>40</v>
      </c>
      <c r="AB116">
        <f t="shared" si="42"/>
        <v>7019200</v>
      </c>
      <c r="AC116">
        <f t="shared" si="32"/>
        <v>15000</v>
      </c>
      <c r="AD116">
        <f t="shared" si="33"/>
        <v>600000</v>
      </c>
      <c r="AI116">
        <f t="shared" si="35"/>
        <v>15000</v>
      </c>
    </row>
    <row r="117" spans="8:35" x14ac:dyDescent="0.35">
      <c r="H117">
        <v>50</v>
      </c>
      <c r="I117">
        <f t="shared" si="37"/>
        <v>765703000</v>
      </c>
      <c r="J117">
        <f t="shared" si="24"/>
        <v>806000</v>
      </c>
      <c r="K117">
        <f t="shared" si="25"/>
        <v>40300000</v>
      </c>
      <c r="L117">
        <f t="shared" si="38"/>
        <v>100</v>
      </c>
      <c r="M117">
        <f t="shared" si="39"/>
        <v>11835270000</v>
      </c>
      <c r="N117">
        <f t="shared" si="26"/>
        <v>12652620</v>
      </c>
      <c r="O117">
        <f t="shared" si="27"/>
        <v>1265262000</v>
      </c>
      <c r="T117">
        <f t="shared" si="29"/>
        <v>25305240</v>
      </c>
      <c r="V117">
        <f t="shared" si="40"/>
        <v>100</v>
      </c>
      <c r="W117">
        <f t="shared" si="41"/>
        <v>265305306336000</v>
      </c>
      <c r="X117">
        <f t="shared" si="30"/>
        <v>567255305400</v>
      </c>
      <c r="Y117">
        <f t="shared" si="31"/>
        <v>56725530540000</v>
      </c>
      <c r="AA117">
        <v>40</v>
      </c>
      <c r="AB117">
        <f t="shared" si="42"/>
        <v>7619200</v>
      </c>
      <c r="AC117">
        <f t="shared" si="32"/>
        <v>16280</v>
      </c>
      <c r="AD117">
        <f t="shared" si="33"/>
        <v>651200</v>
      </c>
      <c r="AI117">
        <f t="shared" si="35"/>
        <v>16280</v>
      </c>
    </row>
    <row r="118" spans="8:35" x14ac:dyDescent="0.35">
      <c r="H118">
        <v>50</v>
      </c>
      <c r="I118">
        <f t="shared" si="37"/>
        <v>806003000</v>
      </c>
      <c r="J118">
        <f t="shared" si="24"/>
        <v>848420</v>
      </c>
      <c r="K118">
        <f t="shared" si="25"/>
        <v>42421000</v>
      </c>
      <c r="L118">
        <f t="shared" si="38"/>
        <v>100</v>
      </c>
      <c r="M118">
        <f t="shared" si="39"/>
        <v>13100532000</v>
      </c>
      <c r="N118">
        <f t="shared" si="26"/>
        <v>14005260</v>
      </c>
      <c r="O118">
        <f t="shared" si="27"/>
        <v>1400526000</v>
      </c>
      <c r="T118">
        <f t="shared" si="29"/>
        <v>28010540</v>
      </c>
      <c r="V118">
        <f t="shared" si="40"/>
        <v>100</v>
      </c>
      <c r="W118">
        <f t="shared" si="41"/>
        <v>322030836876000</v>
      </c>
      <c r="X118">
        <f t="shared" si="30"/>
        <v>688541451520</v>
      </c>
      <c r="Y118">
        <f t="shared" si="31"/>
        <v>68854145152000</v>
      </c>
      <c r="AA118">
        <v>40</v>
      </c>
      <c r="AB118">
        <f t="shared" si="42"/>
        <v>8270400</v>
      </c>
      <c r="AC118">
        <f t="shared" si="32"/>
        <v>17680</v>
      </c>
      <c r="AD118">
        <f t="shared" si="33"/>
        <v>707200</v>
      </c>
      <c r="AI118">
        <f t="shared" si="35"/>
        <v>17680</v>
      </c>
    </row>
    <row r="119" spans="8:35" x14ac:dyDescent="0.35">
      <c r="H119">
        <v>50</v>
      </c>
      <c r="I119">
        <f t="shared" si="37"/>
        <v>848424000</v>
      </c>
      <c r="J119">
        <f t="shared" si="24"/>
        <v>893070</v>
      </c>
      <c r="K119">
        <f t="shared" si="25"/>
        <v>44653500</v>
      </c>
      <c r="L119">
        <f t="shared" si="38"/>
        <v>100</v>
      </c>
      <c r="M119">
        <f t="shared" si="39"/>
        <v>14501058000</v>
      </c>
      <c r="N119">
        <f t="shared" si="26"/>
        <v>15502520</v>
      </c>
      <c r="O119">
        <f t="shared" si="27"/>
        <v>1550252000</v>
      </c>
      <c r="T119">
        <f t="shared" si="29"/>
        <v>31005040</v>
      </c>
      <c r="V119">
        <f t="shared" si="40"/>
        <v>100</v>
      </c>
      <c r="W119">
        <f t="shared" si="41"/>
        <v>390884982028000</v>
      </c>
      <c r="X119">
        <f t="shared" si="30"/>
        <v>835760064200</v>
      </c>
      <c r="Y119">
        <f t="shared" si="31"/>
        <v>83576006420000</v>
      </c>
      <c r="AA119">
        <v>40</v>
      </c>
      <c r="AB119">
        <f t="shared" si="42"/>
        <v>8977600</v>
      </c>
      <c r="AC119">
        <f t="shared" si="32"/>
        <v>19180</v>
      </c>
      <c r="AD119">
        <f t="shared" si="33"/>
        <v>767200</v>
      </c>
      <c r="AI119">
        <f t="shared" si="35"/>
        <v>19180</v>
      </c>
    </row>
    <row r="120" spans="8:35" x14ac:dyDescent="0.35">
      <c r="H120">
        <v>50</v>
      </c>
      <c r="I120">
        <f t="shared" si="37"/>
        <v>893077500</v>
      </c>
      <c r="J120">
        <f t="shared" si="24"/>
        <v>940080</v>
      </c>
      <c r="K120">
        <f t="shared" si="25"/>
        <v>47004000</v>
      </c>
      <c r="L120">
        <f t="shared" si="38"/>
        <v>100</v>
      </c>
      <c r="M120">
        <f t="shared" si="39"/>
        <v>16051310000</v>
      </c>
      <c r="N120">
        <f t="shared" si="26"/>
        <v>17159820</v>
      </c>
      <c r="O120">
        <f t="shared" si="27"/>
        <v>1715982000</v>
      </c>
      <c r="T120">
        <f t="shared" si="29"/>
        <v>34319660</v>
      </c>
      <c r="V120">
        <f t="shared" si="40"/>
        <v>100</v>
      </c>
      <c r="W120">
        <f t="shared" si="41"/>
        <v>474460988448000</v>
      </c>
      <c r="X120">
        <f t="shared" si="30"/>
        <v>1014455823060</v>
      </c>
      <c r="Y120">
        <f t="shared" si="31"/>
        <v>101445582306000</v>
      </c>
      <c r="AA120">
        <v>40</v>
      </c>
      <c r="AB120">
        <f t="shared" si="42"/>
        <v>9744800</v>
      </c>
      <c r="AC120">
        <f t="shared" si="32"/>
        <v>20820</v>
      </c>
      <c r="AD120">
        <f t="shared" si="33"/>
        <v>832800</v>
      </c>
      <c r="AI120">
        <f t="shared" si="35"/>
        <v>20820</v>
      </c>
    </row>
    <row r="121" spans="8:35" x14ac:dyDescent="0.35">
      <c r="H121">
        <v>50</v>
      </c>
      <c r="I121">
        <f t="shared" si="37"/>
        <v>940081500</v>
      </c>
      <c r="J121">
        <f t="shared" si="24"/>
        <v>989550</v>
      </c>
      <c r="K121">
        <f t="shared" si="25"/>
        <v>49477500</v>
      </c>
      <c r="L121">
        <f t="shared" si="38"/>
        <v>100</v>
      </c>
      <c r="M121">
        <f t="shared" si="39"/>
        <v>17767292000</v>
      </c>
      <c r="N121">
        <f t="shared" si="26"/>
        <v>18994320</v>
      </c>
      <c r="O121">
        <f t="shared" si="27"/>
        <v>1899432000</v>
      </c>
      <c r="T121">
        <f t="shared" si="29"/>
        <v>37988640</v>
      </c>
      <c r="V121">
        <f t="shared" si="40"/>
        <v>100</v>
      </c>
      <c r="W121">
        <f t="shared" si="41"/>
        <v>575906570754000</v>
      </c>
      <c r="X121">
        <f t="shared" si="30"/>
        <v>1231358928260</v>
      </c>
      <c r="Y121">
        <f t="shared" si="31"/>
        <v>123135892826000</v>
      </c>
      <c r="AB121">
        <f t="shared" si="42"/>
        <v>10577600</v>
      </c>
      <c r="AC121">
        <f t="shared" si="32"/>
        <v>22600</v>
      </c>
      <c r="AD121">
        <f t="shared" si="33"/>
        <v>0</v>
      </c>
      <c r="AI121">
        <f t="shared" si="35"/>
        <v>22600</v>
      </c>
    </row>
    <row r="122" spans="8:35" x14ac:dyDescent="0.35">
      <c r="H122">
        <v>50</v>
      </c>
      <c r="I122">
        <f t="shared" si="37"/>
        <v>989559000</v>
      </c>
      <c r="J122">
        <f t="shared" si="24"/>
        <v>1041640</v>
      </c>
      <c r="K122">
        <f t="shared" si="25"/>
        <v>52082000</v>
      </c>
      <c r="L122">
        <f t="shared" si="38"/>
        <v>100</v>
      </c>
      <c r="M122">
        <f t="shared" si="39"/>
        <v>19666724000</v>
      </c>
      <c r="N122">
        <f t="shared" si="26"/>
        <v>21024920</v>
      </c>
      <c r="O122">
        <f t="shared" si="27"/>
        <v>2102492000</v>
      </c>
      <c r="T122">
        <f t="shared" si="29"/>
        <v>42049860</v>
      </c>
      <c r="V122">
        <f t="shared" si="40"/>
        <v>100</v>
      </c>
      <c r="W122">
        <f t="shared" si="41"/>
        <v>699042463580000</v>
      </c>
      <c r="X122">
        <f t="shared" si="30"/>
        <v>1494638579380</v>
      </c>
      <c r="Y122">
        <f t="shared" si="31"/>
        <v>149463857938000</v>
      </c>
      <c r="AB122">
        <f t="shared" si="42"/>
        <v>10577600</v>
      </c>
      <c r="AC122">
        <f t="shared" si="32"/>
        <v>22600</v>
      </c>
      <c r="AD122">
        <f t="shared" si="33"/>
        <v>0</v>
      </c>
      <c r="AI122">
        <f t="shared" si="35"/>
        <v>22600</v>
      </c>
    </row>
    <row r="123" spans="8:35" x14ac:dyDescent="0.35">
      <c r="H123">
        <v>50</v>
      </c>
      <c r="I123">
        <f t="shared" si="37"/>
        <v>1041641000</v>
      </c>
      <c r="J123">
        <f t="shared" si="24"/>
        <v>1096460</v>
      </c>
      <c r="K123">
        <f t="shared" si="25"/>
        <v>54823000</v>
      </c>
      <c r="L123">
        <f t="shared" si="38"/>
        <v>100</v>
      </c>
      <c r="M123">
        <f t="shared" si="39"/>
        <v>21769216000</v>
      </c>
      <c r="N123">
        <f t="shared" si="26"/>
        <v>23272620</v>
      </c>
      <c r="O123">
        <f t="shared" si="27"/>
        <v>2327262000</v>
      </c>
      <c r="T123">
        <f t="shared" si="29"/>
        <v>46545240</v>
      </c>
      <c r="V123">
        <f t="shared" si="40"/>
        <v>100</v>
      </c>
      <c r="W123">
        <f t="shared" si="41"/>
        <v>848506321518000</v>
      </c>
      <c r="X123">
        <f t="shared" si="30"/>
        <v>1814210651080</v>
      </c>
      <c r="Y123">
        <f t="shared" si="31"/>
        <v>181421065108000</v>
      </c>
      <c r="AA123">
        <v>-100</v>
      </c>
      <c r="AB123">
        <f t="shared" si="42"/>
        <v>10577600</v>
      </c>
      <c r="AC123">
        <f t="shared" si="32"/>
        <v>22600</v>
      </c>
      <c r="AD123">
        <f t="shared" si="33"/>
        <v>-2260000</v>
      </c>
      <c r="AI123">
        <f t="shared" si="35"/>
        <v>22600</v>
      </c>
    </row>
    <row r="124" spans="8:35" x14ac:dyDescent="0.35">
      <c r="H124">
        <v>50</v>
      </c>
      <c r="I124">
        <f t="shared" si="37"/>
        <v>1096464000</v>
      </c>
      <c r="J124">
        <f t="shared" si="24"/>
        <v>1154170</v>
      </c>
      <c r="K124">
        <f t="shared" si="25"/>
        <v>57708500</v>
      </c>
      <c r="L124">
        <f t="shared" si="38"/>
        <v>100</v>
      </c>
      <c r="M124">
        <f t="shared" si="39"/>
        <v>24096478000</v>
      </c>
      <c r="N124">
        <f t="shared" si="26"/>
        <v>25760600</v>
      </c>
      <c r="O124">
        <f t="shared" si="27"/>
        <v>2576060000</v>
      </c>
      <c r="T124">
        <f t="shared" si="29"/>
        <v>51521220</v>
      </c>
      <c r="V124">
        <f t="shared" si="40"/>
        <v>100</v>
      </c>
      <c r="W124">
        <f t="shared" si="41"/>
        <v>1029927386626000</v>
      </c>
      <c r="X124">
        <f t="shared" si="30"/>
        <v>2202111153780</v>
      </c>
      <c r="Y124">
        <f t="shared" si="31"/>
        <v>220211115378000</v>
      </c>
      <c r="AA124">
        <v>40</v>
      </c>
      <c r="AB124">
        <f t="shared" si="42"/>
        <v>8317600</v>
      </c>
      <c r="AC124">
        <f t="shared" si="32"/>
        <v>17780</v>
      </c>
      <c r="AD124">
        <f t="shared" si="33"/>
        <v>711200</v>
      </c>
      <c r="AI124">
        <f t="shared" si="35"/>
        <v>17780</v>
      </c>
    </row>
    <row r="125" spans="8:35" x14ac:dyDescent="0.35">
      <c r="H125">
        <v>50</v>
      </c>
      <c r="I125">
        <f t="shared" si="37"/>
        <v>1154172500</v>
      </c>
      <c r="J125">
        <f t="shared" si="24"/>
        <v>1214910</v>
      </c>
      <c r="K125">
        <f t="shared" si="25"/>
        <v>60745500</v>
      </c>
      <c r="L125">
        <f t="shared" si="38"/>
        <v>100</v>
      </c>
      <c r="M125">
        <f t="shared" si="39"/>
        <v>26672538000</v>
      </c>
      <c r="N125">
        <f t="shared" si="26"/>
        <v>28514560</v>
      </c>
      <c r="O125">
        <f t="shared" si="27"/>
        <v>2851456000</v>
      </c>
      <c r="T125">
        <f t="shared" si="29"/>
        <v>57029140</v>
      </c>
      <c r="V125">
        <f t="shared" si="40"/>
        <v>100</v>
      </c>
      <c r="W125">
        <f t="shared" si="41"/>
        <v>1250138502004000</v>
      </c>
      <c r="X125">
        <f t="shared" si="30"/>
        <v>2672949544580</v>
      </c>
      <c r="Y125">
        <f t="shared" si="31"/>
        <v>267294954458000</v>
      </c>
      <c r="AA125">
        <v>40</v>
      </c>
      <c r="AB125">
        <f t="shared" si="42"/>
        <v>9028800</v>
      </c>
      <c r="AC125">
        <f t="shared" si="32"/>
        <v>19300</v>
      </c>
      <c r="AD125">
        <f t="shared" si="33"/>
        <v>772000</v>
      </c>
      <c r="AI125">
        <f t="shared" si="35"/>
        <v>19300</v>
      </c>
    </row>
    <row r="126" spans="8:35" x14ac:dyDescent="0.35">
      <c r="H126">
        <v>50</v>
      </c>
      <c r="I126">
        <f t="shared" si="37"/>
        <v>1214918000</v>
      </c>
      <c r="J126">
        <f t="shared" si="24"/>
        <v>1278860</v>
      </c>
      <c r="K126">
        <f t="shared" si="25"/>
        <v>63943000</v>
      </c>
      <c r="L126">
        <f t="shared" si="38"/>
        <v>100</v>
      </c>
      <c r="M126">
        <f t="shared" si="39"/>
        <v>29523994000</v>
      </c>
      <c r="N126">
        <f t="shared" si="26"/>
        <v>31562960</v>
      </c>
      <c r="O126">
        <f t="shared" si="27"/>
        <v>3156296000</v>
      </c>
      <c r="T126">
        <f t="shared" si="29"/>
        <v>63125920</v>
      </c>
      <c r="V126">
        <f t="shared" si="40"/>
        <v>100</v>
      </c>
      <c r="W126">
        <f t="shared" si="41"/>
        <v>1517433456462000</v>
      </c>
      <c r="X126">
        <f t="shared" si="30"/>
        <v>3244458961860</v>
      </c>
      <c r="Y126">
        <f t="shared" si="31"/>
        <v>324445896186000</v>
      </c>
      <c r="AA126">
        <v>-100</v>
      </c>
      <c r="AB126">
        <f t="shared" si="42"/>
        <v>9800800</v>
      </c>
      <c r="AC126">
        <f t="shared" si="32"/>
        <v>20940</v>
      </c>
      <c r="AD126">
        <f t="shared" si="33"/>
        <v>-2094000</v>
      </c>
      <c r="AI126">
        <f t="shared" si="35"/>
        <v>20940</v>
      </c>
    </row>
    <row r="127" spans="8:35" x14ac:dyDescent="0.35">
      <c r="H127">
        <v>50</v>
      </c>
      <c r="I127">
        <f t="shared" si="37"/>
        <v>1278861000</v>
      </c>
      <c r="J127">
        <f t="shared" si="24"/>
        <v>1346160</v>
      </c>
      <c r="K127">
        <f t="shared" si="25"/>
        <v>67308000</v>
      </c>
      <c r="L127">
        <f t="shared" si="38"/>
        <v>100</v>
      </c>
      <c r="M127">
        <f t="shared" si="39"/>
        <v>32680290000</v>
      </c>
      <c r="N127">
        <f t="shared" si="26"/>
        <v>34937220</v>
      </c>
      <c r="O127">
        <f t="shared" si="27"/>
        <v>3493722000</v>
      </c>
      <c r="T127">
        <f t="shared" si="29"/>
        <v>69874460</v>
      </c>
      <c r="V127">
        <f t="shared" si="40"/>
        <v>100</v>
      </c>
      <c r="W127">
        <f t="shared" si="41"/>
        <v>1841879352648000</v>
      </c>
      <c r="X127">
        <f t="shared" si="30"/>
        <v>3938164106580</v>
      </c>
      <c r="Y127">
        <f t="shared" si="31"/>
        <v>393816410658000</v>
      </c>
      <c r="AA127">
        <v>40</v>
      </c>
      <c r="AB127">
        <f t="shared" si="42"/>
        <v>7706800</v>
      </c>
      <c r="AC127">
        <f t="shared" si="32"/>
        <v>16460</v>
      </c>
      <c r="AD127">
        <f t="shared" si="33"/>
        <v>658400</v>
      </c>
      <c r="AI127">
        <f t="shared" si="35"/>
        <v>16460</v>
      </c>
    </row>
    <row r="128" spans="8:35" x14ac:dyDescent="0.35">
      <c r="H128">
        <v>50</v>
      </c>
      <c r="I128">
        <f t="shared" si="37"/>
        <v>1346169000</v>
      </c>
      <c r="J128">
        <f t="shared" si="24"/>
        <v>1417020</v>
      </c>
      <c r="K128">
        <f t="shared" si="25"/>
        <v>70851000</v>
      </c>
      <c r="L128">
        <f t="shared" si="38"/>
        <v>100</v>
      </c>
      <c r="M128">
        <f t="shared" si="39"/>
        <v>36174012000</v>
      </c>
      <c r="N128">
        <f t="shared" si="26"/>
        <v>38672220</v>
      </c>
      <c r="O128">
        <f t="shared" si="27"/>
        <v>3867222000</v>
      </c>
      <c r="T128">
        <f t="shared" si="29"/>
        <v>77344460</v>
      </c>
      <c r="V128">
        <f t="shared" si="40"/>
        <v>100</v>
      </c>
      <c r="W128">
        <f t="shared" si="41"/>
        <v>2235695763306000</v>
      </c>
      <c r="X128">
        <f t="shared" si="30"/>
        <v>4780191924960</v>
      </c>
      <c r="Y128">
        <f t="shared" si="31"/>
        <v>478019192496000</v>
      </c>
      <c r="AB128">
        <f t="shared" si="42"/>
        <v>8365200</v>
      </c>
      <c r="AC128">
        <f t="shared" si="32"/>
        <v>17880</v>
      </c>
      <c r="AD128">
        <f t="shared" si="33"/>
        <v>0</v>
      </c>
      <c r="AI128">
        <f t="shared" si="35"/>
        <v>17880</v>
      </c>
    </row>
    <row r="129" spans="8:35" x14ac:dyDescent="0.35">
      <c r="H129">
        <v>50</v>
      </c>
      <c r="I129">
        <f t="shared" si="37"/>
        <v>1417020000</v>
      </c>
      <c r="J129">
        <f t="shared" si="24"/>
        <v>1491600</v>
      </c>
      <c r="K129">
        <f t="shared" si="25"/>
        <v>74580000</v>
      </c>
      <c r="L129">
        <f t="shared" si="38"/>
        <v>100</v>
      </c>
      <c r="M129">
        <f t="shared" si="39"/>
        <v>40041234000</v>
      </c>
      <c r="N129">
        <f t="shared" si="26"/>
        <v>42806520</v>
      </c>
      <c r="O129">
        <f t="shared" si="27"/>
        <v>4280652000</v>
      </c>
      <c r="T129">
        <f t="shared" si="29"/>
        <v>85613060</v>
      </c>
      <c r="V129">
        <f t="shared" si="40"/>
        <v>100</v>
      </c>
      <c r="W129">
        <f t="shared" si="41"/>
        <v>2713714955802000</v>
      </c>
      <c r="X129">
        <f t="shared" si="30"/>
        <v>5802255624960</v>
      </c>
      <c r="Y129">
        <f t="shared" si="31"/>
        <v>580225562496000</v>
      </c>
      <c r="AB129">
        <f t="shared" si="42"/>
        <v>8365200</v>
      </c>
      <c r="AC129">
        <f t="shared" si="32"/>
        <v>17880</v>
      </c>
      <c r="AD129">
        <f t="shared" si="33"/>
        <v>0</v>
      </c>
      <c r="AI129">
        <f t="shared" si="35"/>
        <v>17880</v>
      </c>
    </row>
    <row r="130" spans="8:35" x14ac:dyDescent="0.35">
      <c r="H130">
        <v>50</v>
      </c>
      <c r="I130">
        <f t="shared" si="37"/>
        <v>1491600000</v>
      </c>
      <c r="J130">
        <f t="shared" ref="J130:J156" si="43">QUOTIENT(I130,9500)*20/2</f>
        <v>1570100</v>
      </c>
      <c r="K130">
        <f t="shared" ref="K130:K156" si="44">J130*H130</f>
        <v>78505000</v>
      </c>
      <c r="L130">
        <f t="shared" si="38"/>
        <v>100</v>
      </c>
      <c r="M130">
        <f t="shared" si="39"/>
        <v>44321886000</v>
      </c>
      <c r="N130">
        <f t="shared" ref="N130:N156" si="45">(QUOTIENT(QUOTIENT(M130,9354),2)*20)</f>
        <v>47382800</v>
      </c>
      <c r="O130">
        <f t="shared" ref="O130:O156" si="46">N130*L130</f>
        <v>4738280000</v>
      </c>
      <c r="T130">
        <f t="shared" ref="T130:T152" si="47">(QUOTIENT(M130,9354)*20)</f>
        <v>94765620</v>
      </c>
      <c r="V130">
        <f t="shared" si="40"/>
        <v>100</v>
      </c>
      <c r="W130">
        <f t="shared" si="41"/>
        <v>3293940518298000</v>
      </c>
      <c r="X130">
        <f t="shared" ref="X130:X156" si="48">(QUOTIENT(W130,9354)*20)</f>
        <v>7042849087640</v>
      </c>
      <c r="Y130">
        <f t="shared" ref="Y130:Y156" si="49">X130*V130</f>
        <v>704284908764000</v>
      </c>
      <c r="AA130">
        <v>40</v>
      </c>
      <c r="AB130">
        <f t="shared" si="42"/>
        <v>8365200</v>
      </c>
      <c r="AC130">
        <f t="shared" ref="AC130:AC190" si="50">(QUOTIENT(AB130,9354)*20)</f>
        <v>17880</v>
      </c>
      <c r="AD130">
        <f t="shared" ref="AD130:AD190" si="51">AC130*AA130</f>
        <v>715200</v>
      </c>
      <c r="AI130">
        <f t="shared" ref="AI130:AI152" si="52">(QUOTIENT(AB130,9354)*20)</f>
        <v>17880</v>
      </c>
    </row>
    <row r="131" spans="8:35" x14ac:dyDescent="0.35">
      <c r="H131">
        <v>50</v>
      </c>
      <c r="I131">
        <f t="shared" ref="I131:I156" si="53">I130+(K130)</f>
        <v>1570105000</v>
      </c>
      <c r="J131">
        <f t="shared" si="43"/>
        <v>1652740</v>
      </c>
      <c r="K131">
        <f t="shared" si="44"/>
        <v>82637000</v>
      </c>
      <c r="L131">
        <f t="shared" ref="L131:L156" si="54">L130</f>
        <v>100</v>
      </c>
      <c r="M131">
        <f t="shared" ref="M131:M156" si="55">M130+(O130)</f>
        <v>49060166000</v>
      </c>
      <c r="N131">
        <f t="shared" si="45"/>
        <v>52448320</v>
      </c>
      <c r="O131">
        <f t="shared" si="46"/>
        <v>5244832000</v>
      </c>
      <c r="T131">
        <f t="shared" si="47"/>
        <v>104896640</v>
      </c>
      <c r="V131">
        <f t="shared" ref="V131:V156" si="56">V130</f>
        <v>100</v>
      </c>
      <c r="W131">
        <f t="shared" ref="W131:W156" si="57">W130+(Y130)</f>
        <v>3998225427062000</v>
      </c>
      <c r="X131">
        <f t="shared" si="48"/>
        <v>8548696658240</v>
      </c>
      <c r="Y131">
        <f t="shared" si="49"/>
        <v>854869665824000</v>
      </c>
      <c r="AA131">
        <v>40</v>
      </c>
      <c r="AB131">
        <f t="shared" ref="AB131:AB190" si="58">AB130+(AD130)</f>
        <v>9080400</v>
      </c>
      <c r="AC131">
        <f t="shared" si="50"/>
        <v>19400</v>
      </c>
      <c r="AD131">
        <f t="shared" si="51"/>
        <v>776000</v>
      </c>
      <c r="AI131">
        <f t="shared" si="52"/>
        <v>19400</v>
      </c>
    </row>
    <row r="132" spans="8:35" x14ac:dyDescent="0.35">
      <c r="H132">
        <v>50</v>
      </c>
      <c r="I132">
        <f t="shared" si="53"/>
        <v>1652742000</v>
      </c>
      <c r="J132">
        <f t="shared" si="43"/>
        <v>1739720</v>
      </c>
      <c r="K132">
        <f t="shared" si="44"/>
        <v>86986000</v>
      </c>
      <c r="L132">
        <f t="shared" si="54"/>
        <v>100</v>
      </c>
      <c r="M132">
        <f t="shared" si="55"/>
        <v>54304998000</v>
      </c>
      <c r="N132">
        <f t="shared" si="45"/>
        <v>58055360</v>
      </c>
      <c r="O132">
        <f t="shared" si="46"/>
        <v>5805536000</v>
      </c>
      <c r="T132">
        <f t="shared" si="47"/>
        <v>116110740</v>
      </c>
      <c r="V132">
        <f t="shared" si="56"/>
        <v>100</v>
      </c>
      <c r="W132">
        <f t="shared" si="57"/>
        <v>4853095092886000</v>
      </c>
      <c r="X132">
        <f t="shared" si="48"/>
        <v>10376512920420</v>
      </c>
      <c r="Y132">
        <f t="shared" si="49"/>
        <v>1037651292042000</v>
      </c>
      <c r="AA132">
        <v>40</v>
      </c>
      <c r="AB132">
        <f t="shared" si="58"/>
        <v>9856400</v>
      </c>
      <c r="AC132">
        <f t="shared" si="50"/>
        <v>21060</v>
      </c>
      <c r="AD132">
        <f t="shared" si="51"/>
        <v>842400</v>
      </c>
      <c r="AI132">
        <f t="shared" si="52"/>
        <v>21060</v>
      </c>
    </row>
    <row r="133" spans="8:35" x14ac:dyDescent="0.35">
      <c r="H133">
        <v>50</v>
      </c>
      <c r="I133">
        <f t="shared" si="53"/>
        <v>1739728000</v>
      </c>
      <c r="J133">
        <f t="shared" si="43"/>
        <v>1831290</v>
      </c>
      <c r="K133">
        <f t="shared" si="44"/>
        <v>91564500</v>
      </c>
      <c r="L133">
        <f t="shared" si="54"/>
        <v>100</v>
      </c>
      <c r="M133">
        <f t="shared" si="55"/>
        <v>60110534000</v>
      </c>
      <c r="N133">
        <f t="shared" si="45"/>
        <v>64261840</v>
      </c>
      <c r="O133">
        <f t="shared" si="46"/>
        <v>6426184000</v>
      </c>
      <c r="T133">
        <f t="shared" si="47"/>
        <v>128523680</v>
      </c>
      <c r="V133">
        <f t="shared" si="56"/>
        <v>100</v>
      </c>
      <c r="W133">
        <f t="shared" si="57"/>
        <v>5890746384928000</v>
      </c>
      <c r="X133">
        <f t="shared" si="48"/>
        <v>12595138731920</v>
      </c>
      <c r="Y133">
        <f t="shared" si="49"/>
        <v>1259513873192000</v>
      </c>
      <c r="AA133">
        <v>40</v>
      </c>
      <c r="AB133">
        <f t="shared" si="58"/>
        <v>10698800</v>
      </c>
      <c r="AC133">
        <f t="shared" si="50"/>
        <v>22860</v>
      </c>
      <c r="AD133">
        <f t="shared" si="51"/>
        <v>914400</v>
      </c>
      <c r="AI133">
        <f t="shared" si="52"/>
        <v>22860</v>
      </c>
    </row>
    <row r="134" spans="8:35" x14ac:dyDescent="0.35">
      <c r="H134">
        <v>50</v>
      </c>
      <c r="I134">
        <f t="shared" si="53"/>
        <v>1831292500</v>
      </c>
      <c r="J134">
        <f t="shared" si="43"/>
        <v>1927670</v>
      </c>
      <c r="K134">
        <f t="shared" si="44"/>
        <v>96383500</v>
      </c>
      <c r="L134">
        <f t="shared" si="54"/>
        <v>100</v>
      </c>
      <c r="M134">
        <f t="shared" si="55"/>
        <v>66536718000</v>
      </c>
      <c r="N134">
        <f t="shared" si="45"/>
        <v>71131820</v>
      </c>
      <c r="O134">
        <f t="shared" si="46"/>
        <v>7113182000</v>
      </c>
      <c r="T134">
        <f t="shared" si="47"/>
        <v>142263660</v>
      </c>
      <c r="V134">
        <f t="shared" si="56"/>
        <v>100</v>
      </c>
      <c r="W134">
        <f t="shared" si="57"/>
        <v>7150260258120000</v>
      </c>
      <c r="X134">
        <f t="shared" si="48"/>
        <v>15288133970740</v>
      </c>
      <c r="Y134">
        <f t="shared" si="49"/>
        <v>1528813397074000</v>
      </c>
      <c r="AA134">
        <v>40</v>
      </c>
      <c r="AB134">
        <f t="shared" si="58"/>
        <v>11613200</v>
      </c>
      <c r="AC134">
        <f t="shared" si="50"/>
        <v>24820</v>
      </c>
      <c r="AD134">
        <f t="shared" si="51"/>
        <v>992800</v>
      </c>
      <c r="AI134">
        <f t="shared" si="52"/>
        <v>24820</v>
      </c>
    </row>
    <row r="135" spans="8:35" x14ac:dyDescent="0.35">
      <c r="H135">
        <v>50</v>
      </c>
      <c r="I135">
        <f t="shared" si="53"/>
        <v>1927676000</v>
      </c>
      <c r="J135">
        <f t="shared" si="43"/>
        <v>2029130</v>
      </c>
      <c r="K135">
        <f t="shared" si="44"/>
        <v>101456500</v>
      </c>
      <c r="L135">
        <f t="shared" si="54"/>
        <v>100</v>
      </c>
      <c r="M135">
        <f t="shared" si="55"/>
        <v>73649900000</v>
      </c>
      <c r="N135">
        <f t="shared" si="45"/>
        <v>78736260</v>
      </c>
      <c r="O135">
        <f t="shared" si="46"/>
        <v>7873626000</v>
      </c>
      <c r="T135">
        <f t="shared" si="47"/>
        <v>157472520</v>
      </c>
      <c r="V135">
        <f t="shared" si="56"/>
        <v>100</v>
      </c>
      <c r="W135">
        <f t="shared" si="57"/>
        <v>8679073655194000</v>
      </c>
      <c r="X135">
        <f t="shared" si="48"/>
        <v>18556924642260</v>
      </c>
      <c r="Y135">
        <f t="shared" si="49"/>
        <v>1855692464226000</v>
      </c>
      <c r="AB135">
        <f t="shared" si="58"/>
        <v>12606000</v>
      </c>
      <c r="AC135">
        <f t="shared" si="50"/>
        <v>26940</v>
      </c>
      <c r="AD135">
        <f t="shared" si="51"/>
        <v>0</v>
      </c>
      <c r="AI135">
        <f t="shared" si="52"/>
        <v>26940</v>
      </c>
    </row>
    <row r="136" spans="8:35" x14ac:dyDescent="0.35">
      <c r="H136">
        <v>50</v>
      </c>
      <c r="I136">
        <f t="shared" si="53"/>
        <v>2029132500</v>
      </c>
      <c r="J136">
        <f t="shared" si="43"/>
        <v>2135920</v>
      </c>
      <c r="K136">
        <f t="shared" si="44"/>
        <v>106796000</v>
      </c>
      <c r="L136">
        <f t="shared" si="54"/>
        <v>100</v>
      </c>
      <c r="M136">
        <f t="shared" si="55"/>
        <v>81523526000</v>
      </c>
      <c r="N136">
        <f t="shared" si="45"/>
        <v>87153640</v>
      </c>
      <c r="O136">
        <f t="shared" si="46"/>
        <v>8715364000</v>
      </c>
      <c r="T136">
        <f t="shared" si="47"/>
        <v>174307300</v>
      </c>
      <c r="V136">
        <f t="shared" si="56"/>
        <v>100</v>
      </c>
      <c r="W136">
        <f t="shared" si="57"/>
        <v>1.053476611942E+16</v>
      </c>
      <c r="X136">
        <f t="shared" si="48"/>
        <v>22524622876660</v>
      </c>
      <c r="Y136">
        <f t="shared" si="49"/>
        <v>2252462287666000</v>
      </c>
      <c r="AB136">
        <f t="shared" si="58"/>
        <v>12606000</v>
      </c>
      <c r="AC136">
        <f t="shared" si="50"/>
        <v>26940</v>
      </c>
      <c r="AD136">
        <f t="shared" si="51"/>
        <v>0</v>
      </c>
      <c r="AI136">
        <f t="shared" si="52"/>
        <v>26940</v>
      </c>
    </row>
    <row r="137" spans="8:35" x14ac:dyDescent="0.35">
      <c r="H137">
        <v>50</v>
      </c>
      <c r="I137">
        <f t="shared" si="53"/>
        <v>2135928500</v>
      </c>
      <c r="J137">
        <f t="shared" si="43"/>
        <v>2248340</v>
      </c>
      <c r="K137">
        <f t="shared" si="44"/>
        <v>112417000</v>
      </c>
      <c r="L137">
        <f t="shared" si="54"/>
        <v>100</v>
      </c>
      <c r="M137">
        <f t="shared" si="55"/>
        <v>90238890000</v>
      </c>
      <c r="N137">
        <f t="shared" si="45"/>
        <v>96470900</v>
      </c>
      <c r="O137">
        <f t="shared" si="46"/>
        <v>9647090000</v>
      </c>
      <c r="T137">
        <f t="shared" si="47"/>
        <v>192941820</v>
      </c>
      <c r="V137">
        <f t="shared" si="56"/>
        <v>100</v>
      </c>
      <c r="W137">
        <f t="shared" si="57"/>
        <v>1.2787228407086E+16</v>
      </c>
      <c r="X137">
        <f t="shared" si="48"/>
        <v>27340663688440</v>
      </c>
      <c r="Y137">
        <f t="shared" si="49"/>
        <v>2734066368844000</v>
      </c>
      <c r="AA137">
        <v>40</v>
      </c>
      <c r="AB137">
        <f t="shared" si="58"/>
        <v>12606000</v>
      </c>
      <c r="AC137">
        <f t="shared" si="50"/>
        <v>26940</v>
      </c>
      <c r="AD137">
        <f t="shared" si="51"/>
        <v>1077600</v>
      </c>
      <c r="AI137">
        <f t="shared" si="52"/>
        <v>26940</v>
      </c>
    </row>
    <row r="138" spans="8:35" x14ac:dyDescent="0.35">
      <c r="H138">
        <v>50</v>
      </c>
      <c r="I138">
        <f t="shared" si="53"/>
        <v>2248345500</v>
      </c>
      <c r="J138">
        <f t="shared" si="43"/>
        <v>2366670</v>
      </c>
      <c r="K138">
        <f t="shared" si="44"/>
        <v>118333500</v>
      </c>
      <c r="L138">
        <f t="shared" si="54"/>
        <v>100</v>
      </c>
      <c r="M138">
        <f t="shared" si="55"/>
        <v>99885980000</v>
      </c>
      <c r="N138">
        <f t="shared" si="45"/>
        <v>106784240</v>
      </c>
      <c r="O138">
        <f t="shared" si="46"/>
        <v>10678424000</v>
      </c>
      <c r="T138">
        <f t="shared" si="47"/>
        <v>213568480</v>
      </c>
      <c r="V138">
        <f t="shared" si="56"/>
        <v>100</v>
      </c>
      <c r="W138">
        <f t="shared" si="57"/>
        <v>1.552129477593E+16</v>
      </c>
      <c r="X138">
        <f t="shared" si="48"/>
        <v>33186433132200</v>
      </c>
      <c r="Y138">
        <f t="shared" si="49"/>
        <v>3318643313220000</v>
      </c>
      <c r="AA138">
        <v>40</v>
      </c>
      <c r="AB138">
        <f t="shared" si="58"/>
        <v>13683600</v>
      </c>
      <c r="AC138">
        <f t="shared" si="50"/>
        <v>29240</v>
      </c>
      <c r="AD138">
        <f t="shared" si="51"/>
        <v>1169600</v>
      </c>
      <c r="AI138">
        <f t="shared" si="52"/>
        <v>29240</v>
      </c>
    </row>
    <row r="139" spans="8:35" x14ac:dyDescent="0.35">
      <c r="H139">
        <v>50</v>
      </c>
      <c r="I139">
        <f t="shared" si="53"/>
        <v>2366679000</v>
      </c>
      <c r="J139">
        <f t="shared" si="43"/>
        <v>2491240</v>
      </c>
      <c r="K139">
        <f t="shared" si="44"/>
        <v>124562000</v>
      </c>
      <c r="L139">
        <f t="shared" si="54"/>
        <v>100</v>
      </c>
      <c r="M139">
        <f t="shared" si="55"/>
        <v>110564404000</v>
      </c>
      <c r="N139">
        <f t="shared" si="45"/>
        <v>118200120</v>
      </c>
      <c r="O139">
        <f t="shared" si="46"/>
        <v>11820012000</v>
      </c>
      <c r="T139">
        <f t="shared" si="47"/>
        <v>236400260</v>
      </c>
      <c r="V139">
        <f t="shared" si="56"/>
        <v>100</v>
      </c>
      <c r="W139">
        <f t="shared" si="57"/>
        <v>1.883993808915E+16</v>
      </c>
      <c r="X139">
        <f t="shared" si="48"/>
        <v>40282099827120</v>
      </c>
      <c r="Y139">
        <f t="shared" si="49"/>
        <v>4028209982712000</v>
      </c>
      <c r="AA139">
        <v>40</v>
      </c>
      <c r="AB139">
        <f t="shared" si="58"/>
        <v>14853200</v>
      </c>
      <c r="AC139">
        <f t="shared" si="50"/>
        <v>31740</v>
      </c>
      <c r="AD139">
        <f t="shared" si="51"/>
        <v>1269600</v>
      </c>
      <c r="AI139">
        <f t="shared" si="52"/>
        <v>31740</v>
      </c>
    </row>
    <row r="140" spans="8:35" x14ac:dyDescent="0.35">
      <c r="H140">
        <v>50</v>
      </c>
      <c r="I140">
        <f t="shared" si="53"/>
        <v>2491241000</v>
      </c>
      <c r="J140">
        <f t="shared" si="43"/>
        <v>2622350</v>
      </c>
      <c r="K140">
        <f t="shared" si="44"/>
        <v>131117500</v>
      </c>
      <c r="L140">
        <f t="shared" si="54"/>
        <v>100</v>
      </c>
      <c r="M140">
        <f t="shared" si="55"/>
        <v>122384416000</v>
      </c>
      <c r="N140">
        <f t="shared" si="45"/>
        <v>130836440</v>
      </c>
      <c r="O140">
        <f t="shared" si="46"/>
        <v>13083644000</v>
      </c>
      <c r="T140">
        <f t="shared" si="47"/>
        <v>261672900</v>
      </c>
      <c r="V140">
        <f t="shared" si="56"/>
        <v>100</v>
      </c>
      <c r="W140">
        <f t="shared" si="57"/>
        <v>2.2868148071862E+16</v>
      </c>
      <c r="X140">
        <f t="shared" si="48"/>
        <v>48894907145300</v>
      </c>
      <c r="Y140">
        <f t="shared" si="49"/>
        <v>4889490714530000</v>
      </c>
      <c r="AA140">
        <v>40</v>
      </c>
      <c r="AB140">
        <f t="shared" si="58"/>
        <v>16122800</v>
      </c>
      <c r="AC140">
        <f t="shared" si="50"/>
        <v>34460</v>
      </c>
      <c r="AD140">
        <f t="shared" si="51"/>
        <v>1378400</v>
      </c>
      <c r="AI140">
        <f t="shared" si="52"/>
        <v>34460</v>
      </c>
    </row>
    <row r="141" spans="8:35" x14ac:dyDescent="0.35">
      <c r="H141">
        <v>50</v>
      </c>
      <c r="I141">
        <f t="shared" si="53"/>
        <v>2622358500</v>
      </c>
      <c r="J141">
        <f t="shared" si="43"/>
        <v>2760370</v>
      </c>
      <c r="K141">
        <f t="shared" si="44"/>
        <v>138018500</v>
      </c>
      <c r="L141">
        <f t="shared" si="54"/>
        <v>100</v>
      </c>
      <c r="M141">
        <f t="shared" si="55"/>
        <v>135468060000</v>
      </c>
      <c r="N141">
        <f t="shared" si="45"/>
        <v>144823660</v>
      </c>
      <c r="O141">
        <f t="shared" si="46"/>
        <v>14482366000</v>
      </c>
      <c r="T141">
        <f t="shared" si="47"/>
        <v>289647320</v>
      </c>
      <c r="V141">
        <f t="shared" si="56"/>
        <v>100</v>
      </c>
      <c r="W141">
        <f t="shared" si="57"/>
        <v>2.7757638786392E+16</v>
      </c>
      <c r="X141">
        <f t="shared" si="48"/>
        <v>59349238371580</v>
      </c>
      <c r="Y141">
        <f t="shared" si="49"/>
        <v>5934923837158000</v>
      </c>
      <c r="AA141">
        <v>40</v>
      </c>
      <c r="AB141">
        <f t="shared" si="58"/>
        <v>17501200</v>
      </c>
      <c r="AC141">
        <f t="shared" si="50"/>
        <v>37400</v>
      </c>
      <c r="AD141">
        <f t="shared" si="51"/>
        <v>1496000</v>
      </c>
      <c r="AI141">
        <f t="shared" si="52"/>
        <v>37400</v>
      </c>
    </row>
    <row r="142" spans="8:35" x14ac:dyDescent="0.35">
      <c r="H142">
        <v>50</v>
      </c>
      <c r="I142">
        <f t="shared" si="53"/>
        <v>2760377000</v>
      </c>
      <c r="J142">
        <f t="shared" si="43"/>
        <v>2905660</v>
      </c>
      <c r="K142">
        <f t="shared" si="44"/>
        <v>145283000</v>
      </c>
      <c r="L142">
        <f t="shared" si="54"/>
        <v>100</v>
      </c>
      <c r="M142">
        <f t="shared" si="55"/>
        <v>149950426000</v>
      </c>
      <c r="N142">
        <f t="shared" si="45"/>
        <v>160306200</v>
      </c>
      <c r="O142">
        <f t="shared" si="46"/>
        <v>16030620000</v>
      </c>
      <c r="T142">
        <f t="shared" si="47"/>
        <v>320612400</v>
      </c>
      <c r="V142">
        <f t="shared" si="56"/>
        <v>100</v>
      </c>
      <c r="W142">
        <f t="shared" si="57"/>
        <v>3.369256262355E+16</v>
      </c>
      <c r="X142">
        <f t="shared" si="48"/>
        <v>72038833918200</v>
      </c>
      <c r="Y142">
        <f t="shared" si="49"/>
        <v>7203883391820000</v>
      </c>
      <c r="AB142">
        <f t="shared" si="58"/>
        <v>18997200</v>
      </c>
      <c r="AC142">
        <f t="shared" si="50"/>
        <v>40600</v>
      </c>
      <c r="AD142">
        <f t="shared" si="51"/>
        <v>0</v>
      </c>
      <c r="AI142">
        <f t="shared" si="52"/>
        <v>40600</v>
      </c>
    </row>
    <row r="143" spans="8:35" x14ac:dyDescent="0.35">
      <c r="H143">
        <v>50</v>
      </c>
      <c r="I143">
        <f t="shared" si="53"/>
        <v>2905660000</v>
      </c>
      <c r="J143">
        <f t="shared" si="43"/>
        <v>3058580</v>
      </c>
      <c r="K143">
        <f t="shared" si="44"/>
        <v>152929000</v>
      </c>
      <c r="L143">
        <f t="shared" si="54"/>
        <v>100</v>
      </c>
      <c r="M143">
        <f t="shared" si="55"/>
        <v>165981046000</v>
      </c>
      <c r="N143">
        <f t="shared" si="45"/>
        <v>177443920</v>
      </c>
      <c r="O143">
        <f t="shared" si="46"/>
        <v>17744392000</v>
      </c>
      <c r="T143">
        <f t="shared" si="47"/>
        <v>354887840</v>
      </c>
      <c r="V143">
        <f t="shared" si="56"/>
        <v>100</v>
      </c>
      <c r="W143">
        <f t="shared" si="57"/>
        <v>4.089644601537E+16</v>
      </c>
      <c r="X143">
        <f t="shared" si="48"/>
        <v>87441620729880</v>
      </c>
      <c r="Y143">
        <f t="shared" si="49"/>
        <v>8744162072988000</v>
      </c>
      <c r="AB143">
        <f t="shared" si="58"/>
        <v>18997200</v>
      </c>
      <c r="AC143">
        <f t="shared" si="50"/>
        <v>40600</v>
      </c>
      <c r="AD143">
        <f t="shared" si="51"/>
        <v>0</v>
      </c>
      <c r="AI143">
        <f t="shared" si="52"/>
        <v>40600</v>
      </c>
    </row>
    <row r="144" spans="8:35" x14ac:dyDescent="0.35">
      <c r="H144">
        <v>50</v>
      </c>
      <c r="I144">
        <f t="shared" si="53"/>
        <v>3058589000</v>
      </c>
      <c r="J144">
        <f t="shared" si="43"/>
        <v>3219560</v>
      </c>
      <c r="K144">
        <f t="shared" si="44"/>
        <v>160978000</v>
      </c>
      <c r="L144">
        <f t="shared" si="54"/>
        <v>100</v>
      </c>
      <c r="M144">
        <f t="shared" si="55"/>
        <v>183725438000</v>
      </c>
      <c r="N144">
        <f t="shared" si="45"/>
        <v>196413760</v>
      </c>
      <c r="O144">
        <f t="shared" si="46"/>
        <v>19641376000</v>
      </c>
      <c r="T144">
        <f t="shared" si="47"/>
        <v>392827520</v>
      </c>
      <c r="V144">
        <f t="shared" si="56"/>
        <v>100</v>
      </c>
      <c r="W144">
        <f t="shared" si="57"/>
        <v>4.9640608088358E+16</v>
      </c>
      <c r="X144">
        <f t="shared" si="48"/>
        <v>106137712397600</v>
      </c>
      <c r="Y144">
        <f t="shared" si="49"/>
        <v>1.061377123976E+16</v>
      </c>
      <c r="AA144">
        <v>40</v>
      </c>
      <c r="AB144">
        <f t="shared" si="58"/>
        <v>18997200</v>
      </c>
      <c r="AC144">
        <f t="shared" si="50"/>
        <v>40600</v>
      </c>
      <c r="AD144">
        <f t="shared" si="51"/>
        <v>1624000</v>
      </c>
      <c r="AI144">
        <f t="shared" si="52"/>
        <v>40600</v>
      </c>
    </row>
    <row r="145" spans="8:35" x14ac:dyDescent="0.35">
      <c r="H145">
        <v>50</v>
      </c>
      <c r="I145">
        <f t="shared" si="53"/>
        <v>3219567000</v>
      </c>
      <c r="J145">
        <f t="shared" si="43"/>
        <v>3389010</v>
      </c>
      <c r="K145">
        <f t="shared" si="44"/>
        <v>169450500</v>
      </c>
      <c r="L145">
        <f t="shared" si="54"/>
        <v>100</v>
      </c>
      <c r="M145">
        <f t="shared" si="55"/>
        <v>203366814000</v>
      </c>
      <c r="N145">
        <f t="shared" si="45"/>
        <v>217411600</v>
      </c>
      <c r="O145">
        <f t="shared" si="46"/>
        <v>21741160000</v>
      </c>
      <c r="T145">
        <f t="shared" si="47"/>
        <v>434823200</v>
      </c>
      <c r="V145">
        <f t="shared" si="56"/>
        <v>100</v>
      </c>
      <c r="W145">
        <f t="shared" si="57"/>
        <v>6.0254379328118E+16</v>
      </c>
      <c r="X145">
        <f t="shared" si="48"/>
        <v>128831257917720</v>
      </c>
      <c r="Y145">
        <f t="shared" si="49"/>
        <v>1.2883125791772E+16</v>
      </c>
      <c r="AA145">
        <v>40</v>
      </c>
      <c r="AB145">
        <f t="shared" si="58"/>
        <v>20621200</v>
      </c>
      <c r="AC145">
        <f t="shared" si="50"/>
        <v>44080</v>
      </c>
      <c r="AD145">
        <f t="shared" si="51"/>
        <v>1763200</v>
      </c>
      <c r="AI145">
        <f t="shared" si="52"/>
        <v>44080</v>
      </c>
    </row>
    <row r="146" spans="8:35" x14ac:dyDescent="0.35">
      <c r="H146">
        <v>50</v>
      </c>
      <c r="I146">
        <f t="shared" si="53"/>
        <v>3389017500</v>
      </c>
      <c r="J146">
        <f t="shared" si="43"/>
        <v>3567380</v>
      </c>
      <c r="K146">
        <f t="shared" si="44"/>
        <v>178369000</v>
      </c>
      <c r="L146">
        <f t="shared" si="54"/>
        <v>100</v>
      </c>
      <c r="M146">
        <f t="shared" si="55"/>
        <v>225107974000</v>
      </c>
      <c r="N146">
        <f t="shared" si="45"/>
        <v>240654220</v>
      </c>
      <c r="O146">
        <f t="shared" si="46"/>
        <v>24065422000</v>
      </c>
      <c r="T146">
        <f t="shared" si="47"/>
        <v>481308460</v>
      </c>
      <c r="V146">
        <f t="shared" si="56"/>
        <v>100</v>
      </c>
      <c r="W146">
        <f t="shared" si="57"/>
        <v>7.313750511989E+16</v>
      </c>
      <c r="X146">
        <f t="shared" si="48"/>
        <v>156376961983940</v>
      </c>
      <c r="Y146">
        <f t="shared" si="49"/>
        <v>1.5637696198394E+16</v>
      </c>
      <c r="AB146">
        <f t="shared" si="58"/>
        <v>22384400</v>
      </c>
      <c r="AC146">
        <f t="shared" si="50"/>
        <v>47860</v>
      </c>
      <c r="AD146">
        <f t="shared" si="51"/>
        <v>0</v>
      </c>
      <c r="AI146">
        <f t="shared" si="52"/>
        <v>47860</v>
      </c>
    </row>
    <row r="147" spans="8:35" x14ac:dyDescent="0.35">
      <c r="H147">
        <v>50</v>
      </c>
      <c r="I147">
        <f t="shared" si="53"/>
        <v>3567386500</v>
      </c>
      <c r="J147">
        <f t="shared" si="43"/>
        <v>3755140</v>
      </c>
      <c r="K147">
        <f t="shared" si="44"/>
        <v>187757000</v>
      </c>
      <c r="L147">
        <f t="shared" si="54"/>
        <v>100</v>
      </c>
      <c r="M147">
        <f t="shared" si="55"/>
        <v>249173396000</v>
      </c>
      <c r="N147">
        <f t="shared" si="45"/>
        <v>266381640</v>
      </c>
      <c r="O147">
        <f t="shared" si="46"/>
        <v>26638164000</v>
      </c>
      <c r="T147">
        <f t="shared" si="47"/>
        <v>532763300</v>
      </c>
      <c r="V147">
        <f t="shared" si="56"/>
        <v>100</v>
      </c>
      <c r="W147">
        <f t="shared" si="57"/>
        <v>8.8775201318284E+16</v>
      </c>
      <c r="X147">
        <f t="shared" si="48"/>
        <v>189812275643100</v>
      </c>
      <c r="Y147">
        <f t="shared" si="49"/>
        <v>1.898122756431E+16</v>
      </c>
      <c r="AA147">
        <v>40</v>
      </c>
      <c r="AB147">
        <f t="shared" si="58"/>
        <v>22384400</v>
      </c>
      <c r="AC147">
        <f t="shared" si="50"/>
        <v>47860</v>
      </c>
      <c r="AD147">
        <f t="shared" si="51"/>
        <v>1914400</v>
      </c>
      <c r="AI147">
        <f t="shared" si="52"/>
        <v>47860</v>
      </c>
    </row>
    <row r="148" spans="8:35" x14ac:dyDescent="0.35">
      <c r="H148">
        <v>50</v>
      </c>
      <c r="I148">
        <f t="shared" si="53"/>
        <v>3755143500</v>
      </c>
      <c r="J148">
        <f t="shared" si="43"/>
        <v>3952780</v>
      </c>
      <c r="K148">
        <f t="shared" si="44"/>
        <v>197639000</v>
      </c>
      <c r="L148">
        <f t="shared" si="54"/>
        <v>100</v>
      </c>
      <c r="M148">
        <f t="shared" si="55"/>
        <v>275811560000</v>
      </c>
      <c r="N148">
        <f t="shared" si="45"/>
        <v>294859480</v>
      </c>
      <c r="O148">
        <f t="shared" si="46"/>
        <v>29485948000</v>
      </c>
      <c r="T148">
        <f t="shared" si="47"/>
        <v>589718960</v>
      </c>
      <c r="V148">
        <f t="shared" si="56"/>
        <v>100</v>
      </c>
      <c r="W148">
        <f t="shared" si="57"/>
        <v>1.07756428882594E+17</v>
      </c>
      <c r="X148">
        <f t="shared" si="48"/>
        <v>230396469708340</v>
      </c>
      <c r="Y148">
        <f t="shared" si="49"/>
        <v>2.3039646970834E+16</v>
      </c>
      <c r="AA148">
        <v>40</v>
      </c>
      <c r="AB148">
        <f t="shared" si="58"/>
        <v>24298800</v>
      </c>
      <c r="AC148">
        <f t="shared" si="50"/>
        <v>51940</v>
      </c>
      <c r="AD148">
        <f t="shared" si="51"/>
        <v>2077600</v>
      </c>
      <c r="AI148">
        <f t="shared" si="52"/>
        <v>51940</v>
      </c>
    </row>
    <row r="149" spans="8:35" x14ac:dyDescent="0.35">
      <c r="H149">
        <v>50</v>
      </c>
      <c r="I149">
        <f t="shared" si="53"/>
        <v>3952782500</v>
      </c>
      <c r="J149">
        <f t="shared" si="43"/>
        <v>4160820</v>
      </c>
      <c r="K149">
        <f t="shared" si="44"/>
        <v>208041000</v>
      </c>
      <c r="L149">
        <f t="shared" si="54"/>
        <v>100</v>
      </c>
      <c r="M149">
        <f t="shared" si="55"/>
        <v>305297508000</v>
      </c>
      <c r="N149">
        <f t="shared" si="45"/>
        <v>326381760</v>
      </c>
      <c r="O149">
        <f t="shared" si="46"/>
        <v>32638176000</v>
      </c>
      <c r="T149">
        <f t="shared" si="47"/>
        <v>652763540</v>
      </c>
      <c r="V149">
        <f t="shared" si="56"/>
        <v>100</v>
      </c>
      <c r="W149">
        <f t="shared" si="57"/>
        <v>1.30796075853428E+17</v>
      </c>
      <c r="X149">
        <f t="shared" si="48"/>
        <v>279658062547400</v>
      </c>
      <c r="Y149">
        <f t="shared" si="49"/>
        <v>2.796580625474E+16</v>
      </c>
      <c r="AB149">
        <f t="shared" si="58"/>
        <v>26376400</v>
      </c>
      <c r="AC149">
        <f t="shared" si="50"/>
        <v>56380</v>
      </c>
      <c r="AD149">
        <f t="shared" si="51"/>
        <v>0</v>
      </c>
      <c r="AI149">
        <f t="shared" si="52"/>
        <v>56380</v>
      </c>
    </row>
    <row r="150" spans="8:35" x14ac:dyDescent="0.35">
      <c r="H150">
        <v>50</v>
      </c>
      <c r="I150">
        <f t="shared" si="53"/>
        <v>4160823500</v>
      </c>
      <c r="J150">
        <f t="shared" si="43"/>
        <v>4379810</v>
      </c>
      <c r="K150">
        <f t="shared" si="44"/>
        <v>218990500</v>
      </c>
      <c r="L150">
        <f t="shared" si="54"/>
        <v>100</v>
      </c>
      <c r="M150">
        <f t="shared" si="55"/>
        <v>337935684000</v>
      </c>
      <c r="N150">
        <f t="shared" si="45"/>
        <v>361273980</v>
      </c>
      <c r="O150">
        <f t="shared" si="46"/>
        <v>36127398000</v>
      </c>
      <c r="T150">
        <f t="shared" si="47"/>
        <v>722547960</v>
      </c>
      <c r="V150">
        <f t="shared" si="56"/>
        <v>100</v>
      </c>
      <c r="W150">
        <f t="shared" si="57"/>
        <v>1.58761882108168E+17</v>
      </c>
      <c r="X150">
        <f t="shared" si="48"/>
        <v>339452388514360</v>
      </c>
      <c r="Y150">
        <f t="shared" si="49"/>
        <v>3.3945238851436E+16</v>
      </c>
      <c r="AB150">
        <f t="shared" si="58"/>
        <v>26376400</v>
      </c>
      <c r="AC150">
        <f t="shared" si="50"/>
        <v>56380</v>
      </c>
      <c r="AD150">
        <f t="shared" si="51"/>
        <v>0</v>
      </c>
      <c r="AI150">
        <f t="shared" si="52"/>
        <v>56380</v>
      </c>
    </row>
    <row r="151" spans="8:35" x14ac:dyDescent="0.35">
      <c r="H151">
        <v>50</v>
      </c>
      <c r="I151">
        <f t="shared" si="53"/>
        <v>4379814000</v>
      </c>
      <c r="J151">
        <f t="shared" si="43"/>
        <v>4610330</v>
      </c>
      <c r="K151">
        <f t="shared" si="44"/>
        <v>230516500</v>
      </c>
      <c r="L151">
        <f t="shared" si="54"/>
        <v>100</v>
      </c>
      <c r="M151">
        <f t="shared" si="55"/>
        <v>374063082000</v>
      </c>
      <c r="N151">
        <f t="shared" si="45"/>
        <v>399896380</v>
      </c>
      <c r="O151">
        <f t="shared" si="46"/>
        <v>39989638000</v>
      </c>
      <c r="T151">
        <f t="shared" si="47"/>
        <v>799792760</v>
      </c>
      <c r="V151">
        <f t="shared" si="56"/>
        <v>100</v>
      </c>
      <c r="W151">
        <f t="shared" si="57"/>
        <v>1.92707120959604E+17</v>
      </c>
      <c r="X151">
        <f t="shared" si="48"/>
        <v>412031475218300</v>
      </c>
      <c r="Y151">
        <f t="shared" si="49"/>
        <v>4.120314752183E+16</v>
      </c>
      <c r="AA151">
        <v>40</v>
      </c>
      <c r="AB151">
        <f t="shared" si="58"/>
        <v>26376400</v>
      </c>
      <c r="AC151">
        <f t="shared" si="50"/>
        <v>56380</v>
      </c>
      <c r="AD151">
        <f t="shared" si="51"/>
        <v>2255200</v>
      </c>
      <c r="AI151">
        <f t="shared" si="52"/>
        <v>56380</v>
      </c>
    </row>
    <row r="152" spans="8:35" x14ac:dyDescent="0.35">
      <c r="H152">
        <v>50</v>
      </c>
      <c r="I152">
        <f t="shared" si="53"/>
        <v>4610330500</v>
      </c>
      <c r="J152">
        <f t="shared" si="43"/>
        <v>4852970</v>
      </c>
      <c r="K152">
        <f t="shared" si="44"/>
        <v>242648500</v>
      </c>
      <c r="L152">
        <f t="shared" si="54"/>
        <v>100</v>
      </c>
      <c r="M152">
        <f t="shared" si="55"/>
        <v>414052720000</v>
      </c>
      <c r="N152">
        <f t="shared" si="45"/>
        <v>442647760</v>
      </c>
      <c r="O152">
        <f t="shared" si="46"/>
        <v>44264776000</v>
      </c>
      <c r="T152">
        <f t="shared" si="47"/>
        <v>885295520</v>
      </c>
      <c r="V152">
        <f t="shared" si="56"/>
        <v>100</v>
      </c>
      <c r="W152">
        <f t="shared" si="57"/>
        <v>2.3391026848143398E+17</v>
      </c>
      <c r="X152">
        <f t="shared" si="48"/>
        <v>500128861409940</v>
      </c>
      <c r="Y152">
        <f t="shared" si="49"/>
        <v>5.0012886140994E+16</v>
      </c>
      <c r="AA152">
        <v>-100</v>
      </c>
      <c r="AB152">
        <f t="shared" si="58"/>
        <v>28631600</v>
      </c>
      <c r="AC152">
        <f t="shared" si="50"/>
        <v>61200</v>
      </c>
      <c r="AD152">
        <f t="shared" si="51"/>
        <v>-6120000</v>
      </c>
      <c r="AI152">
        <f t="shared" si="52"/>
        <v>61200</v>
      </c>
    </row>
    <row r="153" spans="8:35" x14ac:dyDescent="0.35">
      <c r="H153">
        <v>50</v>
      </c>
      <c r="I153">
        <f t="shared" si="53"/>
        <v>4852979000</v>
      </c>
      <c r="J153">
        <f t="shared" si="43"/>
        <v>5108390</v>
      </c>
      <c r="K153">
        <f t="shared" si="44"/>
        <v>255419500</v>
      </c>
      <c r="L153">
        <f t="shared" si="54"/>
        <v>100</v>
      </c>
      <c r="M153">
        <f t="shared" si="55"/>
        <v>458317496000</v>
      </c>
      <c r="N153">
        <f t="shared" si="45"/>
        <v>489969520</v>
      </c>
      <c r="O153">
        <f t="shared" si="46"/>
        <v>48996952000</v>
      </c>
      <c r="V153">
        <f t="shared" si="56"/>
        <v>100</v>
      </c>
      <c r="W153">
        <f t="shared" si="57"/>
        <v>2.8392315462242797E+17</v>
      </c>
      <c r="X153">
        <f t="shared" si="48"/>
        <v>607062549973100</v>
      </c>
      <c r="Y153">
        <f t="shared" si="49"/>
        <v>6.070625499731E+16</v>
      </c>
      <c r="AA153">
        <v>40</v>
      </c>
      <c r="AB153">
        <f t="shared" si="58"/>
        <v>22511600</v>
      </c>
      <c r="AC153">
        <f t="shared" si="50"/>
        <v>48120</v>
      </c>
      <c r="AD153">
        <f t="shared" si="51"/>
        <v>1924800</v>
      </c>
    </row>
    <row r="154" spans="8:35" x14ac:dyDescent="0.35">
      <c r="H154">
        <v>50</v>
      </c>
      <c r="I154">
        <f t="shared" si="53"/>
        <v>5108398500</v>
      </c>
      <c r="J154">
        <f t="shared" si="43"/>
        <v>5377260</v>
      </c>
      <c r="K154">
        <f t="shared" si="44"/>
        <v>268863000</v>
      </c>
      <c r="L154">
        <f t="shared" si="54"/>
        <v>100</v>
      </c>
      <c r="M154">
        <f t="shared" si="55"/>
        <v>507314448000</v>
      </c>
      <c r="N154">
        <f t="shared" si="45"/>
        <v>542350260</v>
      </c>
      <c r="O154">
        <f t="shared" si="46"/>
        <v>54235026000</v>
      </c>
      <c r="V154">
        <f t="shared" si="56"/>
        <v>100</v>
      </c>
      <c r="W154">
        <f t="shared" si="57"/>
        <v>3.4462940961973798E+17</v>
      </c>
      <c r="X154">
        <f t="shared" si="48"/>
        <v>736859973529480</v>
      </c>
      <c r="Y154">
        <f t="shared" si="49"/>
        <v>7.3685997352948E+16</v>
      </c>
      <c r="AA154">
        <v>40</v>
      </c>
      <c r="AB154">
        <f t="shared" si="58"/>
        <v>24436400</v>
      </c>
      <c r="AC154">
        <f t="shared" si="50"/>
        <v>52240</v>
      </c>
      <c r="AD154">
        <f t="shared" si="51"/>
        <v>2089600</v>
      </c>
    </row>
    <row r="155" spans="8:35" x14ac:dyDescent="0.35">
      <c r="H155">
        <v>50</v>
      </c>
      <c r="I155">
        <f t="shared" si="53"/>
        <v>5377261500</v>
      </c>
      <c r="J155">
        <f t="shared" si="43"/>
        <v>5660270</v>
      </c>
      <c r="K155">
        <f t="shared" si="44"/>
        <v>283013500</v>
      </c>
      <c r="L155">
        <f t="shared" si="54"/>
        <v>100</v>
      </c>
      <c r="M155">
        <f t="shared" si="55"/>
        <v>561549474000</v>
      </c>
      <c r="N155">
        <f t="shared" si="45"/>
        <v>600330840</v>
      </c>
      <c r="O155">
        <f t="shared" si="46"/>
        <v>60033084000</v>
      </c>
      <c r="V155">
        <f t="shared" si="56"/>
        <v>100</v>
      </c>
      <c r="W155">
        <f t="shared" si="57"/>
        <v>4.1831540697268595E+17</v>
      </c>
      <c r="X155">
        <f t="shared" si="48"/>
        <v>894409679223180</v>
      </c>
      <c r="Y155">
        <f t="shared" si="49"/>
        <v>8.9440967922318E+16</v>
      </c>
      <c r="AA155">
        <v>40</v>
      </c>
      <c r="AB155">
        <f t="shared" si="58"/>
        <v>26526000</v>
      </c>
      <c r="AC155">
        <f t="shared" si="50"/>
        <v>56700</v>
      </c>
      <c r="AD155">
        <f t="shared" si="51"/>
        <v>2268000</v>
      </c>
    </row>
    <row r="156" spans="8:35" x14ac:dyDescent="0.35">
      <c r="H156">
        <v>50</v>
      </c>
      <c r="I156">
        <f t="shared" si="53"/>
        <v>5660275000</v>
      </c>
      <c r="J156">
        <f t="shared" si="43"/>
        <v>5958180</v>
      </c>
      <c r="K156">
        <f t="shared" si="44"/>
        <v>297909000</v>
      </c>
      <c r="L156">
        <f t="shared" si="54"/>
        <v>100</v>
      </c>
      <c r="M156">
        <f t="shared" si="55"/>
        <v>621582558000</v>
      </c>
      <c r="N156">
        <f t="shared" si="45"/>
        <v>664509880</v>
      </c>
      <c r="O156">
        <f t="shared" si="46"/>
        <v>66450988000</v>
      </c>
      <c r="V156">
        <f t="shared" si="56"/>
        <v>100</v>
      </c>
      <c r="W156">
        <f t="shared" si="57"/>
        <v>5.0775637489500397E+17</v>
      </c>
      <c r="X156">
        <f t="shared" si="48"/>
        <v>1085645445574080</v>
      </c>
      <c r="Y156">
        <f t="shared" si="49"/>
        <v>1.08564544557408E+17</v>
      </c>
      <c r="AB156">
        <f t="shared" si="58"/>
        <v>28794000</v>
      </c>
      <c r="AC156">
        <f t="shared" si="50"/>
        <v>61560</v>
      </c>
      <c r="AD156">
        <f t="shared" si="51"/>
        <v>0</v>
      </c>
    </row>
    <row r="157" spans="8:35" x14ac:dyDescent="0.35">
      <c r="AB157">
        <f t="shared" si="58"/>
        <v>28794000</v>
      </c>
      <c r="AC157">
        <f t="shared" si="50"/>
        <v>61560</v>
      </c>
      <c r="AD157">
        <f t="shared" si="51"/>
        <v>0</v>
      </c>
    </row>
    <row r="158" spans="8:35" x14ac:dyDescent="0.35">
      <c r="AA158">
        <v>40</v>
      </c>
      <c r="AB158">
        <f t="shared" si="58"/>
        <v>28794000</v>
      </c>
      <c r="AC158">
        <f t="shared" si="50"/>
        <v>61560</v>
      </c>
      <c r="AD158">
        <f t="shared" si="51"/>
        <v>2462400</v>
      </c>
    </row>
    <row r="159" spans="8:35" x14ac:dyDescent="0.35">
      <c r="AA159">
        <v>40</v>
      </c>
      <c r="AB159">
        <f t="shared" si="58"/>
        <v>31256400</v>
      </c>
      <c r="AC159">
        <f t="shared" si="50"/>
        <v>66820</v>
      </c>
      <c r="AD159">
        <f t="shared" si="51"/>
        <v>2672800</v>
      </c>
    </row>
    <row r="160" spans="8:35" x14ac:dyDescent="0.35">
      <c r="AA160">
        <v>-100</v>
      </c>
      <c r="AB160">
        <f t="shared" si="58"/>
        <v>33929200</v>
      </c>
      <c r="AC160">
        <f t="shared" si="50"/>
        <v>72540</v>
      </c>
      <c r="AD160">
        <f t="shared" si="51"/>
        <v>-7254000</v>
      </c>
    </row>
    <row r="161" spans="27:30" x14ac:dyDescent="0.35">
      <c r="AA161">
        <v>40</v>
      </c>
      <c r="AB161">
        <f t="shared" si="58"/>
        <v>26675200</v>
      </c>
      <c r="AC161">
        <f t="shared" si="50"/>
        <v>57020</v>
      </c>
      <c r="AD161">
        <f t="shared" si="51"/>
        <v>2280800</v>
      </c>
    </row>
    <row r="162" spans="27:30" x14ac:dyDescent="0.35">
      <c r="AA162">
        <v>40</v>
      </c>
      <c r="AB162">
        <f t="shared" si="58"/>
        <v>28956000</v>
      </c>
      <c r="AC162">
        <f t="shared" si="50"/>
        <v>61900</v>
      </c>
      <c r="AD162">
        <f t="shared" si="51"/>
        <v>2476000</v>
      </c>
    </row>
    <row r="163" spans="27:30" x14ac:dyDescent="0.35">
      <c r="AB163">
        <f t="shared" si="58"/>
        <v>31432000</v>
      </c>
      <c r="AC163">
        <f t="shared" si="50"/>
        <v>67200</v>
      </c>
      <c r="AD163">
        <f t="shared" si="51"/>
        <v>0</v>
      </c>
    </row>
    <row r="164" spans="27:30" x14ac:dyDescent="0.35">
      <c r="AB164">
        <f t="shared" si="58"/>
        <v>31432000</v>
      </c>
      <c r="AC164">
        <f t="shared" si="50"/>
        <v>67200</v>
      </c>
      <c r="AD164">
        <f t="shared" si="51"/>
        <v>0</v>
      </c>
    </row>
    <row r="165" spans="27:30" x14ac:dyDescent="0.35">
      <c r="AA165">
        <v>-100</v>
      </c>
      <c r="AB165">
        <f t="shared" si="58"/>
        <v>31432000</v>
      </c>
      <c r="AC165">
        <f t="shared" si="50"/>
        <v>67200</v>
      </c>
      <c r="AD165">
        <f t="shared" si="51"/>
        <v>-6720000</v>
      </c>
    </row>
    <row r="166" spans="27:30" x14ac:dyDescent="0.35">
      <c r="AA166">
        <v>40</v>
      </c>
      <c r="AB166">
        <f t="shared" si="58"/>
        <v>24712000</v>
      </c>
      <c r="AC166">
        <f t="shared" si="50"/>
        <v>52820</v>
      </c>
      <c r="AD166">
        <f t="shared" si="51"/>
        <v>2112800</v>
      </c>
    </row>
    <row r="167" spans="27:30" x14ac:dyDescent="0.35">
      <c r="AA167">
        <v>40</v>
      </c>
      <c r="AB167">
        <f t="shared" si="58"/>
        <v>26824800</v>
      </c>
      <c r="AC167">
        <f t="shared" si="50"/>
        <v>57340</v>
      </c>
      <c r="AD167">
        <f t="shared" si="51"/>
        <v>2293600</v>
      </c>
    </row>
    <row r="168" spans="27:30" x14ac:dyDescent="0.35">
      <c r="AA168">
        <v>40</v>
      </c>
      <c r="AB168">
        <f t="shared" si="58"/>
        <v>29118400</v>
      </c>
      <c r="AC168">
        <f t="shared" si="50"/>
        <v>62240</v>
      </c>
      <c r="AD168">
        <f t="shared" si="51"/>
        <v>2489600</v>
      </c>
    </row>
    <row r="169" spans="27:30" x14ac:dyDescent="0.35">
      <c r="AA169">
        <v>40</v>
      </c>
      <c r="AB169">
        <f t="shared" si="58"/>
        <v>31608000</v>
      </c>
      <c r="AC169">
        <f t="shared" si="50"/>
        <v>67580</v>
      </c>
      <c r="AD169">
        <f t="shared" si="51"/>
        <v>2703200</v>
      </c>
    </row>
    <row r="170" spans="27:30" x14ac:dyDescent="0.35">
      <c r="AB170">
        <f t="shared" si="58"/>
        <v>34311200</v>
      </c>
      <c r="AC170">
        <f t="shared" si="50"/>
        <v>73360</v>
      </c>
      <c r="AD170">
        <f t="shared" si="51"/>
        <v>0</v>
      </c>
    </row>
    <row r="171" spans="27:30" x14ac:dyDescent="0.35">
      <c r="AB171">
        <f t="shared" si="58"/>
        <v>34311200</v>
      </c>
      <c r="AC171">
        <f t="shared" si="50"/>
        <v>73360</v>
      </c>
      <c r="AD171">
        <f t="shared" si="51"/>
        <v>0</v>
      </c>
    </row>
    <row r="172" spans="27:30" x14ac:dyDescent="0.35">
      <c r="AA172">
        <v>40</v>
      </c>
      <c r="AB172">
        <f t="shared" si="58"/>
        <v>34311200</v>
      </c>
      <c r="AC172">
        <f t="shared" si="50"/>
        <v>73360</v>
      </c>
      <c r="AD172">
        <f t="shared" si="51"/>
        <v>2934400</v>
      </c>
    </row>
    <row r="173" spans="27:30" x14ac:dyDescent="0.35">
      <c r="AA173">
        <v>40</v>
      </c>
      <c r="AB173">
        <f t="shared" si="58"/>
        <v>37245600</v>
      </c>
      <c r="AC173">
        <f t="shared" si="50"/>
        <v>79620</v>
      </c>
      <c r="AD173">
        <f t="shared" si="51"/>
        <v>3184800</v>
      </c>
    </row>
    <row r="174" spans="27:30" x14ac:dyDescent="0.35">
      <c r="AA174">
        <v>40</v>
      </c>
      <c r="AB174">
        <f t="shared" si="58"/>
        <v>40430400</v>
      </c>
      <c r="AC174">
        <f t="shared" si="50"/>
        <v>86440</v>
      </c>
      <c r="AD174">
        <f t="shared" si="51"/>
        <v>3457600</v>
      </c>
    </row>
    <row r="175" spans="27:30" x14ac:dyDescent="0.35">
      <c r="AA175">
        <v>40</v>
      </c>
      <c r="AB175">
        <f t="shared" si="58"/>
        <v>43888000</v>
      </c>
      <c r="AC175">
        <f t="shared" si="50"/>
        <v>93820</v>
      </c>
      <c r="AD175">
        <f t="shared" si="51"/>
        <v>3752800</v>
      </c>
    </row>
    <row r="176" spans="27:30" x14ac:dyDescent="0.35">
      <c r="AB176">
        <f t="shared" si="58"/>
        <v>47640800</v>
      </c>
      <c r="AC176">
        <f t="shared" si="50"/>
        <v>101860</v>
      </c>
      <c r="AD176">
        <f t="shared" si="51"/>
        <v>0</v>
      </c>
    </row>
    <row r="177" spans="27:30" x14ac:dyDescent="0.35">
      <c r="AB177">
        <f t="shared" si="58"/>
        <v>47640800</v>
      </c>
      <c r="AC177">
        <f t="shared" si="50"/>
        <v>101860</v>
      </c>
      <c r="AD177">
        <f t="shared" si="51"/>
        <v>0</v>
      </c>
    </row>
    <row r="178" spans="27:30" x14ac:dyDescent="0.35">
      <c r="AB178">
        <f t="shared" si="58"/>
        <v>47640800</v>
      </c>
      <c r="AC178">
        <f t="shared" si="50"/>
        <v>101860</v>
      </c>
      <c r="AD178">
        <f t="shared" si="51"/>
        <v>0</v>
      </c>
    </row>
    <row r="179" spans="27:30" x14ac:dyDescent="0.35">
      <c r="AA179">
        <v>40</v>
      </c>
      <c r="AB179">
        <f t="shared" si="58"/>
        <v>47640800</v>
      </c>
      <c r="AC179">
        <f t="shared" si="50"/>
        <v>101860</v>
      </c>
      <c r="AD179">
        <f t="shared" si="51"/>
        <v>4074400</v>
      </c>
    </row>
    <row r="180" spans="27:30" x14ac:dyDescent="0.35">
      <c r="AA180">
        <v>40</v>
      </c>
      <c r="AB180">
        <f t="shared" si="58"/>
        <v>51715200</v>
      </c>
      <c r="AC180">
        <f t="shared" si="50"/>
        <v>110560</v>
      </c>
      <c r="AD180">
        <f t="shared" si="51"/>
        <v>4422400</v>
      </c>
    </row>
    <row r="181" spans="27:30" x14ac:dyDescent="0.35">
      <c r="AA181">
        <v>40</v>
      </c>
      <c r="AB181">
        <f t="shared" si="58"/>
        <v>56137600</v>
      </c>
      <c r="AC181">
        <f t="shared" si="50"/>
        <v>120020</v>
      </c>
      <c r="AD181">
        <f t="shared" si="51"/>
        <v>4800800</v>
      </c>
    </row>
    <row r="182" spans="27:30" x14ac:dyDescent="0.35">
      <c r="AA182">
        <v>40</v>
      </c>
      <c r="AB182">
        <f t="shared" si="58"/>
        <v>60938400</v>
      </c>
      <c r="AC182">
        <f t="shared" si="50"/>
        <v>130280</v>
      </c>
      <c r="AD182">
        <f t="shared" si="51"/>
        <v>5211200</v>
      </c>
    </row>
    <row r="183" spans="27:30" x14ac:dyDescent="0.35">
      <c r="AA183">
        <v>40</v>
      </c>
      <c r="AB183">
        <f t="shared" si="58"/>
        <v>66149600</v>
      </c>
      <c r="AC183">
        <f t="shared" si="50"/>
        <v>141420</v>
      </c>
      <c r="AD183">
        <f t="shared" si="51"/>
        <v>5656800</v>
      </c>
    </row>
    <row r="184" spans="27:30" x14ac:dyDescent="0.35">
      <c r="AB184">
        <f t="shared" si="58"/>
        <v>71806400</v>
      </c>
      <c r="AC184">
        <f t="shared" si="50"/>
        <v>153520</v>
      </c>
      <c r="AD184">
        <f t="shared" si="51"/>
        <v>0</v>
      </c>
    </row>
    <row r="185" spans="27:30" x14ac:dyDescent="0.35">
      <c r="AB185">
        <f t="shared" si="58"/>
        <v>71806400</v>
      </c>
      <c r="AC185">
        <f t="shared" si="50"/>
        <v>153520</v>
      </c>
      <c r="AD185">
        <f t="shared" si="51"/>
        <v>0</v>
      </c>
    </row>
    <row r="186" spans="27:30" x14ac:dyDescent="0.35">
      <c r="AA186">
        <v>40</v>
      </c>
      <c r="AB186">
        <f t="shared" si="58"/>
        <v>71806400</v>
      </c>
      <c r="AC186">
        <f t="shared" si="50"/>
        <v>153520</v>
      </c>
      <c r="AD186">
        <f t="shared" si="51"/>
        <v>6140800</v>
      </c>
    </row>
    <row r="187" spans="27:30" x14ac:dyDescent="0.35">
      <c r="AA187">
        <v>40</v>
      </c>
      <c r="AB187">
        <f t="shared" si="58"/>
        <v>77947200</v>
      </c>
      <c r="AC187">
        <f t="shared" si="50"/>
        <v>166660</v>
      </c>
      <c r="AD187">
        <f t="shared" si="51"/>
        <v>6666400</v>
      </c>
    </row>
    <row r="188" spans="27:30" x14ac:dyDescent="0.35">
      <c r="AA188">
        <v>40</v>
      </c>
      <c r="AB188">
        <f t="shared" si="58"/>
        <v>84613600</v>
      </c>
      <c r="AC188">
        <f t="shared" si="50"/>
        <v>180900</v>
      </c>
      <c r="AD188">
        <f t="shared" si="51"/>
        <v>7236000</v>
      </c>
    </row>
    <row r="189" spans="27:30" x14ac:dyDescent="0.35">
      <c r="AA189">
        <v>40</v>
      </c>
      <c r="AB189">
        <f t="shared" si="58"/>
        <v>91849600</v>
      </c>
      <c r="AC189">
        <f t="shared" si="50"/>
        <v>196380</v>
      </c>
      <c r="AD189">
        <f t="shared" si="51"/>
        <v>7855200</v>
      </c>
    </row>
    <row r="190" spans="27:30" x14ac:dyDescent="0.35">
      <c r="AA190">
        <v>40</v>
      </c>
      <c r="AB190">
        <f t="shared" si="58"/>
        <v>99704800</v>
      </c>
      <c r="AC190">
        <f t="shared" si="50"/>
        <v>213180</v>
      </c>
      <c r="AD190">
        <f t="shared" si="51"/>
        <v>8527200</v>
      </c>
    </row>
  </sheetData>
  <sortState xmlns:xlrd2="http://schemas.microsoft.com/office/spreadsheetml/2017/richdata2" ref="F17:L248">
    <sortCondition ref="J2"/>
  </sortState>
  <pageMargins left="0.7" right="0.7" top="0.75" bottom="0.75" header="0.3" footer="0.3"/>
  <pageSetup orientation="portrait" r:id="rId1"/>
  <headerFooter>
    <oddHeader>&amp;R&amp;"roboto"&amp;9&amp;K011B2B Information Classification: GENERAL&amp;1#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7"/>
  <sheetViews>
    <sheetView workbookViewId="0">
      <selection activeCell="J3" sqref="J3"/>
    </sheetView>
  </sheetViews>
  <sheetFormatPr defaultRowHeight="14.5" x14ac:dyDescent="0.35"/>
  <cols>
    <col min="1" max="1" width="13.453125" bestFit="1" customWidth="1"/>
  </cols>
  <sheetData>
    <row r="1" spans="1:4" x14ac:dyDescent="0.35">
      <c r="A1" s="11">
        <v>43623</v>
      </c>
      <c r="B1">
        <v>200000</v>
      </c>
    </row>
    <row r="2" spans="1:4" x14ac:dyDescent="0.35">
      <c r="A2" s="11">
        <v>43624</v>
      </c>
      <c r="B2">
        <v>200000</v>
      </c>
      <c r="C2">
        <f>B2-B1</f>
        <v>0</v>
      </c>
    </row>
    <row r="3" spans="1:4" x14ac:dyDescent="0.35">
      <c r="A3" s="11">
        <v>43625</v>
      </c>
      <c r="B3">
        <v>200000</v>
      </c>
      <c r="C3">
        <f t="shared" ref="C3:C66" si="0">B3-B2</f>
        <v>0</v>
      </c>
    </row>
    <row r="4" spans="1:4" x14ac:dyDescent="0.35">
      <c r="A4" s="11">
        <v>43626</v>
      </c>
      <c r="B4">
        <v>40000</v>
      </c>
      <c r="C4">
        <f t="shared" si="0"/>
        <v>-160000</v>
      </c>
      <c r="D4">
        <f>C4*100/B3</f>
        <v>-80</v>
      </c>
    </row>
    <row r="5" spans="1:4" x14ac:dyDescent="0.35">
      <c r="A5" s="11">
        <v>43627</v>
      </c>
      <c r="B5">
        <v>40000</v>
      </c>
      <c r="C5">
        <f t="shared" si="0"/>
        <v>0</v>
      </c>
      <c r="D5">
        <f t="shared" ref="D5:D68" si="1">C5*100/B4</f>
        <v>0</v>
      </c>
    </row>
    <row r="6" spans="1:4" x14ac:dyDescent="0.35">
      <c r="A6" s="11">
        <v>43628</v>
      </c>
      <c r="C6">
        <f t="shared" si="0"/>
        <v>-40000</v>
      </c>
      <c r="D6">
        <f t="shared" si="1"/>
        <v>-100</v>
      </c>
    </row>
    <row r="7" spans="1:4" x14ac:dyDescent="0.35">
      <c r="A7" s="11">
        <v>43629</v>
      </c>
      <c r="C7">
        <f t="shared" si="0"/>
        <v>0</v>
      </c>
      <c r="D7" t="e">
        <f t="shared" si="1"/>
        <v>#DIV/0!</v>
      </c>
    </row>
    <row r="8" spans="1:4" x14ac:dyDescent="0.35">
      <c r="A8" s="11">
        <v>43630</v>
      </c>
      <c r="C8">
        <f t="shared" si="0"/>
        <v>0</v>
      </c>
      <c r="D8" t="e">
        <f t="shared" si="1"/>
        <v>#DIV/0!</v>
      </c>
    </row>
    <row r="9" spans="1:4" x14ac:dyDescent="0.35">
      <c r="A9" s="11">
        <v>43631</v>
      </c>
      <c r="C9">
        <f t="shared" si="0"/>
        <v>0</v>
      </c>
      <c r="D9" t="e">
        <f t="shared" si="1"/>
        <v>#DIV/0!</v>
      </c>
    </row>
    <row r="10" spans="1:4" x14ac:dyDescent="0.35">
      <c r="A10" s="11">
        <v>43632</v>
      </c>
      <c r="C10">
        <f t="shared" si="0"/>
        <v>0</v>
      </c>
      <c r="D10" t="e">
        <f t="shared" si="1"/>
        <v>#DIV/0!</v>
      </c>
    </row>
    <row r="11" spans="1:4" x14ac:dyDescent="0.35">
      <c r="A11" s="11">
        <v>43633</v>
      </c>
      <c r="C11">
        <f t="shared" si="0"/>
        <v>0</v>
      </c>
      <c r="D11" t="e">
        <f t="shared" si="1"/>
        <v>#DIV/0!</v>
      </c>
    </row>
    <row r="12" spans="1:4" x14ac:dyDescent="0.35">
      <c r="A12" s="11">
        <v>43634</v>
      </c>
      <c r="C12">
        <f t="shared" si="0"/>
        <v>0</v>
      </c>
      <c r="D12" t="e">
        <f t="shared" si="1"/>
        <v>#DIV/0!</v>
      </c>
    </row>
    <row r="13" spans="1:4" x14ac:dyDescent="0.35">
      <c r="A13" s="11">
        <v>43635</v>
      </c>
      <c r="C13">
        <f t="shared" si="0"/>
        <v>0</v>
      </c>
      <c r="D13" t="e">
        <f t="shared" si="1"/>
        <v>#DIV/0!</v>
      </c>
    </row>
    <row r="14" spans="1:4" x14ac:dyDescent="0.35">
      <c r="A14" s="11">
        <v>43636</v>
      </c>
      <c r="C14">
        <f t="shared" si="0"/>
        <v>0</v>
      </c>
      <c r="D14" t="e">
        <f t="shared" si="1"/>
        <v>#DIV/0!</v>
      </c>
    </row>
    <row r="15" spans="1:4" x14ac:dyDescent="0.35">
      <c r="A15" s="11">
        <v>43637</v>
      </c>
      <c r="C15">
        <f t="shared" si="0"/>
        <v>0</v>
      </c>
      <c r="D15" t="e">
        <f t="shared" si="1"/>
        <v>#DIV/0!</v>
      </c>
    </row>
    <row r="16" spans="1:4" x14ac:dyDescent="0.35">
      <c r="A16" s="11">
        <v>43638</v>
      </c>
      <c r="C16">
        <f t="shared" si="0"/>
        <v>0</v>
      </c>
      <c r="D16" t="e">
        <f t="shared" si="1"/>
        <v>#DIV/0!</v>
      </c>
    </row>
    <row r="17" spans="1:4" x14ac:dyDescent="0.35">
      <c r="A17" s="11">
        <v>43639</v>
      </c>
      <c r="C17">
        <f t="shared" si="0"/>
        <v>0</v>
      </c>
      <c r="D17" t="e">
        <f t="shared" si="1"/>
        <v>#DIV/0!</v>
      </c>
    </row>
    <row r="18" spans="1:4" x14ac:dyDescent="0.35">
      <c r="A18" s="11">
        <v>43640</v>
      </c>
      <c r="C18">
        <f t="shared" si="0"/>
        <v>0</v>
      </c>
      <c r="D18" t="e">
        <f t="shared" si="1"/>
        <v>#DIV/0!</v>
      </c>
    </row>
    <row r="19" spans="1:4" x14ac:dyDescent="0.35">
      <c r="A19" s="11">
        <v>43641</v>
      </c>
      <c r="C19">
        <f t="shared" si="0"/>
        <v>0</v>
      </c>
      <c r="D19" t="e">
        <f t="shared" si="1"/>
        <v>#DIV/0!</v>
      </c>
    </row>
    <row r="20" spans="1:4" x14ac:dyDescent="0.35">
      <c r="A20" s="11">
        <v>43642</v>
      </c>
      <c r="C20">
        <f t="shared" si="0"/>
        <v>0</v>
      </c>
      <c r="D20" t="e">
        <f t="shared" si="1"/>
        <v>#DIV/0!</v>
      </c>
    </row>
    <row r="21" spans="1:4" x14ac:dyDescent="0.35">
      <c r="A21" s="11">
        <v>43643</v>
      </c>
      <c r="C21">
        <f t="shared" si="0"/>
        <v>0</v>
      </c>
      <c r="D21" t="e">
        <f t="shared" si="1"/>
        <v>#DIV/0!</v>
      </c>
    </row>
    <row r="22" spans="1:4" x14ac:dyDescent="0.35">
      <c r="A22" s="11">
        <v>43644</v>
      </c>
      <c r="C22">
        <f t="shared" si="0"/>
        <v>0</v>
      </c>
      <c r="D22" t="e">
        <f t="shared" si="1"/>
        <v>#DIV/0!</v>
      </c>
    </row>
    <row r="23" spans="1:4" x14ac:dyDescent="0.35">
      <c r="A23" s="11">
        <v>43645</v>
      </c>
      <c r="C23">
        <f t="shared" si="0"/>
        <v>0</v>
      </c>
      <c r="D23" t="e">
        <f t="shared" si="1"/>
        <v>#DIV/0!</v>
      </c>
    </row>
    <row r="24" spans="1:4" x14ac:dyDescent="0.35">
      <c r="A24" s="11">
        <v>43646</v>
      </c>
      <c r="C24">
        <f t="shared" si="0"/>
        <v>0</v>
      </c>
      <c r="D24" t="e">
        <f t="shared" si="1"/>
        <v>#DIV/0!</v>
      </c>
    </row>
    <row r="25" spans="1:4" x14ac:dyDescent="0.35">
      <c r="A25" s="11">
        <v>43647</v>
      </c>
      <c r="C25">
        <f t="shared" si="0"/>
        <v>0</v>
      </c>
      <c r="D25" t="e">
        <f t="shared" si="1"/>
        <v>#DIV/0!</v>
      </c>
    </row>
    <row r="26" spans="1:4" x14ac:dyDescent="0.35">
      <c r="A26" s="11">
        <v>43648</v>
      </c>
      <c r="C26">
        <f t="shared" si="0"/>
        <v>0</v>
      </c>
      <c r="D26" t="e">
        <f t="shared" si="1"/>
        <v>#DIV/0!</v>
      </c>
    </row>
    <row r="27" spans="1:4" x14ac:dyDescent="0.35">
      <c r="A27" s="11">
        <v>43649</v>
      </c>
      <c r="C27">
        <f t="shared" si="0"/>
        <v>0</v>
      </c>
      <c r="D27" t="e">
        <f t="shared" si="1"/>
        <v>#DIV/0!</v>
      </c>
    </row>
    <row r="28" spans="1:4" x14ac:dyDescent="0.35">
      <c r="A28" s="11">
        <v>43650</v>
      </c>
      <c r="C28">
        <f t="shared" si="0"/>
        <v>0</v>
      </c>
      <c r="D28" t="e">
        <f t="shared" si="1"/>
        <v>#DIV/0!</v>
      </c>
    </row>
    <row r="29" spans="1:4" x14ac:dyDescent="0.35">
      <c r="A29" s="11">
        <v>43651</v>
      </c>
      <c r="C29">
        <f t="shared" si="0"/>
        <v>0</v>
      </c>
      <c r="D29" t="e">
        <f t="shared" si="1"/>
        <v>#DIV/0!</v>
      </c>
    </row>
    <row r="30" spans="1:4" x14ac:dyDescent="0.35">
      <c r="A30" s="11">
        <v>43652</v>
      </c>
      <c r="C30">
        <f t="shared" si="0"/>
        <v>0</v>
      </c>
      <c r="D30" t="e">
        <f t="shared" si="1"/>
        <v>#DIV/0!</v>
      </c>
    </row>
    <row r="31" spans="1:4" x14ac:dyDescent="0.35">
      <c r="A31" s="11">
        <v>43653</v>
      </c>
      <c r="C31">
        <f t="shared" si="0"/>
        <v>0</v>
      </c>
      <c r="D31" t="e">
        <f t="shared" si="1"/>
        <v>#DIV/0!</v>
      </c>
    </row>
    <row r="32" spans="1:4" x14ac:dyDescent="0.35">
      <c r="A32" s="11">
        <v>43654</v>
      </c>
      <c r="C32">
        <f t="shared" si="0"/>
        <v>0</v>
      </c>
      <c r="D32" t="e">
        <f t="shared" si="1"/>
        <v>#DIV/0!</v>
      </c>
    </row>
    <row r="33" spans="1:4" x14ac:dyDescent="0.35">
      <c r="A33" s="11">
        <v>43655</v>
      </c>
      <c r="C33">
        <f t="shared" si="0"/>
        <v>0</v>
      </c>
      <c r="D33" t="e">
        <f t="shared" si="1"/>
        <v>#DIV/0!</v>
      </c>
    </row>
    <row r="34" spans="1:4" x14ac:dyDescent="0.35">
      <c r="A34" s="11">
        <v>43656</v>
      </c>
      <c r="C34">
        <f t="shared" si="0"/>
        <v>0</v>
      </c>
      <c r="D34" t="e">
        <f t="shared" si="1"/>
        <v>#DIV/0!</v>
      </c>
    </row>
    <row r="35" spans="1:4" x14ac:dyDescent="0.35">
      <c r="A35" s="11">
        <v>43657</v>
      </c>
      <c r="C35">
        <f t="shared" si="0"/>
        <v>0</v>
      </c>
      <c r="D35" t="e">
        <f t="shared" si="1"/>
        <v>#DIV/0!</v>
      </c>
    </row>
    <row r="36" spans="1:4" x14ac:dyDescent="0.35">
      <c r="A36" s="11">
        <v>43658</v>
      </c>
      <c r="C36">
        <f t="shared" si="0"/>
        <v>0</v>
      </c>
      <c r="D36" t="e">
        <f t="shared" si="1"/>
        <v>#DIV/0!</v>
      </c>
    </row>
    <row r="37" spans="1:4" x14ac:dyDescent="0.35">
      <c r="A37" s="11">
        <v>43659</v>
      </c>
      <c r="C37">
        <f t="shared" si="0"/>
        <v>0</v>
      </c>
      <c r="D37" t="e">
        <f t="shared" si="1"/>
        <v>#DIV/0!</v>
      </c>
    </row>
    <row r="38" spans="1:4" x14ac:dyDescent="0.35">
      <c r="A38" s="11">
        <v>43660</v>
      </c>
      <c r="C38">
        <f t="shared" si="0"/>
        <v>0</v>
      </c>
      <c r="D38" t="e">
        <f t="shared" si="1"/>
        <v>#DIV/0!</v>
      </c>
    </row>
    <row r="39" spans="1:4" x14ac:dyDescent="0.35">
      <c r="A39" s="11">
        <v>43661</v>
      </c>
      <c r="C39">
        <f t="shared" si="0"/>
        <v>0</v>
      </c>
      <c r="D39" t="e">
        <f t="shared" si="1"/>
        <v>#DIV/0!</v>
      </c>
    </row>
    <row r="40" spans="1:4" x14ac:dyDescent="0.35">
      <c r="A40" s="11">
        <v>43662</v>
      </c>
      <c r="C40">
        <f t="shared" si="0"/>
        <v>0</v>
      </c>
      <c r="D40" t="e">
        <f t="shared" si="1"/>
        <v>#DIV/0!</v>
      </c>
    </row>
    <row r="41" spans="1:4" x14ac:dyDescent="0.35">
      <c r="A41" s="11">
        <v>43663</v>
      </c>
      <c r="C41">
        <f t="shared" si="0"/>
        <v>0</v>
      </c>
      <c r="D41" t="e">
        <f t="shared" si="1"/>
        <v>#DIV/0!</v>
      </c>
    </row>
    <row r="42" spans="1:4" x14ac:dyDescent="0.35">
      <c r="A42" s="11">
        <v>43664</v>
      </c>
      <c r="C42">
        <f t="shared" si="0"/>
        <v>0</v>
      </c>
      <c r="D42" t="e">
        <f t="shared" si="1"/>
        <v>#DIV/0!</v>
      </c>
    </row>
    <row r="43" spans="1:4" x14ac:dyDescent="0.35">
      <c r="A43" s="11">
        <v>43665</v>
      </c>
      <c r="C43">
        <f t="shared" si="0"/>
        <v>0</v>
      </c>
      <c r="D43" t="e">
        <f t="shared" si="1"/>
        <v>#DIV/0!</v>
      </c>
    </row>
    <row r="44" spans="1:4" x14ac:dyDescent="0.35">
      <c r="A44" s="11">
        <v>43666</v>
      </c>
      <c r="C44">
        <f t="shared" si="0"/>
        <v>0</v>
      </c>
      <c r="D44" t="e">
        <f t="shared" si="1"/>
        <v>#DIV/0!</v>
      </c>
    </row>
    <row r="45" spans="1:4" x14ac:dyDescent="0.35">
      <c r="A45" s="11">
        <v>43667</v>
      </c>
      <c r="C45">
        <f t="shared" si="0"/>
        <v>0</v>
      </c>
      <c r="D45" t="e">
        <f t="shared" si="1"/>
        <v>#DIV/0!</v>
      </c>
    </row>
    <row r="46" spans="1:4" x14ac:dyDescent="0.35">
      <c r="A46" s="11">
        <v>43668</v>
      </c>
      <c r="C46">
        <f t="shared" si="0"/>
        <v>0</v>
      </c>
      <c r="D46" t="e">
        <f t="shared" si="1"/>
        <v>#DIV/0!</v>
      </c>
    </row>
    <row r="47" spans="1:4" x14ac:dyDescent="0.35">
      <c r="A47" s="11">
        <v>43669</v>
      </c>
      <c r="C47">
        <f t="shared" si="0"/>
        <v>0</v>
      </c>
      <c r="D47" t="e">
        <f t="shared" si="1"/>
        <v>#DIV/0!</v>
      </c>
    </row>
    <row r="48" spans="1:4" x14ac:dyDescent="0.35">
      <c r="A48" s="11">
        <v>43670</v>
      </c>
      <c r="C48">
        <f t="shared" si="0"/>
        <v>0</v>
      </c>
      <c r="D48" t="e">
        <f t="shared" si="1"/>
        <v>#DIV/0!</v>
      </c>
    </row>
    <row r="49" spans="1:4" x14ac:dyDescent="0.35">
      <c r="A49" s="11">
        <v>43671</v>
      </c>
      <c r="C49">
        <f t="shared" si="0"/>
        <v>0</v>
      </c>
      <c r="D49" t="e">
        <f t="shared" si="1"/>
        <v>#DIV/0!</v>
      </c>
    </row>
    <row r="50" spans="1:4" x14ac:dyDescent="0.35">
      <c r="A50" s="11">
        <v>43672</v>
      </c>
      <c r="C50">
        <f t="shared" si="0"/>
        <v>0</v>
      </c>
      <c r="D50" t="e">
        <f t="shared" si="1"/>
        <v>#DIV/0!</v>
      </c>
    </row>
    <row r="51" spans="1:4" x14ac:dyDescent="0.35">
      <c r="A51" s="11">
        <v>43673</v>
      </c>
      <c r="C51">
        <f t="shared" si="0"/>
        <v>0</v>
      </c>
      <c r="D51" t="e">
        <f t="shared" si="1"/>
        <v>#DIV/0!</v>
      </c>
    </row>
    <row r="52" spans="1:4" x14ac:dyDescent="0.35">
      <c r="A52" s="11">
        <v>43674</v>
      </c>
      <c r="C52">
        <f t="shared" si="0"/>
        <v>0</v>
      </c>
      <c r="D52" t="e">
        <f t="shared" si="1"/>
        <v>#DIV/0!</v>
      </c>
    </row>
    <row r="53" spans="1:4" x14ac:dyDescent="0.35">
      <c r="A53" s="11">
        <v>43675</v>
      </c>
      <c r="C53">
        <f t="shared" si="0"/>
        <v>0</v>
      </c>
      <c r="D53" t="e">
        <f t="shared" si="1"/>
        <v>#DIV/0!</v>
      </c>
    </row>
    <row r="54" spans="1:4" x14ac:dyDescent="0.35">
      <c r="A54" s="11">
        <v>43676</v>
      </c>
      <c r="C54">
        <f t="shared" si="0"/>
        <v>0</v>
      </c>
      <c r="D54" t="e">
        <f t="shared" si="1"/>
        <v>#DIV/0!</v>
      </c>
    </row>
    <row r="55" spans="1:4" x14ac:dyDescent="0.35">
      <c r="A55" s="11">
        <v>43677</v>
      </c>
      <c r="C55">
        <f t="shared" si="0"/>
        <v>0</v>
      </c>
      <c r="D55" t="e">
        <f t="shared" si="1"/>
        <v>#DIV/0!</v>
      </c>
    </row>
    <row r="56" spans="1:4" x14ac:dyDescent="0.35">
      <c r="A56" s="11">
        <v>43678</v>
      </c>
      <c r="C56">
        <f t="shared" si="0"/>
        <v>0</v>
      </c>
      <c r="D56" t="e">
        <f t="shared" si="1"/>
        <v>#DIV/0!</v>
      </c>
    </row>
    <row r="57" spans="1:4" x14ac:dyDescent="0.35">
      <c r="A57" s="11">
        <v>43679</v>
      </c>
      <c r="C57">
        <f t="shared" si="0"/>
        <v>0</v>
      </c>
      <c r="D57" t="e">
        <f t="shared" si="1"/>
        <v>#DIV/0!</v>
      </c>
    </row>
    <row r="58" spans="1:4" x14ac:dyDescent="0.35">
      <c r="A58" s="11">
        <v>43680</v>
      </c>
      <c r="C58">
        <f t="shared" si="0"/>
        <v>0</v>
      </c>
      <c r="D58" t="e">
        <f t="shared" si="1"/>
        <v>#DIV/0!</v>
      </c>
    </row>
    <row r="59" spans="1:4" x14ac:dyDescent="0.35">
      <c r="A59" s="11">
        <v>43681</v>
      </c>
      <c r="C59">
        <f t="shared" si="0"/>
        <v>0</v>
      </c>
      <c r="D59" t="e">
        <f t="shared" si="1"/>
        <v>#DIV/0!</v>
      </c>
    </row>
    <row r="60" spans="1:4" x14ac:dyDescent="0.35">
      <c r="A60" s="11">
        <v>43682</v>
      </c>
      <c r="C60">
        <f t="shared" si="0"/>
        <v>0</v>
      </c>
      <c r="D60" t="e">
        <f t="shared" si="1"/>
        <v>#DIV/0!</v>
      </c>
    </row>
    <row r="61" spans="1:4" x14ac:dyDescent="0.35">
      <c r="A61" s="11">
        <v>43683</v>
      </c>
      <c r="C61">
        <f t="shared" si="0"/>
        <v>0</v>
      </c>
      <c r="D61" t="e">
        <f t="shared" si="1"/>
        <v>#DIV/0!</v>
      </c>
    </row>
    <row r="62" spans="1:4" x14ac:dyDescent="0.35">
      <c r="A62" s="11">
        <v>43684</v>
      </c>
      <c r="C62">
        <f t="shared" si="0"/>
        <v>0</v>
      </c>
      <c r="D62" t="e">
        <f t="shared" si="1"/>
        <v>#DIV/0!</v>
      </c>
    </row>
    <row r="63" spans="1:4" x14ac:dyDescent="0.35">
      <c r="A63" s="11">
        <v>43685</v>
      </c>
      <c r="C63">
        <f t="shared" si="0"/>
        <v>0</v>
      </c>
      <c r="D63" t="e">
        <f t="shared" si="1"/>
        <v>#DIV/0!</v>
      </c>
    </row>
    <row r="64" spans="1:4" x14ac:dyDescent="0.35">
      <c r="A64" s="11">
        <v>43686</v>
      </c>
      <c r="C64">
        <f t="shared" si="0"/>
        <v>0</v>
      </c>
      <c r="D64" t="e">
        <f t="shared" si="1"/>
        <v>#DIV/0!</v>
      </c>
    </row>
    <row r="65" spans="1:4" x14ac:dyDescent="0.35">
      <c r="A65" s="11">
        <v>43687</v>
      </c>
      <c r="C65">
        <f t="shared" si="0"/>
        <v>0</v>
      </c>
      <c r="D65" t="e">
        <f t="shared" si="1"/>
        <v>#DIV/0!</v>
      </c>
    </row>
    <row r="66" spans="1:4" x14ac:dyDescent="0.35">
      <c r="A66" s="11">
        <v>43688</v>
      </c>
      <c r="C66">
        <f t="shared" si="0"/>
        <v>0</v>
      </c>
      <c r="D66" t="e">
        <f t="shared" si="1"/>
        <v>#DIV/0!</v>
      </c>
    </row>
    <row r="67" spans="1:4" x14ac:dyDescent="0.35">
      <c r="A67" s="11">
        <v>43689</v>
      </c>
      <c r="C67">
        <f t="shared" ref="C67:C127" si="2">B67-B66</f>
        <v>0</v>
      </c>
      <c r="D67" t="e">
        <f t="shared" si="1"/>
        <v>#DIV/0!</v>
      </c>
    </row>
    <row r="68" spans="1:4" x14ac:dyDescent="0.35">
      <c r="A68" s="11">
        <v>43690</v>
      </c>
      <c r="C68">
        <f t="shared" si="2"/>
        <v>0</v>
      </c>
      <c r="D68" t="e">
        <f t="shared" si="1"/>
        <v>#DIV/0!</v>
      </c>
    </row>
    <row r="69" spans="1:4" x14ac:dyDescent="0.35">
      <c r="A69" s="11">
        <v>43691</v>
      </c>
      <c r="C69">
        <f t="shared" si="2"/>
        <v>0</v>
      </c>
      <c r="D69" t="e">
        <f t="shared" ref="D69:D127" si="3">C69*100/B68</f>
        <v>#DIV/0!</v>
      </c>
    </row>
    <row r="70" spans="1:4" x14ac:dyDescent="0.35">
      <c r="A70" s="11">
        <v>43692</v>
      </c>
      <c r="C70">
        <f t="shared" si="2"/>
        <v>0</v>
      </c>
      <c r="D70" t="e">
        <f t="shared" si="3"/>
        <v>#DIV/0!</v>
      </c>
    </row>
    <row r="71" spans="1:4" x14ac:dyDescent="0.35">
      <c r="A71" s="11">
        <v>43693</v>
      </c>
      <c r="C71">
        <f t="shared" si="2"/>
        <v>0</v>
      </c>
      <c r="D71" t="e">
        <f t="shared" si="3"/>
        <v>#DIV/0!</v>
      </c>
    </row>
    <row r="72" spans="1:4" x14ac:dyDescent="0.35">
      <c r="A72" s="11">
        <v>43694</v>
      </c>
      <c r="C72">
        <f t="shared" si="2"/>
        <v>0</v>
      </c>
      <c r="D72" t="e">
        <f t="shared" si="3"/>
        <v>#DIV/0!</v>
      </c>
    </row>
    <row r="73" spans="1:4" x14ac:dyDescent="0.35">
      <c r="A73" s="11">
        <v>43695</v>
      </c>
      <c r="C73">
        <f t="shared" si="2"/>
        <v>0</v>
      </c>
      <c r="D73" t="e">
        <f t="shared" si="3"/>
        <v>#DIV/0!</v>
      </c>
    </row>
    <row r="74" spans="1:4" x14ac:dyDescent="0.35">
      <c r="A74" s="11">
        <v>43696</v>
      </c>
      <c r="C74">
        <f t="shared" si="2"/>
        <v>0</v>
      </c>
      <c r="D74" t="e">
        <f t="shared" si="3"/>
        <v>#DIV/0!</v>
      </c>
    </row>
    <row r="75" spans="1:4" x14ac:dyDescent="0.35">
      <c r="A75" s="11">
        <v>43697</v>
      </c>
      <c r="C75">
        <f t="shared" si="2"/>
        <v>0</v>
      </c>
      <c r="D75" t="e">
        <f t="shared" si="3"/>
        <v>#DIV/0!</v>
      </c>
    </row>
    <row r="76" spans="1:4" x14ac:dyDescent="0.35">
      <c r="A76" s="11">
        <v>43698</v>
      </c>
      <c r="C76">
        <f t="shared" si="2"/>
        <v>0</v>
      </c>
      <c r="D76" t="e">
        <f t="shared" si="3"/>
        <v>#DIV/0!</v>
      </c>
    </row>
    <row r="77" spans="1:4" x14ac:dyDescent="0.35">
      <c r="A77" s="11">
        <v>43699</v>
      </c>
      <c r="C77">
        <f t="shared" si="2"/>
        <v>0</v>
      </c>
      <c r="D77" t="e">
        <f t="shared" si="3"/>
        <v>#DIV/0!</v>
      </c>
    </row>
    <row r="78" spans="1:4" x14ac:dyDescent="0.35">
      <c r="A78" s="11">
        <v>43700</v>
      </c>
      <c r="C78">
        <f t="shared" si="2"/>
        <v>0</v>
      </c>
      <c r="D78" t="e">
        <f t="shared" si="3"/>
        <v>#DIV/0!</v>
      </c>
    </row>
    <row r="79" spans="1:4" x14ac:dyDescent="0.35">
      <c r="A79" s="11">
        <v>43701</v>
      </c>
      <c r="C79">
        <f t="shared" si="2"/>
        <v>0</v>
      </c>
      <c r="D79" t="e">
        <f t="shared" si="3"/>
        <v>#DIV/0!</v>
      </c>
    </row>
    <row r="80" spans="1:4" x14ac:dyDescent="0.35">
      <c r="A80" s="11">
        <v>43702</v>
      </c>
      <c r="C80">
        <f t="shared" si="2"/>
        <v>0</v>
      </c>
      <c r="D80" t="e">
        <f t="shared" si="3"/>
        <v>#DIV/0!</v>
      </c>
    </row>
    <row r="81" spans="1:4" x14ac:dyDescent="0.35">
      <c r="A81" s="11">
        <v>43703</v>
      </c>
      <c r="C81">
        <f t="shared" si="2"/>
        <v>0</v>
      </c>
      <c r="D81" t="e">
        <f t="shared" si="3"/>
        <v>#DIV/0!</v>
      </c>
    </row>
    <row r="82" spans="1:4" x14ac:dyDescent="0.35">
      <c r="A82" s="11">
        <v>43704</v>
      </c>
      <c r="C82">
        <f t="shared" si="2"/>
        <v>0</v>
      </c>
      <c r="D82" t="e">
        <f t="shared" si="3"/>
        <v>#DIV/0!</v>
      </c>
    </row>
    <row r="83" spans="1:4" x14ac:dyDescent="0.35">
      <c r="A83" s="11">
        <v>43705</v>
      </c>
      <c r="C83">
        <f t="shared" si="2"/>
        <v>0</v>
      </c>
      <c r="D83" t="e">
        <f t="shared" si="3"/>
        <v>#DIV/0!</v>
      </c>
    </row>
    <row r="84" spans="1:4" x14ac:dyDescent="0.35">
      <c r="A84" s="11">
        <v>43706</v>
      </c>
      <c r="C84">
        <f t="shared" si="2"/>
        <v>0</v>
      </c>
      <c r="D84" t="e">
        <f t="shared" si="3"/>
        <v>#DIV/0!</v>
      </c>
    </row>
    <row r="85" spans="1:4" x14ac:dyDescent="0.35">
      <c r="A85" s="11">
        <v>43707</v>
      </c>
      <c r="C85">
        <f t="shared" si="2"/>
        <v>0</v>
      </c>
      <c r="D85" t="e">
        <f t="shared" si="3"/>
        <v>#DIV/0!</v>
      </c>
    </row>
    <row r="86" spans="1:4" x14ac:dyDescent="0.35">
      <c r="A86" s="11">
        <v>43708</v>
      </c>
      <c r="C86">
        <f t="shared" si="2"/>
        <v>0</v>
      </c>
      <c r="D86" t="e">
        <f t="shared" si="3"/>
        <v>#DIV/0!</v>
      </c>
    </row>
    <row r="87" spans="1:4" x14ac:dyDescent="0.35">
      <c r="A87" s="11">
        <v>43709</v>
      </c>
      <c r="C87">
        <f t="shared" si="2"/>
        <v>0</v>
      </c>
      <c r="D87" t="e">
        <f t="shared" si="3"/>
        <v>#DIV/0!</v>
      </c>
    </row>
    <row r="88" spans="1:4" x14ac:dyDescent="0.35">
      <c r="A88" s="11">
        <v>43710</v>
      </c>
      <c r="C88">
        <f t="shared" si="2"/>
        <v>0</v>
      </c>
      <c r="D88" t="e">
        <f t="shared" si="3"/>
        <v>#DIV/0!</v>
      </c>
    </row>
    <row r="89" spans="1:4" x14ac:dyDescent="0.35">
      <c r="A89" s="11">
        <v>43711</v>
      </c>
      <c r="C89">
        <f t="shared" si="2"/>
        <v>0</v>
      </c>
      <c r="D89" t="e">
        <f t="shared" si="3"/>
        <v>#DIV/0!</v>
      </c>
    </row>
    <row r="90" spans="1:4" x14ac:dyDescent="0.35">
      <c r="A90" s="11">
        <v>43712</v>
      </c>
      <c r="C90">
        <f t="shared" si="2"/>
        <v>0</v>
      </c>
      <c r="D90" t="e">
        <f t="shared" si="3"/>
        <v>#DIV/0!</v>
      </c>
    </row>
    <row r="91" spans="1:4" x14ac:dyDescent="0.35">
      <c r="A91" s="11">
        <v>43713</v>
      </c>
      <c r="C91">
        <f t="shared" si="2"/>
        <v>0</v>
      </c>
      <c r="D91" t="e">
        <f t="shared" si="3"/>
        <v>#DIV/0!</v>
      </c>
    </row>
    <row r="92" spans="1:4" x14ac:dyDescent="0.35">
      <c r="A92" s="11">
        <v>43714</v>
      </c>
      <c r="C92">
        <f t="shared" si="2"/>
        <v>0</v>
      </c>
      <c r="D92" t="e">
        <f t="shared" si="3"/>
        <v>#DIV/0!</v>
      </c>
    </row>
    <row r="93" spans="1:4" x14ac:dyDescent="0.35">
      <c r="A93" s="11">
        <v>43715</v>
      </c>
      <c r="C93">
        <f t="shared" si="2"/>
        <v>0</v>
      </c>
      <c r="D93" t="e">
        <f t="shared" si="3"/>
        <v>#DIV/0!</v>
      </c>
    </row>
    <row r="94" spans="1:4" x14ac:dyDescent="0.35">
      <c r="A94" s="11">
        <v>43716</v>
      </c>
      <c r="C94">
        <f t="shared" si="2"/>
        <v>0</v>
      </c>
      <c r="D94" t="e">
        <f t="shared" si="3"/>
        <v>#DIV/0!</v>
      </c>
    </row>
    <row r="95" spans="1:4" x14ac:dyDescent="0.35">
      <c r="A95" s="11">
        <v>43717</v>
      </c>
      <c r="C95">
        <f t="shared" si="2"/>
        <v>0</v>
      </c>
      <c r="D95" t="e">
        <f t="shared" si="3"/>
        <v>#DIV/0!</v>
      </c>
    </row>
    <row r="96" spans="1:4" x14ac:dyDescent="0.35">
      <c r="A96" s="11">
        <v>43718</v>
      </c>
      <c r="C96">
        <f t="shared" si="2"/>
        <v>0</v>
      </c>
      <c r="D96" t="e">
        <f t="shared" si="3"/>
        <v>#DIV/0!</v>
      </c>
    </row>
    <row r="97" spans="1:4" x14ac:dyDescent="0.35">
      <c r="A97" s="11">
        <v>43719</v>
      </c>
      <c r="C97">
        <f t="shared" si="2"/>
        <v>0</v>
      </c>
      <c r="D97" t="e">
        <f t="shared" si="3"/>
        <v>#DIV/0!</v>
      </c>
    </row>
    <row r="98" spans="1:4" x14ac:dyDescent="0.35">
      <c r="A98" s="11">
        <v>43720</v>
      </c>
      <c r="C98">
        <f t="shared" si="2"/>
        <v>0</v>
      </c>
      <c r="D98" t="e">
        <f t="shared" si="3"/>
        <v>#DIV/0!</v>
      </c>
    </row>
    <row r="99" spans="1:4" x14ac:dyDescent="0.35">
      <c r="A99" s="11">
        <v>43721</v>
      </c>
      <c r="C99">
        <f t="shared" si="2"/>
        <v>0</v>
      </c>
      <c r="D99" t="e">
        <f t="shared" si="3"/>
        <v>#DIV/0!</v>
      </c>
    </row>
    <row r="100" spans="1:4" x14ac:dyDescent="0.35">
      <c r="A100" s="11">
        <v>43722</v>
      </c>
      <c r="C100">
        <f t="shared" si="2"/>
        <v>0</v>
      </c>
      <c r="D100" t="e">
        <f t="shared" si="3"/>
        <v>#DIV/0!</v>
      </c>
    </row>
    <row r="101" spans="1:4" x14ac:dyDescent="0.35">
      <c r="A101" s="11">
        <v>43723</v>
      </c>
      <c r="C101">
        <f t="shared" si="2"/>
        <v>0</v>
      </c>
      <c r="D101" t="e">
        <f t="shared" si="3"/>
        <v>#DIV/0!</v>
      </c>
    </row>
    <row r="102" spans="1:4" x14ac:dyDescent="0.35">
      <c r="A102" s="11">
        <v>43724</v>
      </c>
      <c r="C102">
        <f t="shared" si="2"/>
        <v>0</v>
      </c>
      <c r="D102" t="e">
        <f t="shared" si="3"/>
        <v>#DIV/0!</v>
      </c>
    </row>
    <row r="103" spans="1:4" x14ac:dyDescent="0.35">
      <c r="A103" s="11">
        <v>43725</v>
      </c>
      <c r="C103">
        <f t="shared" si="2"/>
        <v>0</v>
      </c>
      <c r="D103" t="e">
        <f t="shared" si="3"/>
        <v>#DIV/0!</v>
      </c>
    </row>
    <row r="104" spans="1:4" x14ac:dyDescent="0.35">
      <c r="A104" s="11">
        <v>43726</v>
      </c>
      <c r="C104">
        <f t="shared" si="2"/>
        <v>0</v>
      </c>
      <c r="D104" t="e">
        <f t="shared" si="3"/>
        <v>#DIV/0!</v>
      </c>
    </row>
    <row r="105" spans="1:4" x14ac:dyDescent="0.35">
      <c r="A105" s="11">
        <v>43727</v>
      </c>
      <c r="C105">
        <f t="shared" si="2"/>
        <v>0</v>
      </c>
      <c r="D105" t="e">
        <f t="shared" si="3"/>
        <v>#DIV/0!</v>
      </c>
    </row>
    <row r="106" spans="1:4" x14ac:dyDescent="0.35">
      <c r="A106" s="11">
        <v>43728</v>
      </c>
      <c r="C106">
        <f t="shared" si="2"/>
        <v>0</v>
      </c>
      <c r="D106" t="e">
        <f t="shared" si="3"/>
        <v>#DIV/0!</v>
      </c>
    </row>
    <row r="107" spans="1:4" x14ac:dyDescent="0.35">
      <c r="A107" s="11">
        <v>43729</v>
      </c>
      <c r="C107">
        <f t="shared" si="2"/>
        <v>0</v>
      </c>
      <c r="D107" t="e">
        <f t="shared" si="3"/>
        <v>#DIV/0!</v>
      </c>
    </row>
    <row r="108" spans="1:4" x14ac:dyDescent="0.35">
      <c r="A108" s="11">
        <v>43730</v>
      </c>
      <c r="C108">
        <f t="shared" si="2"/>
        <v>0</v>
      </c>
      <c r="D108" t="e">
        <f t="shared" si="3"/>
        <v>#DIV/0!</v>
      </c>
    </row>
    <row r="109" spans="1:4" x14ac:dyDescent="0.35">
      <c r="A109" s="11">
        <v>43731</v>
      </c>
      <c r="C109">
        <f t="shared" si="2"/>
        <v>0</v>
      </c>
      <c r="D109" t="e">
        <f t="shared" si="3"/>
        <v>#DIV/0!</v>
      </c>
    </row>
    <row r="110" spans="1:4" x14ac:dyDescent="0.35">
      <c r="A110" s="11">
        <v>43732</v>
      </c>
      <c r="C110">
        <f t="shared" si="2"/>
        <v>0</v>
      </c>
      <c r="D110" t="e">
        <f t="shared" si="3"/>
        <v>#DIV/0!</v>
      </c>
    </row>
    <row r="111" spans="1:4" x14ac:dyDescent="0.35">
      <c r="A111" s="11">
        <v>43733</v>
      </c>
      <c r="C111">
        <f t="shared" si="2"/>
        <v>0</v>
      </c>
      <c r="D111" t="e">
        <f t="shared" si="3"/>
        <v>#DIV/0!</v>
      </c>
    </row>
    <row r="112" spans="1:4" x14ac:dyDescent="0.35">
      <c r="A112" s="11">
        <v>43734</v>
      </c>
      <c r="C112">
        <f t="shared" si="2"/>
        <v>0</v>
      </c>
      <c r="D112" t="e">
        <f t="shared" si="3"/>
        <v>#DIV/0!</v>
      </c>
    </row>
    <row r="113" spans="1:4" x14ac:dyDescent="0.35">
      <c r="A113" s="11">
        <v>43735</v>
      </c>
      <c r="C113">
        <f t="shared" si="2"/>
        <v>0</v>
      </c>
      <c r="D113" t="e">
        <f t="shared" si="3"/>
        <v>#DIV/0!</v>
      </c>
    </row>
    <row r="114" spans="1:4" x14ac:dyDescent="0.35">
      <c r="A114" s="11">
        <v>43736</v>
      </c>
      <c r="C114">
        <f t="shared" si="2"/>
        <v>0</v>
      </c>
      <c r="D114" t="e">
        <f t="shared" si="3"/>
        <v>#DIV/0!</v>
      </c>
    </row>
    <row r="115" spans="1:4" x14ac:dyDescent="0.35">
      <c r="A115" s="11">
        <v>43737</v>
      </c>
      <c r="C115">
        <f t="shared" si="2"/>
        <v>0</v>
      </c>
      <c r="D115" t="e">
        <f t="shared" si="3"/>
        <v>#DIV/0!</v>
      </c>
    </row>
    <row r="116" spans="1:4" x14ac:dyDescent="0.35">
      <c r="A116" s="11">
        <v>43738</v>
      </c>
      <c r="C116">
        <f t="shared" si="2"/>
        <v>0</v>
      </c>
      <c r="D116" t="e">
        <f t="shared" si="3"/>
        <v>#DIV/0!</v>
      </c>
    </row>
    <row r="117" spans="1:4" x14ac:dyDescent="0.35">
      <c r="A117" s="11">
        <v>43739</v>
      </c>
      <c r="C117">
        <f t="shared" si="2"/>
        <v>0</v>
      </c>
      <c r="D117" t="e">
        <f t="shared" si="3"/>
        <v>#DIV/0!</v>
      </c>
    </row>
    <row r="118" spans="1:4" x14ac:dyDescent="0.35">
      <c r="A118" s="11">
        <v>43740</v>
      </c>
      <c r="C118">
        <f t="shared" si="2"/>
        <v>0</v>
      </c>
      <c r="D118" t="e">
        <f t="shared" si="3"/>
        <v>#DIV/0!</v>
      </c>
    </row>
    <row r="119" spans="1:4" x14ac:dyDescent="0.35">
      <c r="A119" s="11">
        <v>43741</v>
      </c>
      <c r="C119">
        <f t="shared" si="2"/>
        <v>0</v>
      </c>
      <c r="D119" t="e">
        <f t="shared" si="3"/>
        <v>#DIV/0!</v>
      </c>
    </row>
    <row r="120" spans="1:4" x14ac:dyDescent="0.35">
      <c r="A120" s="11">
        <v>43742</v>
      </c>
      <c r="C120">
        <f t="shared" si="2"/>
        <v>0</v>
      </c>
      <c r="D120" t="e">
        <f t="shared" si="3"/>
        <v>#DIV/0!</v>
      </c>
    </row>
    <row r="121" spans="1:4" x14ac:dyDescent="0.35">
      <c r="A121" s="11">
        <v>43743</v>
      </c>
      <c r="C121">
        <f t="shared" si="2"/>
        <v>0</v>
      </c>
      <c r="D121" t="e">
        <f t="shared" si="3"/>
        <v>#DIV/0!</v>
      </c>
    </row>
    <row r="122" spans="1:4" x14ac:dyDescent="0.35">
      <c r="A122" s="11">
        <v>43744</v>
      </c>
      <c r="C122">
        <f t="shared" si="2"/>
        <v>0</v>
      </c>
      <c r="D122" t="e">
        <f t="shared" si="3"/>
        <v>#DIV/0!</v>
      </c>
    </row>
    <row r="123" spans="1:4" x14ac:dyDescent="0.35">
      <c r="A123" s="11">
        <v>43745</v>
      </c>
      <c r="C123">
        <f t="shared" si="2"/>
        <v>0</v>
      </c>
      <c r="D123" t="e">
        <f t="shared" si="3"/>
        <v>#DIV/0!</v>
      </c>
    </row>
    <row r="124" spans="1:4" x14ac:dyDescent="0.35">
      <c r="A124" s="11">
        <v>43746</v>
      </c>
      <c r="C124">
        <f t="shared" si="2"/>
        <v>0</v>
      </c>
      <c r="D124" t="e">
        <f t="shared" si="3"/>
        <v>#DIV/0!</v>
      </c>
    </row>
    <row r="125" spans="1:4" x14ac:dyDescent="0.35">
      <c r="A125" s="11">
        <v>43747</v>
      </c>
      <c r="C125">
        <f t="shared" si="2"/>
        <v>0</v>
      </c>
      <c r="D125" t="e">
        <f t="shared" si="3"/>
        <v>#DIV/0!</v>
      </c>
    </row>
    <row r="126" spans="1:4" x14ac:dyDescent="0.35">
      <c r="A126" s="11">
        <v>43748</v>
      </c>
      <c r="C126">
        <f t="shared" si="2"/>
        <v>0</v>
      </c>
      <c r="D126" t="e">
        <f t="shared" si="3"/>
        <v>#DIV/0!</v>
      </c>
    </row>
    <row r="127" spans="1:4" x14ac:dyDescent="0.35">
      <c r="A127" s="11">
        <v>43749</v>
      </c>
      <c r="C127">
        <f t="shared" si="2"/>
        <v>0</v>
      </c>
      <c r="D127" t="e">
        <f t="shared" si="3"/>
        <v>#DIV/0!</v>
      </c>
    </row>
  </sheetData>
  <pageMargins left="0.7" right="0.7" top="0.75" bottom="0.75" header="0.3" footer="0.3"/>
  <pageSetup orientation="portrait" r:id="rId1"/>
  <headerFooter>
    <oddHeader>&amp;R&amp;"roboto"&amp;9&amp;K011B2B Information Classification: GENERAL&amp;1#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1:X38"/>
  <sheetViews>
    <sheetView topLeftCell="D1" zoomScaleNormal="100" workbookViewId="0">
      <selection activeCell="E7" sqref="E7"/>
    </sheetView>
  </sheetViews>
  <sheetFormatPr defaultRowHeight="14.5" x14ac:dyDescent="0.35"/>
  <cols>
    <col min="4" max="4" width="10.81640625" bestFit="1" customWidth="1"/>
    <col min="5" max="5" width="8.453125" bestFit="1" customWidth="1"/>
    <col min="12" max="12" width="15.81640625" customWidth="1"/>
    <col min="13" max="13" width="14.26953125" customWidth="1"/>
    <col min="15" max="15" width="9.1796875" style="2"/>
    <col min="20" max="20" width="15.453125" customWidth="1"/>
    <col min="23" max="23" width="10.7265625" bestFit="1" customWidth="1"/>
  </cols>
  <sheetData>
    <row r="1" spans="4:24" x14ac:dyDescent="0.35">
      <c r="E1" t="s">
        <v>202</v>
      </c>
      <c r="F1" t="s">
        <v>203</v>
      </c>
    </row>
    <row r="2" spans="4:24" x14ac:dyDescent="0.35">
      <c r="D2" t="s">
        <v>190</v>
      </c>
      <c r="E2">
        <v>-17</v>
      </c>
      <c r="L2">
        <v>2500000</v>
      </c>
      <c r="M2">
        <v>4000000</v>
      </c>
    </row>
    <row r="3" spans="4:24" x14ac:dyDescent="0.35">
      <c r="D3" t="s">
        <v>191</v>
      </c>
      <c r="E3">
        <f>E2+F3+G3</f>
        <v>-8.5</v>
      </c>
      <c r="F3">
        <v>8.5</v>
      </c>
      <c r="H3">
        <f>E3*0.03</f>
        <v>-0.255</v>
      </c>
      <c r="L3" t="s">
        <v>242</v>
      </c>
      <c r="M3" t="s">
        <v>244</v>
      </c>
    </row>
    <row r="4" spans="4:24" x14ac:dyDescent="0.35">
      <c r="D4" t="s">
        <v>192</v>
      </c>
      <c r="E4">
        <v>-12.8</v>
      </c>
      <c r="F4">
        <v>1.8</v>
      </c>
      <c r="H4">
        <f t="shared" ref="H4:H10" si="0">E4*0.03</f>
        <v>-0.38400000000000001</v>
      </c>
      <c r="L4" t="s">
        <v>243</v>
      </c>
      <c r="M4" t="s">
        <v>245</v>
      </c>
    </row>
    <row r="5" spans="4:24" x14ac:dyDescent="0.35">
      <c r="D5" t="s">
        <v>193</v>
      </c>
      <c r="E5">
        <v>-14.4</v>
      </c>
      <c r="F5">
        <v>1.8</v>
      </c>
      <c r="H5">
        <f t="shared" si="0"/>
        <v>-0.432</v>
      </c>
      <c r="L5">
        <v>1911694</v>
      </c>
      <c r="M5">
        <v>3844350</v>
      </c>
      <c r="X5" s="51"/>
    </row>
    <row r="6" spans="4:24" x14ac:dyDescent="0.35">
      <c r="D6" t="s">
        <v>194</v>
      </c>
      <c r="E6">
        <v>-14</v>
      </c>
      <c r="F6">
        <v>1.8</v>
      </c>
      <c r="H6">
        <f t="shared" si="0"/>
        <v>-0.42</v>
      </c>
      <c r="L6">
        <v>1874166</v>
      </c>
      <c r="M6">
        <v>3791512</v>
      </c>
      <c r="X6" s="51"/>
    </row>
    <row r="7" spans="4:24" x14ac:dyDescent="0.35">
      <c r="D7" t="s">
        <v>195</v>
      </c>
      <c r="E7">
        <f t="shared" ref="E7:E24" si="1">E6+F7+G7</f>
        <v>-12.2</v>
      </c>
      <c r="F7">
        <v>1.8</v>
      </c>
      <c r="H7">
        <f t="shared" si="0"/>
        <v>-0.36599999999999999</v>
      </c>
      <c r="L7">
        <v>1836295</v>
      </c>
      <c r="M7">
        <v>3738191</v>
      </c>
      <c r="X7" s="51"/>
    </row>
    <row r="8" spans="4:24" x14ac:dyDescent="0.35">
      <c r="D8" t="s">
        <v>196</v>
      </c>
      <c r="E8">
        <f t="shared" si="1"/>
        <v>-10.399999999999999</v>
      </c>
      <c r="F8">
        <v>1.8</v>
      </c>
      <c r="H8">
        <f t="shared" si="0"/>
        <v>-0.31199999999999994</v>
      </c>
      <c r="L8">
        <v>1798076</v>
      </c>
      <c r="M8">
        <v>3684380</v>
      </c>
      <c r="X8" s="51"/>
    </row>
    <row r="9" spans="4:24" x14ac:dyDescent="0.35">
      <c r="D9" t="s">
        <v>197</v>
      </c>
      <c r="E9">
        <f t="shared" si="1"/>
        <v>-8.5999999999999979</v>
      </c>
      <c r="F9">
        <v>1.8</v>
      </c>
      <c r="H9">
        <f>E9*0.03</f>
        <v>-0.25799999999999995</v>
      </c>
      <c r="L9">
        <v>1759508</v>
      </c>
      <c r="M9">
        <v>3630076</v>
      </c>
      <c r="X9" s="51"/>
    </row>
    <row r="10" spans="4:24" x14ac:dyDescent="0.35">
      <c r="D10" t="s">
        <v>198</v>
      </c>
      <c r="E10">
        <f t="shared" si="1"/>
        <v>-6.799999999999998</v>
      </c>
      <c r="F10">
        <v>1.8</v>
      </c>
      <c r="H10">
        <f t="shared" si="0"/>
        <v>-0.20399999999999993</v>
      </c>
      <c r="L10">
        <v>1720586</v>
      </c>
      <c r="M10">
        <v>3575275</v>
      </c>
      <c r="X10" s="51"/>
    </row>
    <row r="11" spans="4:24" x14ac:dyDescent="0.35">
      <c r="D11" t="s">
        <v>199</v>
      </c>
      <c r="E11">
        <f t="shared" si="1"/>
        <v>3.200000000000002</v>
      </c>
      <c r="F11">
        <v>2</v>
      </c>
      <c r="G11">
        <v>8</v>
      </c>
      <c r="L11">
        <v>1681308</v>
      </c>
      <c r="M11">
        <v>3519971</v>
      </c>
      <c r="X11" s="51"/>
    </row>
    <row r="12" spans="4:24" x14ac:dyDescent="0.35">
      <c r="D12" t="s">
        <v>200</v>
      </c>
      <c r="E12">
        <f t="shared" si="1"/>
        <v>5.200000000000002</v>
      </c>
      <c r="F12">
        <v>2</v>
      </c>
      <c r="L12">
        <v>1641670</v>
      </c>
      <c r="M12">
        <v>3464160</v>
      </c>
      <c r="X12" s="51"/>
    </row>
    <row r="13" spans="4:24" x14ac:dyDescent="0.35">
      <c r="D13" t="s">
        <v>201</v>
      </c>
      <c r="E13">
        <f t="shared" si="1"/>
        <v>7.200000000000002</v>
      </c>
      <c r="F13">
        <v>2</v>
      </c>
      <c r="L13">
        <v>1601669</v>
      </c>
      <c r="M13">
        <v>3407837</v>
      </c>
      <c r="X13" s="51"/>
    </row>
    <row r="14" spans="4:24" x14ac:dyDescent="0.35">
      <c r="D14" t="s">
        <v>190</v>
      </c>
      <c r="E14">
        <f t="shared" si="1"/>
        <v>9.2000000000000028</v>
      </c>
      <c r="F14">
        <v>2</v>
      </c>
      <c r="L14">
        <v>1561301</v>
      </c>
      <c r="M14">
        <v>3350998</v>
      </c>
      <c r="X14" s="51"/>
    </row>
    <row r="15" spans="4:24" x14ac:dyDescent="0.35">
      <c r="D15" t="s">
        <v>191</v>
      </c>
      <c r="E15">
        <f t="shared" si="1"/>
        <v>11.200000000000003</v>
      </c>
      <c r="F15">
        <v>2</v>
      </c>
      <c r="L15">
        <v>1520565</v>
      </c>
      <c r="M15">
        <v>3293638</v>
      </c>
      <c r="X15" s="51"/>
    </row>
    <row r="16" spans="4:24" x14ac:dyDescent="0.35">
      <c r="D16" t="s">
        <v>192</v>
      </c>
      <c r="E16">
        <f t="shared" si="1"/>
        <v>13.200000000000003</v>
      </c>
      <c r="F16">
        <v>2</v>
      </c>
      <c r="L16">
        <v>1479454</v>
      </c>
      <c r="M16">
        <v>3235753</v>
      </c>
      <c r="X16" s="51"/>
    </row>
    <row r="17" spans="4:24" x14ac:dyDescent="0.35">
      <c r="D17" t="s">
        <v>193</v>
      </c>
      <c r="E17">
        <f t="shared" si="1"/>
        <v>15.200000000000003</v>
      </c>
      <c r="F17">
        <v>2</v>
      </c>
      <c r="L17">
        <v>1437968</v>
      </c>
      <c r="M17">
        <v>3177337</v>
      </c>
      <c r="X17" s="51"/>
    </row>
    <row r="18" spans="4:24" x14ac:dyDescent="0.35">
      <c r="D18" t="s">
        <v>194</v>
      </c>
      <c r="E18">
        <f t="shared" si="1"/>
        <v>17.200000000000003</v>
      </c>
      <c r="F18">
        <v>2</v>
      </c>
      <c r="L18">
        <v>1396101</v>
      </c>
      <c r="M18">
        <v>3118385</v>
      </c>
      <c r="X18" s="51"/>
    </row>
    <row r="19" spans="4:24" x14ac:dyDescent="0.35">
      <c r="D19" t="s">
        <v>195</v>
      </c>
      <c r="E19">
        <f t="shared" si="1"/>
        <v>19.200000000000003</v>
      </c>
      <c r="F19">
        <v>2</v>
      </c>
      <c r="L19">
        <v>1353851</v>
      </c>
      <c r="M19">
        <v>3058893</v>
      </c>
      <c r="X19" s="51"/>
    </row>
    <row r="20" spans="4:24" x14ac:dyDescent="0.35">
      <c r="D20" t="s">
        <v>196</v>
      </c>
      <c r="E20">
        <f t="shared" si="1"/>
        <v>21.200000000000003</v>
      </c>
      <c r="F20">
        <v>2</v>
      </c>
      <c r="M20" t="s">
        <v>247</v>
      </c>
      <c r="X20" s="51"/>
    </row>
    <row r="21" spans="4:24" x14ac:dyDescent="0.35">
      <c r="D21" t="s">
        <v>197</v>
      </c>
      <c r="E21">
        <f t="shared" si="1"/>
        <v>23.200000000000003</v>
      </c>
      <c r="F21">
        <v>2</v>
      </c>
      <c r="M21" t="s">
        <v>246</v>
      </c>
      <c r="X21" s="51"/>
    </row>
    <row r="22" spans="4:24" x14ac:dyDescent="0.35">
      <c r="D22" t="s">
        <v>198</v>
      </c>
      <c r="E22">
        <f t="shared" si="1"/>
        <v>25.200000000000003</v>
      </c>
      <c r="F22">
        <v>2</v>
      </c>
      <c r="M22" t="s">
        <v>249</v>
      </c>
      <c r="X22" s="51"/>
    </row>
    <row r="23" spans="4:24" x14ac:dyDescent="0.35">
      <c r="D23" t="s">
        <v>199</v>
      </c>
      <c r="E23">
        <f t="shared" si="1"/>
        <v>35.200000000000003</v>
      </c>
      <c r="F23">
        <v>2</v>
      </c>
      <c r="G23">
        <v>8</v>
      </c>
      <c r="M23" t="s">
        <v>250</v>
      </c>
      <c r="X23" s="51"/>
    </row>
    <row r="24" spans="4:24" x14ac:dyDescent="0.35">
      <c r="D24" t="s">
        <v>200</v>
      </c>
      <c r="E24">
        <f t="shared" si="1"/>
        <v>37.200000000000003</v>
      </c>
      <c r="F24">
        <v>2</v>
      </c>
      <c r="M24" t="s">
        <v>251</v>
      </c>
      <c r="X24" s="51"/>
    </row>
    <row r="25" spans="4:24" x14ac:dyDescent="0.35">
      <c r="M25" t="s">
        <v>252</v>
      </c>
      <c r="X25" s="51"/>
    </row>
    <row r="26" spans="4:24" x14ac:dyDescent="0.35">
      <c r="M26" t="s">
        <v>253</v>
      </c>
      <c r="X26" s="51"/>
    </row>
    <row r="27" spans="4:24" x14ac:dyDescent="0.35">
      <c r="M27" t="s">
        <v>254</v>
      </c>
      <c r="X27" s="51"/>
    </row>
    <row r="28" spans="4:24" x14ac:dyDescent="0.35">
      <c r="M28" t="s">
        <v>255</v>
      </c>
      <c r="X28" s="51"/>
    </row>
    <row r="29" spans="4:24" x14ac:dyDescent="0.35">
      <c r="M29" t="s">
        <v>256</v>
      </c>
      <c r="X29" s="51"/>
    </row>
    <row r="30" spans="4:24" x14ac:dyDescent="0.35">
      <c r="M30" t="s">
        <v>257</v>
      </c>
      <c r="X30" s="51"/>
    </row>
    <row r="31" spans="4:24" x14ac:dyDescent="0.35">
      <c r="M31" t="s">
        <v>258</v>
      </c>
      <c r="X31" s="51"/>
    </row>
    <row r="32" spans="4:24" x14ac:dyDescent="0.35">
      <c r="M32" t="s">
        <v>259</v>
      </c>
      <c r="X32" s="51"/>
    </row>
    <row r="33" spans="13:24" x14ac:dyDescent="0.35">
      <c r="M33" t="s">
        <v>248</v>
      </c>
      <c r="X33" s="51"/>
    </row>
    <row r="34" spans="13:24" x14ac:dyDescent="0.35">
      <c r="X34" s="51"/>
    </row>
    <row r="35" spans="13:24" x14ac:dyDescent="0.35">
      <c r="X35" s="51"/>
    </row>
    <row r="36" spans="13:24" x14ac:dyDescent="0.35">
      <c r="X36" s="51"/>
    </row>
    <row r="37" spans="13:24" x14ac:dyDescent="0.35">
      <c r="X37" s="51"/>
    </row>
    <row r="38" spans="13:24" x14ac:dyDescent="0.35">
      <c r="X38" s="51"/>
    </row>
  </sheetData>
  <pageMargins left="0.7" right="0.7" top="0.75" bottom="0.75" header="0.3" footer="0.3"/>
  <pageSetup orientation="portrait" r:id="rId1"/>
  <headerFooter>
    <oddHeader>&amp;R&amp;"roboto"&amp;9&amp;K011B2B Information Classification: GENERAL&amp;1#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R105"/>
  <sheetViews>
    <sheetView workbookViewId="0">
      <selection activeCell="M21" sqref="M21:O45"/>
    </sheetView>
  </sheetViews>
  <sheetFormatPr defaultRowHeight="14.5" x14ac:dyDescent="0.35"/>
  <cols>
    <col min="1" max="1" width="35.54296875" style="13" bestFit="1" customWidth="1"/>
    <col min="2" max="2" width="9" style="10" bestFit="1" customWidth="1"/>
    <col min="3" max="9" width="9.1796875" style="10"/>
    <col min="10" max="10" width="9.1796875" style="10" customWidth="1"/>
    <col min="11" max="12" width="9.1796875" style="10"/>
    <col min="13" max="13" width="47.453125" style="10" customWidth="1"/>
    <col min="14" max="15" width="9.1796875" style="10"/>
    <col min="17" max="18" width="9.1796875" style="7"/>
  </cols>
  <sheetData>
    <row r="1" spans="1:18" x14ac:dyDescent="0.35">
      <c r="A1" t="s">
        <v>140</v>
      </c>
      <c r="B1">
        <f>B10+((B10-B16))</f>
        <v>30276.35</v>
      </c>
      <c r="C1">
        <f>C10+((C10-C16))</f>
        <v>30507.3</v>
      </c>
    </row>
    <row r="2" spans="1:18" x14ac:dyDescent="0.35">
      <c r="A2" t="s">
        <v>141</v>
      </c>
      <c r="B2">
        <f>B10+((B10-B16)*0.5)</f>
        <v>29967.324999999997</v>
      </c>
      <c r="C2">
        <f>C10+((C10-C16)*0.5)</f>
        <v>30257.65</v>
      </c>
    </row>
    <row r="3" spans="1:18" x14ac:dyDescent="0.35">
      <c r="A3" t="s">
        <v>142</v>
      </c>
      <c r="B3">
        <f>B10+((B10-B16)*0.5)</f>
        <v>29967.324999999997</v>
      </c>
      <c r="C3">
        <f>C10+((C10-C16)*0.5)</f>
        <v>30257.65</v>
      </c>
    </row>
    <row r="4" spans="1:18" x14ac:dyDescent="0.35">
      <c r="A4" t="s">
        <v>143</v>
      </c>
      <c r="B4">
        <f>B10+((B10-B16)*0.25)</f>
        <v>29812.8125</v>
      </c>
      <c r="C4">
        <f>C10+((C10-C16)*0.25)</f>
        <v>30132.825000000001</v>
      </c>
    </row>
    <row r="5" spans="1:18" x14ac:dyDescent="0.35">
      <c r="A5"/>
      <c r="B5"/>
      <c r="C5"/>
    </row>
    <row r="6" spans="1:18" x14ac:dyDescent="0.35">
      <c r="A6"/>
      <c r="B6"/>
      <c r="C6"/>
    </row>
    <row r="7" spans="1:18" x14ac:dyDescent="0.35">
      <c r="A7"/>
      <c r="B7"/>
      <c r="C7"/>
    </row>
    <row r="8" spans="1:18" x14ac:dyDescent="0.35">
      <c r="A8"/>
      <c r="B8"/>
      <c r="C8"/>
    </row>
    <row r="9" spans="1:18" x14ac:dyDescent="0.35">
      <c r="A9"/>
      <c r="B9"/>
      <c r="C9"/>
    </row>
    <row r="10" spans="1:18" x14ac:dyDescent="0.35">
      <c r="A10" t="s">
        <v>136</v>
      </c>
      <c r="B10">
        <v>29658.3</v>
      </c>
      <c r="C10">
        <v>30008</v>
      </c>
    </row>
    <row r="11" spans="1:18" x14ac:dyDescent="0.35">
      <c r="A11" t="s">
        <v>135</v>
      </c>
      <c r="B11">
        <v>29465.5</v>
      </c>
      <c r="C11">
        <v>29582.5</v>
      </c>
    </row>
    <row r="12" spans="1:18" s="2" customFormat="1" x14ac:dyDescent="0.35">
      <c r="A12" s="2" t="s">
        <v>139</v>
      </c>
      <c r="B12" s="2">
        <f>B13+(B13-B14)</f>
        <v>29214.133333333331</v>
      </c>
      <c r="C12" s="2">
        <f>C13+(C13-C14)</f>
        <v>29604.216666666667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Q12" s="40"/>
      <c r="R12" s="40"/>
    </row>
    <row r="13" spans="1:18" s="2" customFormat="1" x14ac:dyDescent="0.35">
      <c r="A13" s="2" t="s">
        <v>138</v>
      </c>
      <c r="B13" s="2">
        <f>(B10+B11+B16)/3</f>
        <v>29388.016666666666</v>
      </c>
      <c r="C13" s="2">
        <f>(C10+C11+C16)/3</f>
        <v>29699.733333333334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Q13" s="40"/>
      <c r="R13" s="40"/>
    </row>
    <row r="14" spans="1:18" s="2" customFormat="1" x14ac:dyDescent="0.35">
      <c r="A14" s="2" t="s">
        <v>137</v>
      </c>
      <c r="B14" s="2">
        <f>(B10+B11)/2</f>
        <v>29561.9</v>
      </c>
      <c r="C14" s="2">
        <f>(C10+C11)/2</f>
        <v>29795.25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Q14" s="40"/>
      <c r="R14" s="40"/>
    </row>
    <row r="15" spans="1:18" x14ac:dyDescent="0.35">
      <c r="A15"/>
      <c r="B15"/>
      <c r="C15"/>
    </row>
    <row r="16" spans="1:18" x14ac:dyDescent="0.35">
      <c r="A16" t="s">
        <v>144</v>
      </c>
      <c r="B16">
        <v>29040.25</v>
      </c>
      <c r="C16">
        <v>29508.7</v>
      </c>
    </row>
    <row r="17" spans="1:15" x14ac:dyDescent="0.35">
      <c r="A17"/>
      <c r="B17"/>
      <c r="C17"/>
    </row>
    <row r="18" spans="1:15" x14ac:dyDescent="0.35">
      <c r="A18"/>
      <c r="B18"/>
      <c r="C18"/>
      <c r="I18" s="10">
        <v>3547000</v>
      </c>
    </row>
    <row r="19" spans="1:15" x14ac:dyDescent="0.35">
      <c r="A19"/>
      <c r="B19"/>
      <c r="C19"/>
      <c r="I19" s="10">
        <v>1712900</v>
      </c>
    </row>
    <row r="20" spans="1:15" x14ac:dyDescent="0.35">
      <c r="A20" t="s">
        <v>145</v>
      </c>
      <c r="B20">
        <f>B16-((B10-B16)*0.25)</f>
        <v>28885.737499999999</v>
      </c>
      <c r="C20">
        <f>C16-((C10-C16)*0.25)</f>
        <v>29383.875</v>
      </c>
    </row>
    <row r="21" spans="1:15" ht="99" x14ac:dyDescent="0.35">
      <c r="A21" t="s">
        <v>146</v>
      </c>
      <c r="B21">
        <f>B16-((B10-B16)*0.5)</f>
        <v>28731.224999999999</v>
      </c>
      <c r="C21">
        <f>C16-((C10-C16)*0.5)</f>
        <v>29259.050000000003</v>
      </c>
      <c r="H21" s="41" t="s">
        <v>153</v>
      </c>
      <c r="M21" s="55" t="s">
        <v>155</v>
      </c>
      <c r="N21" s="55"/>
      <c r="O21" s="55"/>
    </row>
    <row r="22" spans="1:15" ht="16.5" x14ac:dyDescent="0.45">
      <c r="A22" t="s">
        <v>147</v>
      </c>
      <c r="B22">
        <f>B16-((B10-B16)*0.75)</f>
        <v>28576.712500000001</v>
      </c>
      <c r="C22">
        <f>C16-((C10-C16)*0.75)</f>
        <v>29134.225000000002</v>
      </c>
      <c r="H22" s="42"/>
      <c r="M22" s="46" t="s">
        <v>156</v>
      </c>
      <c r="N22" s="47"/>
      <c r="O22" s="47"/>
    </row>
    <row r="23" spans="1:15" ht="24.5" x14ac:dyDescent="0.35">
      <c r="A23" t="s">
        <v>148</v>
      </c>
      <c r="B23">
        <f>B16-((B10-B16))</f>
        <v>28422.2</v>
      </c>
      <c r="C23">
        <f>C16-((C10-C16))</f>
        <v>29009.4</v>
      </c>
      <c r="H23" s="43">
        <v>172300</v>
      </c>
      <c r="M23" s="45" t="s">
        <v>157</v>
      </c>
      <c r="N23" s="47"/>
      <c r="O23" s="47"/>
    </row>
    <row r="24" spans="1:15" ht="30" customHeight="1" x14ac:dyDescent="0.45">
      <c r="H24" s="42"/>
      <c r="M24" s="53" t="s">
        <v>158</v>
      </c>
      <c r="N24" s="53"/>
      <c r="O24" s="47"/>
    </row>
    <row r="25" spans="1:15" ht="247.5" x14ac:dyDescent="0.35">
      <c r="H25" s="41" t="s">
        <v>154</v>
      </c>
      <c r="M25" s="48" t="s">
        <v>159</v>
      </c>
      <c r="N25" s="54"/>
      <c r="O25" s="54"/>
    </row>
    <row r="26" spans="1:15" ht="16.5" x14ac:dyDescent="0.35">
      <c r="H26" s="43">
        <v>32300</v>
      </c>
      <c r="M26" s="48" t="s">
        <v>160</v>
      </c>
      <c r="N26" s="54"/>
      <c r="O26" s="54"/>
    </row>
    <row r="27" spans="1:15" x14ac:dyDescent="0.35">
      <c r="M27" s="48" t="s">
        <v>161</v>
      </c>
      <c r="N27" s="54"/>
      <c r="O27" s="54"/>
    </row>
    <row r="28" spans="1:15" x14ac:dyDescent="0.35">
      <c r="M28" s="48" t="s">
        <v>162</v>
      </c>
      <c r="N28" s="54"/>
      <c r="O28" s="54"/>
    </row>
    <row r="29" spans="1:15" x14ac:dyDescent="0.35">
      <c r="I29" s="10">
        <v>121050</v>
      </c>
      <c r="J29" s="10">
        <v>22</v>
      </c>
      <c r="K29" s="10">
        <f>I29*J29</f>
        <v>2663100</v>
      </c>
      <c r="M29" s="48" t="s">
        <v>163</v>
      </c>
      <c r="N29" s="54"/>
      <c r="O29" s="54"/>
    </row>
    <row r="30" spans="1:15" x14ac:dyDescent="0.35">
      <c r="I30" s="10">
        <v>121050</v>
      </c>
      <c r="J30" s="10">
        <v>23</v>
      </c>
      <c r="K30" s="10">
        <f t="shared" ref="K30:K93" si="0">I30*J30</f>
        <v>2784150</v>
      </c>
      <c r="M30" s="48" t="s">
        <v>164</v>
      </c>
      <c r="N30" s="54"/>
      <c r="O30" s="54"/>
    </row>
    <row r="31" spans="1:15" x14ac:dyDescent="0.35">
      <c r="I31" s="10">
        <v>121050</v>
      </c>
      <c r="J31" s="10">
        <v>24</v>
      </c>
      <c r="K31" s="10">
        <f t="shared" si="0"/>
        <v>2905200</v>
      </c>
      <c r="M31" s="48" t="s">
        <v>161</v>
      </c>
      <c r="N31" s="54"/>
      <c r="O31" s="54"/>
    </row>
    <row r="32" spans="1:15" x14ac:dyDescent="0.35">
      <c r="I32" s="10">
        <v>121050</v>
      </c>
      <c r="J32" s="10">
        <v>25</v>
      </c>
      <c r="K32" s="10">
        <f t="shared" si="0"/>
        <v>3026250</v>
      </c>
      <c r="M32" s="48" t="s">
        <v>165</v>
      </c>
      <c r="N32" s="54"/>
      <c r="O32" s="54"/>
    </row>
    <row r="33" spans="9:15" x14ac:dyDescent="0.35">
      <c r="I33" s="10">
        <v>121050</v>
      </c>
      <c r="J33" s="10">
        <v>26</v>
      </c>
      <c r="K33" s="10">
        <f t="shared" si="0"/>
        <v>3147300</v>
      </c>
      <c r="M33" s="48" t="s">
        <v>166</v>
      </c>
      <c r="N33" s="54"/>
      <c r="O33" s="54"/>
    </row>
    <row r="34" spans="9:15" x14ac:dyDescent="0.35">
      <c r="I34" s="10">
        <v>121050</v>
      </c>
      <c r="J34" s="10">
        <v>27</v>
      </c>
      <c r="K34" s="10">
        <f t="shared" si="0"/>
        <v>3268350</v>
      </c>
      <c r="M34" s="48" t="s">
        <v>160</v>
      </c>
      <c r="N34" s="54"/>
      <c r="O34" s="54"/>
    </row>
    <row r="35" spans="9:15" x14ac:dyDescent="0.35">
      <c r="I35" s="10">
        <v>121050</v>
      </c>
      <c r="J35" s="10">
        <v>28</v>
      </c>
      <c r="K35" s="10">
        <f t="shared" si="0"/>
        <v>3389400</v>
      </c>
      <c r="M35" s="48" t="s">
        <v>167</v>
      </c>
      <c r="N35" s="54"/>
      <c r="O35" s="54"/>
    </row>
    <row r="36" spans="9:15" x14ac:dyDescent="0.35">
      <c r="I36" s="10">
        <v>121050</v>
      </c>
      <c r="J36" s="10">
        <v>29</v>
      </c>
      <c r="K36" s="10">
        <f t="shared" si="0"/>
        <v>3510450</v>
      </c>
      <c r="M36" s="48" t="s">
        <v>168</v>
      </c>
      <c r="N36" s="54"/>
      <c r="O36" s="54"/>
    </row>
    <row r="37" spans="9:15" ht="29" x14ac:dyDescent="0.35">
      <c r="I37" s="10">
        <v>121050</v>
      </c>
      <c r="J37" s="10">
        <v>30</v>
      </c>
      <c r="K37" s="10">
        <f t="shared" si="0"/>
        <v>3631500</v>
      </c>
      <c r="M37" s="48" t="s">
        <v>169</v>
      </c>
      <c r="N37" s="54"/>
      <c r="O37" s="54"/>
    </row>
    <row r="38" spans="9:15" ht="45" customHeight="1" x14ac:dyDescent="0.35">
      <c r="I38" s="10">
        <v>121050</v>
      </c>
      <c r="J38" s="10">
        <v>31</v>
      </c>
      <c r="K38" s="10">
        <f t="shared" si="0"/>
        <v>3752550</v>
      </c>
      <c r="M38" s="53" t="s">
        <v>170</v>
      </c>
      <c r="N38" s="53"/>
      <c r="O38" s="47"/>
    </row>
    <row r="39" spans="9:15" ht="45" customHeight="1" x14ac:dyDescent="0.35">
      <c r="I39" s="10">
        <v>121050</v>
      </c>
      <c r="J39" s="10">
        <v>32</v>
      </c>
      <c r="K39" s="10">
        <f t="shared" si="0"/>
        <v>3873600</v>
      </c>
      <c r="M39" s="53" t="s">
        <v>171</v>
      </c>
      <c r="N39" s="53"/>
      <c r="O39" s="47"/>
    </row>
    <row r="40" spans="9:15" ht="60" customHeight="1" x14ac:dyDescent="0.35">
      <c r="I40" s="10">
        <v>121050</v>
      </c>
      <c r="J40" s="10">
        <v>33</v>
      </c>
      <c r="K40" s="10">
        <f t="shared" si="0"/>
        <v>3994650</v>
      </c>
      <c r="M40" s="53" t="s">
        <v>172</v>
      </c>
      <c r="N40" s="53"/>
      <c r="O40" s="47"/>
    </row>
    <row r="41" spans="9:15" x14ac:dyDescent="0.35">
      <c r="I41" s="10">
        <v>121050</v>
      </c>
      <c r="J41" s="10">
        <v>34</v>
      </c>
      <c r="K41" s="10">
        <f t="shared" si="0"/>
        <v>4115700</v>
      </c>
      <c r="M41" s="48" t="s">
        <v>173</v>
      </c>
      <c r="N41" s="47"/>
      <c r="O41" s="47"/>
    </row>
    <row r="42" spans="9:15" ht="45" customHeight="1" x14ac:dyDescent="0.35">
      <c r="I42" s="10">
        <v>121050</v>
      </c>
      <c r="J42" s="10">
        <v>35</v>
      </c>
      <c r="K42" s="10">
        <f t="shared" si="0"/>
        <v>4236750</v>
      </c>
      <c r="M42" s="53" t="s">
        <v>174</v>
      </c>
      <c r="N42" s="53"/>
      <c r="O42" s="47"/>
    </row>
    <row r="43" spans="9:15" x14ac:dyDescent="0.35">
      <c r="I43" s="10">
        <v>121050</v>
      </c>
      <c r="J43" s="10">
        <v>36</v>
      </c>
      <c r="K43" s="10">
        <f t="shared" si="0"/>
        <v>4357800</v>
      </c>
      <c r="M43" s="52"/>
      <c r="N43" s="52"/>
      <c r="O43" s="52"/>
    </row>
    <row r="44" spans="9:15" x14ac:dyDescent="0.35">
      <c r="I44" s="10">
        <v>121050</v>
      </c>
      <c r="J44" s="10">
        <v>37</v>
      </c>
      <c r="K44" s="10">
        <f t="shared" si="0"/>
        <v>4478850</v>
      </c>
      <c r="M44" s="52"/>
      <c r="N44" s="52"/>
      <c r="O44" s="52"/>
    </row>
    <row r="45" spans="9:15" ht="120" customHeight="1" x14ac:dyDescent="0.35">
      <c r="I45" s="10">
        <v>121050</v>
      </c>
      <c r="J45" s="10">
        <v>38</v>
      </c>
      <c r="K45" s="10">
        <f t="shared" si="0"/>
        <v>4599900</v>
      </c>
      <c r="M45" s="53" t="s">
        <v>175</v>
      </c>
      <c r="N45" s="53"/>
      <c r="O45" s="44"/>
    </row>
    <row r="46" spans="9:15" x14ac:dyDescent="0.35">
      <c r="I46" s="10">
        <v>121050</v>
      </c>
      <c r="J46" s="10">
        <v>39</v>
      </c>
      <c r="K46" s="10">
        <f t="shared" si="0"/>
        <v>4720950</v>
      </c>
    </row>
    <row r="47" spans="9:15" x14ac:dyDescent="0.35">
      <c r="I47" s="10">
        <v>121050</v>
      </c>
      <c r="J47" s="10">
        <v>40</v>
      </c>
      <c r="K47" s="10">
        <f t="shared" si="0"/>
        <v>4842000</v>
      </c>
    </row>
    <row r="48" spans="9:15" x14ac:dyDescent="0.35">
      <c r="I48" s="10">
        <v>121050</v>
      </c>
      <c r="J48" s="10">
        <v>41</v>
      </c>
      <c r="K48" s="10">
        <f t="shared" si="0"/>
        <v>4963050</v>
      </c>
    </row>
    <row r="49" spans="9:11" x14ac:dyDescent="0.35">
      <c r="I49" s="10">
        <v>121050</v>
      </c>
      <c r="J49" s="10">
        <v>42</v>
      </c>
      <c r="K49" s="10">
        <f t="shared" si="0"/>
        <v>5084100</v>
      </c>
    </row>
    <row r="50" spans="9:11" x14ac:dyDescent="0.35">
      <c r="I50" s="10">
        <v>121050</v>
      </c>
      <c r="J50" s="10">
        <v>43</v>
      </c>
      <c r="K50" s="10">
        <f t="shared" si="0"/>
        <v>5205150</v>
      </c>
    </row>
    <row r="51" spans="9:11" x14ac:dyDescent="0.35">
      <c r="I51" s="10">
        <v>121050</v>
      </c>
      <c r="J51" s="10">
        <v>44</v>
      </c>
      <c r="K51" s="10">
        <f t="shared" si="0"/>
        <v>5326200</v>
      </c>
    </row>
    <row r="52" spans="9:11" x14ac:dyDescent="0.35">
      <c r="I52" s="10">
        <v>121050</v>
      </c>
      <c r="J52" s="10">
        <v>45</v>
      </c>
      <c r="K52" s="10">
        <f t="shared" si="0"/>
        <v>5447250</v>
      </c>
    </row>
    <row r="53" spans="9:11" x14ac:dyDescent="0.35">
      <c r="I53" s="10">
        <v>121050</v>
      </c>
      <c r="J53" s="10">
        <v>46</v>
      </c>
      <c r="K53" s="10">
        <f t="shared" si="0"/>
        <v>5568300</v>
      </c>
    </row>
    <row r="54" spans="9:11" x14ac:dyDescent="0.35">
      <c r="I54" s="10">
        <v>121050</v>
      </c>
      <c r="J54" s="10">
        <v>47</v>
      </c>
      <c r="K54" s="10">
        <f t="shared" si="0"/>
        <v>5689350</v>
      </c>
    </row>
    <row r="55" spans="9:11" x14ac:dyDescent="0.35">
      <c r="I55" s="10">
        <v>121050</v>
      </c>
      <c r="J55" s="10">
        <v>48</v>
      </c>
      <c r="K55" s="10">
        <f t="shared" si="0"/>
        <v>5810400</v>
      </c>
    </row>
    <row r="56" spans="9:11" x14ac:dyDescent="0.35">
      <c r="I56" s="10">
        <v>121050</v>
      </c>
      <c r="J56" s="10">
        <v>49</v>
      </c>
      <c r="K56" s="10">
        <f t="shared" si="0"/>
        <v>5931450</v>
      </c>
    </row>
    <row r="57" spans="9:11" x14ac:dyDescent="0.35">
      <c r="I57" s="10">
        <v>121050</v>
      </c>
      <c r="J57" s="10">
        <v>50</v>
      </c>
      <c r="K57" s="10">
        <f t="shared" si="0"/>
        <v>6052500</v>
      </c>
    </row>
    <row r="58" spans="9:11" x14ac:dyDescent="0.35">
      <c r="I58" s="10">
        <v>121050</v>
      </c>
      <c r="J58" s="10">
        <v>51</v>
      </c>
      <c r="K58" s="10">
        <f t="shared" si="0"/>
        <v>6173550</v>
      </c>
    </row>
    <row r="59" spans="9:11" x14ac:dyDescent="0.35">
      <c r="I59" s="10">
        <v>121050</v>
      </c>
      <c r="J59" s="10">
        <v>52</v>
      </c>
      <c r="K59" s="10">
        <f t="shared" si="0"/>
        <v>6294600</v>
      </c>
    </row>
    <row r="60" spans="9:11" x14ac:dyDescent="0.35">
      <c r="I60" s="10">
        <v>121050</v>
      </c>
      <c r="J60" s="10">
        <v>53</v>
      </c>
      <c r="K60" s="10">
        <f t="shared" si="0"/>
        <v>6415650</v>
      </c>
    </row>
    <row r="61" spans="9:11" x14ac:dyDescent="0.35">
      <c r="I61" s="10">
        <v>121050</v>
      </c>
      <c r="J61" s="10">
        <v>54</v>
      </c>
      <c r="K61" s="10">
        <f t="shared" si="0"/>
        <v>6536700</v>
      </c>
    </row>
    <row r="62" spans="9:11" x14ac:dyDescent="0.35">
      <c r="I62" s="10">
        <v>121050</v>
      </c>
      <c r="J62" s="10">
        <v>55</v>
      </c>
      <c r="K62" s="10">
        <f t="shared" si="0"/>
        <v>6657750</v>
      </c>
    </row>
    <row r="63" spans="9:11" x14ac:dyDescent="0.35">
      <c r="I63" s="10">
        <v>121050</v>
      </c>
      <c r="J63" s="10">
        <v>56</v>
      </c>
      <c r="K63" s="10">
        <f t="shared" si="0"/>
        <v>6778800</v>
      </c>
    </row>
    <row r="64" spans="9:11" x14ac:dyDescent="0.35">
      <c r="I64" s="10">
        <v>121050</v>
      </c>
      <c r="J64" s="10">
        <v>57</v>
      </c>
      <c r="K64" s="10">
        <f t="shared" si="0"/>
        <v>6899850</v>
      </c>
    </row>
    <row r="65" spans="9:11" x14ac:dyDescent="0.35">
      <c r="I65" s="10">
        <v>121050</v>
      </c>
      <c r="J65" s="10">
        <v>58</v>
      </c>
      <c r="K65" s="10">
        <f t="shared" si="0"/>
        <v>7020900</v>
      </c>
    </row>
    <row r="66" spans="9:11" x14ac:dyDescent="0.35">
      <c r="I66" s="10">
        <v>121050</v>
      </c>
      <c r="J66" s="10">
        <v>59</v>
      </c>
      <c r="K66" s="10">
        <f t="shared" si="0"/>
        <v>7141950</v>
      </c>
    </row>
    <row r="67" spans="9:11" x14ac:dyDescent="0.35">
      <c r="I67" s="10">
        <v>121050</v>
      </c>
      <c r="J67" s="10">
        <v>60</v>
      </c>
      <c r="K67" s="10">
        <f t="shared" si="0"/>
        <v>7263000</v>
      </c>
    </row>
    <row r="68" spans="9:11" x14ac:dyDescent="0.35">
      <c r="I68" s="10">
        <v>121050</v>
      </c>
      <c r="J68" s="10">
        <v>61</v>
      </c>
      <c r="K68" s="10">
        <f t="shared" si="0"/>
        <v>7384050</v>
      </c>
    </row>
    <row r="69" spans="9:11" x14ac:dyDescent="0.35">
      <c r="I69" s="10">
        <v>121050</v>
      </c>
      <c r="J69" s="10">
        <v>62</v>
      </c>
      <c r="K69" s="10">
        <f t="shared" si="0"/>
        <v>7505100</v>
      </c>
    </row>
    <row r="70" spans="9:11" x14ac:dyDescent="0.35">
      <c r="I70" s="10">
        <v>121050</v>
      </c>
      <c r="J70" s="10">
        <v>63</v>
      </c>
      <c r="K70" s="10">
        <f t="shared" si="0"/>
        <v>7626150</v>
      </c>
    </row>
    <row r="71" spans="9:11" x14ac:dyDescent="0.35">
      <c r="I71" s="10">
        <v>121050</v>
      </c>
      <c r="J71" s="10">
        <v>64</v>
      </c>
      <c r="K71" s="10">
        <f t="shared" si="0"/>
        <v>7747200</v>
      </c>
    </row>
    <row r="72" spans="9:11" x14ac:dyDescent="0.35">
      <c r="I72" s="10">
        <v>121050</v>
      </c>
      <c r="J72" s="10">
        <v>65</v>
      </c>
      <c r="K72" s="10">
        <f t="shared" si="0"/>
        <v>7868250</v>
      </c>
    </row>
    <row r="73" spans="9:11" x14ac:dyDescent="0.35">
      <c r="I73" s="10">
        <v>121050</v>
      </c>
      <c r="J73" s="10">
        <v>66</v>
      </c>
      <c r="K73" s="10">
        <f t="shared" si="0"/>
        <v>7989300</v>
      </c>
    </row>
    <row r="74" spans="9:11" x14ac:dyDescent="0.35">
      <c r="I74" s="10">
        <v>121050</v>
      </c>
      <c r="J74" s="10">
        <v>67</v>
      </c>
      <c r="K74" s="10">
        <f t="shared" si="0"/>
        <v>8110350</v>
      </c>
    </row>
    <row r="75" spans="9:11" x14ac:dyDescent="0.35">
      <c r="I75" s="10">
        <v>121050</v>
      </c>
      <c r="J75" s="10">
        <v>68</v>
      </c>
      <c r="K75" s="10">
        <f t="shared" si="0"/>
        <v>8231400</v>
      </c>
    </row>
    <row r="76" spans="9:11" x14ac:dyDescent="0.35">
      <c r="I76" s="10">
        <v>121050</v>
      </c>
      <c r="J76" s="10">
        <v>69</v>
      </c>
      <c r="K76" s="10">
        <f t="shared" si="0"/>
        <v>8352450</v>
      </c>
    </row>
    <row r="77" spans="9:11" x14ac:dyDescent="0.35">
      <c r="I77" s="10">
        <v>121050</v>
      </c>
      <c r="J77" s="10">
        <v>70</v>
      </c>
      <c r="K77" s="10">
        <f t="shared" si="0"/>
        <v>8473500</v>
      </c>
    </row>
    <row r="78" spans="9:11" x14ac:dyDescent="0.35">
      <c r="I78" s="10">
        <v>121050</v>
      </c>
      <c r="J78" s="10">
        <v>71</v>
      </c>
      <c r="K78" s="10">
        <f t="shared" si="0"/>
        <v>8594550</v>
      </c>
    </row>
    <row r="79" spans="9:11" x14ac:dyDescent="0.35">
      <c r="I79" s="10">
        <v>121050</v>
      </c>
      <c r="J79" s="10">
        <v>72</v>
      </c>
      <c r="K79" s="10">
        <f t="shared" si="0"/>
        <v>8715600</v>
      </c>
    </row>
    <row r="80" spans="9:11" x14ac:dyDescent="0.35">
      <c r="I80" s="10">
        <v>121050</v>
      </c>
      <c r="J80" s="10">
        <v>73</v>
      </c>
      <c r="K80" s="10">
        <f t="shared" si="0"/>
        <v>8836650</v>
      </c>
    </row>
    <row r="81" spans="9:11" x14ac:dyDescent="0.35">
      <c r="I81" s="10">
        <v>121050</v>
      </c>
      <c r="J81" s="10">
        <v>74</v>
      </c>
      <c r="K81" s="10">
        <f t="shared" si="0"/>
        <v>8957700</v>
      </c>
    </row>
    <row r="82" spans="9:11" x14ac:dyDescent="0.35">
      <c r="I82" s="10">
        <v>121050</v>
      </c>
      <c r="J82" s="10">
        <v>75</v>
      </c>
      <c r="K82" s="10">
        <f t="shared" si="0"/>
        <v>9078750</v>
      </c>
    </row>
    <row r="83" spans="9:11" x14ac:dyDescent="0.35">
      <c r="I83" s="10">
        <v>121050</v>
      </c>
      <c r="J83" s="10">
        <v>76</v>
      </c>
      <c r="K83" s="10">
        <f t="shared" si="0"/>
        <v>9199800</v>
      </c>
    </row>
    <row r="84" spans="9:11" x14ac:dyDescent="0.35">
      <c r="I84" s="10">
        <v>121050</v>
      </c>
      <c r="J84" s="10">
        <v>77</v>
      </c>
      <c r="K84" s="10">
        <f t="shared" si="0"/>
        <v>9320850</v>
      </c>
    </row>
    <row r="85" spans="9:11" x14ac:dyDescent="0.35">
      <c r="I85" s="10">
        <v>121050</v>
      </c>
      <c r="J85" s="10">
        <v>78</v>
      </c>
      <c r="K85" s="10">
        <f t="shared" si="0"/>
        <v>9441900</v>
      </c>
    </row>
    <row r="86" spans="9:11" x14ac:dyDescent="0.35">
      <c r="I86" s="10">
        <v>121050</v>
      </c>
      <c r="J86" s="10">
        <v>79</v>
      </c>
      <c r="K86" s="10">
        <f t="shared" si="0"/>
        <v>9562950</v>
      </c>
    </row>
    <row r="87" spans="9:11" x14ac:dyDescent="0.35">
      <c r="I87" s="10">
        <v>121050</v>
      </c>
      <c r="J87" s="10">
        <v>80</v>
      </c>
      <c r="K87" s="10">
        <f t="shared" si="0"/>
        <v>9684000</v>
      </c>
    </row>
    <row r="88" spans="9:11" x14ac:dyDescent="0.35">
      <c r="I88" s="10">
        <v>121050</v>
      </c>
      <c r="J88" s="10">
        <v>81</v>
      </c>
      <c r="K88" s="10">
        <f t="shared" si="0"/>
        <v>9805050</v>
      </c>
    </row>
    <row r="89" spans="9:11" x14ac:dyDescent="0.35">
      <c r="I89" s="10">
        <v>121050</v>
      </c>
      <c r="J89" s="10">
        <v>82</v>
      </c>
      <c r="K89" s="10">
        <f t="shared" si="0"/>
        <v>9926100</v>
      </c>
    </row>
    <row r="90" spans="9:11" x14ac:dyDescent="0.35">
      <c r="I90" s="10">
        <v>121050</v>
      </c>
      <c r="J90" s="10">
        <v>83</v>
      </c>
      <c r="K90" s="10">
        <f t="shared" si="0"/>
        <v>10047150</v>
      </c>
    </row>
    <row r="91" spans="9:11" x14ac:dyDescent="0.35">
      <c r="I91" s="10">
        <v>121050</v>
      </c>
      <c r="J91" s="10">
        <v>84</v>
      </c>
      <c r="K91" s="10">
        <f t="shared" si="0"/>
        <v>10168200</v>
      </c>
    </row>
    <row r="92" spans="9:11" x14ac:dyDescent="0.35">
      <c r="I92" s="10">
        <v>121050</v>
      </c>
      <c r="J92" s="10">
        <v>85</v>
      </c>
      <c r="K92" s="10">
        <f t="shared" si="0"/>
        <v>10289250</v>
      </c>
    </row>
    <row r="93" spans="9:11" x14ac:dyDescent="0.35">
      <c r="I93" s="10">
        <v>121050</v>
      </c>
      <c r="J93" s="10">
        <v>86</v>
      </c>
      <c r="K93" s="10">
        <f t="shared" si="0"/>
        <v>10410300</v>
      </c>
    </row>
    <row r="94" spans="9:11" x14ac:dyDescent="0.35">
      <c r="I94" s="10">
        <v>121050</v>
      </c>
      <c r="J94" s="10">
        <v>87</v>
      </c>
      <c r="K94" s="10">
        <f t="shared" ref="K94:K105" si="1">I94*J94</f>
        <v>10531350</v>
      </c>
    </row>
    <row r="95" spans="9:11" x14ac:dyDescent="0.35">
      <c r="I95" s="10">
        <v>121050</v>
      </c>
      <c r="J95" s="10">
        <v>88</v>
      </c>
      <c r="K95" s="10">
        <f t="shared" si="1"/>
        <v>10652400</v>
      </c>
    </row>
    <row r="96" spans="9:11" x14ac:dyDescent="0.35">
      <c r="I96" s="10">
        <v>121050</v>
      </c>
      <c r="J96" s="10">
        <v>89</v>
      </c>
      <c r="K96" s="10">
        <f t="shared" si="1"/>
        <v>10773450</v>
      </c>
    </row>
    <row r="97" spans="9:11" x14ac:dyDescent="0.35">
      <c r="I97" s="10">
        <v>121050</v>
      </c>
      <c r="J97" s="10">
        <v>90</v>
      </c>
      <c r="K97" s="10">
        <f t="shared" si="1"/>
        <v>10894500</v>
      </c>
    </row>
    <row r="98" spans="9:11" x14ac:dyDescent="0.35">
      <c r="I98" s="10">
        <v>121050</v>
      </c>
      <c r="J98" s="10">
        <v>91</v>
      </c>
      <c r="K98" s="10">
        <f t="shared" si="1"/>
        <v>11015550</v>
      </c>
    </row>
    <row r="99" spans="9:11" x14ac:dyDescent="0.35">
      <c r="I99" s="10">
        <v>121050</v>
      </c>
      <c r="J99" s="10">
        <v>92</v>
      </c>
      <c r="K99" s="10">
        <f t="shared" si="1"/>
        <v>11136600</v>
      </c>
    </row>
    <row r="100" spans="9:11" x14ac:dyDescent="0.35">
      <c r="I100" s="10">
        <v>121050</v>
      </c>
      <c r="J100" s="10">
        <v>93</v>
      </c>
      <c r="K100" s="10">
        <f t="shared" si="1"/>
        <v>11257650</v>
      </c>
    </row>
    <row r="101" spans="9:11" x14ac:dyDescent="0.35">
      <c r="I101" s="10">
        <v>121050</v>
      </c>
      <c r="J101" s="10">
        <v>94</v>
      </c>
      <c r="K101" s="10">
        <f t="shared" si="1"/>
        <v>11378700</v>
      </c>
    </row>
    <row r="102" spans="9:11" x14ac:dyDescent="0.35">
      <c r="I102" s="10">
        <v>121050</v>
      </c>
      <c r="J102" s="10">
        <v>95</v>
      </c>
      <c r="K102" s="10">
        <f t="shared" si="1"/>
        <v>11499750</v>
      </c>
    </row>
    <row r="103" spans="9:11" x14ac:dyDescent="0.35">
      <c r="I103" s="10">
        <v>121050</v>
      </c>
      <c r="J103" s="10">
        <v>96</v>
      </c>
      <c r="K103" s="10">
        <f t="shared" si="1"/>
        <v>11620800</v>
      </c>
    </row>
    <row r="104" spans="9:11" x14ac:dyDescent="0.35">
      <c r="I104" s="10">
        <v>121050</v>
      </c>
      <c r="J104" s="10">
        <v>97</v>
      </c>
      <c r="K104" s="10">
        <f t="shared" si="1"/>
        <v>11741850</v>
      </c>
    </row>
    <row r="105" spans="9:11" x14ac:dyDescent="0.35">
      <c r="I105" s="10">
        <v>121050</v>
      </c>
      <c r="J105" s="10">
        <v>98</v>
      </c>
      <c r="K105" s="10">
        <f t="shared" si="1"/>
        <v>11862900</v>
      </c>
    </row>
  </sheetData>
  <mergeCells count="15">
    <mergeCell ref="M21:O21"/>
    <mergeCell ref="M24:N24"/>
    <mergeCell ref="N25:N28"/>
    <mergeCell ref="O25:O28"/>
    <mergeCell ref="N29:N32"/>
    <mergeCell ref="O29:O32"/>
    <mergeCell ref="M43:O43"/>
    <mergeCell ref="M44:O44"/>
    <mergeCell ref="M45:N45"/>
    <mergeCell ref="N33:N37"/>
    <mergeCell ref="O33:O37"/>
    <mergeCell ref="M38:N38"/>
    <mergeCell ref="M39:N39"/>
    <mergeCell ref="M40:N40"/>
    <mergeCell ref="M42:N42"/>
  </mergeCells>
  <hyperlinks>
    <hyperlink ref="M21" r:id="rId1" display="https://ess.excelityglobal.com/tax_calculator_0809_en.jsp" xr:uid="{99A26C32-3A78-4C3A-870A-90A01422A807}"/>
    <hyperlink ref="M22" r:id="rId2" display="https://ess.excelityglobal.com/tax_calculator_0809_en.jsp" xr:uid="{55FE544F-BBF2-483D-941B-2EB7026D0611}"/>
    <hyperlink ref="M24" r:id="rId3" display="https://ess.excelityglobal.com/tax_calculator_0809_en.jsp" xr:uid="{95E698E0-902E-44D1-9A6E-3AB2F6DA623F}"/>
    <hyperlink ref="M25" r:id="rId4" display="https://ess.excelityglobal.com/tax_calculator_0809_en.jsp" xr:uid="{EA33FACE-5CF3-4458-BBF0-B84F616EC5B6}"/>
    <hyperlink ref="M26" r:id="rId5" display="https://ess.excelityglobal.com/tax_calculator_0809_en.jsp" xr:uid="{C81C4E4A-58D1-43E4-8CE6-7A704F66F86A}"/>
    <hyperlink ref="M27" r:id="rId6" display="https://ess.excelityglobal.com/tax_calculator_0809_en.jsp" xr:uid="{7DB94C75-5A08-4350-8067-83F9AAF58C68}"/>
    <hyperlink ref="M28" r:id="rId7" display="https://ess.excelityglobal.com/tax_calculator_0809_en.jsp" xr:uid="{0849A92A-DBEE-4761-AF55-16AAE7DCBC44}"/>
    <hyperlink ref="M29" r:id="rId8" display="https://ess.excelityglobal.com/tax_calculator_0809_en.jsp" xr:uid="{13E6AAE2-DDA1-4E96-952B-FD5248CA38C1}"/>
    <hyperlink ref="M30" r:id="rId9" display="https://ess.excelityglobal.com/tax_calculator_0809_en.jsp" xr:uid="{FF0A980F-FB6A-421D-81E9-C3F130A753A5}"/>
    <hyperlink ref="M31" r:id="rId10" display="https://ess.excelityglobal.com/tax_calculator_0809_en.jsp" xr:uid="{4F74CCF1-D0FB-48A9-9F7B-F3246D54836F}"/>
    <hyperlink ref="M32" r:id="rId11" display="https://ess.excelityglobal.com/tax_calculator_0809_en.jsp" xr:uid="{A01599F1-5557-4AC1-AC4C-F64B3A8902EF}"/>
    <hyperlink ref="M33" r:id="rId12" display="https://ess.excelityglobal.com/tax_calculator_0809_en.jsp" xr:uid="{8DC4DBFA-8431-4246-ADB4-36010E6E2ED1}"/>
    <hyperlink ref="M34" r:id="rId13" display="https://ess.excelityglobal.com/tax_calculator_0809_en.jsp" xr:uid="{0950EB70-876B-4BAF-B0DF-32DE9CA6D990}"/>
    <hyperlink ref="M35" r:id="rId14" display="https://ess.excelityglobal.com/tax_calculator_0809_en.jsp" xr:uid="{040BBC83-A1DA-4836-8A00-E0DB4485755F}"/>
    <hyperlink ref="M36" r:id="rId15" display="https://ess.excelityglobal.com/tax_calculator_0809_en.jsp" xr:uid="{79C14D83-8A30-46DF-99E8-C74A6A73E96A}"/>
    <hyperlink ref="M37" r:id="rId16" display="https://ess.excelityglobal.com/tax_calculator_0809_en.jsp" xr:uid="{C7E727F1-F00A-401D-8BCC-BA33E2E7092F}"/>
    <hyperlink ref="M38" r:id="rId17" display="https://ess.excelityglobal.com/tax_calculator_0809_en.jsp" xr:uid="{926760AA-D43C-4447-B85D-8A9B3F61E49A}"/>
    <hyperlink ref="M39" r:id="rId18" display="https://ess.excelityglobal.com/tax_calculator_0809_en.jsp" xr:uid="{09C957AF-4CF1-4444-AA08-F3C703A7B26C}"/>
    <hyperlink ref="M40" r:id="rId19" display="https://ess.excelityglobal.com/tax_calculator_0809_en.jsp" xr:uid="{3D35F61B-3DDC-4581-ADB9-4FC6511552FA}"/>
    <hyperlink ref="M41" r:id="rId20" display="https://ess.excelityglobal.com/tax_calculator_0809_en.jsp" xr:uid="{151807BC-6533-4803-AAE7-ED6D1B4F855C}"/>
    <hyperlink ref="M42" r:id="rId21" display="https://ess.excelityglobal.com/tax_calculator_0809_en.jsp" xr:uid="{FB2852C2-D8BA-4C37-AE55-A406C0AF826F}"/>
    <hyperlink ref="M45" r:id="rId22" display="https://ess.excelityglobal.com/tax_calculator_0809_en.jsp" xr:uid="{295B3A7F-95BA-40FD-A39D-316DF8059D29}"/>
  </hyperlinks>
  <pageMargins left="0.7" right="0.7" top="0.75" bottom="0.75" header="0.3" footer="0.3"/>
  <pageSetup orientation="portrait" r:id="rId23"/>
  <drawing r:id="rId24"/>
  <legacyDrawing r:id="rId25"/>
  <controls>
    <mc:AlternateContent xmlns:mc="http://schemas.openxmlformats.org/markup-compatibility/2006">
      <mc:Choice Requires="x14">
        <control shapeId="6145" r:id="rId26" name="Control 1">
          <controlPr defaultSize="0" r:id="rId27">
            <anchor moveWithCells="1">
              <from>
                <xdr:col>13</xdr:col>
                <xdr:colOff>0</xdr:colOff>
                <xdr:row>21</xdr:row>
                <xdr:rowOff>0</xdr:rowOff>
              </from>
              <to>
                <xdr:col>15</xdr:col>
                <xdr:colOff>184150</xdr:colOff>
                <xdr:row>22</xdr:row>
                <xdr:rowOff>19050</xdr:rowOff>
              </to>
            </anchor>
          </controlPr>
        </control>
      </mc:Choice>
      <mc:Fallback>
        <control shapeId="6145" r:id="rId26" name="Control 1"/>
      </mc:Fallback>
    </mc:AlternateContent>
    <mc:AlternateContent xmlns:mc="http://schemas.openxmlformats.org/markup-compatibility/2006">
      <mc:Choice Requires="x14">
        <control shapeId="6146" r:id="rId28" name="Control 2">
          <controlPr defaultSize="0" r:id="rId29">
            <anchor moveWithCells="1">
              <from>
                <xdr:col>14</xdr:col>
                <xdr:colOff>0</xdr:colOff>
                <xdr:row>21</xdr:row>
                <xdr:rowOff>0</xdr:rowOff>
              </from>
              <to>
                <xdr:col>15</xdr:col>
                <xdr:colOff>196850</xdr:colOff>
                <xdr:row>22</xdr:row>
                <xdr:rowOff>19050</xdr:rowOff>
              </to>
            </anchor>
          </controlPr>
        </control>
      </mc:Choice>
      <mc:Fallback>
        <control shapeId="6146" r:id="rId28" name="Control 2"/>
      </mc:Fallback>
    </mc:AlternateContent>
    <mc:AlternateContent xmlns:mc="http://schemas.openxmlformats.org/markup-compatibility/2006">
      <mc:Choice Requires="x14">
        <control shapeId="6147" r:id="rId30" name="Control 3">
          <controlPr defaultSize="0" r:id="rId31">
            <anchor moveWithCells="1">
              <from>
                <xdr:col>12</xdr:col>
                <xdr:colOff>0</xdr:colOff>
                <xdr:row>22</xdr:row>
                <xdr:rowOff>0</xdr:rowOff>
              </from>
              <to>
                <xdr:col>12</xdr:col>
                <xdr:colOff>209550</xdr:colOff>
                <xdr:row>22</xdr:row>
                <xdr:rowOff>196850</xdr:rowOff>
              </to>
            </anchor>
          </controlPr>
        </control>
      </mc:Choice>
      <mc:Fallback>
        <control shapeId="6147" r:id="rId30" name="Control 3"/>
      </mc:Fallback>
    </mc:AlternateContent>
    <mc:AlternateContent xmlns:mc="http://schemas.openxmlformats.org/markup-compatibility/2006">
      <mc:Choice Requires="x14">
        <control shapeId="6148" r:id="rId32" name="Control 4">
          <controlPr defaultSize="0" r:id="rId31">
            <anchor moveWithCells="1">
              <from>
                <xdr:col>13</xdr:col>
                <xdr:colOff>0</xdr:colOff>
                <xdr:row>22</xdr:row>
                <xdr:rowOff>0</xdr:rowOff>
              </from>
              <to>
                <xdr:col>13</xdr:col>
                <xdr:colOff>209550</xdr:colOff>
                <xdr:row>22</xdr:row>
                <xdr:rowOff>196850</xdr:rowOff>
              </to>
            </anchor>
          </controlPr>
        </control>
      </mc:Choice>
      <mc:Fallback>
        <control shapeId="6148" r:id="rId32" name="Control 4"/>
      </mc:Fallback>
    </mc:AlternateContent>
    <mc:AlternateContent xmlns:mc="http://schemas.openxmlformats.org/markup-compatibility/2006">
      <mc:Choice Requires="x14">
        <control shapeId="6149" r:id="rId33" name="Control 5">
          <controlPr defaultSize="0" r:id="rId34">
            <anchor moveWithCells="1">
              <from>
                <xdr:col>13</xdr:col>
                <xdr:colOff>0</xdr:colOff>
                <xdr:row>22</xdr:row>
                <xdr:rowOff>0</xdr:rowOff>
              </from>
              <to>
                <xdr:col>15</xdr:col>
                <xdr:colOff>184150</xdr:colOff>
                <xdr:row>22</xdr:row>
                <xdr:rowOff>228600</xdr:rowOff>
              </to>
            </anchor>
          </controlPr>
        </control>
      </mc:Choice>
      <mc:Fallback>
        <control shapeId="6149" r:id="rId33" name="Control 5"/>
      </mc:Fallback>
    </mc:AlternateContent>
    <mc:AlternateContent xmlns:mc="http://schemas.openxmlformats.org/markup-compatibility/2006">
      <mc:Choice Requires="x14">
        <control shapeId="6150" r:id="rId35" name="Control 6">
          <controlPr defaultSize="0" r:id="rId29">
            <anchor moveWithCells="1">
              <from>
                <xdr:col>14</xdr:col>
                <xdr:colOff>0</xdr:colOff>
                <xdr:row>22</xdr:row>
                <xdr:rowOff>0</xdr:rowOff>
              </from>
              <to>
                <xdr:col>15</xdr:col>
                <xdr:colOff>196850</xdr:colOff>
                <xdr:row>22</xdr:row>
                <xdr:rowOff>228600</xdr:rowOff>
              </to>
            </anchor>
          </controlPr>
        </control>
      </mc:Choice>
      <mc:Fallback>
        <control shapeId="6150" r:id="rId35" name="Control 6"/>
      </mc:Fallback>
    </mc:AlternateContent>
    <mc:AlternateContent xmlns:mc="http://schemas.openxmlformats.org/markup-compatibility/2006">
      <mc:Choice Requires="x14">
        <control shapeId="6151" r:id="rId36" name="Control 7">
          <controlPr defaultSize="0" r:id="rId37">
            <anchor moveWithCells="1">
              <from>
                <xdr:col>14</xdr:col>
                <xdr:colOff>0</xdr:colOff>
                <xdr:row>23</xdr:row>
                <xdr:rowOff>0</xdr:rowOff>
              </from>
              <to>
                <xdr:col>15</xdr:col>
                <xdr:colOff>196850</xdr:colOff>
                <xdr:row>23</xdr:row>
                <xdr:rowOff>228600</xdr:rowOff>
              </to>
            </anchor>
          </controlPr>
        </control>
      </mc:Choice>
      <mc:Fallback>
        <control shapeId="6151" r:id="rId36" name="Control 7"/>
      </mc:Fallback>
    </mc:AlternateContent>
    <mc:AlternateContent xmlns:mc="http://schemas.openxmlformats.org/markup-compatibility/2006">
      <mc:Choice Requires="x14">
        <control shapeId="6152" r:id="rId38" name="Control 8">
          <controlPr defaultSize="0" r:id="rId39">
            <anchor moveWithCells="1">
              <from>
                <xdr:col>12</xdr:col>
                <xdr:colOff>0</xdr:colOff>
                <xdr:row>26</xdr:row>
                <xdr:rowOff>0</xdr:rowOff>
              </from>
              <to>
                <xdr:col>12</xdr:col>
                <xdr:colOff>209550</xdr:colOff>
                <xdr:row>27</xdr:row>
                <xdr:rowOff>50800</xdr:rowOff>
              </to>
            </anchor>
          </controlPr>
        </control>
      </mc:Choice>
      <mc:Fallback>
        <control shapeId="6152" r:id="rId38" name="Control 8"/>
      </mc:Fallback>
    </mc:AlternateContent>
    <mc:AlternateContent xmlns:mc="http://schemas.openxmlformats.org/markup-compatibility/2006">
      <mc:Choice Requires="x14">
        <control shapeId="6153" r:id="rId40" name="Control 9">
          <controlPr defaultSize="0" r:id="rId34">
            <anchor moveWithCells="1">
              <from>
                <xdr:col>13</xdr:col>
                <xdr:colOff>0</xdr:colOff>
                <xdr:row>24</xdr:row>
                <xdr:rowOff>0</xdr:rowOff>
              </from>
              <to>
                <xdr:col>15</xdr:col>
                <xdr:colOff>184150</xdr:colOff>
                <xdr:row>24</xdr:row>
                <xdr:rowOff>228600</xdr:rowOff>
              </to>
            </anchor>
          </controlPr>
        </control>
      </mc:Choice>
      <mc:Fallback>
        <control shapeId="6153" r:id="rId40" name="Control 9"/>
      </mc:Fallback>
    </mc:AlternateContent>
    <mc:AlternateContent xmlns:mc="http://schemas.openxmlformats.org/markup-compatibility/2006">
      <mc:Choice Requires="x14">
        <control shapeId="6154" r:id="rId41" name="Control 10">
          <controlPr defaultSize="0" r:id="rId29">
            <anchor moveWithCells="1">
              <from>
                <xdr:col>14</xdr:col>
                <xdr:colOff>0</xdr:colOff>
                <xdr:row>24</xdr:row>
                <xdr:rowOff>0</xdr:rowOff>
              </from>
              <to>
                <xdr:col>15</xdr:col>
                <xdr:colOff>196850</xdr:colOff>
                <xdr:row>24</xdr:row>
                <xdr:rowOff>228600</xdr:rowOff>
              </to>
            </anchor>
          </controlPr>
        </control>
      </mc:Choice>
      <mc:Fallback>
        <control shapeId="6154" r:id="rId41" name="Control 10"/>
      </mc:Fallback>
    </mc:AlternateContent>
    <mc:AlternateContent xmlns:mc="http://schemas.openxmlformats.org/markup-compatibility/2006">
      <mc:Choice Requires="x14">
        <control shapeId="6155" r:id="rId42" name="Control 11">
          <controlPr defaultSize="0" r:id="rId39">
            <anchor moveWithCells="1">
              <from>
                <xdr:col>12</xdr:col>
                <xdr:colOff>0</xdr:colOff>
                <xdr:row>27</xdr:row>
                <xdr:rowOff>0</xdr:rowOff>
              </from>
              <to>
                <xdr:col>12</xdr:col>
                <xdr:colOff>209550</xdr:colOff>
                <xdr:row>28</xdr:row>
                <xdr:rowOff>50800</xdr:rowOff>
              </to>
            </anchor>
          </controlPr>
        </control>
      </mc:Choice>
      <mc:Fallback>
        <control shapeId="6155" r:id="rId42" name="Control 11"/>
      </mc:Fallback>
    </mc:AlternateContent>
    <mc:AlternateContent xmlns:mc="http://schemas.openxmlformats.org/markup-compatibility/2006">
      <mc:Choice Requires="x14">
        <control shapeId="6156" r:id="rId43" name="Control 12">
          <controlPr defaultSize="0" r:id="rId39">
            <anchor moveWithCells="1">
              <from>
                <xdr:col>12</xdr:col>
                <xdr:colOff>0</xdr:colOff>
                <xdr:row>30</xdr:row>
                <xdr:rowOff>0</xdr:rowOff>
              </from>
              <to>
                <xdr:col>12</xdr:col>
                <xdr:colOff>209550</xdr:colOff>
                <xdr:row>31</xdr:row>
                <xdr:rowOff>50800</xdr:rowOff>
              </to>
            </anchor>
          </controlPr>
        </control>
      </mc:Choice>
      <mc:Fallback>
        <control shapeId="6156" r:id="rId43" name="Control 12"/>
      </mc:Fallback>
    </mc:AlternateContent>
    <mc:AlternateContent xmlns:mc="http://schemas.openxmlformats.org/markup-compatibility/2006">
      <mc:Choice Requires="x14">
        <control shapeId="6157" r:id="rId44" name="Control 13">
          <controlPr defaultSize="0" r:id="rId34">
            <anchor moveWithCells="1">
              <from>
                <xdr:col>13</xdr:col>
                <xdr:colOff>0</xdr:colOff>
                <xdr:row>28</xdr:row>
                <xdr:rowOff>0</xdr:rowOff>
              </from>
              <to>
                <xdr:col>15</xdr:col>
                <xdr:colOff>184150</xdr:colOff>
                <xdr:row>29</xdr:row>
                <xdr:rowOff>44450</xdr:rowOff>
              </to>
            </anchor>
          </controlPr>
        </control>
      </mc:Choice>
      <mc:Fallback>
        <control shapeId="6157" r:id="rId44" name="Control 13"/>
      </mc:Fallback>
    </mc:AlternateContent>
    <mc:AlternateContent xmlns:mc="http://schemas.openxmlformats.org/markup-compatibility/2006">
      <mc:Choice Requires="x14">
        <control shapeId="6158" r:id="rId45" name="Control 14">
          <controlPr defaultSize="0" r:id="rId29">
            <anchor moveWithCells="1">
              <from>
                <xdr:col>14</xdr:col>
                <xdr:colOff>0</xdr:colOff>
                <xdr:row>28</xdr:row>
                <xdr:rowOff>0</xdr:rowOff>
              </from>
              <to>
                <xdr:col>15</xdr:col>
                <xdr:colOff>196850</xdr:colOff>
                <xdr:row>29</xdr:row>
                <xdr:rowOff>44450</xdr:rowOff>
              </to>
            </anchor>
          </controlPr>
        </control>
      </mc:Choice>
      <mc:Fallback>
        <control shapeId="6158" r:id="rId45" name="Control 14"/>
      </mc:Fallback>
    </mc:AlternateContent>
    <mc:AlternateContent xmlns:mc="http://schemas.openxmlformats.org/markup-compatibility/2006">
      <mc:Choice Requires="x14">
        <control shapeId="6159" r:id="rId46" name="Control 15">
          <controlPr defaultSize="0" r:id="rId39">
            <anchor moveWithCells="1">
              <from>
                <xdr:col>12</xdr:col>
                <xdr:colOff>0</xdr:colOff>
                <xdr:row>31</xdr:row>
                <xdr:rowOff>0</xdr:rowOff>
              </from>
              <to>
                <xdr:col>12</xdr:col>
                <xdr:colOff>209550</xdr:colOff>
                <xdr:row>32</xdr:row>
                <xdr:rowOff>50800</xdr:rowOff>
              </to>
            </anchor>
          </controlPr>
        </control>
      </mc:Choice>
      <mc:Fallback>
        <control shapeId="6159" r:id="rId46" name="Control 15"/>
      </mc:Fallback>
    </mc:AlternateContent>
    <mc:AlternateContent xmlns:mc="http://schemas.openxmlformats.org/markup-compatibility/2006">
      <mc:Choice Requires="x14">
        <control shapeId="6160" r:id="rId47" name="Control 16">
          <controlPr defaultSize="0" r:id="rId39">
            <anchor moveWithCells="1">
              <from>
                <xdr:col>12</xdr:col>
                <xdr:colOff>0</xdr:colOff>
                <xdr:row>34</xdr:row>
                <xdr:rowOff>0</xdr:rowOff>
              </from>
              <to>
                <xdr:col>12</xdr:col>
                <xdr:colOff>209550</xdr:colOff>
                <xdr:row>35</xdr:row>
                <xdr:rowOff>50800</xdr:rowOff>
              </to>
            </anchor>
          </controlPr>
        </control>
      </mc:Choice>
      <mc:Fallback>
        <control shapeId="6160" r:id="rId47" name="Control 16"/>
      </mc:Fallback>
    </mc:AlternateContent>
    <mc:AlternateContent xmlns:mc="http://schemas.openxmlformats.org/markup-compatibility/2006">
      <mc:Choice Requires="x14">
        <control shapeId="6161" r:id="rId48" name="Control 17">
          <controlPr defaultSize="0" r:id="rId34">
            <anchor moveWithCells="1">
              <from>
                <xdr:col>13</xdr:col>
                <xdr:colOff>0</xdr:colOff>
                <xdr:row>32</xdr:row>
                <xdr:rowOff>0</xdr:rowOff>
              </from>
              <to>
                <xdr:col>15</xdr:col>
                <xdr:colOff>184150</xdr:colOff>
                <xdr:row>33</xdr:row>
                <xdr:rowOff>44450</xdr:rowOff>
              </to>
            </anchor>
          </controlPr>
        </control>
      </mc:Choice>
      <mc:Fallback>
        <control shapeId="6161" r:id="rId48" name="Control 17"/>
      </mc:Fallback>
    </mc:AlternateContent>
    <mc:AlternateContent xmlns:mc="http://schemas.openxmlformats.org/markup-compatibility/2006">
      <mc:Choice Requires="x14">
        <control shapeId="6162" r:id="rId49" name="Control 18">
          <controlPr defaultSize="0" r:id="rId29">
            <anchor moveWithCells="1">
              <from>
                <xdr:col>14</xdr:col>
                <xdr:colOff>0</xdr:colOff>
                <xdr:row>32</xdr:row>
                <xdr:rowOff>0</xdr:rowOff>
              </from>
              <to>
                <xdr:col>15</xdr:col>
                <xdr:colOff>196850</xdr:colOff>
                <xdr:row>33</xdr:row>
                <xdr:rowOff>44450</xdr:rowOff>
              </to>
            </anchor>
          </controlPr>
        </control>
      </mc:Choice>
      <mc:Fallback>
        <control shapeId="6162" r:id="rId49" name="Control 18"/>
      </mc:Fallback>
    </mc:AlternateContent>
    <mc:AlternateContent xmlns:mc="http://schemas.openxmlformats.org/markup-compatibility/2006">
      <mc:Choice Requires="x14">
        <control shapeId="6163" r:id="rId50" name="Control 19">
          <controlPr defaultSize="0" r:id="rId39">
            <anchor moveWithCells="1">
              <from>
                <xdr:col>12</xdr:col>
                <xdr:colOff>0</xdr:colOff>
                <xdr:row>35</xdr:row>
                <xdr:rowOff>0</xdr:rowOff>
              </from>
              <to>
                <xdr:col>12</xdr:col>
                <xdr:colOff>209550</xdr:colOff>
                <xdr:row>36</xdr:row>
                <xdr:rowOff>50800</xdr:rowOff>
              </to>
            </anchor>
          </controlPr>
        </control>
      </mc:Choice>
      <mc:Fallback>
        <control shapeId="6163" r:id="rId50" name="Control 19"/>
      </mc:Fallback>
    </mc:AlternateContent>
    <mc:AlternateContent xmlns:mc="http://schemas.openxmlformats.org/markup-compatibility/2006">
      <mc:Choice Requires="x14">
        <control shapeId="6164" r:id="rId51" name="Control 20">
          <controlPr defaultSize="0" r:id="rId39">
            <anchor moveWithCells="1">
              <from>
                <xdr:col>12</xdr:col>
                <xdr:colOff>0</xdr:colOff>
                <xdr:row>36</xdr:row>
                <xdr:rowOff>0</xdr:rowOff>
              </from>
              <to>
                <xdr:col>12</xdr:col>
                <xdr:colOff>209550</xdr:colOff>
                <xdr:row>36</xdr:row>
                <xdr:rowOff>234950</xdr:rowOff>
              </to>
            </anchor>
          </controlPr>
        </control>
      </mc:Choice>
      <mc:Fallback>
        <control shapeId="6164" r:id="rId51" name="Control 20"/>
      </mc:Fallback>
    </mc:AlternateContent>
    <mc:AlternateContent xmlns:mc="http://schemas.openxmlformats.org/markup-compatibility/2006">
      <mc:Choice Requires="x14">
        <control shapeId="6165" r:id="rId52" name="Control 21">
          <controlPr defaultSize="0" r:id="rId29">
            <anchor moveWithCells="1">
              <from>
                <xdr:col>14</xdr:col>
                <xdr:colOff>0</xdr:colOff>
                <xdr:row>37</xdr:row>
                <xdr:rowOff>0</xdr:rowOff>
              </from>
              <to>
                <xdr:col>15</xdr:col>
                <xdr:colOff>196850</xdr:colOff>
                <xdr:row>37</xdr:row>
                <xdr:rowOff>228600</xdr:rowOff>
              </to>
            </anchor>
          </controlPr>
        </control>
      </mc:Choice>
      <mc:Fallback>
        <control shapeId="6165" r:id="rId52" name="Control 21"/>
      </mc:Fallback>
    </mc:AlternateContent>
    <mc:AlternateContent xmlns:mc="http://schemas.openxmlformats.org/markup-compatibility/2006">
      <mc:Choice Requires="x14">
        <control shapeId="6166" r:id="rId53" name="Control 22">
          <controlPr defaultSize="0" r:id="rId29">
            <anchor moveWithCells="1">
              <from>
                <xdr:col>14</xdr:col>
                <xdr:colOff>0</xdr:colOff>
                <xdr:row>38</xdr:row>
                <xdr:rowOff>0</xdr:rowOff>
              </from>
              <to>
                <xdr:col>15</xdr:col>
                <xdr:colOff>196850</xdr:colOff>
                <xdr:row>38</xdr:row>
                <xdr:rowOff>228600</xdr:rowOff>
              </to>
            </anchor>
          </controlPr>
        </control>
      </mc:Choice>
      <mc:Fallback>
        <control shapeId="6166" r:id="rId53" name="Control 22"/>
      </mc:Fallback>
    </mc:AlternateContent>
    <mc:AlternateContent xmlns:mc="http://schemas.openxmlformats.org/markup-compatibility/2006">
      <mc:Choice Requires="x14">
        <control shapeId="6167" r:id="rId54" name="Control 23">
          <controlPr defaultSize="0" r:id="rId55">
            <anchor moveWithCells="1">
              <from>
                <xdr:col>14</xdr:col>
                <xdr:colOff>0</xdr:colOff>
                <xdr:row>39</xdr:row>
                <xdr:rowOff>0</xdr:rowOff>
              </from>
              <to>
                <xdr:col>15</xdr:col>
                <xdr:colOff>196850</xdr:colOff>
                <xdr:row>39</xdr:row>
                <xdr:rowOff>228600</xdr:rowOff>
              </to>
            </anchor>
          </controlPr>
        </control>
      </mc:Choice>
      <mc:Fallback>
        <control shapeId="6167" r:id="rId54" name="Control 23"/>
      </mc:Fallback>
    </mc:AlternateContent>
    <mc:AlternateContent xmlns:mc="http://schemas.openxmlformats.org/markup-compatibility/2006">
      <mc:Choice Requires="x14">
        <control shapeId="6168" r:id="rId56" name="Control 24">
          <controlPr defaultSize="0" r:id="rId57">
            <anchor moveWithCells="1">
              <from>
                <xdr:col>13</xdr:col>
                <xdr:colOff>0</xdr:colOff>
                <xdr:row>40</xdr:row>
                <xdr:rowOff>0</xdr:rowOff>
              </from>
              <to>
                <xdr:col>15</xdr:col>
                <xdr:colOff>184150</xdr:colOff>
                <xdr:row>41</xdr:row>
                <xdr:rowOff>44450</xdr:rowOff>
              </to>
            </anchor>
          </controlPr>
        </control>
      </mc:Choice>
      <mc:Fallback>
        <control shapeId="6168" r:id="rId56" name="Control 24"/>
      </mc:Fallback>
    </mc:AlternateContent>
    <mc:AlternateContent xmlns:mc="http://schemas.openxmlformats.org/markup-compatibility/2006">
      <mc:Choice Requires="x14">
        <control shapeId="6169" r:id="rId58" name="Control 25">
          <controlPr defaultSize="0" r:id="rId59">
            <anchor moveWithCells="1">
              <from>
                <xdr:col>14</xdr:col>
                <xdr:colOff>0</xdr:colOff>
                <xdr:row>40</xdr:row>
                <xdr:rowOff>0</xdr:rowOff>
              </from>
              <to>
                <xdr:col>15</xdr:col>
                <xdr:colOff>196850</xdr:colOff>
                <xdr:row>41</xdr:row>
                <xdr:rowOff>44450</xdr:rowOff>
              </to>
            </anchor>
          </controlPr>
        </control>
      </mc:Choice>
      <mc:Fallback>
        <control shapeId="6169" r:id="rId58" name="Control 25"/>
      </mc:Fallback>
    </mc:AlternateContent>
    <mc:AlternateContent xmlns:mc="http://schemas.openxmlformats.org/markup-compatibility/2006">
      <mc:Choice Requires="x14">
        <control shapeId="6170" r:id="rId60" name="Control 26">
          <controlPr defaultSize="0" r:id="rId61">
            <anchor moveWithCells="1">
              <from>
                <xdr:col>14</xdr:col>
                <xdr:colOff>0</xdr:colOff>
                <xdr:row>41</xdr:row>
                <xdr:rowOff>0</xdr:rowOff>
              </from>
              <to>
                <xdr:col>15</xdr:col>
                <xdr:colOff>196850</xdr:colOff>
                <xdr:row>41</xdr:row>
                <xdr:rowOff>228600</xdr:rowOff>
              </to>
            </anchor>
          </controlPr>
        </control>
      </mc:Choice>
      <mc:Fallback>
        <control shapeId="6170" r:id="rId60" name="Control 2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tabSelected="1" workbookViewId="0">
      <selection activeCell="A9" sqref="A9"/>
    </sheetView>
  </sheetViews>
  <sheetFormatPr defaultRowHeight="14.5" x14ac:dyDescent="0.35"/>
  <cols>
    <col min="1" max="1" width="16.6328125" style="35" customWidth="1"/>
    <col min="11" max="13" width="8.7265625" style="12"/>
  </cols>
  <sheetData>
    <row r="1" spans="1:1" x14ac:dyDescent="0.35">
      <c r="A1" s="35" t="s">
        <v>270</v>
      </c>
    </row>
    <row r="2" spans="1:1" x14ac:dyDescent="0.35">
      <c r="A2" s="35" t="s">
        <v>271</v>
      </c>
    </row>
    <row r="3" spans="1:1" x14ac:dyDescent="0.35">
      <c r="A3" s="35" t="s">
        <v>272</v>
      </c>
    </row>
    <row r="4" spans="1:1" x14ac:dyDescent="0.35">
      <c r="A4" s="35" t="s">
        <v>273</v>
      </c>
    </row>
    <row r="5" spans="1:1" x14ac:dyDescent="0.35">
      <c r="A5" s="35" t="s">
        <v>274</v>
      </c>
    </row>
    <row r="6" spans="1:1" x14ac:dyDescent="0.35">
      <c r="A6" s="35" t="s">
        <v>275</v>
      </c>
    </row>
    <row r="7" spans="1:1" x14ac:dyDescent="0.35">
      <c r="A7" s="35" t="s">
        <v>285</v>
      </c>
    </row>
    <row r="8" spans="1:1" x14ac:dyDescent="0.35">
      <c r="A8" s="35" t="s">
        <v>286</v>
      </c>
    </row>
    <row r="9" spans="1:1" x14ac:dyDescent="0.35">
      <c r="A9" s="35" t="s">
        <v>276</v>
      </c>
    </row>
    <row r="10" spans="1:1" x14ac:dyDescent="0.35">
      <c r="A10" s="35" t="s">
        <v>277</v>
      </c>
    </row>
    <row r="11" spans="1:1" x14ac:dyDescent="0.35">
      <c r="A11" s="35" t="s">
        <v>278</v>
      </c>
    </row>
    <row r="12" spans="1:1" x14ac:dyDescent="0.35">
      <c r="A12" s="35" t="s">
        <v>279</v>
      </c>
    </row>
    <row r="14" spans="1:1" x14ac:dyDescent="0.35">
      <c r="A14" s="35" t="s">
        <v>280</v>
      </c>
    </row>
    <row r="15" spans="1:1" x14ac:dyDescent="0.35">
      <c r="A15" s="35" t="s">
        <v>281</v>
      </c>
    </row>
    <row r="16" spans="1:1" x14ac:dyDescent="0.35">
      <c r="A16" s="35" t="s">
        <v>282</v>
      </c>
    </row>
    <row r="18" spans="1:1" x14ac:dyDescent="0.35">
      <c r="A18" s="35" t="s">
        <v>283</v>
      </c>
    </row>
    <row r="19" spans="1:1" x14ac:dyDescent="0.35">
      <c r="A19" s="35" t="s">
        <v>284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67"/>
  <sheetViews>
    <sheetView topLeftCell="J81" zoomScaleNormal="100" workbookViewId="0">
      <selection activeCell="N90" sqref="N90"/>
    </sheetView>
  </sheetViews>
  <sheetFormatPr defaultRowHeight="14.5" x14ac:dyDescent="0.35"/>
  <cols>
    <col min="1" max="2" width="9.1796875" style="6"/>
    <col min="9" max="9" width="11.54296875" style="12" bestFit="1" customWidth="1"/>
    <col min="10" max="10" width="11.54296875" style="13" bestFit="1" customWidth="1"/>
    <col min="13" max="13" width="30.453125" style="35" bestFit="1" customWidth="1"/>
    <col min="14" max="14" width="11" customWidth="1"/>
    <col min="15" max="15" width="9.1796875" customWidth="1"/>
    <col min="16" max="16" width="23.453125" customWidth="1"/>
    <col min="17" max="18" width="9.1796875" customWidth="1"/>
    <col min="19" max="21" width="8.453125" customWidth="1"/>
    <col min="26" max="30" width="10" bestFit="1" customWidth="1"/>
  </cols>
  <sheetData>
    <row r="1" spans="13:30" x14ac:dyDescent="0.35">
      <c r="P1" t="s">
        <v>96</v>
      </c>
    </row>
    <row r="2" spans="13:30" x14ac:dyDescent="0.35">
      <c r="AA2">
        <f>QUOTIENT(Z3/450,40)*40</f>
        <v>200</v>
      </c>
    </row>
    <row r="3" spans="13:30" x14ac:dyDescent="0.35">
      <c r="S3" t="s">
        <v>99</v>
      </c>
      <c r="T3" t="s">
        <v>97</v>
      </c>
      <c r="U3" t="s">
        <v>98</v>
      </c>
      <c r="V3">
        <v>100000</v>
      </c>
      <c r="Z3">
        <v>100000</v>
      </c>
    </row>
    <row r="4" spans="13:30" x14ac:dyDescent="0.35">
      <c r="M4" s="36">
        <v>43248</v>
      </c>
      <c r="N4">
        <v>-53</v>
      </c>
      <c r="O4">
        <v>40</v>
      </c>
      <c r="S4" s="9">
        <f>SUM(N4:R4)</f>
        <v>-13</v>
      </c>
      <c r="T4" s="9">
        <f>COUNT(N4:R4) *-5</f>
        <v>-10</v>
      </c>
      <c r="U4" s="9">
        <f>S4+T4</f>
        <v>-23</v>
      </c>
      <c r="V4">
        <f xml:space="preserve"> V3+QUOTIENT(V3/500,40)*40*S4</f>
        <v>97400</v>
      </c>
      <c r="W4">
        <f>QUOTIENT(V3/500,40)*40</f>
        <v>200</v>
      </c>
      <c r="X4">
        <f>V3+QUOTIENT(V3/200,40)*40*U4</f>
        <v>88960</v>
      </c>
      <c r="Z4">
        <f xml:space="preserve"> Z3+QUOTIENT(Z3/450,40)*40*N4</f>
        <v>89400</v>
      </c>
      <c r="AA4">
        <f xml:space="preserve"> Z4+QUOTIENT(Z4/450,40)*40*O4</f>
        <v>95800</v>
      </c>
      <c r="AB4">
        <f xml:space="preserve"> AA4+QUOTIENT(AA4/450,40)*40*P4</f>
        <v>95800</v>
      </c>
      <c r="AC4">
        <f xml:space="preserve"> AB4+QUOTIENT(AB4/450,40)*40*Q4</f>
        <v>95800</v>
      </c>
      <c r="AD4">
        <f xml:space="preserve"> AC4+QUOTIENT(AC4/450,40)*40*R4</f>
        <v>95800</v>
      </c>
    </row>
    <row r="5" spans="13:30" x14ac:dyDescent="0.35">
      <c r="M5" s="35">
        <v>43249</v>
      </c>
      <c r="N5">
        <v>40</v>
      </c>
      <c r="O5">
        <v>40</v>
      </c>
      <c r="P5">
        <v>40</v>
      </c>
      <c r="S5">
        <f t="shared" ref="S5:S68" si="0">SUM(N5:R5)</f>
        <v>120</v>
      </c>
      <c r="T5" s="9">
        <f t="shared" ref="T5:T68" si="1">COUNT(N5:R5) *-5</f>
        <v>-15</v>
      </c>
      <c r="U5" s="9">
        <f t="shared" ref="U5:U68" si="2">S5+T5</f>
        <v>105</v>
      </c>
      <c r="V5">
        <f t="shared" ref="V5:V68" si="3" xml:space="preserve"> V4+QUOTIENT(V4/500,40)*40*S5</f>
        <v>116600</v>
      </c>
      <c r="W5">
        <f t="shared" ref="W5:W63" si="4">QUOTIENT(V4/500,40)*40</f>
        <v>160</v>
      </c>
      <c r="X5">
        <f t="shared" ref="X5:X63" si="5">V4+QUOTIENT(V4/200,40)*40*U5</f>
        <v>147800</v>
      </c>
      <c r="Z5">
        <f xml:space="preserve"> AD4+QUOTIENT(AD4/450,40)*40*N5</f>
        <v>103800</v>
      </c>
      <c r="AA5">
        <f t="shared" ref="AA5:AA68" si="6" xml:space="preserve"> Z5+QUOTIENT(Z5/450,40)*40*O5</f>
        <v>111800</v>
      </c>
      <c r="AB5">
        <f t="shared" ref="AB5:AB68" si="7" xml:space="preserve"> AA5+QUOTIENT(AA5/450,40)*40*P5</f>
        <v>121400</v>
      </c>
      <c r="AC5">
        <f t="shared" ref="AC5:AC68" si="8" xml:space="preserve"> AB5+QUOTIENT(AB5/450,40)*40*Q5</f>
        <v>121400</v>
      </c>
      <c r="AD5">
        <f t="shared" ref="AD5:AD68" si="9" xml:space="preserve"> AC5+QUOTIENT(AC5/450,40)*40*R5</f>
        <v>121400</v>
      </c>
    </row>
    <row r="6" spans="13:30" x14ac:dyDescent="0.35">
      <c r="M6" s="36">
        <v>43250</v>
      </c>
      <c r="N6">
        <v>-78</v>
      </c>
      <c r="O6">
        <v>40</v>
      </c>
      <c r="P6">
        <v>40</v>
      </c>
      <c r="S6">
        <f t="shared" si="0"/>
        <v>2</v>
      </c>
      <c r="T6" s="9">
        <f t="shared" si="1"/>
        <v>-15</v>
      </c>
      <c r="U6" s="9">
        <f t="shared" si="2"/>
        <v>-13</v>
      </c>
      <c r="V6">
        <f t="shared" si="3"/>
        <v>117000</v>
      </c>
      <c r="W6">
        <f t="shared" si="4"/>
        <v>200</v>
      </c>
      <c r="X6">
        <f t="shared" si="5"/>
        <v>109320</v>
      </c>
      <c r="Z6">
        <f t="shared" ref="Z6:Z69" si="10" xml:space="preserve"> AD5+QUOTIENT(AD5/450,40)*40*N6</f>
        <v>102680</v>
      </c>
      <c r="AA6">
        <f t="shared" si="6"/>
        <v>110680</v>
      </c>
      <c r="AB6">
        <f t="shared" si="7"/>
        <v>120280</v>
      </c>
      <c r="AC6">
        <f t="shared" si="8"/>
        <v>120280</v>
      </c>
      <c r="AD6">
        <f t="shared" si="9"/>
        <v>120280</v>
      </c>
    </row>
    <row r="7" spans="13:30" x14ac:dyDescent="0.35">
      <c r="M7" s="35">
        <v>43251</v>
      </c>
      <c r="N7">
        <v>40</v>
      </c>
      <c r="O7">
        <v>40</v>
      </c>
      <c r="S7">
        <f t="shared" si="0"/>
        <v>80</v>
      </c>
      <c r="T7" s="9">
        <f t="shared" si="1"/>
        <v>-10</v>
      </c>
      <c r="U7" s="9">
        <f t="shared" si="2"/>
        <v>70</v>
      </c>
      <c r="V7">
        <f t="shared" si="3"/>
        <v>133000</v>
      </c>
      <c r="W7">
        <f t="shared" si="4"/>
        <v>200</v>
      </c>
      <c r="X7">
        <f t="shared" si="5"/>
        <v>156200</v>
      </c>
      <c r="Z7">
        <f t="shared" si="10"/>
        <v>129880</v>
      </c>
      <c r="AA7">
        <f t="shared" si="6"/>
        <v>141080</v>
      </c>
      <c r="AB7">
        <f t="shared" si="7"/>
        <v>141080</v>
      </c>
      <c r="AC7">
        <f t="shared" si="8"/>
        <v>141080</v>
      </c>
      <c r="AD7">
        <f t="shared" si="9"/>
        <v>141080</v>
      </c>
    </row>
    <row r="8" spans="13:30" x14ac:dyDescent="0.35">
      <c r="M8" s="36">
        <v>43252</v>
      </c>
      <c r="N8">
        <v>-30</v>
      </c>
      <c r="O8">
        <v>40</v>
      </c>
      <c r="P8">
        <v>40</v>
      </c>
      <c r="Q8">
        <v>-30</v>
      </c>
      <c r="S8">
        <f t="shared" si="0"/>
        <v>20</v>
      </c>
      <c r="T8" s="9">
        <f t="shared" si="1"/>
        <v>-20</v>
      </c>
      <c r="U8" s="9">
        <f t="shared" si="2"/>
        <v>0</v>
      </c>
      <c r="V8">
        <f t="shared" si="3"/>
        <v>137800</v>
      </c>
      <c r="W8">
        <f t="shared" si="4"/>
        <v>240</v>
      </c>
      <c r="X8">
        <f t="shared" si="5"/>
        <v>133000</v>
      </c>
      <c r="Z8">
        <f t="shared" si="10"/>
        <v>132680</v>
      </c>
      <c r="AA8">
        <f t="shared" si="6"/>
        <v>143880</v>
      </c>
      <c r="AB8">
        <f t="shared" si="7"/>
        <v>155080</v>
      </c>
      <c r="AC8">
        <f t="shared" si="8"/>
        <v>145480</v>
      </c>
      <c r="AD8">
        <f t="shared" si="9"/>
        <v>145480</v>
      </c>
    </row>
    <row r="9" spans="13:30" x14ac:dyDescent="0.35">
      <c r="M9" s="35">
        <v>43253</v>
      </c>
      <c r="T9" s="9"/>
      <c r="U9" s="9"/>
      <c r="V9">
        <f t="shared" si="3"/>
        <v>137800</v>
      </c>
      <c r="W9">
        <f t="shared" si="4"/>
        <v>240</v>
      </c>
      <c r="X9">
        <f t="shared" si="5"/>
        <v>137800</v>
      </c>
      <c r="Z9">
        <f t="shared" si="10"/>
        <v>145480</v>
      </c>
      <c r="AA9">
        <f t="shared" si="6"/>
        <v>145480</v>
      </c>
      <c r="AB9">
        <f t="shared" si="7"/>
        <v>145480</v>
      </c>
      <c r="AC9">
        <f t="shared" si="8"/>
        <v>145480</v>
      </c>
      <c r="AD9">
        <f t="shared" si="9"/>
        <v>145480</v>
      </c>
    </row>
    <row r="10" spans="13:30" x14ac:dyDescent="0.35">
      <c r="M10" s="35">
        <v>43254</v>
      </c>
      <c r="T10" s="9"/>
      <c r="U10" s="9"/>
      <c r="V10">
        <f t="shared" si="3"/>
        <v>137800</v>
      </c>
      <c r="W10">
        <f t="shared" si="4"/>
        <v>240</v>
      </c>
      <c r="X10">
        <f>V9+QUOTIENT(V9/200,40)*40*U10</f>
        <v>137800</v>
      </c>
      <c r="Z10">
        <f t="shared" si="10"/>
        <v>145480</v>
      </c>
      <c r="AA10">
        <f t="shared" si="6"/>
        <v>145480</v>
      </c>
      <c r="AB10">
        <f t="shared" si="7"/>
        <v>145480</v>
      </c>
      <c r="AC10">
        <f t="shared" si="8"/>
        <v>145480</v>
      </c>
      <c r="AD10">
        <f t="shared" si="9"/>
        <v>145480</v>
      </c>
    </row>
    <row r="11" spans="13:30" x14ac:dyDescent="0.35">
      <c r="M11" s="35">
        <v>43255</v>
      </c>
      <c r="N11">
        <v>40</v>
      </c>
      <c r="S11">
        <f t="shared" si="0"/>
        <v>40</v>
      </c>
      <c r="T11" s="9">
        <f t="shared" si="1"/>
        <v>-5</v>
      </c>
      <c r="U11" s="9">
        <f t="shared" si="2"/>
        <v>35</v>
      </c>
      <c r="V11">
        <f t="shared" si="3"/>
        <v>147400</v>
      </c>
      <c r="W11">
        <f t="shared" si="4"/>
        <v>240</v>
      </c>
      <c r="X11">
        <f t="shared" si="5"/>
        <v>161600</v>
      </c>
      <c r="Z11">
        <f t="shared" si="10"/>
        <v>158280</v>
      </c>
      <c r="AA11">
        <f t="shared" si="6"/>
        <v>158280</v>
      </c>
      <c r="AB11">
        <f t="shared" si="7"/>
        <v>158280</v>
      </c>
      <c r="AC11">
        <f t="shared" si="8"/>
        <v>158280</v>
      </c>
      <c r="AD11">
        <f t="shared" si="9"/>
        <v>158280</v>
      </c>
    </row>
    <row r="12" spans="13:30" x14ac:dyDescent="0.35">
      <c r="M12" s="36">
        <v>43256</v>
      </c>
      <c r="N12">
        <v>-77</v>
      </c>
      <c r="O12">
        <v>40</v>
      </c>
      <c r="P12">
        <v>40</v>
      </c>
      <c r="Q12">
        <v>-77</v>
      </c>
      <c r="R12">
        <v>40</v>
      </c>
      <c r="S12" s="9">
        <f t="shared" si="0"/>
        <v>-34</v>
      </c>
      <c r="T12" s="9">
        <f t="shared" si="1"/>
        <v>-25</v>
      </c>
      <c r="U12" s="9">
        <f t="shared" si="2"/>
        <v>-59</v>
      </c>
      <c r="V12">
        <f t="shared" si="3"/>
        <v>137880</v>
      </c>
      <c r="W12">
        <f t="shared" si="4"/>
        <v>280</v>
      </c>
      <c r="X12">
        <f t="shared" si="5"/>
        <v>104920</v>
      </c>
      <c r="Z12">
        <f t="shared" si="10"/>
        <v>133640</v>
      </c>
      <c r="AA12">
        <f t="shared" si="6"/>
        <v>144840</v>
      </c>
      <c r="AB12">
        <f t="shared" si="7"/>
        <v>157640</v>
      </c>
      <c r="AC12">
        <f t="shared" si="8"/>
        <v>133000</v>
      </c>
      <c r="AD12">
        <f t="shared" si="9"/>
        <v>144200</v>
      </c>
    </row>
    <row r="13" spans="13:30" x14ac:dyDescent="0.35">
      <c r="M13" s="35">
        <v>43257</v>
      </c>
      <c r="N13">
        <v>40</v>
      </c>
      <c r="O13">
        <v>40</v>
      </c>
      <c r="P13">
        <v>40</v>
      </c>
      <c r="S13">
        <f t="shared" si="0"/>
        <v>120</v>
      </c>
      <c r="T13" s="9">
        <f t="shared" si="1"/>
        <v>-15</v>
      </c>
      <c r="U13" s="9">
        <f t="shared" si="2"/>
        <v>105</v>
      </c>
      <c r="V13">
        <f t="shared" si="3"/>
        <v>166680</v>
      </c>
      <c r="W13">
        <f t="shared" si="4"/>
        <v>240</v>
      </c>
      <c r="X13">
        <f t="shared" si="5"/>
        <v>209280</v>
      </c>
      <c r="Z13">
        <f t="shared" si="10"/>
        <v>157000</v>
      </c>
      <c r="AA13">
        <f t="shared" si="6"/>
        <v>169800</v>
      </c>
      <c r="AB13">
        <f t="shared" si="7"/>
        <v>184200</v>
      </c>
      <c r="AC13">
        <f t="shared" si="8"/>
        <v>184200</v>
      </c>
      <c r="AD13">
        <f t="shared" si="9"/>
        <v>184200</v>
      </c>
    </row>
    <row r="14" spans="13:30" x14ac:dyDescent="0.35">
      <c r="M14" s="35">
        <v>43258</v>
      </c>
      <c r="N14">
        <v>40</v>
      </c>
      <c r="S14">
        <f t="shared" si="0"/>
        <v>40</v>
      </c>
      <c r="T14" s="9">
        <f t="shared" si="1"/>
        <v>-5</v>
      </c>
      <c r="U14" s="9">
        <f t="shared" si="2"/>
        <v>35</v>
      </c>
      <c r="V14">
        <f t="shared" si="3"/>
        <v>179480</v>
      </c>
      <c r="W14">
        <f t="shared" si="4"/>
        <v>320</v>
      </c>
      <c r="X14">
        <f t="shared" si="5"/>
        <v>194680</v>
      </c>
      <c r="Z14">
        <f t="shared" si="10"/>
        <v>200200</v>
      </c>
      <c r="AA14">
        <f t="shared" si="6"/>
        <v>200200</v>
      </c>
      <c r="AB14">
        <f t="shared" si="7"/>
        <v>200200</v>
      </c>
      <c r="AC14">
        <f t="shared" si="8"/>
        <v>200200</v>
      </c>
      <c r="AD14">
        <f t="shared" si="9"/>
        <v>200200</v>
      </c>
    </row>
    <row r="15" spans="13:30" x14ac:dyDescent="0.35">
      <c r="M15" s="35">
        <v>43259</v>
      </c>
      <c r="N15">
        <v>40</v>
      </c>
      <c r="S15">
        <f t="shared" si="0"/>
        <v>40</v>
      </c>
      <c r="T15" s="9">
        <f t="shared" si="1"/>
        <v>-5</v>
      </c>
      <c r="U15" s="9">
        <f t="shared" si="2"/>
        <v>35</v>
      </c>
      <c r="V15">
        <f t="shared" si="3"/>
        <v>192280</v>
      </c>
      <c r="W15">
        <f t="shared" si="4"/>
        <v>320</v>
      </c>
      <c r="X15">
        <f>V14+QUOTIENT(V14/200,40)*40*U15</f>
        <v>210280</v>
      </c>
      <c r="Z15">
        <f t="shared" si="10"/>
        <v>217800</v>
      </c>
      <c r="AA15">
        <f t="shared" si="6"/>
        <v>217800</v>
      </c>
      <c r="AB15">
        <f t="shared" si="7"/>
        <v>217800</v>
      </c>
      <c r="AC15">
        <f t="shared" si="8"/>
        <v>217800</v>
      </c>
      <c r="AD15">
        <f t="shared" si="9"/>
        <v>217800</v>
      </c>
    </row>
    <row r="16" spans="13:30" x14ac:dyDescent="0.35">
      <c r="M16" s="35">
        <v>43260</v>
      </c>
      <c r="T16" s="9"/>
      <c r="U16" s="9"/>
      <c r="V16">
        <f t="shared" si="3"/>
        <v>192280</v>
      </c>
      <c r="W16">
        <f t="shared" si="4"/>
        <v>360</v>
      </c>
      <c r="X16">
        <f t="shared" si="5"/>
        <v>192280</v>
      </c>
      <c r="Z16">
        <f t="shared" si="10"/>
        <v>217800</v>
      </c>
      <c r="AA16">
        <f t="shared" si="6"/>
        <v>217800</v>
      </c>
      <c r="AB16">
        <f t="shared" si="7"/>
        <v>217800</v>
      </c>
      <c r="AC16">
        <f t="shared" si="8"/>
        <v>217800</v>
      </c>
      <c r="AD16">
        <f t="shared" si="9"/>
        <v>217800</v>
      </c>
    </row>
    <row r="17" spans="13:30" x14ac:dyDescent="0.35">
      <c r="M17" s="35">
        <v>43261</v>
      </c>
      <c r="T17" s="9"/>
      <c r="U17" s="9"/>
      <c r="V17">
        <f t="shared" si="3"/>
        <v>192280</v>
      </c>
      <c r="W17">
        <f t="shared" si="4"/>
        <v>360</v>
      </c>
      <c r="X17">
        <f t="shared" si="5"/>
        <v>192280</v>
      </c>
      <c r="Z17">
        <f t="shared" si="10"/>
        <v>217800</v>
      </c>
      <c r="AA17">
        <f t="shared" si="6"/>
        <v>217800</v>
      </c>
      <c r="AB17">
        <f t="shared" si="7"/>
        <v>217800</v>
      </c>
      <c r="AC17">
        <f t="shared" si="8"/>
        <v>217800</v>
      </c>
      <c r="AD17">
        <f t="shared" si="9"/>
        <v>217800</v>
      </c>
    </row>
    <row r="18" spans="13:30" x14ac:dyDescent="0.35">
      <c r="M18" s="35">
        <v>43262</v>
      </c>
      <c r="N18">
        <v>40</v>
      </c>
      <c r="S18">
        <f t="shared" si="0"/>
        <v>40</v>
      </c>
      <c r="T18" s="9">
        <f t="shared" si="1"/>
        <v>-5</v>
      </c>
      <c r="U18" s="9">
        <f t="shared" si="2"/>
        <v>35</v>
      </c>
      <c r="V18">
        <f t="shared" si="3"/>
        <v>206680</v>
      </c>
      <c r="W18">
        <f t="shared" si="4"/>
        <v>360</v>
      </c>
      <c r="X18">
        <f t="shared" si="5"/>
        <v>225880</v>
      </c>
      <c r="Z18">
        <f t="shared" si="10"/>
        <v>237000</v>
      </c>
      <c r="AA18">
        <f t="shared" si="6"/>
        <v>237000</v>
      </c>
      <c r="AB18">
        <f t="shared" si="7"/>
        <v>237000</v>
      </c>
      <c r="AC18">
        <f t="shared" si="8"/>
        <v>237000</v>
      </c>
      <c r="AD18">
        <f t="shared" si="9"/>
        <v>237000</v>
      </c>
    </row>
    <row r="19" spans="13:30" x14ac:dyDescent="0.35">
      <c r="M19" s="36">
        <v>43263</v>
      </c>
      <c r="N19">
        <v>-40</v>
      </c>
      <c r="O19">
        <v>40</v>
      </c>
      <c r="P19">
        <v>-40</v>
      </c>
      <c r="Q19">
        <v>40</v>
      </c>
      <c r="S19">
        <f t="shared" si="0"/>
        <v>0</v>
      </c>
      <c r="T19" s="9">
        <f t="shared" si="1"/>
        <v>-20</v>
      </c>
      <c r="U19" s="9">
        <f t="shared" si="2"/>
        <v>-20</v>
      </c>
      <c r="V19">
        <f t="shared" si="3"/>
        <v>206680</v>
      </c>
      <c r="W19">
        <f t="shared" si="4"/>
        <v>400</v>
      </c>
      <c r="X19">
        <f t="shared" si="5"/>
        <v>186680</v>
      </c>
      <c r="Z19">
        <f t="shared" si="10"/>
        <v>216200</v>
      </c>
      <c r="AA19">
        <f t="shared" si="6"/>
        <v>235400</v>
      </c>
      <c r="AB19">
        <f t="shared" si="7"/>
        <v>214600</v>
      </c>
      <c r="AC19">
        <f t="shared" si="8"/>
        <v>232200</v>
      </c>
      <c r="AD19">
        <f t="shared" si="9"/>
        <v>232200</v>
      </c>
    </row>
    <row r="20" spans="13:30" x14ac:dyDescent="0.35">
      <c r="M20" s="36">
        <v>43264</v>
      </c>
      <c r="N20">
        <v>-45</v>
      </c>
      <c r="O20">
        <v>40</v>
      </c>
      <c r="S20">
        <f t="shared" si="0"/>
        <v>-5</v>
      </c>
      <c r="T20" s="9">
        <f t="shared" si="1"/>
        <v>-10</v>
      </c>
      <c r="U20" s="9">
        <f t="shared" si="2"/>
        <v>-15</v>
      </c>
      <c r="V20">
        <f t="shared" si="3"/>
        <v>204680</v>
      </c>
      <c r="W20">
        <f t="shared" si="4"/>
        <v>400</v>
      </c>
      <c r="X20">
        <f t="shared" si="5"/>
        <v>191680</v>
      </c>
      <c r="Z20">
        <f t="shared" si="10"/>
        <v>210600</v>
      </c>
      <c r="AA20">
        <f t="shared" si="6"/>
        <v>228200</v>
      </c>
      <c r="AB20">
        <f t="shared" si="7"/>
        <v>228200</v>
      </c>
      <c r="AC20">
        <f t="shared" si="8"/>
        <v>228200</v>
      </c>
      <c r="AD20">
        <f t="shared" si="9"/>
        <v>228200</v>
      </c>
    </row>
    <row r="21" spans="13:30" x14ac:dyDescent="0.35">
      <c r="M21" s="36">
        <v>43265</v>
      </c>
      <c r="N21">
        <v>-40</v>
      </c>
      <c r="O21">
        <v>-40</v>
      </c>
      <c r="P21">
        <v>-40</v>
      </c>
      <c r="Q21">
        <v>-40</v>
      </c>
      <c r="R21">
        <v>40</v>
      </c>
      <c r="S21" s="9">
        <f t="shared" si="0"/>
        <v>-120</v>
      </c>
      <c r="T21" s="9">
        <f t="shared" si="1"/>
        <v>-25</v>
      </c>
      <c r="U21" s="9">
        <f t="shared" si="2"/>
        <v>-145</v>
      </c>
      <c r="V21">
        <f t="shared" si="3"/>
        <v>156680</v>
      </c>
      <c r="W21">
        <f t="shared" si="4"/>
        <v>400</v>
      </c>
      <c r="X21">
        <f>V20+QUOTIENT(V20/200,40)*40*U21</f>
        <v>59680</v>
      </c>
      <c r="Z21">
        <f t="shared" si="10"/>
        <v>209000</v>
      </c>
      <c r="AA21">
        <f t="shared" si="6"/>
        <v>191400</v>
      </c>
      <c r="AB21">
        <f t="shared" si="7"/>
        <v>175400</v>
      </c>
      <c r="AC21">
        <f t="shared" si="8"/>
        <v>161000</v>
      </c>
      <c r="AD21">
        <f t="shared" si="9"/>
        <v>173800</v>
      </c>
    </row>
    <row r="22" spans="13:30" x14ac:dyDescent="0.35">
      <c r="M22" s="36">
        <v>43266</v>
      </c>
      <c r="N22">
        <v>-27</v>
      </c>
      <c r="O22">
        <v>40</v>
      </c>
      <c r="S22">
        <f t="shared" si="0"/>
        <v>13</v>
      </c>
      <c r="T22" s="9">
        <f t="shared" si="1"/>
        <v>-10</v>
      </c>
      <c r="U22" s="9">
        <f t="shared" si="2"/>
        <v>3</v>
      </c>
      <c r="V22">
        <f t="shared" si="3"/>
        <v>160320</v>
      </c>
      <c r="W22">
        <f t="shared" si="4"/>
        <v>280</v>
      </c>
      <c r="X22">
        <f t="shared" si="5"/>
        <v>158960</v>
      </c>
      <c r="Z22">
        <f t="shared" si="10"/>
        <v>164080</v>
      </c>
      <c r="AA22">
        <f t="shared" si="6"/>
        <v>178480</v>
      </c>
      <c r="AB22">
        <f t="shared" si="7"/>
        <v>178480</v>
      </c>
      <c r="AC22">
        <f t="shared" si="8"/>
        <v>178480</v>
      </c>
      <c r="AD22">
        <f t="shared" si="9"/>
        <v>178480</v>
      </c>
    </row>
    <row r="23" spans="13:30" x14ac:dyDescent="0.35">
      <c r="M23" s="35">
        <v>43267</v>
      </c>
      <c r="T23" s="9"/>
      <c r="U23" s="9"/>
      <c r="V23">
        <f t="shared" si="3"/>
        <v>160320</v>
      </c>
      <c r="W23">
        <f t="shared" si="4"/>
        <v>320</v>
      </c>
      <c r="X23">
        <f t="shared" si="5"/>
        <v>160320</v>
      </c>
      <c r="Z23">
        <f t="shared" si="10"/>
        <v>178480</v>
      </c>
      <c r="AA23">
        <f t="shared" si="6"/>
        <v>178480</v>
      </c>
      <c r="AB23">
        <f t="shared" si="7"/>
        <v>178480</v>
      </c>
      <c r="AC23">
        <f t="shared" si="8"/>
        <v>178480</v>
      </c>
      <c r="AD23">
        <f t="shared" si="9"/>
        <v>178480</v>
      </c>
    </row>
    <row r="24" spans="13:30" x14ac:dyDescent="0.35">
      <c r="M24" s="35">
        <v>43268</v>
      </c>
      <c r="T24" s="9"/>
      <c r="U24" s="9"/>
      <c r="V24">
        <f t="shared" si="3"/>
        <v>160320</v>
      </c>
      <c r="W24">
        <f t="shared" si="4"/>
        <v>320</v>
      </c>
      <c r="X24">
        <f t="shared" si="5"/>
        <v>160320</v>
      </c>
      <c r="Z24">
        <f t="shared" si="10"/>
        <v>178480</v>
      </c>
      <c r="AA24">
        <f t="shared" si="6"/>
        <v>178480</v>
      </c>
      <c r="AB24">
        <f t="shared" si="7"/>
        <v>178480</v>
      </c>
      <c r="AC24">
        <f t="shared" si="8"/>
        <v>178480</v>
      </c>
      <c r="AD24">
        <f t="shared" si="9"/>
        <v>178480</v>
      </c>
    </row>
    <row r="25" spans="13:30" x14ac:dyDescent="0.35">
      <c r="M25" s="35">
        <v>43269</v>
      </c>
      <c r="N25">
        <v>40</v>
      </c>
      <c r="O25">
        <v>40</v>
      </c>
      <c r="P25">
        <v>-20</v>
      </c>
      <c r="Q25">
        <v>40</v>
      </c>
      <c r="S25">
        <f t="shared" si="0"/>
        <v>100</v>
      </c>
      <c r="T25" s="9">
        <f t="shared" si="1"/>
        <v>-20</v>
      </c>
      <c r="U25" s="9">
        <f t="shared" si="2"/>
        <v>80</v>
      </c>
      <c r="V25">
        <f t="shared" si="3"/>
        <v>192320</v>
      </c>
      <c r="W25">
        <f t="shared" si="4"/>
        <v>320</v>
      </c>
      <c r="X25">
        <f t="shared" si="5"/>
        <v>224320</v>
      </c>
      <c r="Z25">
        <f t="shared" si="10"/>
        <v>192880</v>
      </c>
      <c r="AA25">
        <f t="shared" si="6"/>
        <v>208880</v>
      </c>
      <c r="AB25">
        <f t="shared" si="7"/>
        <v>200080</v>
      </c>
      <c r="AC25">
        <f t="shared" si="8"/>
        <v>217680</v>
      </c>
      <c r="AD25">
        <f t="shared" si="9"/>
        <v>217680</v>
      </c>
    </row>
    <row r="26" spans="13:30" x14ac:dyDescent="0.35">
      <c r="M26" s="35">
        <v>43270</v>
      </c>
      <c r="N26">
        <v>40</v>
      </c>
      <c r="S26">
        <f t="shared" si="0"/>
        <v>40</v>
      </c>
      <c r="T26" s="9">
        <f t="shared" si="1"/>
        <v>-5</v>
      </c>
      <c r="U26" s="9">
        <f t="shared" si="2"/>
        <v>35</v>
      </c>
      <c r="V26">
        <f t="shared" si="3"/>
        <v>206720</v>
      </c>
      <c r="W26">
        <f t="shared" si="4"/>
        <v>360</v>
      </c>
      <c r="X26">
        <f t="shared" si="5"/>
        <v>225920</v>
      </c>
      <c r="Z26">
        <f t="shared" si="10"/>
        <v>236880</v>
      </c>
      <c r="AA26">
        <f t="shared" si="6"/>
        <v>236880</v>
      </c>
      <c r="AB26">
        <f t="shared" si="7"/>
        <v>236880</v>
      </c>
      <c r="AC26">
        <f t="shared" si="8"/>
        <v>236880</v>
      </c>
      <c r="AD26">
        <f t="shared" si="9"/>
        <v>236880</v>
      </c>
    </row>
    <row r="27" spans="13:30" x14ac:dyDescent="0.35">
      <c r="M27" s="35">
        <v>43271</v>
      </c>
      <c r="N27">
        <v>40</v>
      </c>
      <c r="S27">
        <f t="shared" si="0"/>
        <v>40</v>
      </c>
      <c r="T27" s="9">
        <f t="shared" si="1"/>
        <v>-5</v>
      </c>
      <c r="U27" s="9">
        <f t="shared" si="2"/>
        <v>35</v>
      </c>
      <c r="V27">
        <f t="shared" si="3"/>
        <v>222720</v>
      </c>
      <c r="W27">
        <f t="shared" si="4"/>
        <v>400</v>
      </c>
      <c r="X27">
        <f>V26+QUOTIENT(V26/200,40)*40*U27</f>
        <v>241720</v>
      </c>
      <c r="Z27">
        <f t="shared" si="10"/>
        <v>257680</v>
      </c>
      <c r="AA27">
        <f t="shared" si="6"/>
        <v>257680</v>
      </c>
      <c r="AB27">
        <f t="shared" si="7"/>
        <v>257680</v>
      </c>
      <c r="AC27">
        <f t="shared" si="8"/>
        <v>257680</v>
      </c>
      <c r="AD27">
        <f t="shared" si="9"/>
        <v>257680</v>
      </c>
    </row>
    <row r="28" spans="13:30" x14ac:dyDescent="0.35">
      <c r="M28" s="35">
        <v>43272</v>
      </c>
      <c r="N28">
        <v>40</v>
      </c>
      <c r="O28">
        <v>-20</v>
      </c>
      <c r="P28">
        <v>40</v>
      </c>
      <c r="S28">
        <f t="shared" si="0"/>
        <v>60</v>
      </c>
      <c r="T28" s="9">
        <f t="shared" si="1"/>
        <v>-15</v>
      </c>
      <c r="U28" s="9">
        <f t="shared" si="2"/>
        <v>45</v>
      </c>
      <c r="V28">
        <f t="shared" si="3"/>
        <v>249120</v>
      </c>
      <c r="W28">
        <f t="shared" si="4"/>
        <v>440</v>
      </c>
      <c r="X28">
        <f t="shared" si="5"/>
        <v>271320</v>
      </c>
      <c r="Z28">
        <f t="shared" si="10"/>
        <v>280080</v>
      </c>
      <c r="AA28">
        <f t="shared" si="6"/>
        <v>268080</v>
      </c>
      <c r="AB28">
        <f t="shared" si="7"/>
        <v>290480</v>
      </c>
      <c r="AC28">
        <f t="shared" si="8"/>
        <v>290480</v>
      </c>
      <c r="AD28">
        <f t="shared" si="9"/>
        <v>290480</v>
      </c>
    </row>
    <row r="29" spans="13:30" x14ac:dyDescent="0.35">
      <c r="M29" s="35">
        <v>43273</v>
      </c>
      <c r="N29">
        <v>40</v>
      </c>
      <c r="O29">
        <v>40</v>
      </c>
      <c r="S29">
        <f t="shared" si="0"/>
        <v>80</v>
      </c>
      <c r="T29" s="9">
        <f t="shared" si="1"/>
        <v>-10</v>
      </c>
      <c r="U29" s="9">
        <f t="shared" si="2"/>
        <v>70</v>
      </c>
      <c r="V29">
        <f t="shared" si="3"/>
        <v>287520</v>
      </c>
      <c r="W29">
        <f t="shared" si="4"/>
        <v>480</v>
      </c>
      <c r="X29">
        <f t="shared" si="5"/>
        <v>335920</v>
      </c>
      <c r="Z29">
        <f t="shared" si="10"/>
        <v>316080</v>
      </c>
      <c r="AA29">
        <f t="shared" si="6"/>
        <v>343280</v>
      </c>
      <c r="AB29">
        <f t="shared" si="7"/>
        <v>343280</v>
      </c>
      <c r="AC29">
        <f t="shared" si="8"/>
        <v>343280</v>
      </c>
      <c r="AD29">
        <f t="shared" si="9"/>
        <v>343280</v>
      </c>
    </row>
    <row r="30" spans="13:30" x14ac:dyDescent="0.35">
      <c r="M30" s="35">
        <v>43274</v>
      </c>
      <c r="T30" s="9"/>
      <c r="U30" s="9"/>
      <c r="V30">
        <f t="shared" si="3"/>
        <v>287520</v>
      </c>
      <c r="W30">
        <f t="shared" si="4"/>
        <v>560</v>
      </c>
      <c r="X30">
        <f t="shared" si="5"/>
        <v>287520</v>
      </c>
      <c r="Z30">
        <f t="shared" si="10"/>
        <v>343280</v>
      </c>
      <c r="AA30">
        <f t="shared" si="6"/>
        <v>343280</v>
      </c>
      <c r="AB30">
        <f t="shared" si="7"/>
        <v>343280</v>
      </c>
      <c r="AC30">
        <f t="shared" si="8"/>
        <v>343280</v>
      </c>
      <c r="AD30">
        <f t="shared" si="9"/>
        <v>343280</v>
      </c>
    </row>
    <row r="31" spans="13:30" x14ac:dyDescent="0.35">
      <c r="M31" s="35">
        <v>43275</v>
      </c>
      <c r="T31" s="9"/>
      <c r="U31" s="9"/>
      <c r="V31">
        <f t="shared" si="3"/>
        <v>287520</v>
      </c>
      <c r="W31">
        <f t="shared" si="4"/>
        <v>560</v>
      </c>
      <c r="X31">
        <f t="shared" si="5"/>
        <v>287520</v>
      </c>
      <c r="Z31">
        <f t="shared" si="10"/>
        <v>343280</v>
      </c>
      <c r="AA31">
        <f t="shared" si="6"/>
        <v>343280</v>
      </c>
      <c r="AB31">
        <f t="shared" si="7"/>
        <v>343280</v>
      </c>
      <c r="AC31">
        <f t="shared" si="8"/>
        <v>343280</v>
      </c>
      <c r="AD31">
        <f t="shared" si="9"/>
        <v>343280</v>
      </c>
    </row>
    <row r="32" spans="13:30" x14ac:dyDescent="0.35">
      <c r="M32" s="35">
        <v>43276</v>
      </c>
      <c r="N32">
        <v>40</v>
      </c>
      <c r="S32">
        <f t="shared" si="0"/>
        <v>40</v>
      </c>
      <c r="T32" s="9">
        <f t="shared" si="1"/>
        <v>-5</v>
      </c>
      <c r="U32" s="9">
        <f t="shared" si="2"/>
        <v>35</v>
      </c>
      <c r="V32">
        <f t="shared" si="3"/>
        <v>309920</v>
      </c>
      <c r="W32">
        <f t="shared" si="4"/>
        <v>560</v>
      </c>
      <c r="X32">
        <f t="shared" si="5"/>
        <v>336520</v>
      </c>
      <c r="Z32">
        <f t="shared" si="10"/>
        <v>373680</v>
      </c>
      <c r="AA32">
        <f t="shared" si="6"/>
        <v>373680</v>
      </c>
      <c r="AB32">
        <f t="shared" si="7"/>
        <v>373680</v>
      </c>
      <c r="AC32">
        <f t="shared" si="8"/>
        <v>373680</v>
      </c>
      <c r="AD32">
        <f t="shared" si="9"/>
        <v>373680</v>
      </c>
    </row>
    <row r="33" spans="13:30" x14ac:dyDescent="0.35">
      <c r="M33" s="36">
        <v>43277</v>
      </c>
      <c r="N33">
        <v>-20</v>
      </c>
      <c r="O33">
        <v>-20</v>
      </c>
      <c r="P33">
        <v>40</v>
      </c>
      <c r="Q33">
        <v>40</v>
      </c>
      <c r="S33">
        <f t="shared" si="0"/>
        <v>40</v>
      </c>
      <c r="T33" s="9">
        <f t="shared" si="1"/>
        <v>-20</v>
      </c>
      <c r="U33" s="9">
        <f t="shared" si="2"/>
        <v>20</v>
      </c>
      <c r="V33">
        <f t="shared" si="3"/>
        <v>333920</v>
      </c>
      <c r="W33">
        <f t="shared" si="4"/>
        <v>600</v>
      </c>
      <c r="X33">
        <f t="shared" si="5"/>
        <v>340320</v>
      </c>
      <c r="Z33">
        <f t="shared" si="10"/>
        <v>357680</v>
      </c>
      <c r="AA33">
        <f t="shared" si="6"/>
        <v>342480</v>
      </c>
      <c r="AB33">
        <f t="shared" si="7"/>
        <v>372880</v>
      </c>
      <c r="AC33">
        <f t="shared" si="8"/>
        <v>404880</v>
      </c>
      <c r="AD33">
        <f t="shared" si="9"/>
        <v>404880</v>
      </c>
    </row>
    <row r="34" spans="13:30" x14ac:dyDescent="0.35">
      <c r="M34" s="36">
        <v>43278</v>
      </c>
      <c r="N34">
        <v>-44</v>
      </c>
      <c r="O34">
        <v>40</v>
      </c>
      <c r="S34" s="9">
        <f t="shared" si="0"/>
        <v>-4</v>
      </c>
      <c r="T34" s="9">
        <f t="shared" si="1"/>
        <v>-10</v>
      </c>
      <c r="U34" s="9">
        <f t="shared" si="2"/>
        <v>-14</v>
      </c>
      <c r="V34">
        <f t="shared" si="3"/>
        <v>331360</v>
      </c>
      <c r="W34">
        <f t="shared" si="4"/>
        <v>640</v>
      </c>
      <c r="X34">
        <f t="shared" si="5"/>
        <v>310960</v>
      </c>
      <c r="Z34">
        <f t="shared" si="10"/>
        <v>366160</v>
      </c>
      <c r="AA34">
        <f t="shared" si="6"/>
        <v>398160</v>
      </c>
      <c r="AB34">
        <f t="shared" si="7"/>
        <v>398160</v>
      </c>
      <c r="AC34">
        <f t="shared" si="8"/>
        <v>398160</v>
      </c>
      <c r="AD34">
        <f t="shared" si="9"/>
        <v>398160</v>
      </c>
    </row>
    <row r="35" spans="13:30" x14ac:dyDescent="0.35">
      <c r="M35" s="35">
        <v>43279</v>
      </c>
      <c r="N35">
        <v>40</v>
      </c>
      <c r="O35">
        <v>40</v>
      </c>
      <c r="S35">
        <f t="shared" si="0"/>
        <v>80</v>
      </c>
      <c r="T35" s="9">
        <f t="shared" si="1"/>
        <v>-10</v>
      </c>
      <c r="U35" s="9">
        <f t="shared" si="2"/>
        <v>70</v>
      </c>
      <c r="V35">
        <f t="shared" si="3"/>
        <v>382560</v>
      </c>
      <c r="W35">
        <f t="shared" si="4"/>
        <v>640</v>
      </c>
      <c r="X35">
        <f t="shared" si="5"/>
        <v>446160</v>
      </c>
      <c r="Z35">
        <f t="shared" si="10"/>
        <v>433360</v>
      </c>
      <c r="AA35">
        <f t="shared" si="6"/>
        <v>471760</v>
      </c>
      <c r="AB35">
        <f t="shared" si="7"/>
        <v>471760</v>
      </c>
      <c r="AC35">
        <f t="shared" si="8"/>
        <v>471760</v>
      </c>
      <c r="AD35">
        <f t="shared" si="9"/>
        <v>471760</v>
      </c>
    </row>
    <row r="36" spans="13:30" x14ac:dyDescent="0.35">
      <c r="M36" s="35">
        <v>43280</v>
      </c>
      <c r="N36">
        <v>40</v>
      </c>
      <c r="O36">
        <v>40</v>
      </c>
      <c r="S36">
        <f t="shared" si="0"/>
        <v>80</v>
      </c>
      <c r="T36" s="9">
        <f t="shared" si="1"/>
        <v>-10</v>
      </c>
      <c r="U36" s="9">
        <f t="shared" si="2"/>
        <v>70</v>
      </c>
      <c r="V36">
        <f t="shared" si="3"/>
        <v>443360</v>
      </c>
      <c r="W36">
        <f t="shared" si="4"/>
        <v>760</v>
      </c>
      <c r="X36">
        <f t="shared" si="5"/>
        <v>514160</v>
      </c>
      <c r="Z36">
        <f t="shared" si="10"/>
        <v>513360</v>
      </c>
      <c r="AA36">
        <f t="shared" si="6"/>
        <v>558160</v>
      </c>
      <c r="AB36">
        <f t="shared" si="7"/>
        <v>558160</v>
      </c>
      <c r="AC36">
        <f t="shared" si="8"/>
        <v>558160</v>
      </c>
      <c r="AD36">
        <f t="shared" si="9"/>
        <v>558160</v>
      </c>
    </row>
    <row r="37" spans="13:30" x14ac:dyDescent="0.35">
      <c r="M37" s="35">
        <v>43281</v>
      </c>
      <c r="T37" s="9"/>
      <c r="U37" s="9"/>
      <c r="V37">
        <f t="shared" si="3"/>
        <v>443360</v>
      </c>
      <c r="W37">
        <f t="shared" si="4"/>
        <v>880</v>
      </c>
      <c r="X37">
        <f t="shared" si="5"/>
        <v>443360</v>
      </c>
      <c r="Z37">
        <f t="shared" si="10"/>
        <v>558160</v>
      </c>
      <c r="AA37">
        <f t="shared" si="6"/>
        <v>558160</v>
      </c>
      <c r="AB37">
        <f t="shared" si="7"/>
        <v>558160</v>
      </c>
      <c r="AC37">
        <f t="shared" si="8"/>
        <v>558160</v>
      </c>
      <c r="AD37">
        <f t="shared" si="9"/>
        <v>558160</v>
      </c>
    </row>
    <row r="38" spans="13:30" x14ac:dyDescent="0.35">
      <c r="M38" s="35">
        <v>43282</v>
      </c>
      <c r="T38" s="9"/>
      <c r="U38" s="9"/>
      <c r="V38">
        <f t="shared" si="3"/>
        <v>443360</v>
      </c>
      <c r="W38">
        <f t="shared" si="4"/>
        <v>880</v>
      </c>
      <c r="X38">
        <f t="shared" si="5"/>
        <v>443360</v>
      </c>
      <c r="Z38">
        <f t="shared" si="10"/>
        <v>558160</v>
      </c>
      <c r="AA38">
        <f t="shared" si="6"/>
        <v>558160</v>
      </c>
      <c r="AB38">
        <f t="shared" si="7"/>
        <v>558160</v>
      </c>
      <c r="AC38">
        <f t="shared" si="8"/>
        <v>558160</v>
      </c>
      <c r="AD38">
        <f t="shared" si="9"/>
        <v>558160</v>
      </c>
    </row>
    <row r="39" spans="13:30" x14ac:dyDescent="0.35">
      <c r="M39" s="35">
        <v>43283</v>
      </c>
      <c r="N39">
        <v>40</v>
      </c>
      <c r="S39">
        <f t="shared" si="0"/>
        <v>40</v>
      </c>
      <c r="T39" s="9">
        <f t="shared" si="1"/>
        <v>-5</v>
      </c>
      <c r="U39" s="9">
        <f t="shared" si="2"/>
        <v>35</v>
      </c>
      <c r="V39">
        <f t="shared" si="3"/>
        <v>478560</v>
      </c>
      <c r="W39">
        <f t="shared" si="4"/>
        <v>880</v>
      </c>
      <c r="X39">
        <f t="shared" si="5"/>
        <v>520360</v>
      </c>
      <c r="Z39">
        <f t="shared" si="10"/>
        <v>607760</v>
      </c>
      <c r="AA39">
        <f t="shared" si="6"/>
        <v>607760</v>
      </c>
      <c r="AB39">
        <f t="shared" si="7"/>
        <v>607760</v>
      </c>
      <c r="AC39">
        <f t="shared" si="8"/>
        <v>607760</v>
      </c>
      <c r="AD39">
        <f t="shared" si="9"/>
        <v>607760</v>
      </c>
    </row>
    <row r="40" spans="13:30" x14ac:dyDescent="0.35">
      <c r="M40" s="35">
        <v>43284</v>
      </c>
      <c r="N40">
        <v>40</v>
      </c>
      <c r="S40">
        <f t="shared" si="0"/>
        <v>40</v>
      </c>
      <c r="T40" s="9">
        <f t="shared" si="1"/>
        <v>-5</v>
      </c>
      <c r="U40" s="9">
        <f t="shared" si="2"/>
        <v>35</v>
      </c>
      <c r="V40">
        <f t="shared" si="3"/>
        <v>515360</v>
      </c>
      <c r="W40">
        <f t="shared" si="4"/>
        <v>920</v>
      </c>
      <c r="X40">
        <f t="shared" si="5"/>
        <v>561160</v>
      </c>
      <c r="Z40">
        <f t="shared" si="10"/>
        <v>660560</v>
      </c>
      <c r="AA40">
        <f t="shared" si="6"/>
        <v>660560</v>
      </c>
      <c r="AB40">
        <f t="shared" si="7"/>
        <v>660560</v>
      </c>
      <c r="AC40">
        <f t="shared" si="8"/>
        <v>660560</v>
      </c>
      <c r="AD40">
        <f t="shared" si="9"/>
        <v>660560</v>
      </c>
    </row>
    <row r="41" spans="13:30" x14ac:dyDescent="0.35">
      <c r="M41" s="36">
        <v>43285</v>
      </c>
      <c r="N41">
        <v>-100</v>
      </c>
      <c r="O41">
        <v>40</v>
      </c>
      <c r="S41" s="9">
        <f t="shared" si="0"/>
        <v>-60</v>
      </c>
      <c r="T41" s="9">
        <f t="shared" si="1"/>
        <v>-10</v>
      </c>
      <c r="U41" s="9">
        <f t="shared" si="2"/>
        <v>-70</v>
      </c>
      <c r="V41">
        <f t="shared" si="3"/>
        <v>455360</v>
      </c>
      <c r="W41">
        <f t="shared" si="4"/>
        <v>1000</v>
      </c>
      <c r="X41">
        <f t="shared" si="5"/>
        <v>336160</v>
      </c>
      <c r="Z41">
        <f t="shared" si="10"/>
        <v>516560</v>
      </c>
      <c r="AA41">
        <f t="shared" si="6"/>
        <v>561360</v>
      </c>
      <c r="AB41">
        <f t="shared" si="7"/>
        <v>561360</v>
      </c>
      <c r="AC41">
        <f t="shared" si="8"/>
        <v>561360</v>
      </c>
      <c r="AD41">
        <f t="shared" si="9"/>
        <v>561360</v>
      </c>
    </row>
    <row r="42" spans="13:30" x14ac:dyDescent="0.35">
      <c r="M42" s="35">
        <v>43286</v>
      </c>
      <c r="N42">
        <v>40</v>
      </c>
      <c r="O42">
        <v>40</v>
      </c>
      <c r="S42">
        <f t="shared" si="0"/>
        <v>80</v>
      </c>
      <c r="T42" s="9">
        <f t="shared" si="1"/>
        <v>-10</v>
      </c>
      <c r="U42" s="9">
        <f t="shared" si="2"/>
        <v>70</v>
      </c>
      <c r="V42">
        <f t="shared" si="3"/>
        <v>525760</v>
      </c>
      <c r="W42">
        <f t="shared" si="4"/>
        <v>880</v>
      </c>
      <c r="X42">
        <f t="shared" si="5"/>
        <v>612160</v>
      </c>
      <c r="Z42">
        <f t="shared" si="10"/>
        <v>610960</v>
      </c>
      <c r="AA42">
        <f t="shared" si="6"/>
        <v>663760</v>
      </c>
      <c r="AB42">
        <f t="shared" si="7"/>
        <v>663760</v>
      </c>
      <c r="AC42">
        <f t="shared" si="8"/>
        <v>663760</v>
      </c>
      <c r="AD42">
        <f t="shared" si="9"/>
        <v>663760</v>
      </c>
    </row>
    <row r="43" spans="13:30" x14ac:dyDescent="0.35">
      <c r="M43" s="35">
        <v>43287</v>
      </c>
      <c r="N43">
        <v>40</v>
      </c>
      <c r="O43">
        <v>40</v>
      </c>
      <c r="S43">
        <f t="shared" si="0"/>
        <v>80</v>
      </c>
      <c r="T43" s="9">
        <f t="shared" si="1"/>
        <v>-10</v>
      </c>
      <c r="U43" s="9">
        <f t="shared" si="2"/>
        <v>70</v>
      </c>
      <c r="V43">
        <f t="shared" si="3"/>
        <v>608960</v>
      </c>
      <c r="W43">
        <f t="shared" si="4"/>
        <v>1040</v>
      </c>
      <c r="X43">
        <f t="shared" si="5"/>
        <v>707760</v>
      </c>
      <c r="Z43">
        <f t="shared" si="10"/>
        <v>721360</v>
      </c>
      <c r="AA43">
        <f t="shared" si="6"/>
        <v>785360</v>
      </c>
      <c r="AB43">
        <f t="shared" si="7"/>
        <v>785360</v>
      </c>
      <c r="AC43">
        <f t="shared" si="8"/>
        <v>785360</v>
      </c>
      <c r="AD43">
        <f t="shared" si="9"/>
        <v>785360</v>
      </c>
    </row>
    <row r="44" spans="13:30" x14ac:dyDescent="0.35">
      <c r="M44" s="35">
        <v>43288</v>
      </c>
      <c r="T44" s="9"/>
      <c r="U44" s="9"/>
      <c r="V44">
        <f t="shared" si="3"/>
        <v>608960</v>
      </c>
      <c r="W44">
        <f t="shared" si="4"/>
        <v>1200</v>
      </c>
      <c r="X44">
        <f t="shared" si="5"/>
        <v>608960</v>
      </c>
      <c r="Z44">
        <f t="shared" si="10"/>
        <v>785360</v>
      </c>
      <c r="AA44">
        <f t="shared" si="6"/>
        <v>785360</v>
      </c>
      <c r="AB44">
        <f t="shared" si="7"/>
        <v>785360</v>
      </c>
      <c r="AC44">
        <f t="shared" si="8"/>
        <v>785360</v>
      </c>
      <c r="AD44">
        <f t="shared" si="9"/>
        <v>785360</v>
      </c>
    </row>
    <row r="45" spans="13:30" x14ac:dyDescent="0.35">
      <c r="M45" s="35">
        <v>43289</v>
      </c>
      <c r="T45" s="9"/>
      <c r="U45" s="9"/>
      <c r="V45">
        <f t="shared" si="3"/>
        <v>608960</v>
      </c>
      <c r="W45">
        <f t="shared" si="4"/>
        <v>1200</v>
      </c>
      <c r="X45">
        <f t="shared" si="5"/>
        <v>608960</v>
      </c>
      <c r="Z45">
        <f t="shared" si="10"/>
        <v>785360</v>
      </c>
      <c r="AA45">
        <f t="shared" si="6"/>
        <v>785360</v>
      </c>
      <c r="AB45">
        <f t="shared" si="7"/>
        <v>785360</v>
      </c>
      <c r="AC45">
        <f t="shared" si="8"/>
        <v>785360</v>
      </c>
      <c r="AD45">
        <f t="shared" si="9"/>
        <v>785360</v>
      </c>
    </row>
    <row r="46" spans="13:30" x14ac:dyDescent="0.35">
      <c r="M46" s="35">
        <v>43290</v>
      </c>
      <c r="N46">
        <v>40</v>
      </c>
      <c r="S46">
        <f t="shared" si="0"/>
        <v>40</v>
      </c>
      <c r="T46" s="9">
        <f t="shared" si="1"/>
        <v>-5</v>
      </c>
      <c r="U46" s="9">
        <f t="shared" si="2"/>
        <v>35</v>
      </c>
      <c r="V46">
        <f t="shared" si="3"/>
        <v>656960</v>
      </c>
      <c r="W46">
        <f t="shared" si="4"/>
        <v>1200</v>
      </c>
      <c r="X46">
        <f t="shared" si="5"/>
        <v>715360</v>
      </c>
      <c r="Z46">
        <f t="shared" si="10"/>
        <v>854160</v>
      </c>
      <c r="AA46">
        <f t="shared" si="6"/>
        <v>854160</v>
      </c>
      <c r="AB46">
        <f t="shared" si="7"/>
        <v>854160</v>
      </c>
      <c r="AC46">
        <f t="shared" si="8"/>
        <v>854160</v>
      </c>
      <c r="AD46">
        <f t="shared" si="9"/>
        <v>854160</v>
      </c>
    </row>
    <row r="47" spans="13:30" x14ac:dyDescent="0.35">
      <c r="M47" s="35">
        <v>43291</v>
      </c>
      <c r="N47">
        <v>40</v>
      </c>
      <c r="O47">
        <v>40</v>
      </c>
      <c r="S47">
        <f t="shared" si="0"/>
        <v>80</v>
      </c>
      <c r="T47" s="9">
        <f t="shared" si="1"/>
        <v>-10</v>
      </c>
      <c r="U47" s="9">
        <f t="shared" si="2"/>
        <v>70</v>
      </c>
      <c r="V47">
        <f t="shared" si="3"/>
        <v>759360</v>
      </c>
      <c r="W47">
        <f t="shared" si="4"/>
        <v>1280</v>
      </c>
      <c r="X47">
        <f t="shared" si="5"/>
        <v>886560</v>
      </c>
      <c r="Z47">
        <f t="shared" si="10"/>
        <v>929360</v>
      </c>
      <c r="AA47">
        <f t="shared" si="6"/>
        <v>1010960</v>
      </c>
      <c r="AB47">
        <f t="shared" si="7"/>
        <v>1010960</v>
      </c>
      <c r="AC47">
        <f t="shared" si="8"/>
        <v>1010960</v>
      </c>
      <c r="AD47">
        <f t="shared" si="9"/>
        <v>1010960</v>
      </c>
    </row>
    <row r="48" spans="13:30" x14ac:dyDescent="0.35">
      <c r="M48" s="35">
        <v>43292</v>
      </c>
      <c r="N48">
        <v>40</v>
      </c>
      <c r="O48">
        <v>40</v>
      </c>
      <c r="S48">
        <f t="shared" si="0"/>
        <v>80</v>
      </c>
      <c r="T48" s="9">
        <f t="shared" si="1"/>
        <v>-10</v>
      </c>
      <c r="U48" s="9">
        <f t="shared" si="2"/>
        <v>70</v>
      </c>
      <c r="V48">
        <f t="shared" si="3"/>
        <v>877760</v>
      </c>
      <c r="W48">
        <f t="shared" si="4"/>
        <v>1480</v>
      </c>
      <c r="X48">
        <f t="shared" si="5"/>
        <v>1022560</v>
      </c>
      <c r="Z48">
        <f t="shared" si="10"/>
        <v>1100560</v>
      </c>
      <c r="AA48">
        <f t="shared" si="6"/>
        <v>1198160</v>
      </c>
      <c r="AB48">
        <f t="shared" si="7"/>
        <v>1198160</v>
      </c>
      <c r="AC48">
        <f t="shared" si="8"/>
        <v>1198160</v>
      </c>
      <c r="AD48">
        <f t="shared" si="9"/>
        <v>1198160</v>
      </c>
    </row>
    <row r="49" spans="13:30" x14ac:dyDescent="0.35">
      <c r="M49" s="35">
        <v>43293</v>
      </c>
      <c r="N49">
        <v>40</v>
      </c>
      <c r="S49">
        <f t="shared" si="0"/>
        <v>40</v>
      </c>
      <c r="T49" s="9">
        <f t="shared" si="1"/>
        <v>-5</v>
      </c>
      <c r="U49" s="9">
        <f t="shared" si="2"/>
        <v>35</v>
      </c>
      <c r="V49">
        <f t="shared" si="3"/>
        <v>946560</v>
      </c>
      <c r="W49">
        <f t="shared" si="4"/>
        <v>1720</v>
      </c>
      <c r="X49">
        <f t="shared" si="5"/>
        <v>1030360</v>
      </c>
      <c r="Z49">
        <f t="shared" si="10"/>
        <v>1303760</v>
      </c>
      <c r="AA49">
        <f t="shared" si="6"/>
        <v>1303760</v>
      </c>
      <c r="AB49">
        <f t="shared" si="7"/>
        <v>1303760</v>
      </c>
      <c r="AC49">
        <f t="shared" si="8"/>
        <v>1303760</v>
      </c>
      <c r="AD49">
        <f t="shared" si="9"/>
        <v>1303760</v>
      </c>
    </row>
    <row r="50" spans="13:30" x14ac:dyDescent="0.35">
      <c r="M50" s="36">
        <v>43294</v>
      </c>
      <c r="N50">
        <v>-60</v>
      </c>
      <c r="O50">
        <v>40</v>
      </c>
      <c r="P50">
        <v>40</v>
      </c>
      <c r="S50">
        <f t="shared" si="0"/>
        <v>20</v>
      </c>
      <c r="T50" s="9">
        <f t="shared" si="1"/>
        <v>-15</v>
      </c>
      <c r="U50" s="9">
        <f t="shared" si="2"/>
        <v>5</v>
      </c>
      <c r="V50">
        <f t="shared" si="3"/>
        <v>984160</v>
      </c>
      <c r="W50">
        <f t="shared" si="4"/>
        <v>1880</v>
      </c>
      <c r="X50">
        <f t="shared" si="5"/>
        <v>970160</v>
      </c>
      <c r="Z50">
        <f t="shared" si="10"/>
        <v>1130960</v>
      </c>
      <c r="AA50">
        <f t="shared" si="6"/>
        <v>1230160</v>
      </c>
      <c r="AB50">
        <f t="shared" si="7"/>
        <v>1338960</v>
      </c>
      <c r="AC50">
        <f t="shared" si="8"/>
        <v>1338960</v>
      </c>
      <c r="AD50">
        <f t="shared" si="9"/>
        <v>1338960</v>
      </c>
    </row>
    <row r="51" spans="13:30" x14ac:dyDescent="0.35">
      <c r="M51" s="35">
        <v>43295</v>
      </c>
      <c r="T51" s="9"/>
      <c r="U51" s="9"/>
      <c r="V51">
        <f t="shared" si="3"/>
        <v>984160</v>
      </c>
      <c r="W51">
        <f t="shared" si="4"/>
        <v>1960</v>
      </c>
      <c r="X51">
        <f t="shared" si="5"/>
        <v>984160</v>
      </c>
      <c r="Z51">
        <f t="shared" si="10"/>
        <v>1338960</v>
      </c>
      <c r="AA51">
        <f t="shared" si="6"/>
        <v>1338960</v>
      </c>
      <c r="AB51">
        <f t="shared" si="7"/>
        <v>1338960</v>
      </c>
      <c r="AC51">
        <f t="shared" si="8"/>
        <v>1338960</v>
      </c>
      <c r="AD51">
        <f t="shared" si="9"/>
        <v>1338960</v>
      </c>
    </row>
    <row r="52" spans="13:30" x14ac:dyDescent="0.35">
      <c r="M52" s="35">
        <v>43296</v>
      </c>
      <c r="T52" s="9"/>
      <c r="U52" s="9"/>
      <c r="V52">
        <f t="shared" si="3"/>
        <v>984160</v>
      </c>
      <c r="W52">
        <f t="shared" si="4"/>
        <v>1960</v>
      </c>
      <c r="X52">
        <f t="shared" si="5"/>
        <v>984160</v>
      </c>
      <c r="Z52">
        <f t="shared" si="10"/>
        <v>1338960</v>
      </c>
      <c r="AA52">
        <f t="shared" si="6"/>
        <v>1338960</v>
      </c>
      <c r="AB52">
        <f t="shared" si="7"/>
        <v>1338960</v>
      </c>
      <c r="AC52">
        <f t="shared" si="8"/>
        <v>1338960</v>
      </c>
      <c r="AD52">
        <f t="shared" si="9"/>
        <v>1338960</v>
      </c>
    </row>
    <row r="53" spans="13:30" x14ac:dyDescent="0.35">
      <c r="M53" s="35">
        <v>43297</v>
      </c>
      <c r="N53">
        <v>40</v>
      </c>
      <c r="S53">
        <f t="shared" si="0"/>
        <v>40</v>
      </c>
      <c r="T53" s="9">
        <f t="shared" si="1"/>
        <v>-5</v>
      </c>
      <c r="U53" s="9">
        <f t="shared" si="2"/>
        <v>35</v>
      </c>
      <c r="V53">
        <f t="shared" si="3"/>
        <v>1062560</v>
      </c>
      <c r="W53">
        <f t="shared" si="4"/>
        <v>1960</v>
      </c>
      <c r="X53">
        <f t="shared" si="5"/>
        <v>1156360</v>
      </c>
      <c r="Z53">
        <f t="shared" si="10"/>
        <v>1457360</v>
      </c>
      <c r="AA53">
        <f t="shared" si="6"/>
        <v>1457360</v>
      </c>
      <c r="AB53">
        <f t="shared" si="7"/>
        <v>1457360</v>
      </c>
      <c r="AC53">
        <f t="shared" si="8"/>
        <v>1457360</v>
      </c>
      <c r="AD53">
        <f t="shared" si="9"/>
        <v>1457360</v>
      </c>
    </row>
    <row r="54" spans="13:30" x14ac:dyDescent="0.35">
      <c r="M54" s="35">
        <v>43298</v>
      </c>
      <c r="N54">
        <v>40</v>
      </c>
      <c r="S54">
        <f t="shared" si="0"/>
        <v>40</v>
      </c>
      <c r="T54" s="9">
        <f t="shared" si="1"/>
        <v>-5</v>
      </c>
      <c r="U54" s="9">
        <f t="shared" si="2"/>
        <v>35</v>
      </c>
      <c r="V54">
        <f t="shared" si="3"/>
        <v>1147360</v>
      </c>
      <c r="W54">
        <f t="shared" si="4"/>
        <v>2120</v>
      </c>
      <c r="X54">
        <f t="shared" si="5"/>
        <v>1247360</v>
      </c>
      <c r="Z54">
        <f t="shared" si="10"/>
        <v>1585360</v>
      </c>
      <c r="AA54">
        <f t="shared" si="6"/>
        <v>1585360</v>
      </c>
      <c r="AB54">
        <f t="shared" si="7"/>
        <v>1585360</v>
      </c>
      <c r="AC54">
        <f t="shared" si="8"/>
        <v>1585360</v>
      </c>
      <c r="AD54">
        <f t="shared" si="9"/>
        <v>1585360</v>
      </c>
    </row>
    <row r="55" spans="13:30" x14ac:dyDescent="0.35">
      <c r="M55" s="36">
        <v>43299</v>
      </c>
      <c r="N55">
        <v>-2</v>
      </c>
      <c r="O55">
        <v>40</v>
      </c>
      <c r="P55">
        <v>40</v>
      </c>
      <c r="S55">
        <f t="shared" si="0"/>
        <v>78</v>
      </c>
      <c r="T55" s="9">
        <f t="shared" si="1"/>
        <v>-15</v>
      </c>
      <c r="U55" s="9">
        <f t="shared" si="2"/>
        <v>63</v>
      </c>
      <c r="V55">
        <f t="shared" si="3"/>
        <v>1325200</v>
      </c>
      <c r="W55">
        <f t="shared" si="4"/>
        <v>2280</v>
      </c>
      <c r="X55">
        <f t="shared" si="5"/>
        <v>1507720</v>
      </c>
      <c r="Z55">
        <f t="shared" si="10"/>
        <v>1578320</v>
      </c>
      <c r="AA55">
        <f t="shared" si="6"/>
        <v>1717520</v>
      </c>
      <c r="AB55">
        <f t="shared" si="7"/>
        <v>1869520</v>
      </c>
      <c r="AC55">
        <f t="shared" si="8"/>
        <v>1869520</v>
      </c>
      <c r="AD55">
        <f t="shared" si="9"/>
        <v>1869520</v>
      </c>
    </row>
    <row r="56" spans="13:30" x14ac:dyDescent="0.35">
      <c r="M56" s="35">
        <v>43300</v>
      </c>
      <c r="N56">
        <v>40</v>
      </c>
      <c r="O56">
        <v>40</v>
      </c>
      <c r="P56">
        <v>40</v>
      </c>
      <c r="S56">
        <f t="shared" si="0"/>
        <v>120</v>
      </c>
      <c r="T56" s="9">
        <f t="shared" si="1"/>
        <v>-15</v>
      </c>
      <c r="U56" s="9">
        <f t="shared" si="2"/>
        <v>105</v>
      </c>
      <c r="V56">
        <f t="shared" si="3"/>
        <v>1642000</v>
      </c>
      <c r="W56">
        <f t="shared" si="4"/>
        <v>2640</v>
      </c>
      <c r="X56">
        <f t="shared" si="5"/>
        <v>2018200</v>
      </c>
      <c r="Z56">
        <f t="shared" si="10"/>
        <v>2034320</v>
      </c>
      <c r="AA56">
        <f t="shared" si="6"/>
        <v>2215120</v>
      </c>
      <c r="AB56">
        <f t="shared" si="7"/>
        <v>2411920</v>
      </c>
      <c r="AC56">
        <f t="shared" si="8"/>
        <v>2411920</v>
      </c>
      <c r="AD56">
        <f t="shared" si="9"/>
        <v>2411920</v>
      </c>
    </row>
    <row r="57" spans="13:30" x14ac:dyDescent="0.35">
      <c r="M57" s="35">
        <v>43301</v>
      </c>
      <c r="N57">
        <v>20</v>
      </c>
      <c r="O57">
        <v>40</v>
      </c>
      <c r="S57">
        <f t="shared" si="0"/>
        <v>60</v>
      </c>
      <c r="T57" s="9">
        <f t="shared" si="1"/>
        <v>-10</v>
      </c>
      <c r="U57" s="9">
        <f t="shared" si="2"/>
        <v>50</v>
      </c>
      <c r="V57">
        <f t="shared" si="3"/>
        <v>1838800</v>
      </c>
      <c r="W57">
        <f t="shared" si="4"/>
        <v>3280</v>
      </c>
      <c r="X57">
        <f t="shared" si="5"/>
        <v>2052000</v>
      </c>
      <c r="Z57">
        <f t="shared" si="10"/>
        <v>2518320</v>
      </c>
      <c r="AA57">
        <f t="shared" si="6"/>
        <v>2740720</v>
      </c>
      <c r="AB57">
        <f t="shared" si="7"/>
        <v>2740720</v>
      </c>
      <c r="AC57">
        <f t="shared" si="8"/>
        <v>2740720</v>
      </c>
      <c r="AD57">
        <f t="shared" si="9"/>
        <v>2740720</v>
      </c>
    </row>
    <row r="58" spans="13:30" x14ac:dyDescent="0.35">
      <c r="M58" s="35">
        <v>43302</v>
      </c>
      <c r="T58" s="9"/>
      <c r="U58" s="9"/>
      <c r="V58">
        <f t="shared" si="3"/>
        <v>1838800</v>
      </c>
      <c r="W58">
        <f t="shared" si="4"/>
        <v>3640</v>
      </c>
      <c r="X58">
        <f t="shared" si="5"/>
        <v>1838800</v>
      </c>
      <c r="Z58">
        <f t="shared" si="10"/>
        <v>2740720</v>
      </c>
      <c r="AA58">
        <f t="shared" si="6"/>
        <v>2740720</v>
      </c>
      <c r="AB58">
        <f t="shared" si="7"/>
        <v>2740720</v>
      </c>
      <c r="AC58">
        <f t="shared" si="8"/>
        <v>2740720</v>
      </c>
      <c r="AD58">
        <f t="shared" si="9"/>
        <v>2740720</v>
      </c>
    </row>
    <row r="59" spans="13:30" x14ac:dyDescent="0.35">
      <c r="M59" s="35">
        <v>43303</v>
      </c>
      <c r="T59" s="9"/>
      <c r="U59" s="9"/>
      <c r="V59">
        <f t="shared" si="3"/>
        <v>1838800</v>
      </c>
      <c r="W59">
        <f t="shared" si="4"/>
        <v>3640</v>
      </c>
      <c r="X59">
        <f t="shared" si="5"/>
        <v>1838800</v>
      </c>
      <c r="Z59">
        <f t="shared" si="10"/>
        <v>2740720</v>
      </c>
      <c r="AA59">
        <f t="shared" si="6"/>
        <v>2740720</v>
      </c>
      <c r="AB59">
        <f t="shared" si="7"/>
        <v>2740720</v>
      </c>
      <c r="AC59">
        <f t="shared" si="8"/>
        <v>2740720</v>
      </c>
      <c r="AD59">
        <f t="shared" si="9"/>
        <v>2740720</v>
      </c>
    </row>
    <row r="60" spans="13:30" x14ac:dyDescent="0.35">
      <c r="M60" s="35">
        <v>43304</v>
      </c>
      <c r="N60">
        <v>40</v>
      </c>
      <c r="S60">
        <f t="shared" si="0"/>
        <v>40</v>
      </c>
      <c r="T60" s="9">
        <f t="shared" si="1"/>
        <v>-5</v>
      </c>
      <c r="U60" s="9">
        <f t="shared" si="2"/>
        <v>35</v>
      </c>
      <c r="V60">
        <f t="shared" si="3"/>
        <v>1984400</v>
      </c>
      <c r="W60">
        <f t="shared" si="4"/>
        <v>3640</v>
      </c>
      <c r="X60">
        <f t="shared" si="5"/>
        <v>2159400</v>
      </c>
      <c r="Z60">
        <f t="shared" si="10"/>
        <v>2983920</v>
      </c>
      <c r="AA60">
        <f t="shared" si="6"/>
        <v>2983920</v>
      </c>
      <c r="AB60">
        <f t="shared" si="7"/>
        <v>2983920</v>
      </c>
      <c r="AC60">
        <f t="shared" si="8"/>
        <v>2983920</v>
      </c>
      <c r="AD60">
        <f t="shared" si="9"/>
        <v>2983920</v>
      </c>
    </row>
    <row r="61" spans="13:30" x14ac:dyDescent="0.35">
      <c r="M61" s="36">
        <v>43305</v>
      </c>
      <c r="N61">
        <v>-92</v>
      </c>
      <c r="O61">
        <v>40</v>
      </c>
      <c r="P61">
        <v>40</v>
      </c>
      <c r="S61" s="9">
        <f t="shared" si="0"/>
        <v>-12</v>
      </c>
      <c r="T61" s="9">
        <f t="shared" si="1"/>
        <v>-15</v>
      </c>
      <c r="U61" s="9">
        <f t="shared" si="2"/>
        <v>-27</v>
      </c>
      <c r="V61">
        <f t="shared" si="3"/>
        <v>1936880</v>
      </c>
      <c r="W61">
        <f t="shared" si="4"/>
        <v>3960</v>
      </c>
      <c r="X61">
        <f t="shared" si="5"/>
        <v>1716560</v>
      </c>
      <c r="Z61">
        <f t="shared" si="10"/>
        <v>2376720</v>
      </c>
      <c r="AA61">
        <f t="shared" si="6"/>
        <v>2587920</v>
      </c>
      <c r="AB61">
        <f t="shared" si="7"/>
        <v>2816720</v>
      </c>
      <c r="AC61">
        <f t="shared" si="8"/>
        <v>2816720</v>
      </c>
      <c r="AD61">
        <f t="shared" si="9"/>
        <v>2816720</v>
      </c>
    </row>
    <row r="62" spans="13:30" x14ac:dyDescent="0.35">
      <c r="M62" s="35">
        <v>43306</v>
      </c>
      <c r="N62">
        <v>40</v>
      </c>
      <c r="S62">
        <f t="shared" si="0"/>
        <v>40</v>
      </c>
      <c r="T62" s="9">
        <f t="shared" si="1"/>
        <v>-5</v>
      </c>
      <c r="U62" s="9">
        <f t="shared" si="2"/>
        <v>35</v>
      </c>
      <c r="V62">
        <f t="shared" si="3"/>
        <v>2090480</v>
      </c>
      <c r="W62">
        <f t="shared" si="4"/>
        <v>3840</v>
      </c>
      <c r="X62">
        <f t="shared" si="5"/>
        <v>2275680</v>
      </c>
      <c r="Z62">
        <f t="shared" si="10"/>
        <v>3066320</v>
      </c>
      <c r="AA62">
        <f t="shared" si="6"/>
        <v>3066320</v>
      </c>
      <c r="AB62">
        <f t="shared" si="7"/>
        <v>3066320</v>
      </c>
      <c r="AC62">
        <f t="shared" si="8"/>
        <v>3066320</v>
      </c>
      <c r="AD62">
        <f t="shared" si="9"/>
        <v>3066320</v>
      </c>
    </row>
    <row r="63" spans="13:30" x14ac:dyDescent="0.35">
      <c r="M63" s="35">
        <v>43307</v>
      </c>
      <c r="N63">
        <v>40</v>
      </c>
      <c r="S63">
        <f t="shared" si="0"/>
        <v>40</v>
      </c>
      <c r="T63" s="9">
        <f t="shared" si="1"/>
        <v>-5</v>
      </c>
      <c r="U63" s="9">
        <f t="shared" si="2"/>
        <v>35</v>
      </c>
      <c r="V63">
        <f t="shared" si="3"/>
        <v>2256880</v>
      </c>
      <c r="W63">
        <f t="shared" si="4"/>
        <v>4160</v>
      </c>
      <c r="X63">
        <f t="shared" si="5"/>
        <v>2455880</v>
      </c>
      <c r="Z63">
        <f t="shared" si="10"/>
        <v>3338320</v>
      </c>
      <c r="AA63">
        <f t="shared" si="6"/>
        <v>3338320</v>
      </c>
      <c r="AB63">
        <f t="shared" si="7"/>
        <v>3338320</v>
      </c>
      <c r="AC63">
        <f t="shared" si="8"/>
        <v>3338320</v>
      </c>
      <c r="AD63">
        <f t="shared" si="9"/>
        <v>3338320</v>
      </c>
    </row>
    <row r="64" spans="13:30" x14ac:dyDescent="0.35">
      <c r="M64" s="35">
        <v>43308</v>
      </c>
      <c r="N64">
        <v>40</v>
      </c>
      <c r="S64">
        <f t="shared" si="0"/>
        <v>40</v>
      </c>
      <c r="T64" s="9">
        <f t="shared" si="1"/>
        <v>-5</v>
      </c>
      <c r="U64" s="9">
        <f t="shared" si="2"/>
        <v>35</v>
      </c>
      <c r="V64">
        <f t="shared" si="3"/>
        <v>2436080</v>
      </c>
      <c r="Z64">
        <f t="shared" si="10"/>
        <v>3634320</v>
      </c>
      <c r="AA64">
        <f t="shared" si="6"/>
        <v>3634320</v>
      </c>
      <c r="AB64">
        <f t="shared" si="7"/>
        <v>3634320</v>
      </c>
      <c r="AC64">
        <f t="shared" si="8"/>
        <v>3634320</v>
      </c>
      <c r="AD64">
        <f t="shared" si="9"/>
        <v>3634320</v>
      </c>
    </row>
    <row r="65" spans="13:30" x14ac:dyDescent="0.35">
      <c r="M65" s="35">
        <v>43309</v>
      </c>
      <c r="T65" s="9"/>
      <c r="U65" s="9"/>
      <c r="V65">
        <f t="shared" si="3"/>
        <v>2436080</v>
      </c>
      <c r="Z65">
        <f t="shared" si="10"/>
        <v>3634320</v>
      </c>
      <c r="AA65">
        <f t="shared" si="6"/>
        <v>3634320</v>
      </c>
      <c r="AB65">
        <f t="shared" si="7"/>
        <v>3634320</v>
      </c>
      <c r="AC65">
        <f t="shared" si="8"/>
        <v>3634320</v>
      </c>
      <c r="AD65">
        <f t="shared" si="9"/>
        <v>3634320</v>
      </c>
    </row>
    <row r="66" spans="13:30" x14ac:dyDescent="0.35">
      <c r="M66" s="35">
        <v>43310</v>
      </c>
      <c r="T66" s="9"/>
      <c r="U66" s="9"/>
      <c r="V66">
        <f t="shared" si="3"/>
        <v>2436080</v>
      </c>
      <c r="Z66">
        <f t="shared" si="10"/>
        <v>3634320</v>
      </c>
      <c r="AA66">
        <f t="shared" si="6"/>
        <v>3634320</v>
      </c>
      <c r="AB66">
        <f t="shared" si="7"/>
        <v>3634320</v>
      </c>
      <c r="AC66">
        <f t="shared" si="8"/>
        <v>3634320</v>
      </c>
      <c r="AD66">
        <f t="shared" si="9"/>
        <v>3634320</v>
      </c>
    </row>
    <row r="67" spans="13:30" x14ac:dyDescent="0.35">
      <c r="M67" s="35">
        <v>43311</v>
      </c>
      <c r="N67">
        <v>40</v>
      </c>
      <c r="S67">
        <f t="shared" si="0"/>
        <v>40</v>
      </c>
      <c r="T67" s="9">
        <f t="shared" si="1"/>
        <v>-5</v>
      </c>
      <c r="U67" s="9">
        <f t="shared" si="2"/>
        <v>35</v>
      </c>
      <c r="V67">
        <f t="shared" si="3"/>
        <v>2629680</v>
      </c>
      <c r="Z67">
        <f t="shared" si="10"/>
        <v>3955920</v>
      </c>
      <c r="AA67">
        <f t="shared" si="6"/>
        <v>3955920</v>
      </c>
      <c r="AB67">
        <f t="shared" si="7"/>
        <v>3955920</v>
      </c>
      <c r="AC67">
        <f t="shared" si="8"/>
        <v>3955920</v>
      </c>
      <c r="AD67">
        <f t="shared" si="9"/>
        <v>3955920</v>
      </c>
    </row>
    <row r="68" spans="13:30" x14ac:dyDescent="0.35">
      <c r="M68" s="36">
        <v>43312</v>
      </c>
      <c r="N68">
        <v>-40</v>
      </c>
      <c r="O68">
        <v>40</v>
      </c>
      <c r="S68">
        <f t="shared" si="0"/>
        <v>0</v>
      </c>
      <c r="T68" s="9">
        <f t="shared" si="1"/>
        <v>-10</v>
      </c>
      <c r="U68" s="9">
        <f t="shared" si="2"/>
        <v>-10</v>
      </c>
      <c r="V68">
        <f t="shared" si="3"/>
        <v>2629680</v>
      </c>
      <c r="Z68">
        <f t="shared" si="10"/>
        <v>3605520</v>
      </c>
      <c r="AA68">
        <f t="shared" si="6"/>
        <v>3925520</v>
      </c>
      <c r="AB68">
        <f t="shared" si="7"/>
        <v>3925520</v>
      </c>
      <c r="AC68">
        <f t="shared" si="8"/>
        <v>3925520</v>
      </c>
      <c r="AD68">
        <f t="shared" si="9"/>
        <v>3925520</v>
      </c>
    </row>
    <row r="69" spans="13:30" x14ac:dyDescent="0.35">
      <c r="M69" s="35">
        <v>43313</v>
      </c>
      <c r="N69">
        <v>40</v>
      </c>
      <c r="S69">
        <f t="shared" ref="S69:S116" si="11">SUM(N69:R69)</f>
        <v>40</v>
      </c>
      <c r="T69" s="9">
        <f t="shared" ref="T69:T114" si="12">COUNT(N69:R69) *-5</f>
        <v>-5</v>
      </c>
      <c r="U69" s="9">
        <f t="shared" ref="U69:U114" si="13">S69+T69</f>
        <v>35</v>
      </c>
      <c r="V69">
        <f t="shared" ref="V69:V85" si="14" xml:space="preserve"> V68+QUOTIENT(V68/500,40)*40*S69</f>
        <v>2839280</v>
      </c>
      <c r="Z69">
        <f t="shared" si="10"/>
        <v>4274320</v>
      </c>
      <c r="AA69">
        <f t="shared" ref="AA69:AA115" si="15" xml:space="preserve"> Z69+QUOTIENT(Z69/450,40)*40*O69</f>
        <v>4274320</v>
      </c>
      <c r="AB69">
        <f t="shared" ref="AB69:AB115" si="16" xml:space="preserve"> AA69+QUOTIENT(AA69/450,40)*40*P69</f>
        <v>4274320</v>
      </c>
      <c r="AC69">
        <f t="shared" ref="AC69:AC115" si="17" xml:space="preserve"> AB69+QUOTIENT(AB69/450,40)*40*Q69</f>
        <v>4274320</v>
      </c>
      <c r="AD69">
        <f t="shared" ref="AD69:AD115" si="18" xml:space="preserve"> AC69+QUOTIENT(AC69/450,40)*40*R69</f>
        <v>4274320</v>
      </c>
    </row>
    <row r="70" spans="13:30" x14ac:dyDescent="0.35">
      <c r="M70" s="35">
        <v>43314</v>
      </c>
      <c r="N70">
        <v>40</v>
      </c>
      <c r="S70">
        <f t="shared" si="11"/>
        <v>40</v>
      </c>
      <c r="T70" s="9">
        <f t="shared" si="12"/>
        <v>-5</v>
      </c>
      <c r="U70" s="9">
        <f t="shared" si="13"/>
        <v>35</v>
      </c>
      <c r="V70">
        <f t="shared" si="14"/>
        <v>3064880</v>
      </c>
      <c r="Z70">
        <f t="shared" ref="Z70:Z115" si="19" xml:space="preserve"> AD69+QUOTIENT(AD69/450,40)*40*N70</f>
        <v>4653520</v>
      </c>
      <c r="AA70">
        <f t="shared" si="15"/>
        <v>4653520</v>
      </c>
      <c r="AB70">
        <f t="shared" si="16"/>
        <v>4653520</v>
      </c>
      <c r="AC70">
        <f t="shared" si="17"/>
        <v>4653520</v>
      </c>
      <c r="AD70">
        <f t="shared" si="18"/>
        <v>4653520</v>
      </c>
    </row>
    <row r="71" spans="13:30" x14ac:dyDescent="0.35">
      <c r="M71" s="35">
        <v>43315</v>
      </c>
      <c r="N71">
        <v>40</v>
      </c>
      <c r="S71">
        <f t="shared" si="11"/>
        <v>40</v>
      </c>
      <c r="T71" s="9">
        <f t="shared" si="12"/>
        <v>-5</v>
      </c>
      <c r="U71" s="9">
        <f t="shared" si="13"/>
        <v>35</v>
      </c>
      <c r="V71">
        <f t="shared" si="14"/>
        <v>3309680</v>
      </c>
      <c r="Z71">
        <f t="shared" si="19"/>
        <v>5066320</v>
      </c>
      <c r="AA71">
        <f t="shared" si="15"/>
        <v>5066320</v>
      </c>
      <c r="AB71">
        <f t="shared" si="16"/>
        <v>5066320</v>
      </c>
      <c r="AC71">
        <f t="shared" si="17"/>
        <v>5066320</v>
      </c>
      <c r="AD71">
        <f t="shared" si="18"/>
        <v>5066320</v>
      </c>
    </row>
    <row r="72" spans="13:30" x14ac:dyDescent="0.35">
      <c r="M72" s="35">
        <v>43316</v>
      </c>
      <c r="T72" s="9"/>
      <c r="U72" s="9"/>
      <c r="V72">
        <f t="shared" si="14"/>
        <v>3309680</v>
      </c>
      <c r="Z72">
        <f t="shared" si="19"/>
        <v>5066320</v>
      </c>
      <c r="AA72">
        <f t="shared" si="15"/>
        <v>5066320</v>
      </c>
      <c r="AB72">
        <f t="shared" si="16"/>
        <v>5066320</v>
      </c>
      <c r="AC72">
        <f t="shared" si="17"/>
        <v>5066320</v>
      </c>
      <c r="AD72">
        <f t="shared" si="18"/>
        <v>5066320</v>
      </c>
    </row>
    <row r="73" spans="13:30" x14ac:dyDescent="0.35">
      <c r="M73" s="35">
        <v>43317</v>
      </c>
      <c r="T73" s="9"/>
      <c r="U73" s="9"/>
      <c r="V73">
        <f t="shared" si="14"/>
        <v>3309680</v>
      </c>
      <c r="Z73">
        <f t="shared" si="19"/>
        <v>5066320</v>
      </c>
      <c r="AA73">
        <f t="shared" si="15"/>
        <v>5066320</v>
      </c>
      <c r="AB73">
        <f t="shared" si="16"/>
        <v>5066320</v>
      </c>
      <c r="AC73">
        <f t="shared" si="17"/>
        <v>5066320</v>
      </c>
      <c r="AD73">
        <f t="shared" si="18"/>
        <v>5066320</v>
      </c>
    </row>
    <row r="74" spans="13:30" x14ac:dyDescent="0.35">
      <c r="M74" s="36">
        <v>43318</v>
      </c>
      <c r="N74">
        <v>-40</v>
      </c>
      <c r="O74">
        <v>40</v>
      </c>
      <c r="P74">
        <v>40</v>
      </c>
      <c r="Q74">
        <v>-40</v>
      </c>
      <c r="S74">
        <f t="shared" si="11"/>
        <v>0</v>
      </c>
      <c r="T74" s="9">
        <f t="shared" si="12"/>
        <v>-20</v>
      </c>
      <c r="U74" s="9">
        <f t="shared" si="13"/>
        <v>-20</v>
      </c>
      <c r="V74">
        <f t="shared" si="14"/>
        <v>3309680</v>
      </c>
      <c r="Z74">
        <f t="shared" si="19"/>
        <v>4616720</v>
      </c>
      <c r="AA74">
        <f t="shared" si="15"/>
        <v>5026320</v>
      </c>
      <c r="AB74">
        <f t="shared" si="16"/>
        <v>5472720</v>
      </c>
      <c r="AC74">
        <f t="shared" si="17"/>
        <v>4986320</v>
      </c>
      <c r="AD74">
        <f t="shared" si="18"/>
        <v>4986320</v>
      </c>
    </row>
    <row r="75" spans="13:30" x14ac:dyDescent="0.35">
      <c r="M75" s="36">
        <v>43319</v>
      </c>
      <c r="N75">
        <v>-40</v>
      </c>
      <c r="O75">
        <v>-40</v>
      </c>
      <c r="S75">
        <f t="shared" si="11"/>
        <v>-80</v>
      </c>
      <c r="T75" s="9">
        <f t="shared" si="12"/>
        <v>-10</v>
      </c>
      <c r="U75" s="9">
        <f t="shared" si="13"/>
        <v>-90</v>
      </c>
      <c r="V75">
        <f t="shared" si="14"/>
        <v>2781680</v>
      </c>
      <c r="Z75">
        <f t="shared" si="19"/>
        <v>4543120</v>
      </c>
      <c r="AA75">
        <f t="shared" si="15"/>
        <v>4139920</v>
      </c>
      <c r="AB75">
        <f t="shared" si="16"/>
        <v>4139920</v>
      </c>
      <c r="AC75">
        <f t="shared" si="17"/>
        <v>4139920</v>
      </c>
      <c r="AD75">
        <f t="shared" si="18"/>
        <v>4139920</v>
      </c>
    </row>
    <row r="76" spans="13:30" x14ac:dyDescent="0.35">
      <c r="M76" s="36">
        <v>43320</v>
      </c>
      <c r="N76">
        <v>-40</v>
      </c>
      <c r="O76">
        <v>40</v>
      </c>
      <c r="S76">
        <f t="shared" si="11"/>
        <v>0</v>
      </c>
      <c r="T76" s="9">
        <f t="shared" si="12"/>
        <v>-10</v>
      </c>
      <c r="U76" s="9">
        <f t="shared" si="13"/>
        <v>-10</v>
      </c>
      <c r="V76">
        <f t="shared" si="14"/>
        <v>2781680</v>
      </c>
      <c r="Z76">
        <f t="shared" si="19"/>
        <v>3773520</v>
      </c>
      <c r="AA76">
        <f t="shared" si="15"/>
        <v>4107920</v>
      </c>
      <c r="AB76">
        <f t="shared" si="16"/>
        <v>4107920</v>
      </c>
      <c r="AC76">
        <f t="shared" si="17"/>
        <v>4107920</v>
      </c>
      <c r="AD76">
        <f t="shared" si="18"/>
        <v>4107920</v>
      </c>
    </row>
    <row r="77" spans="13:30" x14ac:dyDescent="0.35">
      <c r="M77" s="35">
        <v>43321</v>
      </c>
      <c r="N77">
        <v>40</v>
      </c>
      <c r="S77">
        <f t="shared" si="11"/>
        <v>40</v>
      </c>
      <c r="T77" s="9">
        <f t="shared" si="12"/>
        <v>-5</v>
      </c>
      <c r="U77" s="9">
        <f t="shared" si="13"/>
        <v>35</v>
      </c>
      <c r="V77">
        <f t="shared" si="14"/>
        <v>3004080</v>
      </c>
      <c r="Z77">
        <f t="shared" si="19"/>
        <v>4472720</v>
      </c>
      <c r="AA77">
        <f t="shared" si="15"/>
        <v>4472720</v>
      </c>
      <c r="AB77">
        <f t="shared" si="16"/>
        <v>4472720</v>
      </c>
      <c r="AC77">
        <f t="shared" si="17"/>
        <v>4472720</v>
      </c>
      <c r="AD77">
        <f t="shared" si="18"/>
        <v>4472720</v>
      </c>
    </row>
    <row r="78" spans="13:30" x14ac:dyDescent="0.35">
      <c r="M78" s="35">
        <v>43322</v>
      </c>
      <c r="N78">
        <v>40</v>
      </c>
      <c r="O78">
        <v>40</v>
      </c>
      <c r="P78">
        <v>40</v>
      </c>
      <c r="Q78">
        <v>40</v>
      </c>
      <c r="S78">
        <f t="shared" si="11"/>
        <v>160</v>
      </c>
      <c r="T78" s="9">
        <f t="shared" si="12"/>
        <v>-20</v>
      </c>
      <c r="U78" s="9">
        <f t="shared" si="13"/>
        <v>140</v>
      </c>
      <c r="V78">
        <f t="shared" si="14"/>
        <v>3964080</v>
      </c>
      <c r="Z78">
        <f t="shared" si="19"/>
        <v>4869520</v>
      </c>
      <c r="AA78">
        <f t="shared" si="15"/>
        <v>5301520</v>
      </c>
      <c r="AB78">
        <f t="shared" si="16"/>
        <v>5771920</v>
      </c>
      <c r="AC78">
        <f t="shared" si="17"/>
        <v>6283920</v>
      </c>
      <c r="AD78">
        <f t="shared" si="18"/>
        <v>6283920</v>
      </c>
    </row>
    <row r="79" spans="13:30" x14ac:dyDescent="0.35">
      <c r="M79" s="35">
        <v>43323</v>
      </c>
      <c r="T79" s="9"/>
      <c r="U79" s="9"/>
      <c r="V79">
        <f t="shared" si="14"/>
        <v>3964080</v>
      </c>
      <c r="Z79">
        <f t="shared" si="19"/>
        <v>6283920</v>
      </c>
      <c r="AA79">
        <f t="shared" si="15"/>
        <v>6283920</v>
      </c>
      <c r="AB79">
        <f t="shared" si="16"/>
        <v>6283920</v>
      </c>
      <c r="AC79">
        <f t="shared" si="17"/>
        <v>6283920</v>
      </c>
      <c r="AD79">
        <f t="shared" si="18"/>
        <v>6283920</v>
      </c>
    </row>
    <row r="80" spans="13:30" x14ac:dyDescent="0.35">
      <c r="M80" s="35">
        <v>43324</v>
      </c>
      <c r="T80" s="9"/>
      <c r="U80" s="9"/>
      <c r="V80">
        <f t="shared" si="14"/>
        <v>3964080</v>
      </c>
      <c r="Z80">
        <f t="shared" si="19"/>
        <v>6283920</v>
      </c>
      <c r="AA80">
        <f t="shared" si="15"/>
        <v>6283920</v>
      </c>
      <c r="AB80">
        <f t="shared" si="16"/>
        <v>6283920</v>
      </c>
      <c r="AC80">
        <f t="shared" si="17"/>
        <v>6283920</v>
      </c>
      <c r="AD80">
        <f t="shared" si="18"/>
        <v>6283920</v>
      </c>
    </row>
    <row r="81" spans="12:30" x14ac:dyDescent="0.35">
      <c r="M81" s="35">
        <v>43325</v>
      </c>
      <c r="N81">
        <v>40</v>
      </c>
      <c r="O81">
        <v>40</v>
      </c>
      <c r="P81">
        <v>40</v>
      </c>
      <c r="S81">
        <f t="shared" si="11"/>
        <v>120</v>
      </c>
      <c r="T81" s="9">
        <f t="shared" si="12"/>
        <v>-15</v>
      </c>
      <c r="U81" s="9">
        <f t="shared" si="13"/>
        <v>105</v>
      </c>
      <c r="V81">
        <f t="shared" si="14"/>
        <v>4914480</v>
      </c>
      <c r="Z81">
        <f t="shared" si="19"/>
        <v>6842320</v>
      </c>
      <c r="AA81">
        <f t="shared" si="15"/>
        <v>7450320</v>
      </c>
      <c r="AB81">
        <f t="shared" si="16"/>
        <v>8111120</v>
      </c>
      <c r="AC81">
        <f t="shared" si="17"/>
        <v>8111120</v>
      </c>
      <c r="AD81">
        <f t="shared" si="18"/>
        <v>8111120</v>
      </c>
    </row>
    <row r="82" spans="12:30" x14ac:dyDescent="0.35">
      <c r="M82" s="35">
        <v>43326</v>
      </c>
      <c r="N82">
        <v>40</v>
      </c>
      <c r="O82">
        <v>40</v>
      </c>
      <c r="S82">
        <f t="shared" si="11"/>
        <v>80</v>
      </c>
      <c r="T82" s="9">
        <f t="shared" si="12"/>
        <v>-10</v>
      </c>
      <c r="U82" s="9">
        <f t="shared" si="13"/>
        <v>70</v>
      </c>
      <c r="V82">
        <f t="shared" si="14"/>
        <v>5698480</v>
      </c>
      <c r="Z82">
        <f t="shared" si="19"/>
        <v>8831120</v>
      </c>
      <c r="AA82">
        <f t="shared" si="15"/>
        <v>9615120</v>
      </c>
      <c r="AB82">
        <f t="shared" si="16"/>
        <v>9615120</v>
      </c>
      <c r="AC82">
        <f t="shared" si="17"/>
        <v>9615120</v>
      </c>
      <c r="AD82">
        <f t="shared" si="18"/>
        <v>9615120</v>
      </c>
    </row>
    <row r="83" spans="12:30" x14ac:dyDescent="0.35">
      <c r="M83" s="35">
        <v>43327</v>
      </c>
      <c r="N83">
        <v>40</v>
      </c>
      <c r="S83">
        <f t="shared" si="11"/>
        <v>40</v>
      </c>
      <c r="T83" s="9">
        <f t="shared" si="12"/>
        <v>-5</v>
      </c>
      <c r="U83" s="9">
        <f t="shared" si="13"/>
        <v>35</v>
      </c>
      <c r="V83">
        <f t="shared" si="14"/>
        <v>6152880</v>
      </c>
      <c r="Z83">
        <f t="shared" si="19"/>
        <v>10469520</v>
      </c>
      <c r="AA83">
        <f t="shared" si="15"/>
        <v>10469520</v>
      </c>
      <c r="AB83">
        <f t="shared" si="16"/>
        <v>10469520</v>
      </c>
      <c r="AC83">
        <f t="shared" si="17"/>
        <v>10469520</v>
      </c>
      <c r="AD83">
        <f t="shared" si="18"/>
        <v>10469520</v>
      </c>
    </row>
    <row r="84" spans="12:30" x14ac:dyDescent="0.35">
      <c r="M84" s="35">
        <v>43328</v>
      </c>
      <c r="N84">
        <v>40</v>
      </c>
      <c r="O84">
        <v>-20</v>
      </c>
      <c r="S84">
        <f t="shared" si="11"/>
        <v>20</v>
      </c>
      <c r="T84" s="9">
        <f t="shared" si="12"/>
        <v>-10</v>
      </c>
      <c r="U84" s="9">
        <f t="shared" si="13"/>
        <v>10</v>
      </c>
      <c r="V84">
        <f t="shared" si="14"/>
        <v>6398480</v>
      </c>
      <c r="Z84">
        <f t="shared" si="19"/>
        <v>11399120</v>
      </c>
      <c r="AA84">
        <f t="shared" si="15"/>
        <v>10892720</v>
      </c>
      <c r="AB84">
        <f t="shared" si="16"/>
        <v>10892720</v>
      </c>
      <c r="AC84">
        <f t="shared" si="17"/>
        <v>10892720</v>
      </c>
      <c r="AD84">
        <f t="shared" si="18"/>
        <v>10892720</v>
      </c>
    </row>
    <row r="85" spans="12:30" x14ac:dyDescent="0.35">
      <c r="M85" s="35">
        <v>43329</v>
      </c>
      <c r="N85">
        <v>40</v>
      </c>
      <c r="S85">
        <f t="shared" si="11"/>
        <v>40</v>
      </c>
      <c r="T85" s="9">
        <f t="shared" si="12"/>
        <v>-5</v>
      </c>
      <c r="U85" s="9">
        <f t="shared" si="13"/>
        <v>35</v>
      </c>
      <c r="V85">
        <f t="shared" si="14"/>
        <v>6908880</v>
      </c>
      <c r="Z85">
        <f t="shared" si="19"/>
        <v>11860720</v>
      </c>
      <c r="AA85">
        <f t="shared" si="15"/>
        <v>11860720</v>
      </c>
      <c r="AB85">
        <f t="shared" si="16"/>
        <v>11860720</v>
      </c>
      <c r="AC85">
        <f t="shared" si="17"/>
        <v>11860720</v>
      </c>
      <c r="AD85">
        <f t="shared" si="18"/>
        <v>11860720</v>
      </c>
    </row>
    <row r="86" spans="12:30" x14ac:dyDescent="0.35">
      <c r="M86" s="35">
        <v>43330</v>
      </c>
      <c r="S86">
        <f t="shared" si="11"/>
        <v>0</v>
      </c>
      <c r="T86" s="9"/>
      <c r="U86" s="9"/>
      <c r="Z86">
        <f t="shared" si="19"/>
        <v>11860720</v>
      </c>
      <c r="AA86">
        <f t="shared" si="15"/>
        <v>11860720</v>
      </c>
      <c r="AB86">
        <f t="shared" si="16"/>
        <v>11860720</v>
      </c>
      <c r="AC86">
        <f t="shared" si="17"/>
        <v>11860720</v>
      </c>
      <c r="AD86">
        <f t="shared" si="18"/>
        <v>11860720</v>
      </c>
    </row>
    <row r="87" spans="12:30" x14ac:dyDescent="0.35">
      <c r="M87" s="35">
        <v>43331</v>
      </c>
      <c r="S87">
        <f t="shared" si="11"/>
        <v>0</v>
      </c>
      <c r="T87" s="9"/>
      <c r="U87" s="9"/>
      <c r="Z87">
        <f t="shared" si="19"/>
        <v>11860720</v>
      </c>
      <c r="AA87">
        <f t="shared" si="15"/>
        <v>11860720</v>
      </c>
      <c r="AB87">
        <f t="shared" si="16"/>
        <v>11860720</v>
      </c>
      <c r="AC87">
        <f t="shared" si="17"/>
        <v>11860720</v>
      </c>
      <c r="AD87">
        <f t="shared" si="18"/>
        <v>11860720</v>
      </c>
    </row>
    <row r="88" spans="12:30" x14ac:dyDescent="0.35">
      <c r="M88" s="36">
        <v>43332</v>
      </c>
      <c r="N88">
        <v>-54</v>
      </c>
      <c r="O88">
        <v>-15</v>
      </c>
      <c r="S88">
        <f t="shared" si="11"/>
        <v>-69</v>
      </c>
      <c r="T88" s="9">
        <f t="shared" si="12"/>
        <v>-10</v>
      </c>
      <c r="U88" s="9">
        <f t="shared" si="13"/>
        <v>-79</v>
      </c>
      <c r="Z88">
        <f t="shared" si="19"/>
        <v>10439440</v>
      </c>
      <c r="AA88">
        <f t="shared" si="15"/>
        <v>10092040</v>
      </c>
      <c r="AB88">
        <f t="shared" si="16"/>
        <v>10092040</v>
      </c>
      <c r="AC88">
        <f t="shared" si="17"/>
        <v>10092040</v>
      </c>
      <c r="AD88">
        <f t="shared" si="18"/>
        <v>10092040</v>
      </c>
    </row>
    <row r="89" spans="12:30" x14ac:dyDescent="0.35">
      <c r="L89">
        <v>71</v>
      </c>
      <c r="M89" s="35">
        <v>43333</v>
      </c>
      <c r="N89">
        <v>50</v>
      </c>
      <c r="O89">
        <v>-20</v>
      </c>
      <c r="S89">
        <f t="shared" si="11"/>
        <v>30</v>
      </c>
      <c r="T89" s="9">
        <f t="shared" si="12"/>
        <v>-10</v>
      </c>
      <c r="U89" s="9">
        <f t="shared" si="13"/>
        <v>20</v>
      </c>
      <c r="Z89">
        <f t="shared" si="19"/>
        <v>11212040</v>
      </c>
      <c r="AA89">
        <f t="shared" si="15"/>
        <v>10714440</v>
      </c>
      <c r="AB89">
        <f t="shared" si="16"/>
        <v>10714440</v>
      </c>
      <c r="AC89">
        <f t="shared" si="17"/>
        <v>10714440</v>
      </c>
      <c r="AD89">
        <f t="shared" si="18"/>
        <v>10714440</v>
      </c>
    </row>
    <row r="90" spans="12:30" x14ac:dyDescent="0.35">
      <c r="M90" s="35">
        <v>43334</v>
      </c>
      <c r="S90">
        <f t="shared" si="11"/>
        <v>0</v>
      </c>
      <c r="T90" s="9"/>
      <c r="U90" s="9"/>
      <c r="Z90">
        <f t="shared" si="19"/>
        <v>10714440</v>
      </c>
      <c r="AA90">
        <f t="shared" si="15"/>
        <v>10714440</v>
      </c>
      <c r="AB90">
        <f t="shared" si="16"/>
        <v>10714440</v>
      </c>
      <c r="AC90">
        <f t="shared" si="17"/>
        <v>10714440</v>
      </c>
      <c r="AD90">
        <f t="shared" si="18"/>
        <v>10714440</v>
      </c>
    </row>
    <row r="91" spans="12:30" x14ac:dyDescent="0.35">
      <c r="L91">
        <v>99</v>
      </c>
      <c r="M91" s="38">
        <v>43335</v>
      </c>
      <c r="N91">
        <v>49</v>
      </c>
      <c r="S91">
        <f t="shared" si="11"/>
        <v>49</v>
      </c>
      <c r="T91" s="9">
        <f t="shared" si="12"/>
        <v>-5</v>
      </c>
      <c r="U91" s="9">
        <f t="shared" si="13"/>
        <v>44</v>
      </c>
      <c r="Z91">
        <f t="shared" si="19"/>
        <v>11880640</v>
      </c>
      <c r="AA91">
        <f t="shared" si="15"/>
        <v>11880640</v>
      </c>
      <c r="AB91">
        <f t="shared" si="16"/>
        <v>11880640</v>
      </c>
      <c r="AC91">
        <f t="shared" si="17"/>
        <v>11880640</v>
      </c>
      <c r="AD91">
        <f t="shared" si="18"/>
        <v>11880640</v>
      </c>
    </row>
    <row r="92" spans="12:30" x14ac:dyDescent="0.35">
      <c r="M92" s="36">
        <v>43336</v>
      </c>
      <c r="N92">
        <v>-43</v>
      </c>
      <c r="O92">
        <v>38</v>
      </c>
      <c r="P92">
        <v>58</v>
      </c>
      <c r="S92">
        <f t="shared" si="11"/>
        <v>53</v>
      </c>
      <c r="T92" s="9">
        <f t="shared" si="12"/>
        <v>-15</v>
      </c>
      <c r="U92" s="9">
        <f t="shared" si="13"/>
        <v>38</v>
      </c>
      <c r="Z92">
        <f t="shared" si="19"/>
        <v>10745440</v>
      </c>
      <c r="AA92">
        <f t="shared" si="15"/>
        <v>11651360</v>
      </c>
      <c r="AB92">
        <f t="shared" si="16"/>
        <v>13152400</v>
      </c>
      <c r="AC92">
        <f t="shared" si="17"/>
        <v>13152400</v>
      </c>
      <c r="AD92">
        <f t="shared" si="18"/>
        <v>13152400</v>
      </c>
    </row>
    <row r="93" spans="12:30" x14ac:dyDescent="0.35">
      <c r="M93" s="35">
        <v>43337</v>
      </c>
      <c r="N93" s="37"/>
      <c r="S93">
        <f t="shared" si="11"/>
        <v>0</v>
      </c>
      <c r="T93" s="9"/>
      <c r="U93" s="9"/>
      <c r="Z93">
        <f t="shared" si="19"/>
        <v>13152400</v>
      </c>
      <c r="AA93">
        <f t="shared" si="15"/>
        <v>13152400</v>
      </c>
      <c r="AB93">
        <f t="shared" si="16"/>
        <v>13152400</v>
      </c>
      <c r="AC93">
        <f t="shared" si="17"/>
        <v>13152400</v>
      </c>
      <c r="AD93">
        <f t="shared" si="18"/>
        <v>13152400</v>
      </c>
    </row>
    <row r="94" spans="12:30" x14ac:dyDescent="0.35">
      <c r="M94" s="35">
        <v>43338</v>
      </c>
      <c r="S94">
        <f t="shared" si="11"/>
        <v>0</v>
      </c>
      <c r="T94" s="9"/>
      <c r="U94" s="9"/>
      <c r="Z94">
        <f t="shared" si="19"/>
        <v>13152400</v>
      </c>
      <c r="AA94">
        <f t="shared" si="15"/>
        <v>13152400</v>
      </c>
      <c r="AB94">
        <f t="shared" si="16"/>
        <v>13152400</v>
      </c>
      <c r="AC94">
        <f t="shared" si="17"/>
        <v>13152400</v>
      </c>
      <c r="AD94">
        <f t="shared" si="18"/>
        <v>13152400</v>
      </c>
    </row>
    <row r="95" spans="12:30" x14ac:dyDescent="0.35">
      <c r="M95" s="35">
        <v>43339</v>
      </c>
      <c r="N95">
        <v>49</v>
      </c>
      <c r="S95">
        <f t="shared" si="11"/>
        <v>49</v>
      </c>
      <c r="T95" s="9">
        <f t="shared" si="12"/>
        <v>-5</v>
      </c>
      <c r="U95" s="9">
        <f t="shared" si="13"/>
        <v>44</v>
      </c>
      <c r="Z95">
        <f t="shared" si="19"/>
        <v>14583200</v>
      </c>
      <c r="AA95">
        <f t="shared" si="15"/>
        <v>14583200</v>
      </c>
      <c r="AB95">
        <f t="shared" si="16"/>
        <v>14583200</v>
      </c>
      <c r="AC95">
        <f t="shared" si="17"/>
        <v>14583200</v>
      </c>
      <c r="AD95">
        <f t="shared" si="18"/>
        <v>14583200</v>
      </c>
    </row>
    <row r="96" spans="12:30" x14ac:dyDescent="0.35">
      <c r="M96" s="35">
        <v>43340</v>
      </c>
      <c r="N96" s="37">
        <v>-43.66</v>
      </c>
      <c r="O96">
        <v>57</v>
      </c>
      <c r="S96">
        <f t="shared" si="11"/>
        <v>13.340000000000003</v>
      </c>
      <c r="T96" s="9">
        <f t="shared" si="12"/>
        <v>-10</v>
      </c>
      <c r="U96" s="9">
        <f t="shared" si="13"/>
        <v>3.3400000000000034</v>
      </c>
      <c r="Z96">
        <f t="shared" si="19"/>
        <v>13168616</v>
      </c>
      <c r="AA96">
        <f t="shared" si="15"/>
        <v>14835296</v>
      </c>
      <c r="AB96">
        <f t="shared" si="16"/>
        <v>14835296</v>
      </c>
      <c r="AC96">
        <f t="shared" si="17"/>
        <v>14835296</v>
      </c>
      <c r="AD96">
        <f t="shared" si="18"/>
        <v>14835296</v>
      </c>
    </row>
    <row r="97" spans="8:30" x14ac:dyDescent="0.35">
      <c r="M97" s="35">
        <v>43341</v>
      </c>
      <c r="N97" s="37">
        <v>-49</v>
      </c>
      <c r="S97">
        <f t="shared" si="11"/>
        <v>-49</v>
      </c>
      <c r="T97" s="9">
        <f t="shared" si="12"/>
        <v>-5</v>
      </c>
      <c r="U97" s="9">
        <f t="shared" si="13"/>
        <v>-54</v>
      </c>
      <c r="Z97">
        <f t="shared" si="19"/>
        <v>13220256</v>
      </c>
      <c r="AA97">
        <f t="shared" si="15"/>
        <v>13220256</v>
      </c>
      <c r="AB97">
        <f t="shared" si="16"/>
        <v>13220256</v>
      </c>
      <c r="AC97">
        <f t="shared" si="17"/>
        <v>13220256</v>
      </c>
      <c r="AD97">
        <f t="shared" si="18"/>
        <v>13220256</v>
      </c>
    </row>
    <row r="98" spans="8:30" x14ac:dyDescent="0.35">
      <c r="J98" s="13">
        <v>60</v>
      </c>
      <c r="K98">
        <v>-40</v>
      </c>
      <c r="L98">
        <v>100</v>
      </c>
      <c r="M98" s="35">
        <v>43342</v>
      </c>
      <c r="N98" s="37">
        <v>82.85</v>
      </c>
      <c r="S98">
        <f t="shared" si="11"/>
        <v>82.85</v>
      </c>
      <c r="T98" s="9">
        <f t="shared" si="12"/>
        <v>-5</v>
      </c>
      <c r="U98" s="9">
        <f t="shared" si="13"/>
        <v>77.849999999999994</v>
      </c>
      <c r="Z98">
        <f t="shared" si="19"/>
        <v>15652732</v>
      </c>
      <c r="AA98">
        <f t="shared" si="15"/>
        <v>15652732</v>
      </c>
      <c r="AB98">
        <f t="shared" si="16"/>
        <v>15652732</v>
      </c>
      <c r="AC98">
        <f t="shared" si="17"/>
        <v>15652732</v>
      </c>
      <c r="AD98">
        <f t="shared" si="18"/>
        <v>15652732</v>
      </c>
    </row>
    <row r="99" spans="8:30" x14ac:dyDescent="0.35">
      <c r="I99" s="12">
        <v>-40</v>
      </c>
      <c r="J99" s="13">
        <v>-40</v>
      </c>
      <c r="M99" s="35">
        <v>43343</v>
      </c>
      <c r="N99" s="37">
        <v>-48</v>
      </c>
      <c r="O99">
        <v>81</v>
      </c>
      <c r="S99">
        <f t="shared" si="11"/>
        <v>33</v>
      </c>
      <c r="T99" s="9">
        <f t="shared" si="12"/>
        <v>-10</v>
      </c>
      <c r="U99" s="9">
        <f t="shared" si="13"/>
        <v>23</v>
      </c>
      <c r="Z99">
        <f t="shared" si="19"/>
        <v>13984252</v>
      </c>
      <c r="AA99">
        <f t="shared" si="15"/>
        <v>16498492</v>
      </c>
      <c r="AB99">
        <f t="shared" si="16"/>
        <v>16498492</v>
      </c>
      <c r="AC99">
        <f t="shared" si="17"/>
        <v>16498492</v>
      </c>
      <c r="AD99">
        <f t="shared" si="18"/>
        <v>16498492</v>
      </c>
    </row>
    <row r="100" spans="8:30" x14ac:dyDescent="0.35">
      <c r="M100" s="35">
        <v>43344</v>
      </c>
      <c r="S100">
        <f t="shared" si="11"/>
        <v>0</v>
      </c>
      <c r="T100" s="9">
        <f t="shared" si="12"/>
        <v>0</v>
      </c>
      <c r="U100" s="9"/>
      <c r="Z100">
        <f t="shared" si="19"/>
        <v>16498492</v>
      </c>
      <c r="AA100">
        <f t="shared" si="15"/>
        <v>16498492</v>
      </c>
      <c r="AB100">
        <f t="shared" si="16"/>
        <v>16498492</v>
      </c>
      <c r="AC100">
        <f t="shared" si="17"/>
        <v>16498492</v>
      </c>
      <c r="AD100">
        <f t="shared" si="18"/>
        <v>16498492</v>
      </c>
    </row>
    <row r="101" spans="8:30" x14ac:dyDescent="0.35">
      <c r="M101" s="35">
        <v>43345</v>
      </c>
      <c r="S101">
        <f t="shared" si="11"/>
        <v>0</v>
      </c>
      <c r="T101" s="9">
        <f t="shared" si="12"/>
        <v>0</v>
      </c>
      <c r="U101" s="9"/>
      <c r="Z101">
        <f t="shared" si="19"/>
        <v>16498492</v>
      </c>
      <c r="AA101">
        <f t="shared" si="15"/>
        <v>16498492</v>
      </c>
      <c r="AB101">
        <f t="shared" si="16"/>
        <v>16498492</v>
      </c>
      <c r="AC101">
        <f t="shared" si="17"/>
        <v>16498492</v>
      </c>
      <c r="AD101">
        <f t="shared" si="18"/>
        <v>16498492</v>
      </c>
    </row>
    <row r="102" spans="8:30" x14ac:dyDescent="0.35">
      <c r="J102" s="13">
        <v>60</v>
      </c>
      <c r="K102">
        <v>-40</v>
      </c>
      <c r="M102" s="35">
        <v>43346</v>
      </c>
      <c r="N102">
        <v>92</v>
      </c>
      <c r="S102">
        <f t="shared" si="11"/>
        <v>92</v>
      </c>
      <c r="T102" s="9">
        <f t="shared" si="12"/>
        <v>-5</v>
      </c>
      <c r="U102" s="9">
        <f t="shared" si="13"/>
        <v>87</v>
      </c>
      <c r="Z102">
        <f t="shared" si="19"/>
        <v>19869372</v>
      </c>
      <c r="AA102">
        <f t="shared" si="15"/>
        <v>19869372</v>
      </c>
      <c r="AB102">
        <f t="shared" si="16"/>
        <v>19869372</v>
      </c>
      <c r="AC102">
        <f t="shared" si="17"/>
        <v>19869372</v>
      </c>
      <c r="AD102">
        <f t="shared" si="18"/>
        <v>19869372</v>
      </c>
    </row>
    <row r="103" spans="8:30" x14ac:dyDescent="0.35">
      <c r="L103">
        <v>-40</v>
      </c>
      <c r="M103" s="35">
        <v>43347</v>
      </c>
      <c r="O103">
        <v>127</v>
      </c>
      <c r="S103">
        <f t="shared" si="11"/>
        <v>127</v>
      </c>
      <c r="T103" s="9">
        <f t="shared" si="12"/>
        <v>-5</v>
      </c>
      <c r="U103" s="9">
        <f t="shared" si="13"/>
        <v>122</v>
      </c>
      <c r="Z103">
        <f t="shared" si="19"/>
        <v>19869372</v>
      </c>
      <c r="AA103">
        <f t="shared" si="15"/>
        <v>25472612</v>
      </c>
      <c r="AB103">
        <f t="shared" si="16"/>
        <v>25472612</v>
      </c>
      <c r="AC103">
        <f t="shared" si="17"/>
        <v>25472612</v>
      </c>
      <c r="AD103">
        <f t="shared" si="18"/>
        <v>25472612</v>
      </c>
    </row>
    <row r="104" spans="8:30" x14ac:dyDescent="0.35">
      <c r="H104">
        <v>116</v>
      </c>
      <c r="I104" s="12">
        <v>-40</v>
      </c>
      <c r="M104" s="35">
        <v>43348</v>
      </c>
      <c r="N104">
        <v>-70</v>
      </c>
      <c r="O104">
        <v>-57</v>
      </c>
      <c r="P104">
        <v>-45</v>
      </c>
      <c r="S104">
        <f t="shared" si="11"/>
        <v>-172</v>
      </c>
      <c r="T104" s="9">
        <f t="shared" si="12"/>
        <v>-15</v>
      </c>
      <c r="U104" s="9">
        <f t="shared" si="13"/>
        <v>-187</v>
      </c>
      <c r="Z104">
        <f t="shared" si="19"/>
        <v>21510612</v>
      </c>
      <c r="AA104">
        <f t="shared" si="15"/>
        <v>18786012</v>
      </c>
      <c r="AB104">
        <f t="shared" si="16"/>
        <v>16908612</v>
      </c>
      <c r="AC104">
        <f t="shared" si="17"/>
        <v>16908612</v>
      </c>
      <c r="AD104">
        <f t="shared" si="18"/>
        <v>16908612</v>
      </c>
    </row>
    <row r="105" spans="8:30" x14ac:dyDescent="0.35">
      <c r="M105" s="35">
        <v>43349</v>
      </c>
      <c r="S105">
        <f t="shared" si="11"/>
        <v>0</v>
      </c>
      <c r="T105" s="9">
        <f t="shared" si="12"/>
        <v>0</v>
      </c>
      <c r="U105" s="9">
        <f t="shared" si="13"/>
        <v>0</v>
      </c>
      <c r="Z105">
        <f t="shared" si="19"/>
        <v>16908612</v>
      </c>
      <c r="AA105">
        <f t="shared" si="15"/>
        <v>16908612</v>
      </c>
      <c r="AB105">
        <f t="shared" si="16"/>
        <v>16908612</v>
      </c>
      <c r="AC105">
        <f t="shared" si="17"/>
        <v>16908612</v>
      </c>
      <c r="AD105">
        <f t="shared" si="18"/>
        <v>16908612</v>
      </c>
    </row>
    <row r="106" spans="8:30" x14ac:dyDescent="0.35">
      <c r="M106" s="35">
        <v>43350</v>
      </c>
      <c r="S106">
        <f t="shared" si="11"/>
        <v>0</v>
      </c>
      <c r="T106" s="9">
        <f t="shared" si="12"/>
        <v>0</v>
      </c>
      <c r="U106" s="9">
        <f t="shared" si="13"/>
        <v>0</v>
      </c>
      <c r="Z106">
        <f t="shared" si="19"/>
        <v>16908612</v>
      </c>
      <c r="AA106">
        <f t="shared" si="15"/>
        <v>16908612</v>
      </c>
      <c r="AB106">
        <f t="shared" si="16"/>
        <v>16908612</v>
      </c>
      <c r="AC106">
        <f t="shared" si="17"/>
        <v>16908612</v>
      </c>
      <c r="AD106">
        <f t="shared" si="18"/>
        <v>16908612</v>
      </c>
    </row>
    <row r="107" spans="8:30" x14ac:dyDescent="0.35">
      <c r="M107" s="35">
        <v>43351</v>
      </c>
      <c r="S107">
        <f t="shared" si="11"/>
        <v>0</v>
      </c>
      <c r="T107" s="9">
        <f t="shared" si="12"/>
        <v>0</v>
      </c>
      <c r="U107" s="9">
        <f t="shared" si="13"/>
        <v>0</v>
      </c>
      <c r="Z107">
        <f t="shared" si="19"/>
        <v>16908612</v>
      </c>
      <c r="AA107">
        <f t="shared" si="15"/>
        <v>16908612</v>
      </c>
      <c r="AB107">
        <f t="shared" si="16"/>
        <v>16908612</v>
      </c>
      <c r="AC107">
        <f t="shared" si="17"/>
        <v>16908612</v>
      </c>
      <c r="AD107">
        <f t="shared" si="18"/>
        <v>16908612</v>
      </c>
    </row>
    <row r="108" spans="8:30" x14ac:dyDescent="0.35">
      <c r="M108" s="35">
        <v>43352</v>
      </c>
      <c r="S108">
        <f t="shared" si="11"/>
        <v>0</v>
      </c>
      <c r="T108" s="9">
        <f t="shared" si="12"/>
        <v>0</v>
      </c>
      <c r="U108" s="9">
        <f t="shared" si="13"/>
        <v>0</v>
      </c>
      <c r="Z108">
        <f t="shared" si="19"/>
        <v>16908612</v>
      </c>
      <c r="AA108">
        <f t="shared" si="15"/>
        <v>16908612</v>
      </c>
      <c r="AB108">
        <f t="shared" si="16"/>
        <v>16908612</v>
      </c>
      <c r="AC108">
        <f t="shared" si="17"/>
        <v>16908612</v>
      </c>
      <c r="AD108">
        <f t="shared" si="18"/>
        <v>16908612</v>
      </c>
    </row>
    <row r="109" spans="8:30" x14ac:dyDescent="0.35">
      <c r="M109" s="35">
        <v>43626</v>
      </c>
      <c r="S109">
        <f t="shared" si="11"/>
        <v>0</v>
      </c>
      <c r="T109" s="9">
        <f t="shared" si="12"/>
        <v>0</v>
      </c>
      <c r="U109" s="9">
        <f t="shared" si="13"/>
        <v>0</v>
      </c>
      <c r="Z109">
        <f t="shared" si="19"/>
        <v>16908612</v>
      </c>
      <c r="AA109">
        <f t="shared" si="15"/>
        <v>16908612</v>
      </c>
      <c r="AB109">
        <f t="shared" si="16"/>
        <v>16908612</v>
      </c>
      <c r="AC109">
        <f t="shared" si="17"/>
        <v>16908612</v>
      </c>
      <c r="AD109">
        <f t="shared" si="18"/>
        <v>16908612</v>
      </c>
    </row>
    <row r="110" spans="8:30" x14ac:dyDescent="0.35">
      <c r="M110" s="35">
        <v>43627</v>
      </c>
      <c r="S110">
        <f t="shared" si="11"/>
        <v>0</v>
      </c>
      <c r="T110" s="9">
        <f t="shared" si="12"/>
        <v>0</v>
      </c>
      <c r="U110" s="9">
        <f t="shared" si="13"/>
        <v>0</v>
      </c>
      <c r="Z110">
        <f t="shared" si="19"/>
        <v>16908612</v>
      </c>
      <c r="AA110">
        <f t="shared" si="15"/>
        <v>16908612</v>
      </c>
      <c r="AB110">
        <f t="shared" si="16"/>
        <v>16908612</v>
      </c>
      <c r="AC110">
        <f t="shared" si="17"/>
        <v>16908612</v>
      </c>
      <c r="AD110">
        <f t="shared" si="18"/>
        <v>16908612</v>
      </c>
    </row>
    <row r="111" spans="8:30" x14ac:dyDescent="0.35">
      <c r="M111" s="35">
        <v>43628</v>
      </c>
      <c r="S111">
        <f t="shared" si="11"/>
        <v>0</v>
      </c>
      <c r="T111" s="9">
        <f t="shared" si="12"/>
        <v>0</v>
      </c>
      <c r="U111" s="9">
        <f t="shared" si="13"/>
        <v>0</v>
      </c>
      <c r="Z111">
        <f t="shared" si="19"/>
        <v>16908612</v>
      </c>
      <c r="AA111">
        <f t="shared" si="15"/>
        <v>16908612</v>
      </c>
      <c r="AB111">
        <f t="shared" si="16"/>
        <v>16908612</v>
      </c>
      <c r="AC111">
        <f t="shared" si="17"/>
        <v>16908612</v>
      </c>
      <c r="AD111">
        <f t="shared" si="18"/>
        <v>16908612</v>
      </c>
    </row>
    <row r="112" spans="8:30" x14ac:dyDescent="0.35">
      <c r="M112" s="35">
        <v>43629</v>
      </c>
      <c r="S112">
        <f t="shared" si="11"/>
        <v>0</v>
      </c>
      <c r="T112" s="9">
        <f t="shared" si="12"/>
        <v>0</v>
      </c>
      <c r="U112" s="9">
        <f t="shared" si="13"/>
        <v>0</v>
      </c>
      <c r="Z112">
        <f t="shared" si="19"/>
        <v>16908612</v>
      </c>
      <c r="AA112">
        <f t="shared" si="15"/>
        <v>16908612</v>
      </c>
      <c r="AB112">
        <f t="shared" si="16"/>
        <v>16908612</v>
      </c>
      <c r="AC112">
        <f t="shared" si="17"/>
        <v>16908612</v>
      </c>
      <c r="AD112">
        <f t="shared" si="18"/>
        <v>16908612</v>
      </c>
    </row>
    <row r="113" spans="13:30" x14ac:dyDescent="0.35">
      <c r="M113" s="35">
        <v>43630</v>
      </c>
      <c r="S113">
        <f t="shared" si="11"/>
        <v>0</v>
      </c>
      <c r="T113" s="9">
        <f t="shared" si="12"/>
        <v>0</v>
      </c>
      <c r="U113" s="9">
        <f t="shared" si="13"/>
        <v>0</v>
      </c>
      <c r="Z113">
        <f t="shared" si="19"/>
        <v>16908612</v>
      </c>
      <c r="AA113">
        <f t="shared" si="15"/>
        <v>16908612</v>
      </c>
      <c r="AB113">
        <f t="shared" si="16"/>
        <v>16908612</v>
      </c>
      <c r="AC113">
        <f t="shared" si="17"/>
        <v>16908612</v>
      </c>
      <c r="AD113">
        <f t="shared" si="18"/>
        <v>16908612</v>
      </c>
    </row>
    <row r="114" spans="13:30" x14ac:dyDescent="0.35">
      <c r="M114" s="35">
        <v>43631</v>
      </c>
      <c r="S114">
        <f t="shared" si="11"/>
        <v>0</v>
      </c>
      <c r="T114" s="9">
        <f t="shared" si="12"/>
        <v>0</v>
      </c>
      <c r="U114" s="9">
        <f t="shared" si="13"/>
        <v>0</v>
      </c>
      <c r="Z114">
        <f t="shared" si="19"/>
        <v>16908612</v>
      </c>
      <c r="AA114">
        <f t="shared" si="15"/>
        <v>16908612</v>
      </c>
      <c r="AB114">
        <f t="shared" si="16"/>
        <v>16908612</v>
      </c>
      <c r="AC114">
        <f t="shared" si="17"/>
        <v>16908612</v>
      </c>
      <c r="AD114">
        <f t="shared" si="18"/>
        <v>16908612</v>
      </c>
    </row>
    <row r="115" spans="13:30" x14ac:dyDescent="0.35">
      <c r="M115" s="35">
        <v>43632</v>
      </c>
      <c r="S115">
        <f t="shared" si="11"/>
        <v>0</v>
      </c>
      <c r="Z115">
        <f t="shared" si="19"/>
        <v>16908612</v>
      </c>
      <c r="AA115">
        <f t="shared" si="15"/>
        <v>16908612</v>
      </c>
      <c r="AB115">
        <f t="shared" si="16"/>
        <v>16908612</v>
      </c>
      <c r="AC115">
        <f t="shared" si="17"/>
        <v>16908612</v>
      </c>
      <c r="AD115">
        <f t="shared" si="18"/>
        <v>16908612</v>
      </c>
    </row>
    <row r="116" spans="13:30" x14ac:dyDescent="0.35">
      <c r="M116" s="35">
        <v>43633</v>
      </c>
      <c r="S116">
        <f t="shared" si="11"/>
        <v>0</v>
      </c>
    </row>
    <row r="117" spans="13:30" x14ac:dyDescent="0.35">
      <c r="M117" s="35">
        <v>43634</v>
      </c>
    </row>
    <row r="118" spans="13:30" x14ac:dyDescent="0.35">
      <c r="M118" s="35">
        <v>43635</v>
      </c>
    </row>
    <row r="119" spans="13:30" x14ac:dyDescent="0.35">
      <c r="M119" s="35">
        <v>43636</v>
      </c>
    </row>
    <row r="120" spans="13:30" x14ac:dyDescent="0.35">
      <c r="M120" s="35">
        <v>43637</v>
      </c>
    </row>
    <row r="121" spans="13:30" x14ac:dyDescent="0.35">
      <c r="M121" s="35">
        <v>43638</v>
      </c>
    </row>
    <row r="122" spans="13:30" x14ac:dyDescent="0.35">
      <c r="M122" s="35">
        <v>43639</v>
      </c>
    </row>
    <row r="123" spans="13:30" x14ac:dyDescent="0.35">
      <c r="M123" s="35">
        <v>43640</v>
      </c>
    </row>
    <row r="124" spans="13:30" x14ac:dyDescent="0.35">
      <c r="M124" s="35">
        <v>43641</v>
      </c>
    </row>
    <row r="125" spans="13:30" x14ac:dyDescent="0.35">
      <c r="M125" s="35">
        <v>43642</v>
      </c>
    </row>
    <row r="126" spans="13:30" x14ac:dyDescent="0.35">
      <c r="M126" s="35">
        <v>43643</v>
      </c>
    </row>
    <row r="127" spans="13:30" x14ac:dyDescent="0.35">
      <c r="M127" s="35">
        <v>43644</v>
      </c>
    </row>
    <row r="128" spans="13:30" x14ac:dyDescent="0.35">
      <c r="M128" s="35">
        <v>43645</v>
      </c>
    </row>
    <row r="129" spans="13:13" x14ac:dyDescent="0.35">
      <c r="M129" s="35">
        <v>43646</v>
      </c>
    </row>
    <row r="130" spans="13:13" x14ac:dyDescent="0.35">
      <c r="M130" s="35">
        <v>43647</v>
      </c>
    </row>
    <row r="131" spans="13:13" x14ac:dyDescent="0.35">
      <c r="M131" s="35">
        <v>43648</v>
      </c>
    </row>
    <row r="132" spans="13:13" x14ac:dyDescent="0.35">
      <c r="M132" s="35">
        <v>43649</v>
      </c>
    </row>
    <row r="133" spans="13:13" x14ac:dyDescent="0.35">
      <c r="M133" s="35">
        <v>43650</v>
      </c>
    </row>
    <row r="134" spans="13:13" x14ac:dyDescent="0.35">
      <c r="M134" s="35">
        <v>43651</v>
      </c>
    </row>
    <row r="135" spans="13:13" x14ac:dyDescent="0.35">
      <c r="M135" s="35">
        <v>43652</v>
      </c>
    </row>
    <row r="136" spans="13:13" x14ac:dyDescent="0.35">
      <c r="M136" s="35">
        <v>43653</v>
      </c>
    </row>
    <row r="137" spans="13:13" x14ac:dyDescent="0.35">
      <c r="M137" s="35">
        <v>43654</v>
      </c>
    </row>
    <row r="138" spans="13:13" x14ac:dyDescent="0.35">
      <c r="M138" s="35">
        <v>43655</v>
      </c>
    </row>
    <row r="139" spans="13:13" x14ac:dyDescent="0.35">
      <c r="M139" s="35">
        <v>43656</v>
      </c>
    </row>
    <row r="140" spans="13:13" x14ac:dyDescent="0.35">
      <c r="M140" s="35">
        <v>43657</v>
      </c>
    </row>
    <row r="141" spans="13:13" x14ac:dyDescent="0.35">
      <c r="M141" s="35">
        <v>43658</v>
      </c>
    </row>
    <row r="142" spans="13:13" x14ac:dyDescent="0.35">
      <c r="M142" s="35">
        <v>43659</v>
      </c>
    </row>
    <row r="143" spans="13:13" x14ac:dyDescent="0.35">
      <c r="M143" s="35">
        <v>43660</v>
      </c>
    </row>
    <row r="144" spans="13:13" x14ac:dyDescent="0.35">
      <c r="M144" s="35">
        <v>43661</v>
      </c>
    </row>
    <row r="145" spans="13:13" x14ac:dyDescent="0.35">
      <c r="M145" s="35">
        <v>43662</v>
      </c>
    </row>
    <row r="146" spans="13:13" x14ac:dyDescent="0.35">
      <c r="M146" s="35">
        <v>43663</v>
      </c>
    </row>
    <row r="147" spans="13:13" x14ac:dyDescent="0.35">
      <c r="M147" s="35">
        <v>43664</v>
      </c>
    </row>
    <row r="148" spans="13:13" x14ac:dyDescent="0.35">
      <c r="M148" s="35">
        <v>43665</v>
      </c>
    </row>
    <row r="149" spans="13:13" x14ac:dyDescent="0.35">
      <c r="M149" s="35">
        <v>43666</v>
      </c>
    </row>
    <row r="150" spans="13:13" x14ac:dyDescent="0.35">
      <c r="M150" s="35">
        <v>43667</v>
      </c>
    </row>
    <row r="151" spans="13:13" x14ac:dyDescent="0.35">
      <c r="M151" s="35">
        <v>43668</v>
      </c>
    </row>
    <row r="152" spans="13:13" x14ac:dyDescent="0.35">
      <c r="M152" s="35">
        <v>43669</v>
      </c>
    </row>
    <row r="153" spans="13:13" x14ac:dyDescent="0.35">
      <c r="M153" s="35">
        <v>43670</v>
      </c>
    </row>
    <row r="154" spans="13:13" x14ac:dyDescent="0.35">
      <c r="M154" s="35">
        <v>43671</v>
      </c>
    </row>
    <row r="155" spans="13:13" x14ac:dyDescent="0.35">
      <c r="M155" s="35">
        <v>43672</v>
      </c>
    </row>
    <row r="156" spans="13:13" x14ac:dyDescent="0.35">
      <c r="M156" s="35">
        <v>43673</v>
      </c>
    </row>
    <row r="157" spans="13:13" x14ac:dyDescent="0.35">
      <c r="M157" s="35">
        <v>43674</v>
      </c>
    </row>
    <row r="158" spans="13:13" x14ac:dyDescent="0.35">
      <c r="M158" s="35">
        <v>43675</v>
      </c>
    </row>
    <row r="159" spans="13:13" x14ac:dyDescent="0.35">
      <c r="M159" s="35">
        <v>43676</v>
      </c>
    </row>
    <row r="160" spans="13:13" x14ac:dyDescent="0.35">
      <c r="M160" s="35">
        <v>43677</v>
      </c>
    </row>
    <row r="161" spans="13:13" x14ac:dyDescent="0.35">
      <c r="M161" s="35">
        <v>43678</v>
      </c>
    </row>
    <row r="162" spans="13:13" x14ac:dyDescent="0.35">
      <c r="M162" s="35">
        <v>43679</v>
      </c>
    </row>
    <row r="163" spans="13:13" x14ac:dyDescent="0.35">
      <c r="M163" s="35">
        <v>43680</v>
      </c>
    </row>
    <row r="164" spans="13:13" x14ac:dyDescent="0.35">
      <c r="M164" s="35">
        <v>43681</v>
      </c>
    </row>
    <row r="165" spans="13:13" x14ac:dyDescent="0.35">
      <c r="M165" s="35">
        <v>43682</v>
      </c>
    </row>
    <row r="166" spans="13:13" x14ac:dyDescent="0.35">
      <c r="M166" s="35">
        <v>43683</v>
      </c>
    </row>
    <row r="167" spans="13:13" x14ac:dyDescent="0.35">
      <c r="M167" s="35">
        <v>43684</v>
      </c>
    </row>
  </sheetData>
  <conditionalFormatting sqref="N1:R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">
      <colorScale>
        <cfvo type="min"/>
        <cfvo type="max"/>
        <color rgb="FFFF0000"/>
        <color rgb="FF92D050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2"/>
  <sheetViews>
    <sheetView zoomScaleNormal="100" workbookViewId="0">
      <selection activeCell="I56" sqref="I56"/>
    </sheetView>
  </sheetViews>
  <sheetFormatPr defaultRowHeight="14.5" x14ac:dyDescent="0.35"/>
  <cols>
    <col min="1" max="1" width="9.7265625" bestFit="1" customWidth="1"/>
    <col min="2" max="3" width="9.1796875" customWidth="1"/>
    <col min="4" max="4" width="31.7265625" bestFit="1" customWidth="1"/>
    <col min="8" max="8" width="40.54296875" customWidth="1"/>
    <col min="9" max="9" width="25.1796875" customWidth="1"/>
    <col min="12" max="12" width="9.26953125" bestFit="1" customWidth="1"/>
    <col min="13" max="13" width="10.26953125" bestFit="1" customWidth="1"/>
    <col min="14" max="14" width="38.7265625" customWidth="1"/>
    <col min="15" max="15" width="17.1796875" customWidth="1"/>
  </cols>
  <sheetData>
    <row r="1" spans="1:15" x14ac:dyDescent="0.35">
      <c r="A1" t="s">
        <v>17</v>
      </c>
      <c r="D1" t="s">
        <v>183</v>
      </c>
      <c r="E1" t="s">
        <v>185</v>
      </c>
      <c r="F1" t="s">
        <v>184</v>
      </c>
      <c r="G1" t="s">
        <v>93</v>
      </c>
      <c r="I1" t="s">
        <v>94</v>
      </c>
      <c r="J1" t="s">
        <v>186</v>
      </c>
      <c r="K1" t="s">
        <v>98</v>
      </c>
      <c r="L1" t="s">
        <v>187</v>
      </c>
      <c r="M1" t="s">
        <v>188</v>
      </c>
      <c r="N1" t="s">
        <v>95</v>
      </c>
      <c r="O1" t="s">
        <v>189</v>
      </c>
    </row>
    <row r="2" spans="1:15" ht="29" x14ac:dyDescent="0.35">
      <c r="A2" s="11">
        <v>43593</v>
      </c>
      <c r="B2" s="8">
        <v>0.38821759259259259</v>
      </c>
      <c r="C2" s="11" t="s">
        <v>0</v>
      </c>
      <c r="D2" t="s">
        <v>204</v>
      </c>
      <c r="E2">
        <v>120</v>
      </c>
      <c r="F2">
        <v>318</v>
      </c>
      <c r="G2">
        <v>125</v>
      </c>
      <c r="I2">
        <v>220</v>
      </c>
      <c r="J2">
        <f t="shared" ref="J2:J7" si="0">G2-F2</f>
        <v>-193</v>
      </c>
      <c r="K2">
        <f t="shared" ref="K2:K7" si="1">E2*J2</f>
        <v>-23160</v>
      </c>
      <c r="L2" t="s">
        <v>205</v>
      </c>
      <c r="M2" t="s">
        <v>205</v>
      </c>
      <c r="N2" s="12" t="s">
        <v>206</v>
      </c>
    </row>
    <row r="3" spans="1:15" ht="29" x14ac:dyDescent="0.35">
      <c r="A3" s="11">
        <v>43594</v>
      </c>
      <c r="B3" s="8">
        <v>0.38724537037037038</v>
      </c>
      <c r="C3" t="s">
        <v>0</v>
      </c>
      <c r="D3" t="s">
        <v>207</v>
      </c>
      <c r="E3">
        <v>100</v>
      </c>
      <c r="F3">
        <v>178.23</v>
      </c>
      <c r="G3">
        <v>188</v>
      </c>
      <c r="H3" s="49" t="s">
        <v>209</v>
      </c>
      <c r="I3">
        <v>0</v>
      </c>
      <c r="J3">
        <f t="shared" si="0"/>
        <v>9.7700000000000102</v>
      </c>
      <c r="K3">
        <f t="shared" si="1"/>
        <v>977.00000000000102</v>
      </c>
      <c r="L3" t="s">
        <v>205</v>
      </c>
      <c r="M3" t="s">
        <v>205</v>
      </c>
      <c r="N3" t="s">
        <v>213</v>
      </c>
    </row>
    <row r="4" spans="1:15" x14ac:dyDescent="0.35">
      <c r="A4" s="11">
        <v>43594</v>
      </c>
      <c r="B4" s="8">
        <v>0.48247685185185185</v>
      </c>
      <c r="C4" t="s">
        <v>0</v>
      </c>
      <c r="D4" t="s">
        <v>208</v>
      </c>
      <c r="E4">
        <v>120</v>
      </c>
      <c r="F4">
        <v>162</v>
      </c>
      <c r="G4">
        <v>177</v>
      </c>
      <c r="H4" t="s">
        <v>210</v>
      </c>
      <c r="I4">
        <v>135</v>
      </c>
      <c r="J4">
        <f t="shared" si="0"/>
        <v>15</v>
      </c>
      <c r="K4">
        <f t="shared" si="1"/>
        <v>1800</v>
      </c>
      <c r="L4" t="s">
        <v>211</v>
      </c>
      <c r="M4" t="s">
        <v>211</v>
      </c>
      <c r="N4" t="s">
        <v>212</v>
      </c>
    </row>
    <row r="5" spans="1:15" x14ac:dyDescent="0.35">
      <c r="A5" s="11">
        <v>43594</v>
      </c>
      <c r="B5" s="8">
        <v>0.52473379629629624</v>
      </c>
      <c r="C5" t="s">
        <v>0</v>
      </c>
      <c r="D5" t="s">
        <v>207</v>
      </c>
      <c r="E5">
        <v>140</v>
      </c>
      <c r="F5">
        <v>159</v>
      </c>
      <c r="G5">
        <v>162</v>
      </c>
      <c r="H5" t="s">
        <v>214</v>
      </c>
      <c r="I5">
        <v>140</v>
      </c>
      <c r="J5">
        <f t="shared" si="0"/>
        <v>3</v>
      </c>
      <c r="K5">
        <f t="shared" si="1"/>
        <v>420</v>
      </c>
      <c r="L5" t="s">
        <v>211</v>
      </c>
      <c r="M5" t="s">
        <v>205</v>
      </c>
      <c r="N5" t="s">
        <v>215</v>
      </c>
    </row>
    <row r="6" spans="1:15" x14ac:dyDescent="0.35">
      <c r="A6" s="11">
        <v>43594</v>
      </c>
      <c r="B6" s="8">
        <v>0.54009259259259257</v>
      </c>
      <c r="C6" t="s">
        <v>0</v>
      </c>
      <c r="D6" t="s">
        <v>207</v>
      </c>
      <c r="E6">
        <v>160</v>
      </c>
      <c r="F6">
        <v>140</v>
      </c>
      <c r="G6">
        <v>124</v>
      </c>
      <c r="H6" t="s">
        <v>216</v>
      </c>
      <c r="I6">
        <v>124</v>
      </c>
      <c r="J6">
        <f t="shared" si="0"/>
        <v>-16</v>
      </c>
      <c r="K6">
        <f t="shared" si="1"/>
        <v>-2560</v>
      </c>
      <c r="L6" t="s">
        <v>205</v>
      </c>
      <c r="M6" t="s">
        <v>205</v>
      </c>
      <c r="N6" t="s">
        <v>217</v>
      </c>
    </row>
    <row r="7" spans="1:15" x14ac:dyDescent="0.35">
      <c r="A7" s="11">
        <v>43594</v>
      </c>
      <c r="B7" s="8">
        <v>0.54346064814814821</v>
      </c>
      <c r="C7" t="s">
        <v>0</v>
      </c>
      <c r="D7" t="s">
        <v>207</v>
      </c>
      <c r="E7">
        <v>160</v>
      </c>
      <c r="F7">
        <v>126.4</v>
      </c>
      <c r="G7">
        <v>90</v>
      </c>
      <c r="H7" t="s">
        <v>218</v>
      </c>
      <c r="I7">
        <v>0</v>
      </c>
      <c r="J7">
        <f t="shared" si="0"/>
        <v>-36.400000000000006</v>
      </c>
      <c r="K7">
        <f t="shared" si="1"/>
        <v>-5824.0000000000009</v>
      </c>
      <c r="L7" t="s">
        <v>205</v>
      </c>
      <c r="M7" t="s">
        <v>219</v>
      </c>
      <c r="N7" t="s">
        <v>220</v>
      </c>
    </row>
    <row r="8" spans="1:15" x14ac:dyDescent="0.35">
      <c r="A8" s="11">
        <v>43595</v>
      </c>
      <c r="B8" s="8">
        <v>0.38649305555555552</v>
      </c>
      <c r="C8" t="s">
        <v>0</v>
      </c>
      <c r="D8" t="s">
        <v>240</v>
      </c>
      <c r="I8">
        <v>150</v>
      </c>
    </row>
    <row r="9" spans="1:15" x14ac:dyDescent="0.35">
      <c r="A9" s="11">
        <v>43595</v>
      </c>
      <c r="B9" s="8">
        <v>0.4261921296296296</v>
      </c>
      <c r="C9" t="s">
        <v>0</v>
      </c>
      <c r="D9" t="s">
        <v>240</v>
      </c>
      <c r="I9" t="s">
        <v>221</v>
      </c>
    </row>
    <row r="10" spans="1:15" x14ac:dyDescent="0.35">
      <c r="A10" s="11">
        <v>43595</v>
      </c>
      <c r="B10" s="8">
        <v>0.43255787037037036</v>
      </c>
      <c r="C10" t="s">
        <v>0</v>
      </c>
      <c r="D10" t="s">
        <v>241</v>
      </c>
      <c r="I10" t="s">
        <v>222</v>
      </c>
    </row>
    <row r="11" spans="1:15" x14ac:dyDescent="0.35">
      <c r="A11" s="11">
        <v>43595</v>
      </c>
      <c r="B11" s="8">
        <v>0.43571759259259263</v>
      </c>
      <c r="C11" t="s">
        <v>0</v>
      </c>
      <c r="D11" t="s">
        <v>240</v>
      </c>
      <c r="I11">
        <v>163</v>
      </c>
    </row>
    <row r="12" spans="1:15" x14ac:dyDescent="0.35">
      <c r="A12" s="11">
        <v>43595</v>
      </c>
      <c r="B12" s="8">
        <v>0.44039351851851855</v>
      </c>
      <c r="C12" t="s">
        <v>0</v>
      </c>
      <c r="D12" t="s">
        <v>241</v>
      </c>
      <c r="I12">
        <v>0</v>
      </c>
    </row>
    <row r="13" spans="1:15" x14ac:dyDescent="0.35">
      <c r="A13" s="11">
        <v>43595</v>
      </c>
      <c r="B13" s="8">
        <v>0.44793981481481482</v>
      </c>
      <c r="C13" t="s">
        <v>0</v>
      </c>
      <c r="D13" t="s">
        <v>240</v>
      </c>
      <c r="I13">
        <v>0</v>
      </c>
    </row>
    <row r="18" spans="2:10" x14ac:dyDescent="0.35">
      <c r="B18" s="8"/>
    </row>
    <row r="19" spans="2:10" x14ac:dyDescent="0.35">
      <c r="B19" s="8"/>
    </row>
    <row r="20" spans="2:10" x14ac:dyDescent="0.35">
      <c r="B20" s="8"/>
    </row>
    <row r="22" spans="2:10" x14ac:dyDescent="0.35">
      <c r="B22" s="8"/>
    </row>
    <row r="23" spans="2:10" x14ac:dyDescent="0.35">
      <c r="D23" t="s">
        <v>89</v>
      </c>
      <c r="E23" t="s">
        <v>90</v>
      </c>
      <c r="F23" t="s">
        <v>176</v>
      </c>
      <c r="G23" t="s">
        <v>177</v>
      </c>
      <c r="H23" t="s">
        <v>91</v>
      </c>
      <c r="I23" t="s">
        <v>92</v>
      </c>
      <c r="J23" t="s">
        <v>178</v>
      </c>
    </row>
    <row r="24" spans="2:10" x14ac:dyDescent="0.35">
      <c r="B24" s="8"/>
      <c r="D24" s="8">
        <v>0.3862962962962963</v>
      </c>
      <c r="E24" t="s">
        <v>0</v>
      </c>
      <c r="F24" t="s">
        <v>239</v>
      </c>
      <c r="G24" t="s">
        <v>180</v>
      </c>
      <c r="H24" t="s">
        <v>223</v>
      </c>
      <c r="I24">
        <v>0</v>
      </c>
      <c r="J24" t="s">
        <v>224</v>
      </c>
    </row>
    <row r="25" spans="2:10" x14ac:dyDescent="0.35">
      <c r="G25" t="s">
        <v>180</v>
      </c>
      <c r="H25" t="s">
        <v>225</v>
      </c>
      <c r="I25">
        <v>182.85</v>
      </c>
      <c r="J25" t="s">
        <v>182</v>
      </c>
    </row>
    <row r="26" spans="2:10" x14ac:dyDescent="0.35">
      <c r="B26" s="8"/>
      <c r="D26" s="8">
        <v>0.41033564814814816</v>
      </c>
      <c r="E26" t="s">
        <v>179</v>
      </c>
      <c r="F26" t="s">
        <v>240</v>
      </c>
      <c r="G26" t="s">
        <v>180</v>
      </c>
      <c r="H26" t="s">
        <v>225</v>
      </c>
      <c r="I26" t="s">
        <v>226</v>
      </c>
      <c r="J26" t="s">
        <v>182</v>
      </c>
    </row>
    <row r="27" spans="2:10" x14ac:dyDescent="0.35">
      <c r="D27" s="8">
        <v>0.41143518518518518</v>
      </c>
      <c r="E27" t="s">
        <v>0</v>
      </c>
      <c r="F27" t="s">
        <v>240</v>
      </c>
      <c r="G27" t="s">
        <v>180</v>
      </c>
      <c r="H27" t="s">
        <v>227</v>
      </c>
      <c r="I27">
        <v>0</v>
      </c>
      <c r="J27" t="s">
        <v>224</v>
      </c>
    </row>
    <row r="28" spans="2:10" x14ac:dyDescent="0.35">
      <c r="D28" s="8">
        <v>0.42450231481481482</v>
      </c>
      <c r="E28" t="s">
        <v>0</v>
      </c>
      <c r="F28" t="s">
        <v>240</v>
      </c>
      <c r="G28" t="s">
        <v>180</v>
      </c>
      <c r="H28" t="s">
        <v>228</v>
      </c>
      <c r="I28">
        <v>120</v>
      </c>
      <c r="J28" t="s">
        <v>229</v>
      </c>
    </row>
    <row r="29" spans="2:10" x14ac:dyDescent="0.35">
      <c r="D29" s="8">
        <v>0.42518518518518517</v>
      </c>
      <c r="E29" t="s">
        <v>0</v>
      </c>
      <c r="F29" t="s">
        <v>241</v>
      </c>
      <c r="G29" t="s">
        <v>180</v>
      </c>
      <c r="H29" t="s">
        <v>230</v>
      </c>
      <c r="I29">
        <v>0</v>
      </c>
      <c r="J29" t="s">
        <v>224</v>
      </c>
    </row>
    <row r="30" spans="2:10" x14ac:dyDescent="0.35">
      <c r="G30" t="s">
        <v>180</v>
      </c>
      <c r="H30" t="s">
        <v>231</v>
      </c>
      <c r="I30">
        <v>171</v>
      </c>
      <c r="J30" t="s">
        <v>182</v>
      </c>
    </row>
    <row r="31" spans="2:10" x14ac:dyDescent="0.35">
      <c r="D31" s="8">
        <v>0.43032407407407408</v>
      </c>
      <c r="E31" t="s">
        <v>179</v>
      </c>
      <c r="F31" t="s">
        <v>240</v>
      </c>
      <c r="G31" t="s">
        <v>180</v>
      </c>
      <c r="H31" t="s">
        <v>231</v>
      </c>
      <c r="I31" t="s">
        <v>232</v>
      </c>
      <c r="J31" t="s">
        <v>182</v>
      </c>
    </row>
    <row r="32" spans="2:10" x14ac:dyDescent="0.35">
      <c r="D32" s="8">
        <v>0.43234953703703699</v>
      </c>
      <c r="E32" t="s">
        <v>179</v>
      </c>
      <c r="F32" t="s">
        <v>241</v>
      </c>
      <c r="G32" t="s">
        <v>181</v>
      </c>
      <c r="H32" t="s">
        <v>228</v>
      </c>
      <c r="I32" t="s">
        <v>233</v>
      </c>
      <c r="J32" t="s">
        <v>224</v>
      </c>
    </row>
    <row r="33" spans="4:10" x14ac:dyDescent="0.35">
      <c r="D33" s="8">
        <v>0.43234953703703699</v>
      </c>
      <c r="E33" t="s">
        <v>0</v>
      </c>
      <c r="F33" t="s">
        <v>241</v>
      </c>
      <c r="G33" t="s">
        <v>181</v>
      </c>
      <c r="H33" t="s">
        <v>228</v>
      </c>
      <c r="I33" t="s">
        <v>234</v>
      </c>
      <c r="J33" t="s">
        <v>224</v>
      </c>
    </row>
    <row r="34" spans="4:10" x14ac:dyDescent="0.35">
      <c r="G34" t="s">
        <v>180</v>
      </c>
      <c r="H34" t="s">
        <v>235</v>
      </c>
      <c r="I34">
        <v>209.4</v>
      </c>
      <c r="J34" t="s">
        <v>182</v>
      </c>
    </row>
    <row r="35" spans="4:10" x14ac:dyDescent="0.35">
      <c r="D35" s="8">
        <v>0.43541666666666662</v>
      </c>
      <c r="E35" t="s">
        <v>179</v>
      </c>
      <c r="F35" t="s">
        <v>241</v>
      </c>
      <c r="G35" t="s">
        <v>180</v>
      </c>
      <c r="H35" t="s">
        <v>235</v>
      </c>
      <c r="I35" t="s">
        <v>236</v>
      </c>
      <c r="J35" t="s">
        <v>182</v>
      </c>
    </row>
    <row r="36" spans="4:10" x14ac:dyDescent="0.35">
      <c r="G36" t="s">
        <v>180</v>
      </c>
      <c r="H36" t="s">
        <v>231</v>
      </c>
      <c r="I36">
        <v>174.05</v>
      </c>
      <c r="J36" t="s">
        <v>182</v>
      </c>
    </row>
    <row r="37" spans="4:10" x14ac:dyDescent="0.35">
      <c r="D37" s="8">
        <v>0.43797453703703698</v>
      </c>
      <c r="E37" t="s">
        <v>179</v>
      </c>
      <c r="F37" t="s">
        <v>240</v>
      </c>
      <c r="G37" t="s">
        <v>180</v>
      </c>
      <c r="H37" t="s">
        <v>231</v>
      </c>
      <c r="I37" t="s">
        <v>237</v>
      </c>
      <c r="J37" t="s">
        <v>182</v>
      </c>
    </row>
    <row r="38" spans="4:10" x14ac:dyDescent="0.35">
      <c r="G38" t="s">
        <v>180</v>
      </c>
      <c r="H38" t="s">
        <v>235</v>
      </c>
      <c r="I38">
        <v>213.35</v>
      </c>
      <c r="J38" t="s">
        <v>182</v>
      </c>
    </row>
    <row r="39" spans="4:10" x14ac:dyDescent="0.35">
      <c r="D39" s="8">
        <v>0.44770833333333332</v>
      </c>
      <c r="E39" t="s">
        <v>179</v>
      </c>
      <c r="F39" t="s">
        <v>241</v>
      </c>
      <c r="G39" t="s">
        <v>180</v>
      </c>
      <c r="H39" t="s">
        <v>235</v>
      </c>
      <c r="I39">
        <v>187.4</v>
      </c>
      <c r="J39" t="s">
        <v>182</v>
      </c>
    </row>
    <row r="40" spans="4:10" x14ac:dyDescent="0.35">
      <c r="D40" s="8">
        <v>0.44783564814814819</v>
      </c>
      <c r="E40" t="s">
        <v>0</v>
      </c>
      <c r="F40" t="s">
        <v>240</v>
      </c>
      <c r="G40" t="s">
        <v>180</v>
      </c>
      <c r="H40" t="s">
        <v>230</v>
      </c>
      <c r="I40">
        <v>0</v>
      </c>
      <c r="J40" t="s">
        <v>224</v>
      </c>
    </row>
    <row r="41" spans="4:10" x14ac:dyDescent="0.35">
      <c r="G41" t="s">
        <v>180</v>
      </c>
      <c r="H41" t="s">
        <v>235</v>
      </c>
      <c r="I41">
        <v>178.28</v>
      </c>
      <c r="J41" t="s">
        <v>182</v>
      </c>
    </row>
    <row r="42" spans="4:10" x14ac:dyDescent="0.35">
      <c r="D42" s="8">
        <v>0.61199074074074067</v>
      </c>
      <c r="E42" t="s">
        <v>179</v>
      </c>
      <c r="F42" t="s">
        <v>240</v>
      </c>
      <c r="G42" t="s">
        <v>180</v>
      </c>
      <c r="H42" t="s">
        <v>235</v>
      </c>
      <c r="I42" t="s">
        <v>238</v>
      </c>
      <c r="J42" t="s">
        <v>182</v>
      </c>
    </row>
    <row r="48" spans="4:10" x14ac:dyDescent="0.35">
      <c r="D48" t="s">
        <v>89</v>
      </c>
      <c r="E48" t="s">
        <v>90</v>
      </c>
      <c r="F48" t="s">
        <v>176</v>
      </c>
      <c r="G48" t="s">
        <v>177</v>
      </c>
      <c r="H48" t="s">
        <v>91</v>
      </c>
      <c r="I48" t="s">
        <v>92</v>
      </c>
      <c r="J48" t="s">
        <v>178</v>
      </c>
    </row>
    <row r="49" spans="4:10" x14ac:dyDescent="0.35">
      <c r="D49" s="8">
        <v>0.41667824074074072</v>
      </c>
      <c r="E49" t="s">
        <v>0</v>
      </c>
      <c r="F49" t="s">
        <v>241</v>
      </c>
      <c r="G49" t="s">
        <v>180</v>
      </c>
      <c r="H49" t="s">
        <v>235</v>
      </c>
      <c r="I49">
        <v>192.7</v>
      </c>
      <c r="J49" t="s">
        <v>182</v>
      </c>
    </row>
    <row r="50" spans="4:10" x14ac:dyDescent="0.35">
      <c r="D50" s="8">
        <v>0.59111111111111114</v>
      </c>
      <c r="E50" t="s">
        <v>179</v>
      </c>
      <c r="F50" t="s">
        <v>241</v>
      </c>
      <c r="G50" t="s">
        <v>180</v>
      </c>
      <c r="H50" t="s">
        <v>235</v>
      </c>
      <c r="I50">
        <v>151.19999999999999</v>
      </c>
      <c r="J50" t="s">
        <v>182</v>
      </c>
    </row>
    <row r="51" spans="4:10" x14ac:dyDescent="0.35">
      <c r="D51" s="8">
        <v>0.59212962962962956</v>
      </c>
      <c r="E51" t="s">
        <v>0</v>
      </c>
      <c r="F51" t="s">
        <v>240</v>
      </c>
      <c r="G51" t="s">
        <v>180</v>
      </c>
      <c r="H51" t="s">
        <v>231</v>
      </c>
      <c r="I51">
        <v>103.7</v>
      </c>
      <c r="J51" t="s">
        <v>182</v>
      </c>
    </row>
    <row r="52" spans="4:10" x14ac:dyDescent="0.35">
      <c r="D52" s="8">
        <v>0.61978009259259259</v>
      </c>
      <c r="E52" t="s">
        <v>179</v>
      </c>
      <c r="F52" t="s">
        <v>240</v>
      </c>
      <c r="G52" t="s">
        <v>180</v>
      </c>
      <c r="H52" t="s">
        <v>231</v>
      </c>
      <c r="I52">
        <v>74.2</v>
      </c>
      <c r="J52" t="s">
        <v>182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8"/>
  <sheetViews>
    <sheetView workbookViewId="0">
      <selection activeCell="A39" sqref="A39"/>
    </sheetView>
  </sheetViews>
  <sheetFormatPr defaultRowHeight="14.5" x14ac:dyDescent="0.35"/>
  <cols>
    <col min="1" max="1" width="100" style="12" customWidth="1"/>
    <col min="2" max="2" width="82" customWidth="1"/>
    <col min="3" max="3" width="11.81640625" bestFit="1" customWidth="1"/>
    <col min="4" max="4" width="14.7265625" customWidth="1"/>
    <col min="6" max="6" width="11.453125" customWidth="1"/>
  </cols>
  <sheetData>
    <row r="1" spans="1:2" x14ac:dyDescent="0.35">
      <c r="A1" s="12" t="s">
        <v>1</v>
      </c>
      <c r="B1" t="s">
        <v>24</v>
      </c>
    </row>
    <row r="2" spans="1:2" x14ac:dyDescent="0.35">
      <c r="A2" s="12" t="s">
        <v>2</v>
      </c>
      <c r="B2" t="s">
        <v>25</v>
      </c>
    </row>
    <row r="3" spans="1:2" x14ac:dyDescent="0.35">
      <c r="A3" s="12" t="s">
        <v>3</v>
      </c>
      <c r="B3" t="s">
        <v>100</v>
      </c>
    </row>
    <row r="4" spans="1:2" x14ac:dyDescent="0.35">
      <c r="A4" s="12" t="s">
        <v>4</v>
      </c>
      <c r="B4" t="s">
        <v>101</v>
      </c>
    </row>
    <row r="5" spans="1:2" x14ac:dyDescent="0.35">
      <c r="A5" s="12" t="s">
        <v>5</v>
      </c>
      <c r="B5" t="s">
        <v>26</v>
      </c>
    </row>
    <row r="6" spans="1:2" x14ac:dyDescent="0.35">
      <c r="A6" s="12" t="s">
        <v>6</v>
      </c>
      <c r="B6" t="s">
        <v>27</v>
      </c>
    </row>
    <row r="7" spans="1:2" x14ac:dyDescent="0.35">
      <c r="A7" s="12" t="s">
        <v>7</v>
      </c>
      <c r="B7" t="s">
        <v>30</v>
      </c>
    </row>
    <row r="8" spans="1:2" x14ac:dyDescent="0.35">
      <c r="A8" s="12" t="s">
        <v>8</v>
      </c>
      <c r="B8" t="s">
        <v>31</v>
      </c>
    </row>
    <row r="9" spans="1:2" x14ac:dyDescent="0.35">
      <c r="A9" s="12" t="s">
        <v>9</v>
      </c>
      <c r="B9" t="s">
        <v>33</v>
      </c>
    </row>
    <row r="10" spans="1:2" x14ac:dyDescent="0.35">
      <c r="A10" s="12" t="s">
        <v>10</v>
      </c>
      <c r="B10" t="s">
        <v>102</v>
      </c>
    </row>
    <row r="11" spans="1:2" x14ac:dyDescent="0.35">
      <c r="A11" s="12" t="s">
        <v>11</v>
      </c>
    </row>
    <row r="12" spans="1:2" x14ac:dyDescent="0.35">
      <c r="A12" s="12" t="s">
        <v>12</v>
      </c>
    </row>
    <row r="13" spans="1:2" x14ac:dyDescent="0.35">
      <c r="A13" s="12" t="s">
        <v>13</v>
      </c>
      <c r="B13" t="s">
        <v>104</v>
      </c>
    </row>
    <row r="14" spans="1:2" x14ac:dyDescent="0.35">
      <c r="A14" s="12" t="s">
        <v>14</v>
      </c>
      <c r="B14" t="s">
        <v>105</v>
      </c>
    </row>
    <row r="15" spans="1:2" x14ac:dyDescent="0.35">
      <c r="A15" s="12" t="s">
        <v>15</v>
      </c>
    </row>
    <row r="16" spans="1:2" x14ac:dyDescent="0.35">
      <c r="A16" s="12" t="s">
        <v>16</v>
      </c>
      <c r="B16" t="s">
        <v>28</v>
      </c>
    </row>
    <row r="17" spans="1:2" x14ac:dyDescent="0.35">
      <c r="A17" s="12" t="s">
        <v>18</v>
      </c>
      <c r="B17" t="s">
        <v>29</v>
      </c>
    </row>
    <row r="18" spans="1:2" x14ac:dyDescent="0.35">
      <c r="A18" s="12" t="s">
        <v>19</v>
      </c>
    </row>
    <row r="19" spans="1:2" x14ac:dyDescent="0.35">
      <c r="A19" s="12" t="s">
        <v>20</v>
      </c>
    </row>
    <row r="20" spans="1:2" x14ac:dyDescent="0.35">
      <c r="A20" s="12" t="s">
        <v>21</v>
      </c>
    </row>
    <row r="21" spans="1:2" x14ac:dyDescent="0.35">
      <c r="A21" s="12" t="s">
        <v>32</v>
      </c>
    </row>
    <row r="22" spans="1:2" ht="43.5" x14ac:dyDescent="0.35">
      <c r="A22" s="12" t="s">
        <v>34</v>
      </c>
    </row>
    <row r="23" spans="1:2" x14ac:dyDescent="0.35">
      <c r="A23" s="12" t="s">
        <v>39</v>
      </c>
    </row>
    <row r="24" spans="1:2" x14ac:dyDescent="0.35">
      <c r="A24" s="12" t="s">
        <v>56</v>
      </c>
    </row>
    <row r="26" spans="1:2" x14ac:dyDescent="0.35">
      <c r="A26" s="12" t="s">
        <v>106</v>
      </c>
    </row>
    <row r="33" spans="1:1" x14ac:dyDescent="0.35">
      <c r="A33" s="12" t="s">
        <v>149</v>
      </c>
    </row>
    <row r="34" spans="1:1" x14ac:dyDescent="0.35">
      <c r="A34" s="12" t="s">
        <v>150</v>
      </c>
    </row>
    <row r="35" spans="1:1" x14ac:dyDescent="0.35">
      <c r="A35" s="12" t="s">
        <v>151</v>
      </c>
    </row>
    <row r="38" spans="1:1" x14ac:dyDescent="0.35">
      <c r="A38" s="12" t="s">
        <v>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Sheet8</vt:lpstr>
      <vt:lpstr>Sheet5</vt:lpstr>
      <vt:lpstr>Sheet11</vt:lpstr>
      <vt:lpstr>Sheet2</vt:lpstr>
      <vt:lpstr>Sheet3</vt:lpstr>
      <vt:lpstr>Sheet track</vt:lpstr>
      <vt:lpstr>openrule</vt:lpstr>
      <vt:lpstr>Sheet6</vt:lpstr>
      <vt:lpstr>Sheet7</vt:lpstr>
      <vt:lpstr>Sheet12</vt:lpstr>
      <vt:lpstr>per</vt:lpstr>
      <vt:lpstr>Sheet4</vt:lpstr>
    </vt:vector>
  </TitlesOfParts>
  <Company>MSCI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Pratik</dc:creator>
  <cp:lastModifiedBy>Shah, Pratik</cp:lastModifiedBy>
  <dcterms:created xsi:type="dcterms:W3CDTF">2015-02-25T13:33:31Z</dcterms:created>
  <dcterms:modified xsi:type="dcterms:W3CDTF">2019-11-01T07:29:48Z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0f8386-55a0-404e-9dce-4d5bc8b309d8_Enabled">
    <vt:lpwstr>True</vt:lpwstr>
  </property>
  <property fmtid="{D5CDD505-2E9C-101B-9397-08002B2CF9AE}" pid="3" name="MSIP_Label_b60f8386-55a0-404e-9dce-4d5bc8b309d8_SiteId">
    <vt:lpwstr>7a9376d4-7c43-480f-82ba-a090647f651d</vt:lpwstr>
  </property>
  <property fmtid="{D5CDD505-2E9C-101B-9397-08002B2CF9AE}" pid="4" name="MSIP_Label_b60f8386-55a0-404e-9dce-4d5bc8b309d8_Owner">
    <vt:lpwstr>Pratik.Shah@msci.com</vt:lpwstr>
  </property>
  <property fmtid="{D5CDD505-2E9C-101B-9397-08002B2CF9AE}" pid="5" name="MSIP_Label_b60f8386-55a0-404e-9dce-4d5bc8b309d8_SetDate">
    <vt:lpwstr>2019-06-17T06:02:34.2778605Z</vt:lpwstr>
  </property>
  <property fmtid="{D5CDD505-2E9C-101B-9397-08002B2CF9AE}" pid="6" name="MSIP_Label_b60f8386-55a0-404e-9dce-4d5bc8b309d8_Name">
    <vt:lpwstr>General</vt:lpwstr>
  </property>
  <property fmtid="{D5CDD505-2E9C-101B-9397-08002B2CF9AE}" pid="7" name="MSIP_Label_b60f8386-55a0-404e-9dce-4d5bc8b309d8_Application">
    <vt:lpwstr>Microsoft Azure Information Protection</vt:lpwstr>
  </property>
  <property fmtid="{D5CDD505-2E9C-101B-9397-08002B2CF9AE}" pid="8" name="MSIP_Label_b60f8386-55a0-404e-9dce-4d5bc8b309d8_Extended_MSFT_Method">
    <vt:lpwstr>Automatic</vt:lpwstr>
  </property>
  <property fmtid="{D5CDD505-2E9C-101B-9397-08002B2CF9AE}" pid="9" name="Sensitivity">
    <vt:lpwstr>General</vt:lpwstr>
  </property>
</Properties>
</file>