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ocuments\Garima Mittal Classes\"/>
    </mc:Choice>
  </mc:AlternateContent>
  <xr:revisionPtr revIDLastSave="0" documentId="13_ncr:1_{A6DE9A15-6A17-499A-83FA-29D0FE44780F}" xr6:coauthVersionLast="46" xr6:coauthVersionMax="46" xr10:uidLastSave="{00000000-0000-0000-0000-000000000000}"/>
  <bookViews>
    <workbookView xWindow="-108" yWindow="-108" windowWidth="23256" windowHeight="12576" tabRatio="859" activeTab="1" xr2:uid="{2E1F1D96-615A-4BD3-A15B-BCF0B39F66F4}"/>
  </bookViews>
  <sheets>
    <sheet name="MM1Data Creation" sheetId="7" r:id="rId1"/>
    <sheet name="MM1Simulation" sheetId="12" r:id="rId2"/>
    <sheet name="MM1Result&amp;Recommendation" sheetId="13" r:id="rId3"/>
  </sheets>
  <definedNames>
    <definedName name="_Hlk48987191" localSheetId="0">'MM1Data Creation'!$B$104</definedName>
    <definedName name="OLE_LINK10" localSheetId="0">'MM1Data Creation'!$B$88</definedName>
    <definedName name="OLE_LINK2" localSheetId="0">'MM1Data Creation'!#REF!</definedName>
  </definedNames>
  <calcPr calcId="191029" calcMode="manual"/>
  <pivotCaches>
    <pivotCache cacheId="2" r:id="rId4"/>
    <pivotCache cacheId="3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2" l="1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301" i="12"/>
  <c r="G302" i="12"/>
  <c r="G303" i="12"/>
  <c r="G304" i="12"/>
  <c r="G305" i="12"/>
  <c r="G306" i="12"/>
  <c r="G307" i="12"/>
  <c r="G308" i="12"/>
  <c r="G309" i="12"/>
  <c r="G310" i="12"/>
  <c r="G311" i="12"/>
  <c r="G312" i="12"/>
  <c r="G313" i="12"/>
  <c r="G314" i="12"/>
  <c r="G315" i="12"/>
  <c r="G316" i="12"/>
  <c r="G317" i="12"/>
  <c r="G318" i="12"/>
  <c r="G319" i="12"/>
  <c r="G320" i="12"/>
  <c r="G321" i="12"/>
  <c r="G322" i="12"/>
  <c r="G323" i="12"/>
  <c r="G324" i="12"/>
  <c r="G325" i="12"/>
  <c r="G326" i="12"/>
  <c r="G327" i="12"/>
  <c r="G328" i="12"/>
  <c r="G329" i="12"/>
  <c r="G330" i="12"/>
  <c r="G331" i="12"/>
  <c r="G332" i="12"/>
  <c r="G333" i="12"/>
  <c r="G334" i="12"/>
  <c r="G335" i="12"/>
  <c r="G336" i="12"/>
  <c r="G337" i="12"/>
  <c r="G338" i="12"/>
  <c r="G339" i="12"/>
  <c r="G340" i="12"/>
  <c r="G341" i="12"/>
  <c r="G342" i="12"/>
  <c r="G343" i="12"/>
  <c r="G344" i="12"/>
  <c r="G345" i="12"/>
  <c r="G346" i="12"/>
  <c r="G347" i="12"/>
  <c r="G348" i="12"/>
  <c r="G349" i="12"/>
  <c r="G350" i="12"/>
  <c r="G351" i="12"/>
  <c r="G352" i="12"/>
  <c r="G353" i="12"/>
  <c r="G354" i="12"/>
  <c r="G355" i="12"/>
  <c r="G356" i="12"/>
  <c r="G357" i="12"/>
  <c r="G358" i="12"/>
  <c r="G359" i="12"/>
  <c r="G360" i="12"/>
  <c r="G361" i="12"/>
  <c r="G362" i="12"/>
  <c r="G363" i="12"/>
  <c r="G364" i="12"/>
  <c r="G365" i="12"/>
  <c r="G366" i="12"/>
  <c r="G367" i="12"/>
  <c r="G368" i="12"/>
  <c r="G369" i="12"/>
  <c r="G370" i="12"/>
  <c r="G371" i="12"/>
  <c r="G372" i="12"/>
  <c r="G373" i="12"/>
  <c r="G374" i="12"/>
  <c r="G375" i="12"/>
  <c r="G376" i="12"/>
  <c r="G377" i="12"/>
  <c r="G378" i="12"/>
  <c r="G379" i="12"/>
  <c r="G380" i="12"/>
  <c r="G381" i="12"/>
  <c r="G382" i="12"/>
  <c r="G383" i="12"/>
  <c r="G384" i="12"/>
  <c r="G385" i="12"/>
  <c r="G386" i="12"/>
  <c r="G387" i="12"/>
  <c r="G388" i="12"/>
  <c r="G389" i="12"/>
  <c r="G390" i="12"/>
  <c r="G391" i="12"/>
  <c r="G392" i="12"/>
  <c r="G393" i="12"/>
  <c r="G394" i="12"/>
  <c r="G395" i="12"/>
  <c r="G396" i="12"/>
  <c r="G397" i="12"/>
  <c r="G398" i="12"/>
  <c r="G399" i="12"/>
  <c r="G400" i="12"/>
  <c r="G401" i="12"/>
  <c r="G402" i="12"/>
  <c r="G403" i="12"/>
  <c r="G404" i="12"/>
  <c r="G405" i="12"/>
  <c r="G406" i="12"/>
  <c r="G407" i="12"/>
  <c r="G408" i="12"/>
  <c r="G409" i="12"/>
  <c r="G410" i="12"/>
  <c r="G411" i="12"/>
  <c r="G412" i="12"/>
  <c r="G413" i="12"/>
  <c r="G414" i="12"/>
  <c r="G415" i="12"/>
  <c r="G416" i="12"/>
  <c r="G417" i="12"/>
  <c r="G418" i="12"/>
  <c r="G419" i="12"/>
  <c r="G420" i="12"/>
  <c r="G421" i="12"/>
  <c r="G422" i="12"/>
  <c r="G423" i="12"/>
  <c r="G424" i="12"/>
  <c r="G425" i="12"/>
  <c r="G426" i="12"/>
  <c r="G427" i="12"/>
  <c r="G428" i="12"/>
  <c r="G429" i="12"/>
  <c r="G430" i="12"/>
  <c r="G431" i="12"/>
  <c r="G432" i="12"/>
  <c r="G433" i="12"/>
  <c r="G434" i="12"/>
  <c r="G435" i="12"/>
  <c r="G436" i="12"/>
  <c r="G437" i="12"/>
  <c r="G438" i="12"/>
  <c r="G439" i="12"/>
  <c r="G440" i="12"/>
  <c r="G441" i="12"/>
  <c r="G442" i="12"/>
  <c r="G443" i="12"/>
  <c r="G444" i="12"/>
  <c r="G445" i="12"/>
  <c r="G446" i="12"/>
  <c r="G447" i="12"/>
  <c r="G448" i="12"/>
  <c r="G449" i="12"/>
  <c r="G450" i="12"/>
  <c r="G451" i="12"/>
  <c r="G452" i="12"/>
  <c r="G453" i="12"/>
  <c r="G454" i="12"/>
  <c r="G455" i="12"/>
  <c r="G456" i="12"/>
  <c r="G457" i="12"/>
  <c r="G458" i="12"/>
  <c r="G459" i="12"/>
  <c r="G460" i="12"/>
  <c r="G461" i="12"/>
  <c r="G462" i="12"/>
  <c r="G463" i="12"/>
  <c r="G464" i="12"/>
  <c r="G465" i="12"/>
  <c r="G466" i="12"/>
  <c r="G467" i="12"/>
  <c r="G468" i="12"/>
  <c r="G469" i="12"/>
  <c r="G470" i="12"/>
  <c r="G471" i="12"/>
  <c r="G472" i="12"/>
  <c r="G473" i="12"/>
  <c r="G474" i="12"/>
  <c r="G475" i="12"/>
  <c r="G476" i="12"/>
  <c r="G477" i="12"/>
  <c r="G478" i="12"/>
  <c r="G479" i="12"/>
  <c r="G480" i="12"/>
  <c r="G481" i="12"/>
  <c r="G482" i="12"/>
  <c r="G483" i="12"/>
  <c r="G484" i="12"/>
  <c r="G485" i="12"/>
  <c r="G486" i="12"/>
  <c r="G487" i="12"/>
  <c r="G488" i="12"/>
  <c r="G489" i="12"/>
  <c r="G490" i="12"/>
  <c r="G491" i="12"/>
  <c r="G492" i="12"/>
  <c r="G493" i="12"/>
  <c r="G494" i="12"/>
  <c r="G495" i="12"/>
  <c r="G496" i="12"/>
  <c r="G497" i="12"/>
  <c r="G498" i="12"/>
  <c r="G499" i="12"/>
  <c r="G500" i="12"/>
  <c r="G501" i="12"/>
  <c r="G502" i="12"/>
  <c r="G503" i="12"/>
  <c r="G504" i="12"/>
  <c r="G505" i="12"/>
  <c r="G506" i="12"/>
  <c r="G507" i="12"/>
  <c r="G508" i="12"/>
  <c r="G509" i="12"/>
  <c r="G510" i="12"/>
  <c r="G511" i="12"/>
  <c r="G512" i="12"/>
  <c r="G513" i="12"/>
  <c r="G514" i="12"/>
  <c r="G515" i="12"/>
  <c r="G5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C473" i="12"/>
  <c r="C474" i="12"/>
  <c r="C475" i="12"/>
  <c r="C476" i="12"/>
  <c r="C477" i="12"/>
  <c r="C478" i="12"/>
  <c r="C479" i="12"/>
  <c r="C480" i="12"/>
  <c r="C481" i="12"/>
  <c r="C482" i="12"/>
  <c r="C483" i="12"/>
  <c r="C484" i="12"/>
  <c r="C485" i="12"/>
  <c r="C486" i="12"/>
  <c r="C487" i="12"/>
  <c r="C488" i="12"/>
  <c r="C489" i="12"/>
  <c r="C490" i="12"/>
  <c r="C491" i="12"/>
  <c r="C492" i="12"/>
  <c r="C493" i="12"/>
  <c r="C494" i="12"/>
  <c r="C495" i="12"/>
  <c r="C496" i="12"/>
  <c r="C497" i="12"/>
  <c r="C498" i="12"/>
  <c r="C499" i="12"/>
  <c r="C500" i="12"/>
  <c r="C501" i="12"/>
  <c r="C502" i="12"/>
  <c r="C503" i="12"/>
  <c r="C504" i="12"/>
  <c r="C505" i="12"/>
  <c r="C506" i="12"/>
  <c r="C507" i="12"/>
  <c r="C508" i="12"/>
  <c r="C509" i="12"/>
  <c r="C510" i="12"/>
  <c r="C511" i="12"/>
  <c r="C512" i="12"/>
  <c r="C513" i="12"/>
  <c r="C514" i="12"/>
  <c r="C515" i="12"/>
  <c r="C516" i="12"/>
  <c r="S27" i="12"/>
  <c r="S19" i="12"/>
  <c r="S34" i="12"/>
  <c r="S18" i="12"/>
  <c r="S28" i="12"/>
  <c r="S29" i="12"/>
  <c r="S31" i="12"/>
  <c r="S20" i="12"/>
  <c r="S17" i="12"/>
  <c r="S35" i="12"/>
  <c r="S22" i="12"/>
  <c r="S23" i="12"/>
  <c r="S26" i="12"/>
  <c r="S25" i="12"/>
  <c r="S32" i="12"/>
  <c r="O12" i="12" l="1"/>
  <c r="K12" i="12"/>
  <c r="H12" i="12"/>
  <c r="D12" i="12"/>
  <c r="O11" i="12"/>
  <c r="K11" i="12"/>
  <c r="H11" i="12"/>
  <c r="D11" i="12"/>
  <c r="O10" i="12"/>
  <c r="K10" i="12"/>
  <c r="H10" i="12"/>
  <c r="D10" i="12"/>
  <c r="O9" i="12"/>
  <c r="K9" i="12"/>
  <c r="H9" i="12"/>
  <c r="D9" i="12"/>
  <c r="O8" i="12"/>
  <c r="K8" i="12"/>
  <c r="H8" i="12"/>
  <c r="D8" i="12"/>
  <c r="O7" i="12"/>
  <c r="K7" i="12"/>
  <c r="H7" i="12"/>
  <c r="D7" i="12"/>
  <c r="O6" i="12"/>
  <c r="K6" i="12"/>
  <c r="H6" i="12"/>
  <c r="D6" i="12"/>
  <c r="O5" i="12"/>
  <c r="K5" i="12"/>
  <c r="H5" i="12"/>
  <c r="D5" i="12"/>
  <c r="O4" i="12"/>
  <c r="K4" i="12"/>
  <c r="L4" i="12" s="1"/>
  <c r="H4" i="12"/>
  <c r="D4" i="12"/>
  <c r="E4" i="12" s="1"/>
  <c r="E5" i="12" l="1"/>
  <c r="G4" i="12"/>
  <c r="F5" i="12" s="1"/>
  <c r="L5" i="12"/>
  <c r="N4" i="12"/>
  <c r="M5" i="12" s="1"/>
  <c r="L6" i="12" l="1"/>
  <c r="N5" i="12"/>
  <c r="M6" i="12" s="1"/>
  <c r="E6" i="12"/>
  <c r="G5" i="12"/>
  <c r="F6" i="12" s="1"/>
  <c r="E7" i="12" l="1"/>
  <c r="G6" i="12"/>
  <c r="F7" i="12" s="1"/>
  <c r="L7" i="12"/>
  <c r="N6" i="12"/>
  <c r="M7" i="12" s="1"/>
  <c r="L8" i="12" l="1"/>
  <c r="N7" i="12"/>
  <c r="M8" i="12" s="1"/>
  <c r="G7" i="12"/>
  <c r="F8" i="12" s="1"/>
  <c r="D17" i="12" s="1"/>
  <c r="E8" i="12"/>
  <c r="E9" i="12" l="1"/>
  <c r="G8" i="12"/>
  <c r="F9" i="12" s="1"/>
  <c r="H64" i="12"/>
  <c r="D162" i="12"/>
  <c r="D160" i="12"/>
  <c r="L9" i="12"/>
  <c r="N8" i="12"/>
  <c r="M9" i="12" s="1"/>
  <c r="L10" i="12" l="1"/>
  <c r="N9" i="12"/>
  <c r="M10" i="12" s="1"/>
  <c r="E10" i="12"/>
  <c r="G9" i="12"/>
  <c r="F10" i="12" s="1"/>
  <c r="H17" i="12" l="1"/>
  <c r="H394" i="12"/>
  <c r="H41" i="12"/>
  <c r="D124" i="12"/>
  <c r="D45" i="12"/>
  <c r="D271" i="12"/>
  <c r="H453" i="12"/>
  <c r="H305" i="12"/>
  <c r="H444" i="12"/>
  <c r="D83" i="12"/>
  <c r="D35" i="12"/>
  <c r="D477" i="12"/>
  <c r="D186" i="12"/>
  <c r="E17" i="12"/>
  <c r="D74" i="12"/>
  <c r="D23" i="12"/>
  <c r="D367" i="12"/>
  <c r="D469" i="12"/>
  <c r="D24" i="12"/>
  <c r="H137" i="12"/>
  <c r="H118" i="12"/>
  <c r="H488" i="12"/>
  <c r="H223" i="12"/>
  <c r="H270" i="12"/>
  <c r="H329" i="12"/>
  <c r="H148" i="12"/>
  <c r="H336" i="12"/>
  <c r="D182" i="12"/>
  <c r="D412" i="12"/>
  <c r="D262" i="12"/>
  <c r="D451" i="12"/>
  <c r="D40" i="12"/>
  <c r="D487" i="12"/>
  <c r="D53" i="12"/>
  <c r="D225" i="12"/>
  <c r="D459" i="12"/>
  <c r="D57" i="12"/>
  <c r="H427" i="12"/>
  <c r="H318" i="12"/>
  <c r="H157" i="12"/>
  <c r="H79" i="12"/>
  <c r="H505" i="12"/>
  <c r="H433" i="12"/>
  <c r="H255" i="12"/>
  <c r="H510" i="12"/>
  <c r="D473" i="12"/>
  <c r="D229" i="12"/>
  <c r="D97" i="12"/>
  <c r="D197" i="12"/>
  <c r="D257" i="12"/>
  <c r="D490" i="12"/>
  <c r="H328" i="12"/>
  <c r="H327" i="12"/>
  <c r="H219" i="12"/>
  <c r="H103" i="12"/>
  <c r="H113" i="12"/>
  <c r="H449" i="12"/>
  <c r="H227" i="12"/>
  <c r="H472" i="12"/>
  <c r="H178" i="12"/>
  <c r="H102" i="12"/>
  <c r="H261" i="12"/>
  <c r="H439" i="12"/>
  <c r="H436" i="12"/>
  <c r="H475" i="12"/>
  <c r="D414" i="12"/>
  <c r="D432" i="12"/>
  <c r="D290" i="12"/>
  <c r="D87" i="12"/>
  <c r="D137" i="12"/>
  <c r="D89" i="12"/>
  <c r="D436" i="12"/>
  <c r="D429" i="12"/>
  <c r="D139" i="12"/>
  <c r="D80" i="12"/>
  <c r="D264" i="12"/>
  <c r="D382" i="12"/>
  <c r="D303" i="12"/>
  <c r="H317" i="12"/>
  <c r="H186" i="12"/>
  <c r="H108" i="12"/>
  <c r="H464" i="12"/>
  <c r="H272" i="12"/>
  <c r="H277" i="12"/>
  <c r="H288" i="12"/>
  <c r="H172" i="12"/>
  <c r="H468" i="12"/>
  <c r="H330" i="12"/>
  <c r="H268" i="12"/>
  <c r="H412" i="12"/>
  <c r="H457" i="12"/>
  <c r="H298" i="12"/>
  <c r="H263" i="12"/>
  <c r="H121" i="12"/>
  <c r="H159" i="12"/>
  <c r="H47" i="12"/>
  <c r="H382" i="12"/>
  <c r="H256" i="12"/>
  <c r="H142" i="12"/>
  <c r="H67" i="12"/>
  <c r="H110" i="12"/>
  <c r="H70" i="12"/>
  <c r="H417" i="12"/>
  <c r="H461" i="12"/>
  <c r="H391" i="12"/>
  <c r="H22" i="12"/>
  <c r="H337" i="12"/>
  <c r="H322" i="12"/>
  <c r="H101" i="12"/>
  <c r="H365" i="12"/>
  <c r="H228" i="12"/>
  <c r="G10" i="12"/>
  <c r="F11" i="12" s="1"/>
  <c r="E11" i="12"/>
  <c r="L11" i="12"/>
  <c r="N10" i="12"/>
  <c r="M11" i="12" s="1"/>
  <c r="H485" i="12" s="1"/>
  <c r="D22" i="12"/>
  <c r="D286" i="12"/>
  <c r="D399" i="12"/>
  <c r="D119" i="12"/>
  <c r="D140" i="12"/>
  <c r="D347" i="12"/>
  <c r="D471" i="12"/>
  <c r="D441" i="12"/>
  <c r="D302" i="12"/>
  <c r="D326" i="12"/>
  <c r="D192" i="12"/>
  <c r="D427" i="12"/>
  <c r="D121" i="12"/>
  <c r="D263" i="12"/>
  <c r="D503" i="12"/>
  <c r="D449" i="12"/>
  <c r="D66" i="12"/>
  <c r="D285" i="12"/>
  <c r="D438" i="12"/>
  <c r="D280" i="12"/>
  <c r="D96" i="12"/>
  <c r="D171" i="12"/>
  <c r="D479" i="12"/>
  <c r="D279" i="12"/>
  <c r="D174" i="12"/>
  <c r="D369" i="12"/>
  <c r="D118" i="12"/>
  <c r="D394" i="12"/>
  <c r="D168" i="12"/>
  <c r="D355" i="12"/>
  <c r="D269" i="12"/>
  <c r="D211" i="12"/>
  <c r="D94" i="12"/>
  <c r="D153" i="12"/>
  <c r="D38" i="12"/>
  <c r="D315" i="12"/>
  <c r="D447" i="12"/>
  <c r="D204" i="12"/>
  <c r="D146" i="12"/>
  <c r="D122" i="12"/>
  <c r="D492" i="12"/>
  <c r="D413" i="12"/>
  <c r="D284" i="12"/>
  <c r="D188" i="12"/>
  <c r="D136" i="12"/>
  <c r="D253" i="12"/>
  <c r="D341" i="12"/>
  <c r="D73" i="12"/>
  <c r="D480" i="12"/>
  <c r="D42" i="12" l="1"/>
  <c r="D260" i="12"/>
  <c r="D304" i="12"/>
  <c r="D111" i="12"/>
  <c r="H290" i="12"/>
  <c r="H320" i="12"/>
  <c r="D386" i="12"/>
  <c r="D155" i="12"/>
  <c r="H200" i="12"/>
  <c r="D138" i="12"/>
  <c r="D506" i="12"/>
  <c r="D64" i="12"/>
  <c r="D337" i="12"/>
  <c r="F17" i="12"/>
  <c r="I17" i="12" s="1"/>
  <c r="M17" i="12" s="1"/>
  <c r="D372" i="12"/>
  <c r="H397" i="12"/>
  <c r="D361" i="12"/>
  <c r="D336" i="12"/>
  <c r="D93" i="12"/>
  <c r="H87" i="12"/>
  <c r="D308" i="12"/>
  <c r="H364" i="12"/>
  <c r="D30" i="12"/>
  <c r="D199" i="12"/>
  <c r="H371" i="12"/>
  <c r="D120" i="12"/>
  <c r="D150" i="12"/>
  <c r="D108" i="12"/>
  <c r="D259" i="12"/>
  <c r="D99" i="12"/>
  <c r="H368" i="12"/>
  <c r="D423" i="12"/>
  <c r="H257" i="12"/>
  <c r="D77" i="12"/>
  <c r="D274" i="12"/>
  <c r="D222" i="12"/>
  <c r="D59" i="12"/>
  <c r="D387" i="12"/>
  <c r="D463" i="12"/>
  <c r="H342" i="12"/>
  <c r="D90" i="12"/>
  <c r="H169" i="12"/>
  <c r="D339" i="12"/>
  <c r="D435" i="12"/>
  <c r="H163" i="12"/>
  <c r="H96" i="12"/>
  <c r="H196" i="12"/>
  <c r="D510" i="12"/>
  <c r="H299" i="12"/>
  <c r="H68" i="12"/>
  <c r="D63" i="12"/>
  <c r="H331" i="12"/>
  <c r="H46" i="12"/>
  <c r="D19" i="12"/>
  <c r="H501" i="12"/>
  <c r="H326" i="12"/>
  <c r="H309" i="12"/>
  <c r="H214" i="12"/>
  <c r="H36" i="12"/>
  <c r="H207" i="12"/>
  <c r="H466" i="12"/>
  <c r="H452" i="12"/>
  <c r="D299" i="12"/>
  <c r="D255" i="12"/>
  <c r="H181" i="12"/>
  <c r="H133" i="12"/>
  <c r="H289" i="12"/>
  <c r="H514" i="12"/>
  <c r="H273" i="12"/>
  <c r="H287" i="12"/>
  <c r="H498" i="12"/>
  <c r="H63" i="12"/>
  <c r="D207" i="12"/>
  <c r="D86" i="12"/>
  <c r="H233" i="12"/>
  <c r="H123" i="12"/>
  <c r="D332" i="12"/>
  <c r="D358" i="12"/>
  <c r="H221" i="12"/>
  <c r="H440" i="12"/>
  <c r="D130" i="12"/>
  <c r="D107" i="12"/>
  <c r="H60" i="12"/>
  <c r="D208" i="12"/>
  <c r="D511" i="12"/>
  <c r="D411" i="12"/>
  <c r="D390" i="12"/>
  <c r="D470" i="12"/>
  <c r="D293" i="12"/>
  <c r="D323" i="12"/>
  <c r="D426" i="12"/>
  <c r="D152" i="12"/>
  <c r="H370" i="12"/>
  <c r="H374" i="12"/>
  <c r="D391" i="12"/>
  <c r="D117" i="12"/>
  <c r="H507" i="12"/>
  <c r="H378" i="12"/>
  <c r="H193" i="12"/>
  <c r="D327" i="12"/>
  <c r="D67" i="12"/>
  <c r="D165" i="12"/>
  <c r="D60" i="12"/>
  <c r="D193" i="12"/>
  <c r="D158" i="12"/>
  <c r="D191" i="12"/>
  <c r="H372" i="12"/>
  <c r="D489" i="12"/>
  <c r="H151" i="12"/>
  <c r="H88" i="12"/>
  <c r="H111" i="12"/>
  <c r="H112" i="12"/>
  <c r="D352" i="12"/>
  <c r="H381" i="12"/>
  <c r="H291" i="12"/>
  <c r="H220" i="12"/>
  <c r="H293" i="12"/>
  <c r="D321" i="12"/>
  <c r="H30" i="12"/>
  <c r="H303" i="12"/>
  <c r="H249" i="12"/>
  <c r="H56" i="12"/>
  <c r="H149" i="12"/>
  <c r="H424" i="12"/>
  <c r="H405" i="12"/>
  <c r="H438" i="12"/>
  <c r="H325" i="12"/>
  <c r="D434" i="12"/>
  <c r="D407" i="12"/>
  <c r="H492" i="12"/>
  <c r="H480" i="12"/>
  <c r="H164" i="12"/>
  <c r="H467" i="12"/>
  <c r="H383" i="12"/>
  <c r="H445" i="12"/>
  <c r="H131" i="12"/>
  <c r="H65" i="12"/>
  <c r="H435" i="12"/>
  <c r="H455" i="12"/>
  <c r="H116" i="12"/>
  <c r="H399" i="12"/>
  <c r="H265" i="12"/>
  <c r="H43" i="12"/>
  <c r="D133" i="12"/>
  <c r="D240" i="12"/>
  <c r="H210" i="12"/>
  <c r="H418" i="12"/>
  <c r="H395" i="12"/>
  <c r="H350" i="12"/>
  <c r="H313" i="12"/>
  <c r="D513" i="12"/>
  <c r="H218" i="12"/>
  <c r="H80" i="12"/>
  <c r="H423" i="12"/>
  <c r="H359" i="12"/>
  <c r="H284" i="12"/>
  <c r="H422" i="12"/>
  <c r="H24" i="12"/>
  <c r="H497" i="12"/>
  <c r="H275" i="12"/>
  <c r="D512" i="12"/>
  <c r="D173" i="12"/>
  <c r="H347" i="12"/>
  <c r="H76" i="12"/>
  <c r="H332" i="12"/>
  <c r="H323" i="12"/>
  <c r="H90" i="12"/>
  <c r="H171" i="12"/>
  <c r="H168" i="12"/>
  <c r="H454" i="12"/>
  <c r="H443" i="12"/>
  <c r="H366" i="12"/>
  <c r="H469" i="12"/>
  <c r="H156" i="12"/>
  <c r="D134" i="12"/>
  <c r="D384" i="12"/>
  <c r="D368" i="12"/>
  <c r="D338" i="12"/>
  <c r="D195" i="12"/>
  <c r="D465" i="12"/>
  <c r="D294" i="12"/>
  <c r="D209" i="12"/>
  <c r="D297" i="12"/>
  <c r="D33" i="12"/>
  <c r="D349" i="12"/>
  <c r="D25" i="12"/>
  <c r="D238" i="12"/>
  <c r="H471" i="12"/>
  <c r="H230" i="12"/>
  <c r="H155" i="12"/>
  <c r="H66" i="12"/>
  <c r="H53" i="12"/>
  <c r="H278" i="12"/>
  <c r="H379" i="12"/>
  <c r="H420" i="12"/>
  <c r="H135" i="12"/>
  <c r="H429" i="12"/>
  <c r="H463" i="12"/>
  <c r="H29" i="12"/>
  <c r="H86" i="12"/>
  <c r="H345" i="12"/>
  <c r="H74" i="12"/>
  <c r="H40" i="12"/>
  <c r="H85" i="12"/>
  <c r="H59" i="12"/>
  <c r="L12" i="12"/>
  <c r="N12" i="12" s="1"/>
  <c r="N11" i="12"/>
  <c r="M12" i="12" s="1"/>
  <c r="H203" i="12" s="1"/>
  <c r="H95" i="12"/>
  <c r="H72" i="12"/>
  <c r="H409" i="12"/>
  <c r="H192" i="12"/>
  <c r="H119" i="12"/>
  <c r="H254" i="12"/>
  <c r="H283" i="12"/>
  <c r="E12" i="12"/>
  <c r="G12" i="12" s="1"/>
  <c r="G11" i="12"/>
  <c r="F12" i="12" s="1"/>
  <c r="D392" i="12" s="1"/>
  <c r="H259" i="12"/>
  <c r="H401" i="12"/>
  <c r="H346" i="12"/>
  <c r="H477" i="12"/>
  <c r="H385" i="12"/>
  <c r="H117" i="12"/>
  <c r="H487" i="12"/>
  <c r="H136" i="12"/>
  <c r="H292" i="12"/>
  <c r="H407" i="12"/>
  <c r="H515" i="12"/>
  <c r="H406" i="12"/>
  <c r="H204" i="12"/>
  <c r="H280" i="12"/>
  <c r="H470" i="12" l="1"/>
  <c r="D210" i="12"/>
  <c r="D242" i="12"/>
  <c r="D454" i="12"/>
  <c r="H124" i="12"/>
  <c r="H55" i="12"/>
  <c r="H246" i="12"/>
  <c r="H100" i="12"/>
  <c r="H237" i="12"/>
  <c r="H474" i="12"/>
  <c r="H513" i="12"/>
  <c r="H462" i="12"/>
  <c r="H367" i="12"/>
  <c r="H105" i="12"/>
  <c r="H97" i="12"/>
  <c r="H502" i="12"/>
  <c r="H147" i="12"/>
  <c r="D178" i="12"/>
  <c r="H37" i="12"/>
  <c r="D75" i="12"/>
  <c r="D147" i="12"/>
  <c r="D261" i="12"/>
  <c r="D233" i="12"/>
  <c r="D301" i="12"/>
  <c r="D312" i="12"/>
  <c r="D406" i="12"/>
  <c r="D34" i="12"/>
  <c r="D439" i="12"/>
  <c r="D325" i="12"/>
  <c r="D403" i="12"/>
  <c r="D201" i="12"/>
  <c r="H384" i="12"/>
  <c r="D39" i="12"/>
  <c r="H241" i="12"/>
  <c r="D319" i="12"/>
  <c r="H503" i="12"/>
  <c r="D145" i="12"/>
  <c r="H393" i="12"/>
  <c r="D104" i="12"/>
  <c r="D289" i="12"/>
  <c r="D397" i="12"/>
  <c r="D235" i="12"/>
  <c r="D169" i="12"/>
  <c r="H252" i="12"/>
  <c r="D217" i="12"/>
  <c r="H356" i="12"/>
  <c r="H129" i="12"/>
  <c r="H107" i="12"/>
  <c r="H375" i="12"/>
  <c r="H235" i="12"/>
  <c r="H296" i="12"/>
  <c r="H173" i="12"/>
  <c r="D486" i="12"/>
  <c r="H236" i="12"/>
  <c r="D305" i="12"/>
  <c r="K17" i="12"/>
  <c r="J17" i="12"/>
  <c r="H32" i="12"/>
  <c r="H145" i="12"/>
  <c r="H456" i="12"/>
  <c r="H62" i="12"/>
  <c r="H408" i="12"/>
  <c r="H206" i="12"/>
  <c r="H27" i="12"/>
  <c r="H491" i="12"/>
  <c r="H348" i="12"/>
  <c r="H78" i="12"/>
  <c r="H120" i="12"/>
  <c r="H380" i="12"/>
  <c r="H240" i="12"/>
  <c r="H506" i="12"/>
  <c r="H187" i="12"/>
  <c r="H339" i="12"/>
  <c r="H99" i="12"/>
  <c r="D329" i="12"/>
  <c r="D92" i="12"/>
  <c r="D322" i="12"/>
  <c r="D277" i="12"/>
  <c r="H361" i="12"/>
  <c r="H180" i="12"/>
  <c r="H314" i="12"/>
  <c r="D314" i="12"/>
  <c r="D287" i="12"/>
  <c r="H349" i="12"/>
  <c r="H428" i="12"/>
  <c r="H446" i="12"/>
  <c r="H274" i="12"/>
  <c r="D125" i="12"/>
  <c r="D516" i="12"/>
  <c r="H160" i="12"/>
  <c r="D268" i="12"/>
  <c r="H154" i="12"/>
  <c r="H175" i="12"/>
  <c r="D71" i="12"/>
  <c r="H267" i="12"/>
  <c r="D270" i="12"/>
  <c r="D88" i="12"/>
  <c r="D377" i="12"/>
  <c r="D56" i="12"/>
  <c r="D456" i="12"/>
  <c r="D109" i="12"/>
  <c r="H387" i="12"/>
  <c r="H125" i="12"/>
  <c r="D515" i="12"/>
  <c r="H351" i="12"/>
  <c r="H45" i="12"/>
  <c r="H486" i="12"/>
  <c r="D266" i="12"/>
  <c r="D54" i="12"/>
  <c r="D296" i="12"/>
  <c r="D318" i="12"/>
  <c r="D212" i="12"/>
  <c r="D446" i="12"/>
  <c r="D31" i="12"/>
  <c r="D292" i="12"/>
  <c r="D176" i="12"/>
  <c r="D353" i="12"/>
  <c r="D389" i="12"/>
  <c r="H426" i="12"/>
  <c r="H114" i="12"/>
  <c r="D393" i="12"/>
  <c r="D85" i="12"/>
  <c r="H434" i="12"/>
  <c r="D379" i="12"/>
  <c r="D507" i="12"/>
  <c r="D272" i="12"/>
  <c r="H441" i="12"/>
  <c r="H28" i="12"/>
  <c r="H509" i="12"/>
  <c r="H165" i="12"/>
  <c r="H459" i="12"/>
  <c r="H357" i="12"/>
  <c r="D375" i="12"/>
  <c r="D50" i="12"/>
  <c r="D398" i="12"/>
  <c r="D366" i="12"/>
  <c r="D228" i="12"/>
  <c r="H355" i="12"/>
  <c r="D126" i="12"/>
  <c r="D288" i="12"/>
  <c r="D76" i="12"/>
  <c r="D281" i="12"/>
  <c r="D248" i="12"/>
  <c r="D196" i="12"/>
  <c r="D450" i="12"/>
  <c r="D508" i="12"/>
  <c r="D273" i="12"/>
  <c r="D142" i="12"/>
  <c r="D267" i="12"/>
  <c r="D58" i="12"/>
  <c r="H353" i="12"/>
  <c r="H48" i="12"/>
  <c r="H419" i="12"/>
  <c r="H152" i="12"/>
  <c r="H51" i="12"/>
  <c r="D187" i="12"/>
  <c r="H465" i="12"/>
  <c r="H89" i="12"/>
  <c r="H415" i="12"/>
  <c r="D433" i="12"/>
  <c r="H231" i="12"/>
  <c r="H174" i="12"/>
  <c r="D458" i="12"/>
  <c r="H122" i="12"/>
  <c r="H83" i="12"/>
  <c r="H170" i="12"/>
  <c r="H312" i="12"/>
  <c r="H315" i="12"/>
  <c r="H458" i="12"/>
  <c r="H245" i="12"/>
  <c r="H229" i="12"/>
  <c r="D328" i="12"/>
  <c r="H224" i="12"/>
  <c r="H84" i="12"/>
  <c r="H141" i="12"/>
  <c r="H483" i="12"/>
  <c r="H258" i="12"/>
  <c r="H282" i="12"/>
  <c r="H33" i="12"/>
  <c r="D430" i="12"/>
  <c r="D189" i="12"/>
  <c r="H106" i="12"/>
  <c r="H167" i="12"/>
  <c r="H34" i="12"/>
  <c r="D52" i="12"/>
  <c r="H153" i="12"/>
  <c r="D100" i="12"/>
  <c r="H482" i="12"/>
  <c r="H386" i="12"/>
  <c r="H376" i="12"/>
  <c r="H297" i="12"/>
  <c r="H242" i="12"/>
  <c r="H473" i="12"/>
  <c r="H490" i="12"/>
  <c r="H516" i="12"/>
  <c r="H260" i="12"/>
  <c r="H69" i="12"/>
  <c r="H38" i="12"/>
  <c r="D258" i="12"/>
  <c r="H338" i="12"/>
  <c r="H54" i="12"/>
  <c r="D181" i="12"/>
  <c r="H354" i="12"/>
  <c r="H425" i="12"/>
  <c r="H398" i="12"/>
  <c r="D283" i="12"/>
  <c r="H61" i="12"/>
  <c r="H362" i="12"/>
  <c r="H308" i="12"/>
  <c r="H262" i="12"/>
  <c r="H363" i="12"/>
  <c r="H199" i="12"/>
  <c r="D203" i="12"/>
  <c r="H130" i="12"/>
  <c r="D462" i="12"/>
  <c r="D143" i="12"/>
  <c r="H248" i="12"/>
  <c r="H499" i="12"/>
  <c r="H294" i="12"/>
  <c r="H447" i="12"/>
  <c r="D365" i="12"/>
  <c r="D179" i="12"/>
  <c r="D445" i="12"/>
  <c r="H127" i="12"/>
  <c r="H316" i="12"/>
  <c r="H58" i="12"/>
  <c r="H389" i="12"/>
  <c r="H18" i="12"/>
  <c r="H183" i="12"/>
  <c r="H243" i="12"/>
  <c r="H493" i="12"/>
  <c r="H251" i="12"/>
  <c r="H334" i="12"/>
  <c r="H244" i="12"/>
  <c r="H442" i="12"/>
  <c r="H484" i="12"/>
  <c r="H75" i="12"/>
  <c r="H115" i="12"/>
  <c r="H306" i="12"/>
  <c r="H295" i="12"/>
  <c r="H392" i="12"/>
  <c r="H222" i="12"/>
  <c r="H31" i="12"/>
  <c r="H81" i="12"/>
  <c r="H266" i="12"/>
  <c r="H234" i="12"/>
  <c r="H189" i="12"/>
  <c r="H82" i="12"/>
  <c r="H377" i="12"/>
  <c r="H93" i="12"/>
  <c r="D502" i="12"/>
  <c r="D409" i="12"/>
  <c r="H161" i="12"/>
  <c r="H73" i="12"/>
  <c r="H23" i="12"/>
  <c r="D177" i="12"/>
  <c r="D55" i="12"/>
  <c r="D114" i="12"/>
  <c r="D482" i="12"/>
  <c r="D421" i="12"/>
  <c r="D20" i="12"/>
  <c r="D475" i="12"/>
  <c r="H369" i="12"/>
  <c r="H508" i="12"/>
  <c r="H71" i="12"/>
  <c r="H430" i="12"/>
  <c r="H504" i="12"/>
  <c r="D333" i="12"/>
  <c r="D316" i="12"/>
  <c r="D466" i="12"/>
  <c r="D194" i="12"/>
  <c r="H213" i="12"/>
  <c r="H352" i="12"/>
  <c r="D385" i="12"/>
  <c r="D499" i="12"/>
  <c r="D334" i="12"/>
  <c r="H279" i="12"/>
  <c r="H358" i="12"/>
  <c r="H324" i="12"/>
  <c r="H311" i="12"/>
  <c r="D351" i="12"/>
  <c r="D425" i="12"/>
  <c r="H450" i="12"/>
  <c r="D256" i="12"/>
  <c r="D481" i="12"/>
  <c r="D455" i="12"/>
  <c r="D440" i="12"/>
  <c r="D32" i="12"/>
  <c r="D276" i="12"/>
  <c r="D110" i="12"/>
  <c r="D478" i="12"/>
  <c r="D205" i="12"/>
  <c r="H25" i="12"/>
  <c r="H94" i="12"/>
  <c r="H304" i="12"/>
  <c r="D371" i="12"/>
  <c r="H276" i="12"/>
  <c r="D442" i="12"/>
  <c r="H250" i="12"/>
  <c r="D461" i="12"/>
  <c r="D46" i="12"/>
  <c r="D474" i="12"/>
  <c r="D400" i="12"/>
  <c r="D49" i="12"/>
  <c r="H432" i="12"/>
  <c r="D444" i="12"/>
  <c r="D340" i="12"/>
  <c r="H307" i="12"/>
  <c r="D61" i="12"/>
  <c r="H225" i="12"/>
  <c r="D103" i="12"/>
  <c r="H413" i="12"/>
  <c r="D431" i="12"/>
  <c r="H496" i="12"/>
  <c r="D250" i="12"/>
  <c r="H388" i="12"/>
  <c r="H184" i="12"/>
  <c r="H182" i="12"/>
  <c r="H138" i="12"/>
  <c r="H104" i="12"/>
  <c r="H333" i="12"/>
  <c r="D254" i="12"/>
  <c r="D102" i="12"/>
  <c r="D346" i="12"/>
  <c r="D457" i="12"/>
  <c r="D149" i="12"/>
  <c r="D380" i="12"/>
  <c r="D234" i="12"/>
  <c r="D127" i="12"/>
  <c r="D185" i="12"/>
  <c r="D307" i="12"/>
  <c r="D214" i="12"/>
  <c r="D237" i="12"/>
  <c r="D363" i="12"/>
  <c r="D200" i="12"/>
  <c r="D91" i="12"/>
  <c r="D239" i="12"/>
  <c r="D219" i="12"/>
  <c r="D230" i="12"/>
  <c r="D167" i="12"/>
  <c r="D249" i="12"/>
  <c r="D79" i="12"/>
  <c r="D452" i="12"/>
  <c r="D495" i="12"/>
  <c r="D69" i="12"/>
  <c r="D28" i="12"/>
  <c r="D428" i="12"/>
  <c r="D105" i="12"/>
  <c r="D514" i="12"/>
  <c r="D408" i="12"/>
  <c r="D123" i="12"/>
  <c r="D278" i="12"/>
  <c r="D148" i="12"/>
  <c r="H285" i="12"/>
  <c r="H396" i="12"/>
  <c r="D417" i="12"/>
  <c r="D298" i="12"/>
  <c r="H478" i="12"/>
  <c r="H344" i="12"/>
  <c r="H414" i="12"/>
  <c r="D223" i="12"/>
  <c r="H19" i="12"/>
  <c r="H511" i="12"/>
  <c r="D247" i="12"/>
  <c r="H57" i="12"/>
  <c r="H158" i="12"/>
  <c r="D493" i="12"/>
  <c r="D135" i="12"/>
  <c r="D373" i="12"/>
  <c r="D106" i="12"/>
  <c r="D221" i="12"/>
  <c r="D175" i="12"/>
  <c r="D410" i="12"/>
  <c r="D144" i="12"/>
  <c r="D243" i="12"/>
  <c r="D311" i="12"/>
  <c r="D224" i="12"/>
  <c r="D190" i="12"/>
  <c r="D226" i="12"/>
  <c r="D231" i="12"/>
  <c r="D424" i="12"/>
  <c r="D343" i="12"/>
  <c r="D132" i="12"/>
  <c r="D476" i="12"/>
  <c r="D128" i="12"/>
  <c r="D291" i="12"/>
  <c r="D184" i="12"/>
  <c r="D364" i="12"/>
  <c r="D81" i="12"/>
  <c r="D246" i="12"/>
  <c r="D116" i="12"/>
  <c r="D501" i="12"/>
  <c r="D47" i="12"/>
  <c r="D497" i="12"/>
  <c r="D420" i="12"/>
  <c r="D320" i="12"/>
  <c r="D113" i="12"/>
  <c r="D359" i="12"/>
  <c r="D491" i="12"/>
  <c r="D131" i="12"/>
  <c r="D310" i="12"/>
  <c r="D362" i="12"/>
  <c r="D354" i="12"/>
  <c r="D236" i="12"/>
  <c r="D331" i="12"/>
  <c r="D460" i="12"/>
  <c r="D241" i="12"/>
  <c r="D422" i="12"/>
  <c r="D405" i="12"/>
  <c r="D416" i="12"/>
  <c r="D396" i="12"/>
  <c r="D395" i="12"/>
  <c r="D198" i="12"/>
  <c r="D275" i="12"/>
  <c r="D220" i="12"/>
  <c r="D154" i="12"/>
  <c r="D41" i="12"/>
  <c r="D183" i="12"/>
  <c r="D402" i="12"/>
  <c r="D383" i="12"/>
  <c r="D151" i="12"/>
  <c r="D180" i="12"/>
  <c r="D245" i="12"/>
  <c r="D48" i="12"/>
  <c r="D141" i="12"/>
  <c r="D448" i="12"/>
  <c r="D27" i="12"/>
  <c r="D509" i="12"/>
  <c r="D376" i="12"/>
  <c r="D282" i="12"/>
  <c r="D115" i="12"/>
  <c r="D95" i="12"/>
  <c r="D467" i="12"/>
  <c r="D216" i="12"/>
  <c r="D72" i="12"/>
  <c r="H281" i="12"/>
  <c r="H202" i="12"/>
  <c r="H42" i="12"/>
  <c r="H301" i="12"/>
  <c r="H431" i="12"/>
  <c r="H197" i="12"/>
  <c r="H109" i="12"/>
  <c r="H460" i="12"/>
  <c r="D156" i="12"/>
  <c r="D415" i="12"/>
  <c r="D404" i="12"/>
  <c r="D163" i="12"/>
  <c r="D496" i="12"/>
  <c r="D324" i="12"/>
  <c r="D350" i="12"/>
  <c r="D44" i="12"/>
  <c r="D78" i="12"/>
  <c r="D166" i="12"/>
  <c r="D98" i="12"/>
  <c r="D485" i="12"/>
  <c r="D202" i="12"/>
  <c r="D21" i="12"/>
  <c r="D357" i="12"/>
  <c r="D498" i="12"/>
  <c r="D418" i="12"/>
  <c r="D443" i="12"/>
  <c r="D378" i="12"/>
  <c r="D484" i="12"/>
  <c r="D370" i="12"/>
  <c r="D251" i="12"/>
  <c r="D129" i="12"/>
  <c r="D112" i="12"/>
  <c r="D18" i="12"/>
  <c r="E18" i="12" s="1"/>
  <c r="D345" i="12"/>
  <c r="D504" i="12"/>
  <c r="D172" i="12"/>
  <c r="D37" i="12"/>
  <c r="D348" i="12"/>
  <c r="D82" i="12"/>
  <c r="D161" i="12"/>
  <c r="D335" i="12"/>
  <c r="D164" i="12"/>
  <c r="D317" i="12"/>
  <c r="D252" i="12"/>
  <c r="D70" i="12"/>
  <c r="D43" i="12"/>
  <c r="D62" i="12"/>
  <c r="D464" i="12"/>
  <c r="D453" i="12"/>
  <c r="D244" i="12"/>
  <c r="D309" i="12"/>
  <c r="D330" i="12"/>
  <c r="D483" i="12"/>
  <c r="D51" i="12"/>
  <c r="D265" i="12"/>
  <c r="D36" i="12"/>
  <c r="D313" i="12"/>
  <c r="D295" i="12"/>
  <c r="D468" i="12"/>
  <c r="D419" i="12"/>
  <c r="D342" i="12"/>
  <c r="D101" i="12"/>
  <c r="D157" i="12"/>
  <c r="D306" i="12"/>
  <c r="D374" i="12"/>
  <c r="D505" i="12"/>
  <c r="D472" i="12"/>
  <c r="D500" i="12"/>
  <c r="D65" i="12"/>
  <c r="D360" i="12"/>
  <c r="D218" i="12"/>
  <c r="D29" i="12"/>
  <c r="D381" i="12"/>
  <c r="D215" i="12"/>
  <c r="D488" i="12"/>
  <c r="D344" i="12"/>
  <c r="D26" i="12"/>
  <c r="D68" i="12"/>
  <c r="D388" i="12"/>
  <c r="D401" i="12"/>
  <c r="D494" i="12"/>
  <c r="D227" i="12"/>
  <c r="D84" i="12"/>
  <c r="D159" i="12"/>
  <c r="D206" i="12"/>
  <c r="D300" i="12"/>
  <c r="D213" i="12"/>
  <c r="D437" i="12"/>
  <c r="D232" i="12"/>
  <c r="D356" i="12"/>
  <c r="D170" i="12"/>
  <c r="H144" i="12"/>
  <c r="H437" i="12"/>
  <c r="H91" i="12"/>
  <c r="H134" i="12"/>
  <c r="H239" i="12"/>
  <c r="H35" i="12"/>
  <c r="H476" i="12"/>
  <c r="H512" i="12"/>
  <c r="H162" i="12"/>
  <c r="H179" i="12"/>
  <c r="H451" i="12"/>
  <c r="H166" i="12"/>
  <c r="H411" i="12"/>
  <c r="H269" i="12"/>
  <c r="H44" i="12"/>
  <c r="H195" i="12"/>
  <c r="H373" i="12"/>
  <c r="H271" i="12"/>
  <c r="H390" i="12"/>
  <c r="H403" i="12"/>
  <c r="H341" i="12"/>
  <c r="H198" i="12"/>
  <c r="H217" i="12"/>
  <c r="H212" i="12"/>
  <c r="H191" i="12"/>
  <c r="H232" i="12"/>
  <c r="H143" i="12"/>
  <c r="H190" i="12"/>
  <c r="H340" i="12"/>
  <c r="H302" i="12"/>
  <c r="H238" i="12"/>
  <c r="H402" i="12"/>
  <c r="H416" i="12"/>
  <c r="H77" i="12"/>
  <c r="H404" i="12"/>
  <c r="H211" i="12"/>
  <c r="H264" i="12"/>
  <c r="H140" i="12"/>
  <c r="H319" i="12"/>
  <c r="H188" i="12"/>
  <c r="H216" i="12"/>
  <c r="H126" i="12"/>
  <c r="H177" i="12"/>
  <c r="H335" i="12"/>
  <c r="H139" i="12"/>
  <c r="H479" i="12"/>
  <c r="H410" i="12"/>
  <c r="H49" i="12"/>
  <c r="H52" i="12"/>
  <c r="H215" i="12"/>
  <c r="H21" i="12"/>
  <c r="H209" i="12"/>
  <c r="H205" i="12"/>
  <c r="H98" i="12"/>
  <c r="H400" i="12"/>
  <c r="H185" i="12"/>
  <c r="H321" i="12"/>
  <c r="H132" i="12"/>
  <c r="H495" i="12"/>
  <c r="H208" i="12"/>
  <c r="H26" i="12"/>
  <c r="H176" i="12"/>
  <c r="H194" i="12"/>
  <c r="H50" i="12"/>
  <c r="H500" i="12"/>
  <c r="H494" i="12"/>
  <c r="H247" i="12"/>
  <c r="H226" i="12"/>
  <c r="H150" i="12"/>
  <c r="H489" i="12"/>
  <c r="H421" i="12"/>
  <c r="H128" i="12"/>
  <c r="H310" i="12"/>
  <c r="H360" i="12"/>
  <c r="H92" i="12"/>
  <c r="H300" i="12"/>
  <c r="H253" i="12"/>
  <c r="H20" i="12"/>
  <c r="H481" i="12"/>
  <c r="H201" i="12"/>
  <c r="H343" i="12"/>
  <c r="H448" i="12"/>
  <c r="H286" i="12"/>
  <c r="H146" i="12"/>
  <c r="H39" i="12"/>
  <c r="H15" i="12" l="1"/>
  <c r="R35" i="12" s="1"/>
  <c r="F18" i="12"/>
  <c r="I18" i="12" s="1"/>
  <c r="J18" i="12"/>
  <c r="R27" i="12"/>
  <c r="L18" i="12"/>
  <c r="E19" i="12" l="1"/>
  <c r="E20" i="12" s="1"/>
  <c r="K18" i="12" l="1"/>
  <c r="F19" i="12"/>
  <c r="I19" i="12" s="1"/>
  <c r="M18" i="12"/>
  <c r="J19" i="12"/>
  <c r="E21" i="12"/>
  <c r="L19" i="12"/>
  <c r="E22" i="12" l="1"/>
  <c r="K19" i="12"/>
  <c r="M19" i="12" l="1"/>
  <c r="F20" i="12"/>
  <c r="I20" i="12" s="1"/>
  <c r="J20" i="12"/>
  <c r="L20" i="12"/>
  <c r="E23" i="12"/>
  <c r="E24" i="12" l="1"/>
  <c r="K20" i="12"/>
  <c r="E25" i="12" l="1"/>
  <c r="F21" i="12"/>
  <c r="I21" i="12" s="1"/>
  <c r="M20" i="12"/>
  <c r="J21" i="12"/>
  <c r="L21" i="12"/>
  <c r="K21" i="12" l="1"/>
  <c r="E26" i="12"/>
  <c r="M21" i="12" l="1"/>
  <c r="F22" i="12"/>
  <c r="I22" i="12" s="1"/>
  <c r="J22" i="12"/>
  <c r="L22" i="12"/>
  <c r="E27" i="12"/>
  <c r="E28" i="12" l="1"/>
  <c r="K22" i="12"/>
  <c r="E29" i="12" l="1"/>
  <c r="F23" i="12"/>
  <c r="I23" i="12" s="1"/>
  <c r="M22" i="12"/>
  <c r="J23" i="12"/>
  <c r="L23" i="12"/>
  <c r="K23" i="12" l="1"/>
  <c r="E30" i="12"/>
  <c r="E31" i="12" l="1"/>
  <c r="M23" i="12"/>
  <c r="J24" i="12"/>
  <c r="F24" i="12"/>
  <c r="L24" i="12"/>
  <c r="K24" i="12" l="1"/>
  <c r="I24" i="12"/>
  <c r="E32" i="12"/>
  <c r="E33" i="12" l="1"/>
  <c r="F25" i="12"/>
  <c r="I25" i="12" s="1"/>
  <c r="J25" i="12"/>
  <c r="M24" i="12"/>
  <c r="L25" i="12"/>
  <c r="K25" i="12" l="1"/>
  <c r="E34" i="12"/>
  <c r="E35" i="12" l="1"/>
  <c r="M25" i="12"/>
  <c r="J26" i="12"/>
  <c r="F26" i="12"/>
  <c r="I26" i="12" s="1"/>
  <c r="L26" i="12"/>
  <c r="K26" i="12" l="1"/>
  <c r="E36" i="12"/>
  <c r="E37" i="12" l="1"/>
  <c r="M26" i="12"/>
  <c r="J27" i="12"/>
  <c r="F27" i="12"/>
  <c r="I27" i="12" s="1"/>
  <c r="L27" i="12"/>
  <c r="K27" i="12" l="1"/>
  <c r="E38" i="12"/>
  <c r="E39" i="12" l="1"/>
  <c r="F28" i="12"/>
  <c r="I28" i="12" s="1"/>
  <c r="M27" i="12"/>
  <c r="J28" i="12"/>
  <c r="L28" i="12"/>
  <c r="K28" i="12" l="1"/>
  <c r="E40" i="12"/>
  <c r="E41" i="12" l="1"/>
  <c r="F29" i="12"/>
  <c r="I29" i="12" s="1"/>
  <c r="J29" i="12"/>
  <c r="M28" i="12"/>
  <c r="L29" i="12"/>
  <c r="K29" i="12" l="1"/>
  <c r="E42" i="12"/>
  <c r="E43" i="12" l="1"/>
  <c r="J30" i="12"/>
  <c r="M29" i="12"/>
  <c r="F30" i="12"/>
  <c r="I30" i="12" s="1"/>
  <c r="L30" i="12"/>
  <c r="K30" i="12" l="1"/>
  <c r="E44" i="12"/>
  <c r="E45" i="12" l="1"/>
  <c r="F31" i="12"/>
  <c r="I31" i="12" s="1"/>
  <c r="M30" i="12"/>
  <c r="J31" i="12"/>
  <c r="L31" i="12"/>
  <c r="K31" i="12" l="1"/>
  <c r="E46" i="12"/>
  <c r="E47" i="12" l="1"/>
  <c r="F32" i="12"/>
  <c r="I32" i="12" s="1"/>
  <c r="M31" i="12"/>
  <c r="J32" i="12"/>
  <c r="L32" i="12"/>
  <c r="K32" i="12" l="1"/>
  <c r="E48" i="12"/>
  <c r="E49" i="12" l="1"/>
  <c r="J33" i="12"/>
  <c r="M32" i="12"/>
  <c r="F33" i="12"/>
  <c r="I33" i="12" s="1"/>
  <c r="L33" i="12"/>
  <c r="K33" i="12" l="1"/>
  <c r="E50" i="12"/>
  <c r="E51" i="12" l="1"/>
  <c r="F34" i="12"/>
  <c r="I34" i="12" s="1"/>
  <c r="M33" i="12"/>
  <c r="J34" i="12"/>
  <c r="L34" i="12"/>
  <c r="K34" i="12" l="1"/>
  <c r="E52" i="12"/>
  <c r="E53" i="12" l="1"/>
  <c r="J35" i="12"/>
  <c r="M34" i="12"/>
  <c r="F35" i="12"/>
  <c r="I35" i="12" s="1"/>
  <c r="L35" i="12"/>
  <c r="K35" i="12" l="1"/>
  <c r="E54" i="12"/>
  <c r="E55" i="12" l="1"/>
  <c r="F36" i="12"/>
  <c r="I36" i="12" s="1"/>
  <c r="J36" i="12"/>
  <c r="M35" i="12"/>
  <c r="L36" i="12"/>
  <c r="K36" i="12" l="1"/>
  <c r="E56" i="12"/>
  <c r="E57" i="12" l="1"/>
  <c r="J37" i="12"/>
  <c r="M36" i="12"/>
  <c r="F37" i="12"/>
  <c r="I37" i="12" s="1"/>
  <c r="L37" i="12"/>
  <c r="K37" i="12" l="1"/>
  <c r="E58" i="12"/>
  <c r="E59" i="12" l="1"/>
  <c r="F38" i="12"/>
  <c r="I38" i="12" s="1"/>
  <c r="J38" i="12"/>
  <c r="M37" i="12"/>
  <c r="L38" i="12"/>
  <c r="K38" i="12" l="1"/>
  <c r="E60" i="12"/>
  <c r="E61" i="12" l="1"/>
  <c r="J39" i="12"/>
  <c r="M38" i="12"/>
  <c r="F39" i="12"/>
  <c r="I39" i="12" s="1"/>
  <c r="L39" i="12"/>
  <c r="K39" i="12" l="1"/>
  <c r="E62" i="12"/>
  <c r="E63" i="12" l="1"/>
  <c r="F40" i="12"/>
  <c r="I40" i="12" s="1"/>
  <c r="J40" i="12"/>
  <c r="M39" i="12"/>
  <c r="L40" i="12"/>
  <c r="K40" i="12" l="1"/>
  <c r="E64" i="12"/>
  <c r="E65" i="12" l="1"/>
  <c r="J41" i="12"/>
  <c r="M40" i="12"/>
  <c r="F41" i="12"/>
  <c r="I41" i="12" s="1"/>
  <c r="L41" i="12"/>
  <c r="K41" i="12" l="1"/>
  <c r="E66" i="12"/>
  <c r="E67" i="12" l="1"/>
  <c r="F42" i="12"/>
  <c r="I42" i="12" s="1"/>
  <c r="J42" i="12"/>
  <c r="M41" i="12"/>
  <c r="L42" i="12"/>
  <c r="K42" i="12" l="1"/>
  <c r="E68" i="12"/>
  <c r="E69" i="12" l="1"/>
  <c r="J43" i="12"/>
  <c r="M42" i="12"/>
  <c r="F43" i="12"/>
  <c r="I43" i="12" s="1"/>
  <c r="L43" i="12"/>
  <c r="K43" i="12" l="1"/>
  <c r="E70" i="12"/>
  <c r="E71" i="12" l="1"/>
  <c r="F44" i="12"/>
  <c r="I44" i="12" s="1"/>
  <c r="M43" i="12"/>
  <c r="J44" i="12"/>
  <c r="L44" i="12"/>
  <c r="K44" i="12" l="1"/>
  <c r="E72" i="12"/>
  <c r="F45" i="12" l="1"/>
  <c r="I45" i="12" s="1"/>
  <c r="J45" i="12"/>
  <c r="M44" i="12"/>
  <c r="L45" i="12"/>
  <c r="E73" i="12"/>
  <c r="E74" i="12" l="1"/>
  <c r="K45" i="12"/>
  <c r="J46" i="12" l="1"/>
  <c r="M45" i="12"/>
  <c r="F46" i="12"/>
  <c r="I46" i="12" s="1"/>
  <c r="L46" i="12"/>
  <c r="E75" i="12"/>
  <c r="E76" i="12" l="1"/>
  <c r="K46" i="12"/>
  <c r="F47" i="12" l="1"/>
  <c r="I47" i="12" s="1"/>
  <c r="J47" i="12"/>
  <c r="M46" i="12"/>
  <c r="L47" i="12"/>
  <c r="E77" i="12"/>
  <c r="E78" i="12" l="1"/>
  <c r="K47" i="12"/>
  <c r="J48" i="12" l="1"/>
  <c r="M47" i="12"/>
  <c r="F48" i="12"/>
  <c r="I48" i="12" s="1"/>
  <c r="L48" i="12"/>
  <c r="E79" i="12"/>
  <c r="E80" i="12" l="1"/>
  <c r="K48" i="12"/>
  <c r="J49" i="12" l="1"/>
  <c r="M48" i="12"/>
  <c r="F49" i="12"/>
  <c r="I49" i="12" s="1"/>
  <c r="L49" i="12"/>
  <c r="E81" i="12"/>
  <c r="K49" i="12" l="1"/>
  <c r="E82" i="12"/>
  <c r="E83" i="12" l="1"/>
  <c r="F50" i="12"/>
  <c r="I50" i="12" s="1"/>
  <c r="J50" i="12"/>
  <c r="M49" i="12"/>
  <c r="L50" i="12"/>
  <c r="K50" i="12" l="1"/>
  <c r="E84" i="12"/>
  <c r="E85" i="12" l="1"/>
  <c r="J51" i="12"/>
  <c r="M50" i="12"/>
  <c r="F51" i="12"/>
  <c r="I51" i="12" s="1"/>
  <c r="L51" i="12"/>
  <c r="K51" i="12" l="1"/>
  <c r="E86" i="12"/>
  <c r="E87" i="12" l="1"/>
  <c r="F52" i="12"/>
  <c r="I52" i="12" s="1"/>
  <c r="J52" i="12"/>
  <c r="M51" i="12"/>
  <c r="L52" i="12"/>
  <c r="K52" i="12" l="1"/>
  <c r="E88" i="12"/>
  <c r="F53" i="12" l="1"/>
  <c r="I53" i="12" s="1"/>
  <c r="M52" i="12"/>
  <c r="J53" i="12"/>
  <c r="L53" i="12"/>
  <c r="E89" i="12"/>
  <c r="E90" i="12" l="1"/>
  <c r="K53" i="12"/>
  <c r="J54" i="12" l="1"/>
  <c r="M53" i="12"/>
  <c r="F54" i="12"/>
  <c r="I54" i="12" s="1"/>
  <c r="L54" i="12"/>
  <c r="E91" i="12"/>
  <c r="K54" i="12" l="1"/>
  <c r="E92" i="12"/>
  <c r="E93" i="12" l="1"/>
  <c r="F55" i="12"/>
  <c r="I55" i="12" s="1"/>
  <c r="J55" i="12"/>
  <c r="M54" i="12"/>
  <c r="L55" i="12"/>
  <c r="K55" i="12" l="1"/>
  <c r="E94" i="12"/>
  <c r="E95" i="12" l="1"/>
  <c r="F56" i="12"/>
  <c r="I56" i="12" s="1"/>
  <c r="J56" i="12"/>
  <c r="M55" i="12"/>
  <c r="L56" i="12"/>
  <c r="K56" i="12" l="1"/>
  <c r="E96" i="12"/>
  <c r="J57" i="12" l="1"/>
  <c r="M56" i="12"/>
  <c r="F57" i="12"/>
  <c r="I57" i="12" s="1"/>
  <c r="L57" i="12"/>
  <c r="E97" i="12"/>
  <c r="E98" i="12" l="1"/>
  <c r="K57" i="12"/>
  <c r="F58" i="12" l="1"/>
  <c r="I58" i="12" s="1"/>
  <c r="M57" i="12"/>
  <c r="J58" i="12"/>
  <c r="L58" i="12"/>
  <c r="E99" i="12"/>
  <c r="E100" i="12" l="1"/>
  <c r="K58" i="12"/>
  <c r="J59" i="12" l="1"/>
  <c r="M58" i="12"/>
  <c r="F59" i="12"/>
  <c r="I59" i="12" s="1"/>
  <c r="L59" i="12"/>
  <c r="E101" i="12"/>
  <c r="K59" i="12" l="1"/>
  <c r="E102" i="12"/>
  <c r="E103" i="12" l="1"/>
  <c r="J60" i="12"/>
  <c r="M59" i="12"/>
  <c r="F60" i="12"/>
  <c r="I60" i="12" s="1"/>
  <c r="L60" i="12"/>
  <c r="K60" i="12" l="1"/>
  <c r="E104" i="12"/>
  <c r="F61" i="12" l="1"/>
  <c r="I61" i="12" s="1"/>
  <c r="J61" i="12"/>
  <c r="M60" i="12"/>
  <c r="L61" i="12"/>
  <c r="E105" i="12"/>
  <c r="E106" i="12" l="1"/>
  <c r="K61" i="12"/>
  <c r="J62" i="12" l="1"/>
  <c r="M61" i="12"/>
  <c r="F62" i="12"/>
  <c r="I62" i="12" s="1"/>
  <c r="L62" i="12"/>
  <c r="E107" i="12"/>
  <c r="E108" i="12" l="1"/>
  <c r="K62" i="12"/>
  <c r="F63" i="12" l="1"/>
  <c r="I63" i="12" s="1"/>
  <c r="J63" i="12"/>
  <c r="M62" i="12"/>
  <c r="L63" i="12"/>
  <c r="E109" i="12"/>
  <c r="E110" i="12" l="1"/>
  <c r="K63" i="12"/>
  <c r="F64" i="12" l="1"/>
  <c r="I64" i="12" s="1"/>
  <c r="J64" i="12"/>
  <c r="M63" i="12"/>
  <c r="L64" i="12"/>
  <c r="E111" i="12"/>
  <c r="E112" i="12" l="1"/>
  <c r="K64" i="12"/>
  <c r="J65" i="12" l="1"/>
  <c r="M64" i="12"/>
  <c r="F65" i="12"/>
  <c r="I65" i="12" s="1"/>
  <c r="L65" i="12"/>
  <c r="E113" i="12"/>
  <c r="K65" i="12" l="1"/>
  <c r="E114" i="12"/>
  <c r="E115" i="12" l="1"/>
  <c r="F66" i="12"/>
  <c r="I66" i="12" s="1"/>
  <c r="M65" i="12"/>
  <c r="J66" i="12"/>
  <c r="L66" i="12"/>
  <c r="K66" i="12" l="1"/>
  <c r="E116" i="12"/>
  <c r="E117" i="12" l="1"/>
  <c r="J67" i="12"/>
  <c r="M66" i="12"/>
  <c r="F67" i="12"/>
  <c r="I67" i="12" s="1"/>
  <c r="L67" i="12"/>
  <c r="K67" i="12" l="1"/>
  <c r="E118" i="12"/>
  <c r="E119" i="12" l="1"/>
  <c r="J68" i="12"/>
  <c r="M67" i="12"/>
  <c r="F68" i="12"/>
  <c r="I68" i="12" s="1"/>
  <c r="L68" i="12"/>
  <c r="K68" i="12" l="1"/>
  <c r="E120" i="12"/>
  <c r="E121" i="12" l="1"/>
  <c r="F69" i="12"/>
  <c r="I69" i="12" s="1"/>
  <c r="J69" i="12"/>
  <c r="M68" i="12"/>
  <c r="L69" i="12"/>
  <c r="K69" i="12" l="1"/>
  <c r="E122" i="12"/>
  <c r="J70" i="12" l="1"/>
  <c r="M69" i="12"/>
  <c r="F70" i="12"/>
  <c r="I70" i="12" s="1"/>
  <c r="L70" i="12"/>
  <c r="E123" i="12"/>
  <c r="K70" i="12" l="1"/>
  <c r="E124" i="12"/>
  <c r="E125" i="12" l="1"/>
  <c r="F71" i="12"/>
  <c r="I71" i="12" s="1"/>
  <c r="J71" i="12"/>
  <c r="M70" i="12"/>
  <c r="L71" i="12"/>
  <c r="K71" i="12" l="1"/>
  <c r="E126" i="12"/>
  <c r="E127" i="12" l="1"/>
  <c r="F72" i="12"/>
  <c r="I72" i="12" s="1"/>
  <c r="J72" i="12"/>
  <c r="M71" i="12"/>
  <c r="L72" i="12"/>
  <c r="K72" i="12" l="1"/>
  <c r="E128" i="12"/>
  <c r="E129" i="12" l="1"/>
  <c r="J73" i="12"/>
  <c r="M72" i="12"/>
  <c r="F73" i="12"/>
  <c r="I73" i="12" s="1"/>
  <c r="L73" i="12"/>
  <c r="K73" i="12" l="1"/>
  <c r="E130" i="12"/>
  <c r="E131" i="12" l="1"/>
  <c r="F74" i="12"/>
  <c r="I74" i="12" s="1"/>
  <c r="M73" i="12"/>
  <c r="J74" i="12"/>
  <c r="L74" i="12"/>
  <c r="K74" i="12" l="1"/>
  <c r="E132" i="12"/>
  <c r="E133" i="12" l="1"/>
  <c r="J75" i="12"/>
  <c r="M74" i="12"/>
  <c r="F75" i="12"/>
  <c r="I75" i="12" s="1"/>
  <c r="L75" i="12"/>
  <c r="K75" i="12" l="1"/>
  <c r="E134" i="12"/>
  <c r="E135" i="12" l="1"/>
  <c r="J76" i="12"/>
  <c r="M75" i="12"/>
  <c r="F76" i="12"/>
  <c r="I76" i="12" s="1"/>
  <c r="L76" i="12"/>
  <c r="K76" i="12" l="1"/>
  <c r="E136" i="12"/>
  <c r="F77" i="12" l="1"/>
  <c r="I77" i="12" s="1"/>
  <c r="M76" i="12"/>
  <c r="J77" i="12"/>
  <c r="L77" i="12"/>
  <c r="E137" i="12"/>
  <c r="E138" i="12" l="1"/>
  <c r="K77" i="12"/>
  <c r="J78" i="12" l="1"/>
  <c r="M77" i="12"/>
  <c r="F78" i="12"/>
  <c r="I78" i="12" s="1"/>
  <c r="L78" i="12"/>
  <c r="E139" i="12"/>
  <c r="E140" i="12" l="1"/>
  <c r="K78" i="12"/>
  <c r="F79" i="12" l="1"/>
  <c r="I79" i="12" s="1"/>
  <c r="J79" i="12"/>
  <c r="M78" i="12"/>
  <c r="L79" i="12"/>
  <c r="E141" i="12"/>
  <c r="E142" i="12" l="1"/>
  <c r="K79" i="12"/>
  <c r="F80" i="12" l="1"/>
  <c r="I80" i="12" s="1"/>
  <c r="J80" i="12"/>
  <c r="M79" i="12"/>
  <c r="L80" i="12"/>
  <c r="E143" i="12"/>
  <c r="E144" i="12" l="1"/>
  <c r="K80" i="12"/>
  <c r="J81" i="12" l="1"/>
  <c r="M80" i="12"/>
  <c r="F81" i="12"/>
  <c r="I81" i="12" s="1"/>
  <c r="L81" i="12"/>
  <c r="E145" i="12"/>
  <c r="K81" i="12" l="1"/>
  <c r="E146" i="12"/>
  <c r="F82" i="12" l="1"/>
  <c r="I82" i="12" s="1"/>
  <c r="J82" i="12"/>
  <c r="M81" i="12"/>
  <c r="L82" i="12"/>
  <c r="E147" i="12"/>
  <c r="E148" i="12" l="1"/>
  <c r="K82" i="12"/>
  <c r="J83" i="12" l="1"/>
  <c r="M82" i="12"/>
  <c r="F83" i="12"/>
  <c r="I83" i="12" s="1"/>
  <c r="L83" i="12"/>
  <c r="E149" i="12"/>
  <c r="E150" i="12" l="1"/>
  <c r="K83" i="12"/>
  <c r="J84" i="12" l="1"/>
  <c r="M83" i="12"/>
  <c r="F84" i="12"/>
  <c r="I84" i="12" s="1"/>
  <c r="L84" i="12"/>
  <c r="E151" i="12"/>
  <c r="E152" i="12" l="1"/>
  <c r="K84" i="12"/>
  <c r="F85" i="12" l="1"/>
  <c r="I85" i="12" s="1"/>
  <c r="M84" i="12"/>
  <c r="J85" i="12"/>
  <c r="L85" i="12"/>
  <c r="E153" i="12"/>
  <c r="E154" i="12" l="1"/>
  <c r="K85" i="12"/>
  <c r="J86" i="12" l="1"/>
  <c r="M85" i="12"/>
  <c r="F86" i="12"/>
  <c r="I86" i="12" s="1"/>
  <c r="L86" i="12"/>
  <c r="E155" i="12"/>
  <c r="E156" i="12" l="1"/>
  <c r="K86" i="12"/>
  <c r="F87" i="12" l="1"/>
  <c r="I87" i="12" s="1"/>
  <c r="J87" i="12"/>
  <c r="M86" i="12"/>
  <c r="L87" i="12"/>
  <c r="E157" i="12"/>
  <c r="E158" i="12" l="1"/>
  <c r="K87" i="12"/>
  <c r="F88" i="12" l="1"/>
  <c r="I88" i="12" s="1"/>
  <c r="J88" i="12"/>
  <c r="M87" i="12"/>
  <c r="L88" i="12"/>
  <c r="E159" i="12"/>
  <c r="E160" i="12" l="1"/>
  <c r="K88" i="12"/>
  <c r="J89" i="12" l="1"/>
  <c r="M88" i="12"/>
  <c r="F89" i="12"/>
  <c r="I89" i="12" s="1"/>
  <c r="L89" i="12"/>
  <c r="E161" i="12"/>
  <c r="E162" i="12" l="1"/>
  <c r="K89" i="12"/>
  <c r="F90" i="12" l="1"/>
  <c r="I90" i="12" s="1"/>
  <c r="J90" i="12"/>
  <c r="M89" i="12"/>
  <c r="L90" i="12"/>
  <c r="E163" i="12"/>
  <c r="E164" i="12" l="1"/>
  <c r="K90" i="12"/>
  <c r="J91" i="12" l="1"/>
  <c r="M90" i="12"/>
  <c r="F91" i="12"/>
  <c r="I91" i="12" s="1"/>
  <c r="L91" i="12"/>
  <c r="E165" i="12"/>
  <c r="E166" i="12" l="1"/>
  <c r="K91" i="12"/>
  <c r="J92" i="12" l="1"/>
  <c r="M91" i="12"/>
  <c r="F92" i="12"/>
  <c r="I92" i="12" s="1"/>
  <c r="L92" i="12"/>
  <c r="E167" i="12"/>
  <c r="E168" i="12" l="1"/>
  <c r="K92" i="12"/>
  <c r="E169" i="12" l="1"/>
  <c r="F93" i="12"/>
  <c r="I93" i="12" s="1"/>
  <c r="J93" i="12"/>
  <c r="M92" i="12"/>
  <c r="L93" i="12"/>
  <c r="K93" i="12" l="1"/>
  <c r="E170" i="12"/>
  <c r="E171" i="12" l="1"/>
  <c r="J94" i="12"/>
  <c r="M93" i="12"/>
  <c r="F94" i="12"/>
  <c r="I94" i="12" s="1"/>
  <c r="L94" i="12"/>
  <c r="K94" i="12" l="1"/>
  <c r="E172" i="12"/>
  <c r="E173" i="12" l="1"/>
  <c r="F95" i="12"/>
  <c r="I95" i="12" s="1"/>
  <c r="J95" i="12"/>
  <c r="M94" i="12"/>
  <c r="L95" i="12"/>
  <c r="K95" i="12" l="1"/>
  <c r="E174" i="12"/>
  <c r="F96" i="12" l="1"/>
  <c r="I96" i="12" s="1"/>
  <c r="J96" i="12"/>
  <c r="M95" i="12"/>
  <c r="L96" i="12"/>
  <c r="E175" i="12"/>
  <c r="E176" i="12" l="1"/>
  <c r="K96" i="12"/>
  <c r="E177" i="12" l="1"/>
  <c r="J97" i="12"/>
  <c r="M96" i="12"/>
  <c r="F97" i="12"/>
  <c r="I97" i="12" s="1"/>
  <c r="L97" i="12"/>
  <c r="K97" i="12" l="1"/>
  <c r="E178" i="12"/>
  <c r="E179" i="12" l="1"/>
  <c r="F98" i="12"/>
  <c r="I98" i="12" s="1"/>
  <c r="M97" i="12"/>
  <c r="J98" i="12"/>
  <c r="L98" i="12"/>
  <c r="K98" i="12" l="1"/>
  <c r="E180" i="12"/>
  <c r="J99" i="12" l="1"/>
  <c r="M98" i="12"/>
  <c r="F99" i="12"/>
  <c r="I99" i="12" s="1"/>
  <c r="L99" i="12"/>
  <c r="E181" i="12"/>
  <c r="E182" i="12" l="1"/>
  <c r="K99" i="12"/>
  <c r="J100" i="12" l="1"/>
  <c r="M99" i="12"/>
  <c r="F100" i="12"/>
  <c r="I100" i="12" s="1"/>
  <c r="L100" i="12"/>
  <c r="E183" i="12"/>
  <c r="E184" i="12" l="1"/>
  <c r="K100" i="12"/>
  <c r="F101" i="12" l="1"/>
  <c r="I101" i="12" s="1"/>
  <c r="J101" i="12"/>
  <c r="M100" i="12"/>
  <c r="L101" i="12"/>
  <c r="E185" i="12"/>
  <c r="E186" i="12" l="1"/>
  <c r="K101" i="12"/>
  <c r="J102" i="12" l="1"/>
  <c r="M101" i="12"/>
  <c r="F102" i="12"/>
  <c r="I102" i="12" s="1"/>
  <c r="L102" i="12"/>
  <c r="E187" i="12"/>
  <c r="E188" i="12" l="1"/>
  <c r="K102" i="12"/>
  <c r="F103" i="12" l="1"/>
  <c r="I103" i="12" s="1"/>
  <c r="J103" i="12"/>
  <c r="M102" i="12"/>
  <c r="L103" i="12"/>
  <c r="E189" i="12"/>
  <c r="E190" i="12" l="1"/>
  <c r="K103" i="12"/>
  <c r="F104" i="12" l="1"/>
  <c r="I104" i="12" s="1"/>
  <c r="J104" i="12"/>
  <c r="M103" i="12"/>
  <c r="L104" i="12"/>
  <c r="E191" i="12"/>
  <c r="E192" i="12" l="1"/>
  <c r="K104" i="12"/>
  <c r="J105" i="12" l="1"/>
  <c r="M104" i="12"/>
  <c r="F105" i="12"/>
  <c r="I105" i="12" s="1"/>
  <c r="L105" i="12"/>
  <c r="E193" i="12"/>
  <c r="K105" i="12" l="1"/>
  <c r="E194" i="12"/>
  <c r="E195" i="12" l="1"/>
  <c r="F106" i="12"/>
  <c r="I106" i="12" s="1"/>
  <c r="M105" i="12"/>
  <c r="J106" i="12"/>
  <c r="L106" i="12"/>
  <c r="K106" i="12" l="1"/>
  <c r="E196" i="12"/>
  <c r="J107" i="12" l="1"/>
  <c r="M106" i="12"/>
  <c r="F107" i="12"/>
  <c r="I107" i="12" s="1"/>
  <c r="L107" i="12"/>
  <c r="E197" i="12"/>
  <c r="E198" i="12" l="1"/>
  <c r="K107" i="12"/>
  <c r="J108" i="12" l="1"/>
  <c r="M107" i="12"/>
  <c r="F108" i="12"/>
  <c r="I108" i="12" s="1"/>
  <c r="L108" i="12"/>
  <c r="E199" i="12"/>
  <c r="K108" i="12" l="1"/>
  <c r="E200" i="12"/>
  <c r="E201" i="12" l="1"/>
  <c r="F109" i="12"/>
  <c r="I109" i="12" s="1"/>
  <c r="M108" i="12"/>
  <c r="J109" i="12"/>
  <c r="L109" i="12"/>
  <c r="K109" i="12" l="1"/>
  <c r="E202" i="12"/>
  <c r="E203" i="12" l="1"/>
  <c r="J110" i="12"/>
  <c r="M109" i="12"/>
  <c r="F110" i="12"/>
  <c r="I110" i="12" s="1"/>
  <c r="L110" i="12"/>
  <c r="K110" i="12" l="1"/>
  <c r="E204" i="12"/>
  <c r="E205" i="12" l="1"/>
  <c r="F111" i="12"/>
  <c r="I111" i="12" s="1"/>
  <c r="J111" i="12"/>
  <c r="M110" i="12"/>
  <c r="L111" i="12"/>
  <c r="K111" i="12" l="1"/>
  <c r="E206" i="12"/>
  <c r="F112" i="12" l="1"/>
  <c r="I112" i="12" s="1"/>
  <c r="J112" i="12"/>
  <c r="M111" i="12"/>
  <c r="L112" i="12"/>
  <c r="E207" i="12"/>
  <c r="E208" i="12" l="1"/>
  <c r="K112" i="12"/>
  <c r="J113" i="12" l="1"/>
  <c r="M112" i="12"/>
  <c r="F113" i="12"/>
  <c r="I113" i="12" s="1"/>
  <c r="L113" i="12"/>
  <c r="E209" i="12"/>
  <c r="E210" i="12" l="1"/>
  <c r="K113" i="12"/>
  <c r="F114" i="12" l="1"/>
  <c r="I114" i="12" s="1"/>
  <c r="J114" i="12"/>
  <c r="M113" i="12"/>
  <c r="L114" i="12"/>
  <c r="E211" i="12"/>
  <c r="E212" i="12" l="1"/>
  <c r="K114" i="12"/>
  <c r="J115" i="12" l="1"/>
  <c r="M114" i="12"/>
  <c r="F115" i="12"/>
  <c r="I115" i="12" s="1"/>
  <c r="L115" i="12"/>
  <c r="E213" i="12"/>
  <c r="E214" i="12" l="1"/>
  <c r="K115" i="12"/>
  <c r="J116" i="12" l="1"/>
  <c r="M115" i="12"/>
  <c r="F116" i="12"/>
  <c r="I116" i="12" s="1"/>
  <c r="L116" i="12"/>
  <c r="E215" i="12"/>
  <c r="K116" i="12" l="1"/>
  <c r="E216" i="12"/>
  <c r="E217" i="12" l="1"/>
  <c r="F117" i="12"/>
  <c r="I117" i="12" s="1"/>
  <c r="M116" i="12"/>
  <c r="J117" i="12"/>
  <c r="L117" i="12"/>
  <c r="K117" i="12" l="1"/>
  <c r="E218" i="12"/>
  <c r="E219" i="12" l="1"/>
  <c r="J118" i="12"/>
  <c r="M117" i="12"/>
  <c r="F118" i="12"/>
  <c r="I118" i="12" s="1"/>
  <c r="L118" i="12"/>
  <c r="K118" i="12" l="1"/>
  <c r="E220" i="12"/>
  <c r="E221" i="12" l="1"/>
  <c r="F119" i="12"/>
  <c r="I119" i="12" s="1"/>
  <c r="J119" i="12"/>
  <c r="M118" i="12"/>
  <c r="L119" i="12"/>
  <c r="K119" i="12" l="1"/>
  <c r="E222" i="12"/>
  <c r="E223" i="12" l="1"/>
  <c r="F120" i="12"/>
  <c r="I120" i="12" s="1"/>
  <c r="J120" i="12"/>
  <c r="M119" i="12"/>
  <c r="L120" i="12"/>
  <c r="K120" i="12" l="1"/>
  <c r="E224" i="12"/>
  <c r="J121" i="12" l="1"/>
  <c r="M120" i="12"/>
  <c r="F121" i="12"/>
  <c r="I121" i="12" s="1"/>
  <c r="L121" i="12"/>
  <c r="E225" i="12"/>
  <c r="E226" i="12" l="1"/>
  <c r="K121" i="12"/>
  <c r="F122" i="12" l="1"/>
  <c r="I122" i="12" s="1"/>
  <c r="J122" i="12"/>
  <c r="M121" i="12"/>
  <c r="L122" i="12"/>
  <c r="E227" i="12"/>
  <c r="E228" i="12" l="1"/>
  <c r="K122" i="12"/>
  <c r="J123" i="12" l="1"/>
  <c r="M122" i="12"/>
  <c r="F123" i="12"/>
  <c r="I123" i="12" s="1"/>
  <c r="L123" i="12"/>
  <c r="E229" i="12"/>
  <c r="K123" i="12" l="1"/>
  <c r="E230" i="12"/>
  <c r="J124" i="12" l="1"/>
  <c r="M123" i="12"/>
  <c r="F124" i="12"/>
  <c r="I124" i="12" s="1"/>
  <c r="L124" i="12"/>
  <c r="E231" i="12"/>
  <c r="E232" i="12" l="1"/>
  <c r="K124" i="12"/>
  <c r="F125" i="12" l="1"/>
  <c r="I125" i="12" s="1"/>
  <c r="J125" i="12"/>
  <c r="M124" i="12"/>
  <c r="L125" i="12"/>
  <c r="E233" i="12"/>
  <c r="E234" i="12" l="1"/>
  <c r="K125" i="12"/>
  <c r="J126" i="12" l="1"/>
  <c r="M125" i="12"/>
  <c r="F126" i="12"/>
  <c r="I126" i="12" s="1"/>
  <c r="L126" i="12"/>
  <c r="E235" i="12"/>
  <c r="E236" i="12" l="1"/>
  <c r="K126" i="12"/>
  <c r="F127" i="12" l="1"/>
  <c r="I127" i="12" s="1"/>
  <c r="J127" i="12"/>
  <c r="M126" i="12"/>
  <c r="L127" i="12"/>
  <c r="E237" i="12"/>
  <c r="E238" i="12" l="1"/>
  <c r="K127" i="12"/>
  <c r="F128" i="12" l="1"/>
  <c r="I128" i="12" s="1"/>
  <c r="J128" i="12"/>
  <c r="M127" i="12"/>
  <c r="L128" i="12"/>
  <c r="E239" i="12"/>
  <c r="E240" i="12" l="1"/>
  <c r="K128" i="12"/>
  <c r="J129" i="12" l="1"/>
  <c r="M128" i="12"/>
  <c r="F129" i="12"/>
  <c r="I129" i="12" s="1"/>
  <c r="L129" i="12"/>
  <c r="E241" i="12"/>
  <c r="K129" i="12" l="1"/>
  <c r="E242" i="12"/>
  <c r="E243" i="12" l="1"/>
  <c r="F130" i="12"/>
  <c r="I130" i="12" s="1"/>
  <c r="M129" i="12"/>
  <c r="J130" i="12"/>
  <c r="L130" i="12"/>
  <c r="K130" i="12" l="1"/>
  <c r="E244" i="12"/>
  <c r="E245" i="12" l="1"/>
  <c r="J131" i="12"/>
  <c r="M130" i="12"/>
  <c r="F131" i="12"/>
  <c r="I131" i="12" s="1"/>
  <c r="L131" i="12"/>
  <c r="K131" i="12" l="1"/>
  <c r="E246" i="12"/>
  <c r="J132" i="12" l="1"/>
  <c r="M131" i="12"/>
  <c r="F132" i="12"/>
  <c r="I132" i="12" s="1"/>
  <c r="L132" i="12"/>
  <c r="E247" i="12"/>
  <c r="E248" i="12" l="1"/>
  <c r="K132" i="12"/>
  <c r="F133" i="12" l="1"/>
  <c r="I133" i="12" s="1"/>
  <c r="J133" i="12"/>
  <c r="M132" i="12"/>
  <c r="L133" i="12"/>
  <c r="E249" i="12"/>
  <c r="E250" i="12" l="1"/>
  <c r="K133" i="12"/>
  <c r="J134" i="12" l="1"/>
  <c r="M133" i="12"/>
  <c r="F134" i="12"/>
  <c r="I134" i="12" s="1"/>
  <c r="L134" i="12"/>
  <c r="E251" i="12"/>
  <c r="E252" i="12" l="1"/>
  <c r="K134" i="12"/>
  <c r="F135" i="12" l="1"/>
  <c r="I135" i="12" s="1"/>
  <c r="J135" i="12"/>
  <c r="M134" i="12"/>
  <c r="L135" i="12"/>
  <c r="E253" i="12"/>
  <c r="E254" i="12" l="1"/>
  <c r="K135" i="12"/>
  <c r="F136" i="12" l="1"/>
  <c r="I136" i="12" s="1"/>
  <c r="J136" i="12"/>
  <c r="M135" i="12"/>
  <c r="L136" i="12"/>
  <c r="E255" i="12"/>
  <c r="E256" i="12" l="1"/>
  <c r="K136" i="12"/>
  <c r="J137" i="12" l="1"/>
  <c r="M136" i="12"/>
  <c r="F137" i="12"/>
  <c r="I137" i="12" s="1"/>
  <c r="L137" i="12"/>
  <c r="E257" i="12"/>
  <c r="E258" i="12" l="1"/>
  <c r="K137" i="12"/>
  <c r="J138" i="12" l="1"/>
  <c r="M137" i="12"/>
  <c r="F138" i="12"/>
  <c r="I138" i="12" s="1"/>
  <c r="L138" i="12"/>
  <c r="E259" i="12"/>
  <c r="E260" i="12" l="1"/>
  <c r="K138" i="12"/>
  <c r="J139" i="12" l="1"/>
  <c r="M138" i="12"/>
  <c r="F139" i="12"/>
  <c r="I139" i="12" s="1"/>
  <c r="L139" i="12"/>
  <c r="E261" i="12"/>
  <c r="E262" i="12" l="1"/>
  <c r="K139" i="12"/>
  <c r="J140" i="12" l="1"/>
  <c r="M139" i="12"/>
  <c r="F140" i="12"/>
  <c r="I140" i="12" s="1"/>
  <c r="L140" i="12"/>
  <c r="E263" i="12"/>
  <c r="E264" i="12" l="1"/>
  <c r="K140" i="12"/>
  <c r="J141" i="12" l="1"/>
  <c r="M140" i="12"/>
  <c r="F141" i="12"/>
  <c r="I141" i="12" s="1"/>
  <c r="L141" i="12"/>
  <c r="E265" i="12"/>
  <c r="E266" i="12" l="1"/>
  <c r="K141" i="12"/>
  <c r="F142" i="12" l="1"/>
  <c r="I142" i="12" s="1"/>
  <c r="J142" i="12"/>
  <c r="M141" i="12"/>
  <c r="L142" i="12"/>
  <c r="E267" i="12"/>
  <c r="E268" i="12" l="1"/>
  <c r="K142" i="12"/>
  <c r="F143" i="12" l="1"/>
  <c r="I143" i="12" s="1"/>
  <c r="J143" i="12"/>
  <c r="M142" i="12"/>
  <c r="L143" i="12"/>
  <c r="E269" i="12"/>
  <c r="E270" i="12" l="1"/>
  <c r="K143" i="12"/>
  <c r="F144" i="12" l="1"/>
  <c r="I144" i="12" s="1"/>
  <c r="M143" i="12"/>
  <c r="J144" i="12"/>
  <c r="L144" i="12"/>
  <c r="E271" i="12"/>
  <c r="E272" i="12" l="1"/>
  <c r="K144" i="12"/>
  <c r="F145" i="12" l="1"/>
  <c r="I145" i="12" s="1"/>
  <c r="M144" i="12"/>
  <c r="J145" i="12"/>
  <c r="L145" i="12"/>
  <c r="E273" i="12"/>
  <c r="E274" i="12" l="1"/>
  <c r="K145" i="12"/>
  <c r="J146" i="12" l="1"/>
  <c r="M145" i="12"/>
  <c r="F146" i="12"/>
  <c r="I146" i="12" s="1"/>
  <c r="L146" i="12"/>
  <c r="E275" i="12"/>
  <c r="E276" i="12" l="1"/>
  <c r="K146" i="12"/>
  <c r="J147" i="12" l="1"/>
  <c r="M146" i="12"/>
  <c r="F147" i="12"/>
  <c r="I147" i="12" s="1"/>
  <c r="L147" i="12"/>
  <c r="E277" i="12"/>
  <c r="E278" i="12" l="1"/>
  <c r="K147" i="12"/>
  <c r="J148" i="12" l="1"/>
  <c r="M147" i="12"/>
  <c r="F148" i="12"/>
  <c r="I148" i="12" s="1"/>
  <c r="L148" i="12"/>
  <c r="E279" i="12"/>
  <c r="E280" i="12" l="1"/>
  <c r="K148" i="12"/>
  <c r="J149" i="12" l="1"/>
  <c r="M148" i="12"/>
  <c r="F149" i="12"/>
  <c r="I149" i="12" s="1"/>
  <c r="L149" i="12"/>
  <c r="E281" i="12"/>
  <c r="E282" i="12" l="1"/>
  <c r="K149" i="12"/>
  <c r="F150" i="12" l="1"/>
  <c r="I150" i="12" s="1"/>
  <c r="M149" i="12"/>
  <c r="J150" i="12"/>
  <c r="L150" i="12"/>
  <c r="E283" i="12"/>
  <c r="E284" i="12" l="1"/>
  <c r="K150" i="12"/>
  <c r="F151" i="12" l="1"/>
  <c r="I151" i="12" s="1"/>
  <c r="M150" i="12"/>
  <c r="J151" i="12"/>
  <c r="L151" i="12"/>
  <c r="E285" i="12"/>
  <c r="E286" i="12" l="1"/>
  <c r="K151" i="12"/>
  <c r="F152" i="12" l="1"/>
  <c r="I152" i="12" s="1"/>
  <c r="J152" i="12"/>
  <c r="M151" i="12"/>
  <c r="L152" i="12"/>
  <c r="E287" i="12"/>
  <c r="E288" i="12" l="1"/>
  <c r="K152" i="12"/>
  <c r="F153" i="12" l="1"/>
  <c r="I153" i="12" s="1"/>
  <c r="J153" i="12"/>
  <c r="M152" i="12"/>
  <c r="L153" i="12"/>
  <c r="E289" i="12"/>
  <c r="E290" i="12" l="1"/>
  <c r="K153" i="12"/>
  <c r="J154" i="12" l="1"/>
  <c r="M153" i="12"/>
  <c r="F154" i="12"/>
  <c r="I154" i="12" s="1"/>
  <c r="L154" i="12"/>
  <c r="E291" i="12"/>
  <c r="E292" i="12" l="1"/>
  <c r="K154" i="12"/>
  <c r="J155" i="12" l="1"/>
  <c r="M154" i="12"/>
  <c r="F155" i="12"/>
  <c r="I155" i="12" s="1"/>
  <c r="L155" i="12"/>
  <c r="E293" i="12"/>
  <c r="E294" i="12" l="1"/>
  <c r="K155" i="12"/>
  <c r="J156" i="12" l="1"/>
  <c r="M155" i="12"/>
  <c r="F156" i="12"/>
  <c r="I156" i="12" s="1"/>
  <c r="L156" i="12"/>
  <c r="E295" i="12"/>
  <c r="E296" i="12" l="1"/>
  <c r="K156" i="12"/>
  <c r="J157" i="12" l="1"/>
  <c r="M156" i="12"/>
  <c r="F157" i="12"/>
  <c r="I157" i="12" s="1"/>
  <c r="L157" i="12"/>
  <c r="E297" i="12"/>
  <c r="E298" i="12" l="1"/>
  <c r="K157" i="12"/>
  <c r="F158" i="12" l="1"/>
  <c r="I158" i="12" s="1"/>
  <c r="J158" i="12"/>
  <c r="M157" i="12"/>
  <c r="L158" i="12"/>
  <c r="E299" i="12"/>
  <c r="E300" i="12" l="1"/>
  <c r="K158" i="12"/>
  <c r="F159" i="12" l="1"/>
  <c r="I159" i="12" s="1"/>
  <c r="M158" i="12"/>
  <c r="J159" i="12"/>
  <c r="L159" i="12"/>
  <c r="E301" i="12"/>
  <c r="E302" i="12" l="1"/>
  <c r="K159" i="12"/>
  <c r="J160" i="12" l="1"/>
  <c r="M159" i="12"/>
  <c r="F160" i="12"/>
  <c r="I160" i="12" s="1"/>
  <c r="L160" i="12"/>
  <c r="E303" i="12"/>
  <c r="E304" i="12" l="1"/>
  <c r="K160" i="12"/>
  <c r="F161" i="12" l="1"/>
  <c r="I161" i="12" s="1"/>
  <c r="J161" i="12"/>
  <c r="M160" i="12"/>
  <c r="L161" i="12"/>
  <c r="E305" i="12"/>
  <c r="E306" i="12" l="1"/>
  <c r="K161" i="12"/>
  <c r="J162" i="12" l="1"/>
  <c r="M161" i="12"/>
  <c r="F162" i="12"/>
  <c r="I162" i="12" s="1"/>
  <c r="L162" i="12"/>
  <c r="E307" i="12"/>
  <c r="E308" i="12" l="1"/>
  <c r="K162" i="12"/>
  <c r="J163" i="12" l="1"/>
  <c r="M162" i="12"/>
  <c r="F163" i="12"/>
  <c r="I163" i="12" s="1"/>
  <c r="L163" i="12"/>
  <c r="E309" i="12"/>
  <c r="E310" i="12" l="1"/>
  <c r="K163" i="12"/>
  <c r="F164" i="12" l="1"/>
  <c r="I164" i="12" s="1"/>
  <c r="J164" i="12"/>
  <c r="M163" i="12"/>
  <c r="L164" i="12"/>
  <c r="E311" i="12"/>
  <c r="E312" i="12" l="1"/>
  <c r="K164" i="12"/>
  <c r="J165" i="12" l="1"/>
  <c r="M164" i="12"/>
  <c r="F165" i="12"/>
  <c r="I165" i="12" s="1"/>
  <c r="L165" i="12"/>
  <c r="E313" i="12"/>
  <c r="E314" i="12" l="1"/>
  <c r="K165" i="12"/>
  <c r="F166" i="12" l="1"/>
  <c r="I166" i="12" s="1"/>
  <c r="M165" i="12"/>
  <c r="J166" i="12"/>
  <c r="L166" i="12"/>
  <c r="E315" i="12"/>
  <c r="E316" i="12" l="1"/>
  <c r="K166" i="12"/>
  <c r="F167" i="12" l="1"/>
  <c r="I167" i="12" s="1"/>
  <c r="J167" i="12"/>
  <c r="M166" i="12"/>
  <c r="L167" i="12"/>
  <c r="E317" i="12"/>
  <c r="E318" i="12" l="1"/>
  <c r="K167" i="12"/>
  <c r="J168" i="12" l="1"/>
  <c r="M167" i="12"/>
  <c r="F168" i="12"/>
  <c r="I168" i="12" s="1"/>
  <c r="L168" i="12"/>
  <c r="E319" i="12"/>
  <c r="E320" i="12" l="1"/>
  <c r="K168" i="12"/>
  <c r="F169" i="12" l="1"/>
  <c r="I169" i="12" s="1"/>
  <c r="M168" i="12"/>
  <c r="J169" i="12"/>
  <c r="L169" i="12"/>
  <c r="E321" i="12"/>
  <c r="E322" i="12" l="1"/>
  <c r="K169" i="12"/>
  <c r="J170" i="12" l="1"/>
  <c r="M169" i="12"/>
  <c r="F170" i="12"/>
  <c r="I170" i="12" s="1"/>
  <c r="L170" i="12"/>
  <c r="E323" i="12"/>
  <c r="E324" i="12" l="1"/>
  <c r="K170" i="12"/>
  <c r="F171" i="12" l="1"/>
  <c r="I171" i="12" s="1"/>
  <c r="J171" i="12"/>
  <c r="M170" i="12"/>
  <c r="L171" i="12"/>
  <c r="E325" i="12"/>
  <c r="E326" i="12" l="1"/>
  <c r="K171" i="12"/>
  <c r="J172" i="12" l="1"/>
  <c r="F172" i="12"/>
  <c r="I172" i="12" s="1"/>
  <c r="M171" i="12"/>
  <c r="L172" i="12"/>
  <c r="E327" i="12"/>
  <c r="E328" i="12" l="1"/>
  <c r="K172" i="12"/>
  <c r="J173" i="12" l="1"/>
  <c r="M172" i="12"/>
  <c r="F173" i="12"/>
  <c r="I173" i="12" s="1"/>
  <c r="L173" i="12"/>
  <c r="E329" i="12"/>
  <c r="E330" i="12" l="1"/>
  <c r="K173" i="12"/>
  <c r="M173" i="12" l="1"/>
  <c r="J174" i="12"/>
  <c r="F174" i="12"/>
  <c r="I174" i="12" s="1"/>
  <c r="L174" i="12"/>
  <c r="E331" i="12"/>
  <c r="E332" i="12" l="1"/>
  <c r="K174" i="12"/>
  <c r="J175" i="12" l="1"/>
  <c r="M174" i="12"/>
  <c r="F175" i="12"/>
  <c r="I175" i="12" s="1"/>
  <c r="L175" i="12"/>
  <c r="E333" i="12"/>
  <c r="E334" i="12" l="1"/>
  <c r="K175" i="12"/>
  <c r="M175" i="12" l="1"/>
  <c r="J176" i="12"/>
  <c r="F176" i="12"/>
  <c r="I176" i="12" s="1"/>
  <c r="L176" i="12"/>
  <c r="E335" i="12"/>
  <c r="K176" i="12" l="1"/>
  <c r="E336" i="12"/>
  <c r="F177" i="12" l="1"/>
  <c r="I177" i="12" s="1"/>
  <c r="M176" i="12"/>
  <c r="J177" i="12"/>
  <c r="L177" i="12"/>
  <c r="E337" i="12"/>
  <c r="E338" i="12" l="1"/>
  <c r="K177" i="12"/>
  <c r="M177" i="12" l="1"/>
  <c r="J178" i="12"/>
  <c r="F178" i="12"/>
  <c r="I178" i="12" s="1"/>
  <c r="L178" i="12"/>
  <c r="E339" i="12"/>
  <c r="E340" i="12" l="1"/>
  <c r="K178" i="12"/>
  <c r="F179" i="12" l="1"/>
  <c r="I179" i="12" s="1"/>
  <c r="J179" i="12"/>
  <c r="M178" i="12"/>
  <c r="L179" i="12"/>
  <c r="E341" i="12"/>
  <c r="E342" i="12" l="1"/>
  <c r="K179" i="12"/>
  <c r="M179" i="12" l="1"/>
  <c r="J180" i="12"/>
  <c r="F180" i="12"/>
  <c r="I180" i="12" s="1"/>
  <c r="L180" i="12"/>
  <c r="E343" i="12"/>
  <c r="E344" i="12" l="1"/>
  <c r="K180" i="12"/>
  <c r="J181" i="12" l="1"/>
  <c r="M180" i="12"/>
  <c r="F181" i="12"/>
  <c r="I181" i="12" s="1"/>
  <c r="L181" i="12"/>
  <c r="E345" i="12"/>
  <c r="E346" i="12" l="1"/>
  <c r="K181" i="12"/>
  <c r="F182" i="12" l="1"/>
  <c r="I182" i="12" s="1"/>
  <c r="M181" i="12"/>
  <c r="J182" i="12"/>
  <c r="L182" i="12"/>
  <c r="E347" i="12"/>
  <c r="E348" i="12" l="1"/>
  <c r="K182" i="12"/>
  <c r="J183" i="12" l="1"/>
  <c r="M182" i="12"/>
  <c r="F183" i="12"/>
  <c r="I183" i="12" s="1"/>
  <c r="L183" i="12"/>
  <c r="E349" i="12"/>
  <c r="E350" i="12" l="1"/>
  <c r="K183" i="12"/>
  <c r="F184" i="12" l="1"/>
  <c r="I184" i="12" s="1"/>
  <c r="J184" i="12"/>
  <c r="M183" i="12"/>
  <c r="L184" i="12"/>
  <c r="E351" i="12"/>
  <c r="E352" i="12" l="1"/>
  <c r="K184" i="12"/>
  <c r="F185" i="12" l="1"/>
  <c r="I185" i="12" s="1"/>
  <c r="M184" i="12"/>
  <c r="J185" i="12"/>
  <c r="L185" i="12"/>
  <c r="E353" i="12"/>
  <c r="E354" i="12" l="1"/>
  <c r="K185" i="12"/>
  <c r="F186" i="12" l="1"/>
  <c r="I186" i="12" s="1"/>
  <c r="J186" i="12"/>
  <c r="M185" i="12"/>
  <c r="L186" i="12"/>
  <c r="E355" i="12"/>
  <c r="E356" i="12" l="1"/>
  <c r="K186" i="12"/>
  <c r="F187" i="12" l="1"/>
  <c r="I187" i="12" s="1"/>
  <c r="J187" i="12"/>
  <c r="M186" i="12"/>
  <c r="L187" i="12"/>
  <c r="E357" i="12"/>
  <c r="E358" i="12" l="1"/>
  <c r="K187" i="12"/>
  <c r="F188" i="12" l="1"/>
  <c r="I188" i="12" s="1"/>
  <c r="M187" i="12"/>
  <c r="J188" i="12"/>
  <c r="L188" i="12"/>
  <c r="E359" i="12"/>
  <c r="E360" i="12" l="1"/>
  <c r="K188" i="12"/>
  <c r="J189" i="12" l="1"/>
  <c r="M188" i="12"/>
  <c r="F189" i="12"/>
  <c r="I189" i="12" s="1"/>
  <c r="L189" i="12"/>
  <c r="E361" i="12"/>
  <c r="E362" i="12" l="1"/>
  <c r="K189" i="12"/>
  <c r="J190" i="12" l="1"/>
  <c r="M189" i="12"/>
  <c r="F190" i="12"/>
  <c r="I190" i="12" s="1"/>
  <c r="L190" i="12"/>
  <c r="E363" i="12"/>
  <c r="E364" i="12" l="1"/>
  <c r="K190" i="12"/>
  <c r="J191" i="12" l="1"/>
  <c r="M190" i="12"/>
  <c r="F191" i="12"/>
  <c r="I191" i="12" s="1"/>
  <c r="L191" i="12"/>
  <c r="E365" i="12"/>
  <c r="E366" i="12" l="1"/>
  <c r="K191" i="12"/>
  <c r="F192" i="12" l="1"/>
  <c r="I192" i="12" s="1"/>
  <c r="M191" i="12"/>
  <c r="J192" i="12"/>
  <c r="L192" i="12"/>
  <c r="E367" i="12"/>
  <c r="E368" i="12" l="1"/>
  <c r="K192" i="12"/>
  <c r="F193" i="12" l="1"/>
  <c r="I193" i="12" s="1"/>
  <c r="J193" i="12"/>
  <c r="M192" i="12"/>
  <c r="L193" i="12"/>
  <c r="E369" i="12"/>
  <c r="E370" i="12" l="1"/>
  <c r="K193" i="12"/>
  <c r="F194" i="12" l="1"/>
  <c r="I194" i="12" s="1"/>
  <c r="M193" i="12"/>
  <c r="J194" i="12"/>
  <c r="L194" i="12"/>
  <c r="E371" i="12"/>
  <c r="E372" i="12" l="1"/>
  <c r="K194" i="12"/>
  <c r="F195" i="12" l="1"/>
  <c r="I195" i="12" s="1"/>
  <c r="J195" i="12"/>
  <c r="M194" i="12"/>
  <c r="L195" i="12"/>
  <c r="E373" i="12"/>
  <c r="E374" i="12" l="1"/>
  <c r="K195" i="12"/>
  <c r="F196" i="12" l="1"/>
  <c r="I196" i="12" s="1"/>
  <c r="M195" i="12"/>
  <c r="J196" i="12"/>
  <c r="L196" i="12"/>
  <c r="E375" i="12"/>
  <c r="E376" i="12" l="1"/>
  <c r="K196" i="12"/>
  <c r="J197" i="12" l="1"/>
  <c r="M196" i="12"/>
  <c r="F197" i="12"/>
  <c r="I197" i="12" s="1"/>
  <c r="L197" i="12"/>
  <c r="E377" i="12"/>
  <c r="E378" i="12" l="1"/>
  <c r="K197" i="12"/>
  <c r="J198" i="12" l="1"/>
  <c r="M197" i="12"/>
  <c r="F198" i="12"/>
  <c r="I198" i="12" s="1"/>
  <c r="L198" i="12"/>
  <c r="E379" i="12"/>
  <c r="E380" i="12" l="1"/>
  <c r="K198" i="12"/>
  <c r="J199" i="12" l="1"/>
  <c r="M198" i="12"/>
  <c r="F199" i="12"/>
  <c r="I199" i="12" s="1"/>
  <c r="L199" i="12"/>
  <c r="E381" i="12"/>
  <c r="E382" i="12" l="1"/>
  <c r="K199" i="12"/>
  <c r="M199" i="12" l="1"/>
  <c r="J200" i="12"/>
  <c r="F200" i="12"/>
  <c r="I200" i="12" s="1"/>
  <c r="L200" i="12"/>
  <c r="E383" i="12"/>
  <c r="E384" i="12" l="1"/>
  <c r="K200" i="12"/>
  <c r="F201" i="12" l="1"/>
  <c r="I201" i="12" s="1"/>
  <c r="M200" i="12"/>
  <c r="J201" i="12"/>
  <c r="L201" i="12"/>
  <c r="E385" i="12"/>
  <c r="E386" i="12" l="1"/>
  <c r="K201" i="12"/>
  <c r="F202" i="12" l="1"/>
  <c r="I202" i="12" s="1"/>
  <c r="M201" i="12"/>
  <c r="J202" i="12"/>
  <c r="L202" i="12"/>
  <c r="E387" i="12"/>
  <c r="E388" i="12" l="1"/>
  <c r="K202" i="12"/>
  <c r="F203" i="12" l="1"/>
  <c r="I203" i="12" s="1"/>
  <c r="J203" i="12"/>
  <c r="M202" i="12"/>
  <c r="L203" i="12"/>
  <c r="E389" i="12"/>
  <c r="E390" i="12" l="1"/>
  <c r="K203" i="12"/>
  <c r="E391" i="12" l="1"/>
  <c r="J204" i="12"/>
  <c r="F204" i="12"/>
  <c r="I204" i="12" s="1"/>
  <c r="M203" i="12"/>
  <c r="L204" i="12"/>
  <c r="K204" i="12" l="1"/>
  <c r="E392" i="12"/>
  <c r="J205" i="12" l="1"/>
  <c r="M204" i="12"/>
  <c r="F205" i="12"/>
  <c r="I205" i="12" s="1"/>
  <c r="L205" i="12"/>
  <c r="E393" i="12"/>
  <c r="E394" i="12" l="1"/>
  <c r="K205" i="12"/>
  <c r="J206" i="12" l="1"/>
  <c r="M205" i="12"/>
  <c r="F206" i="12"/>
  <c r="I206" i="12" s="1"/>
  <c r="L206" i="12"/>
  <c r="E395" i="12"/>
  <c r="E396" i="12" l="1"/>
  <c r="K206" i="12"/>
  <c r="J207" i="12" l="1"/>
  <c r="M206" i="12"/>
  <c r="F207" i="12"/>
  <c r="I207" i="12" s="1"/>
  <c r="L207" i="12"/>
  <c r="E397" i="12"/>
  <c r="E398" i="12" l="1"/>
  <c r="K207" i="12"/>
  <c r="J208" i="12" l="1"/>
  <c r="F208" i="12"/>
  <c r="I208" i="12" s="1"/>
  <c r="M207" i="12"/>
  <c r="L208" i="12"/>
  <c r="E399" i="12"/>
  <c r="E400" i="12" l="1"/>
  <c r="K208" i="12"/>
  <c r="J209" i="12" l="1"/>
  <c r="M208" i="12"/>
  <c r="F209" i="12"/>
  <c r="I209" i="12" s="1"/>
  <c r="L209" i="12"/>
  <c r="E401" i="12"/>
  <c r="E402" i="12" l="1"/>
  <c r="K209" i="12"/>
  <c r="F210" i="12" l="1"/>
  <c r="I210" i="12" s="1"/>
  <c r="M209" i="12"/>
  <c r="J210" i="12"/>
  <c r="L210" i="12"/>
  <c r="E403" i="12"/>
  <c r="E404" i="12" l="1"/>
  <c r="K210" i="12"/>
  <c r="F211" i="12" l="1"/>
  <c r="I211" i="12" s="1"/>
  <c r="J211" i="12"/>
  <c r="M210" i="12"/>
  <c r="L211" i="12"/>
  <c r="E405" i="12"/>
  <c r="E406" i="12" l="1"/>
  <c r="K211" i="12"/>
  <c r="M211" i="12" l="1"/>
  <c r="J212" i="12"/>
  <c r="F212" i="12"/>
  <c r="I212" i="12" s="1"/>
  <c r="L212" i="12"/>
  <c r="E407" i="12"/>
  <c r="K212" i="12" l="1"/>
  <c r="E408" i="12"/>
  <c r="E409" i="12" l="1"/>
  <c r="F213" i="12"/>
  <c r="I213" i="12" s="1"/>
  <c r="J213" i="12"/>
  <c r="M212" i="12"/>
  <c r="L213" i="12"/>
  <c r="K213" i="12" l="1"/>
  <c r="E410" i="12"/>
  <c r="E411" i="12" l="1"/>
  <c r="J214" i="12"/>
  <c r="M213" i="12"/>
  <c r="F214" i="12"/>
  <c r="I214" i="12" s="1"/>
  <c r="L214" i="12"/>
  <c r="K214" i="12" l="1"/>
  <c r="E412" i="12"/>
  <c r="E413" i="12" l="1"/>
  <c r="J215" i="12"/>
  <c r="M214" i="12"/>
  <c r="F215" i="12"/>
  <c r="I215" i="12" s="1"/>
  <c r="L215" i="12"/>
  <c r="K215" i="12" l="1"/>
  <c r="E414" i="12"/>
  <c r="E415" i="12" l="1"/>
  <c r="F216" i="12"/>
  <c r="I216" i="12" s="1"/>
  <c r="M215" i="12"/>
  <c r="J216" i="12"/>
  <c r="L216" i="12"/>
  <c r="K216" i="12" l="1"/>
  <c r="E416" i="12"/>
  <c r="E417" i="12" l="1"/>
  <c r="J217" i="12"/>
  <c r="M216" i="12"/>
  <c r="F217" i="12"/>
  <c r="I217" i="12" s="1"/>
  <c r="L217" i="12"/>
  <c r="K217" i="12" l="1"/>
  <c r="E418" i="12"/>
  <c r="E419" i="12" l="1"/>
  <c r="F218" i="12"/>
  <c r="I218" i="12" s="1"/>
  <c r="M217" i="12"/>
  <c r="J218" i="12"/>
  <c r="L218" i="12"/>
  <c r="K218" i="12" l="1"/>
  <c r="E420" i="12"/>
  <c r="E421" i="12" l="1"/>
  <c r="F219" i="12"/>
  <c r="I219" i="12" s="1"/>
  <c r="J219" i="12"/>
  <c r="M218" i="12"/>
  <c r="L219" i="12"/>
  <c r="K219" i="12" l="1"/>
  <c r="E422" i="12"/>
  <c r="E423" i="12" l="1"/>
  <c r="J220" i="12"/>
  <c r="F220" i="12"/>
  <c r="I220" i="12" s="1"/>
  <c r="M219" i="12"/>
  <c r="L220" i="12"/>
  <c r="K220" i="12" l="1"/>
  <c r="E424" i="12"/>
  <c r="E425" i="12" l="1"/>
  <c r="F221" i="12"/>
  <c r="I221" i="12" s="1"/>
  <c r="J221" i="12"/>
  <c r="M220" i="12"/>
  <c r="L221" i="12"/>
  <c r="K221" i="12" l="1"/>
  <c r="E426" i="12"/>
  <c r="E427" i="12" l="1"/>
  <c r="F222" i="12"/>
  <c r="I222" i="12" s="1"/>
  <c r="J222" i="12"/>
  <c r="M221" i="12"/>
  <c r="L222" i="12"/>
  <c r="K222" i="12" l="1"/>
  <c r="E428" i="12"/>
  <c r="E429" i="12" l="1"/>
  <c r="J223" i="12"/>
  <c r="M222" i="12"/>
  <c r="F223" i="12"/>
  <c r="I223" i="12" s="1"/>
  <c r="L223" i="12"/>
  <c r="K223" i="12" l="1"/>
  <c r="E430" i="12"/>
  <c r="J224" i="12" l="1"/>
  <c r="F224" i="12"/>
  <c r="I224" i="12" s="1"/>
  <c r="M223" i="12"/>
  <c r="L224" i="12"/>
  <c r="E431" i="12"/>
  <c r="E432" i="12" l="1"/>
  <c r="K224" i="12"/>
  <c r="J225" i="12" l="1"/>
  <c r="M224" i="12"/>
  <c r="F225" i="12"/>
  <c r="I225" i="12" s="1"/>
  <c r="L225" i="12"/>
  <c r="E433" i="12"/>
  <c r="E434" i="12" l="1"/>
  <c r="K225" i="12"/>
  <c r="J226" i="12" l="1"/>
  <c r="M225" i="12"/>
  <c r="F226" i="12"/>
  <c r="I226" i="12" s="1"/>
  <c r="L226" i="12"/>
  <c r="E435" i="12"/>
  <c r="E436" i="12" l="1"/>
  <c r="K226" i="12"/>
  <c r="F227" i="12" l="1"/>
  <c r="I227" i="12" s="1"/>
  <c r="J227" i="12"/>
  <c r="M226" i="12"/>
  <c r="L227" i="12"/>
  <c r="E437" i="12"/>
  <c r="K227" i="12" l="1"/>
  <c r="E438" i="12"/>
  <c r="E439" i="12" l="1"/>
  <c r="J228" i="12"/>
  <c r="M227" i="12"/>
  <c r="F228" i="12"/>
  <c r="I228" i="12" s="1"/>
  <c r="L228" i="12"/>
  <c r="K228" i="12" l="1"/>
  <c r="E440" i="12"/>
  <c r="E441" i="12" l="1"/>
  <c r="F229" i="12"/>
  <c r="I229" i="12" s="1"/>
  <c r="J229" i="12"/>
  <c r="M228" i="12"/>
  <c r="L229" i="12"/>
  <c r="K229" i="12" l="1"/>
  <c r="E442" i="12"/>
  <c r="F230" i="12" l="1"/>
  <c r="I230" i="12" s="1"/>
  <c r="J230" i="12"/>
  <c r="M229" i="12"/>
  <c r="L230" i="12"/>
  <c r="E443" i="12"/>
  <c r="E444" i="12" l="1"/>
  <c r="K230" i="12"/>
  <c r="J231" i="12" l="1"/>
  <c r="M230" i="12"/>
  <c r="F231" i="12"/>
  <c r="I231" i="12" s="1"/>
  <c r="L231" i="12"/>
  <c r="E445" i="12"/>
  <c r="E446" i="12" l="1"/>
  <c r="K231" i="12"/>
  <c r="F232" i="12" l="1"/>
  <c r="I232" i="12" s="1"/>
  <c r="M231" i="12"/>
  <c r="J232" i="12"/>
  <c r="L232" i="12"/>
  <c r="E447" i="12"/>
  <c r="E448" i="12" l="1"/>
  <c r="K232" i="12"/>
  <c r="J233" i="12" l="1"/>
  <c r="M232" i="12"/>
  <c r="F233" i="12"/>
  <c r="I233" i="12" s="1"/>
  <c r="L233" i="12"/>
  <c r="E449" i="12"/>
  <c r="K233" i="12" l="1"/>
  <c r="E450" i="12"/>
  <c r="J234" i="12" l="1"/>
  <c r="M233" i="12"/>
  <c r="F234" i="12"/>
  <c r="I234" i="12" s="1"/>
  <c r="L234" i="12"/>
  <c r="E451" i="12"/>
  <c r="E452" i="12" l="1"/>
  <c r="K234" i="12"/>
  <c r="F235" i="12" l="1"/>
  <c r="I235" i="12" s="1"/>
  <c r="J235" i="12"/>
  <c r="M234" i="12"/>
  <c r="L235" i="12"/>
  <c r="E453" i="12"/>
  <c r="E454" i="12" l="1"/>
  <c r="K235" i="12"/>
  <c r="J236" i="12" l="1"/>
  <c r="M235" i="12"/>
  <c r="F236" i="12"/>
  <c r="I236" i="12" s="1"/>
  <c r="L236" i="12"/>
  <c r="E455" i="12"/>
  <c r="E456" i="12" l="1"/>
  <c r="K236" i="12"/>
  <c r="F237" i="12" l="1"/>
  <c r="I237" i="12" s="1"/>
  <c r="J237" i="12"/>
  <c r="M236" i="12"/>
  <c r="L237" i="12"/>
  <c r="E457" i="12"/>
  <c r="E458" i="12" l="1"/>
  <c r="K237" i="12"/>
  <c r="F238" i="12" l="1"/>
  <c r="I238" i="12" s="1"/>
  <c r="J238" i="12"/>
  <c r="M237" i="12"/>
  <c r="L238" i="12"/>
  <c r="E459" i="12"/>
  <c r="E460" i="12" l="1"/>
  <c r="K238" i="12"/>
  <c r="J239" i="12" l="1"/>
  <c r="M238" i="12"/>
  <c r="F239" i="12"/>
  <c r="I239" i="12" s="1"/>
  <c r="L239" i="12"/>
  <c r="E461" i="12"/>
  <c r="E462" i="12" l="1"/>
  <c r="K239" i="12"/>
  <c r="F240" i="12" l="1"/>
  <c r="I240" i="12" s="1"/>
  <c r="M239" i="12"/>
  <c r="J240" i="12"/>
  <c r="L240" i="12"/>
  <c r="E463" i="12"/>
  <c r="E464" i="12" l="1"/>
  <c r="K240" i="12"/>
  <c r="J241" i="12" l="1"/>
  <c r="M240" i="12"/>
  <c r="F241" i="12"/>
  <c r="I241" i="12" s="1"/>
  <c r="L241" i="12"/>
  <c r="E465" i="12"/>
  <c r="E466" i="12" l="1"/>
  <c r="K241" i="12"/>
  <c r="E467" i="12" l="1"/>
  <c r="J242" i="12"/>
  <c r="M241" i="12"/>
  <c r="F242" i="12"/>
  <c r="I242" i="12" s="1"/>
  <c r="L242" i="12"/>
  <c r="K242" i="12" l="1"/>
  <c r="E468" i="12"/>
  <c r="E469" i="12" l="1"/>
  <c r="F243" i="12"/>
  <c r="I243" i="12" s="1"/>
  <c r="J243" i="12"/>
  <c r="M242" i="12"/>
  <c r="L243" i="12"/>
  <c r="K243" i="12" l="1"/>
  <c r="E470" i="12"/>
  <c r="E471" i="12" l="1"/>
  <c r="J244" i="12"/>
  <c r="M243" i="12"/>
  <c r="F244" i="12"/>
  <c r="I244" i="12" s="1"/>
  <c r="L244" i="12"/>
  <c r="K244" i="12" l="1"/>
  <c r="E472" i="12"/>
  <c r="F245" i="12" l="1"/>
  <c r="I245" i="12" s="1"/>
  <c r="J245" i="12"/>
  <c r="M244" i="12"/>
  <c r="L245" i="12"/>
  <c r="E473" i="12"/>
  <c r="E474" i="12" l="1"/>
  <c r="K245" i="12"/>
  <c r="F246" i="12" l="1"/>
  <c r="I246" i="12" s="1"/>
  <c r="J246" i="12"/>
  <c r="M245" i="12"/>
  <c r="L246" i="12"/>
  <c r="E475" i="12"/>
  <c r="E476" i="12" l="1"/>
  <c r="K246" i="12"/>
  <c r="J247" i="12" l="1"/>
  <c r="M246" i="12"/>
  <c r="F247" i="12"/>
  <c r="I247" i="12" s="1"/>
  <c r="L247" i="12"/>
  <c r="E477" i="12"/>
  <c r="E478" i="12" l="1"/>
  <c r="K247" i="12"/>
  <c r="F248" i="12" l="1"/>
  <c r="I248" i="12" s="1"/>
  <c r="M247" i="12"/>
  <c r="J248" i="12"/>
  <c r="L248" i="12"/>
  <c r="E479" i="12"/>
  <c r="E480" i="12" l="1"/>
  <c r="K248" i="12"/>
  <c r="J249" i="12" l="1"/>
  <c r="M248" i="12"/>
  <c r="F249" i="12"/>
  <c r="I249" i="12" s="1"/>
  <c r="L249" i="12"/>
  <c r="E481" i="12"/>
  <c r="E482" i="12" l="1"/>
  <c r="K249" i="12"/>
  <c r="J250" i="12" l="1"/>
  <c r="M249" i="12"/>
  <c r="F250" i="12"/>
  <c r="I250" i="12" s="1"/>
  <c r="L250" i="12"/>
  <c r="E483" i="12"/>
  <c r="E484" i="12" l="1"/>
  <c r="K250" i="12"/>
  <c r="F251" i="12" l="1"/>
  <c r="I251" i="12" s="1"/>
  <c r="J251" i="12"/>
  <c r="M250" i="12"/>
  <c r="L251" i="12"/>
  <c r="E485" i="12"/>
  <c r="E486" i="12" l="1"/>
  <c r="K251" i="12"/>
  <c r="J252" i="12" l="1"/>
  <c r="M251" i="12"/>
  <c r="F252" i="12"/>
  <c r="I252" i="12" s="1"/>
  <c r="L252" i="12"/>
  <c r="E487" i="12"/>
  <c r="E488" i="12" l="1"/>
  <c r="K252" i="12"/>
  <c r="F253" i="12" l="1"/>
  <c r="I253" i="12" s="1"/>
  <c r="J253" i="12"/>
  <c r="M252" i="12"/>
  <c r="L253" i="12"/>
  <c r="E489" i="12"/>
  <c r="E490" i="12" l="1"/>
  <c r="K253" i="12"/>
  <c r="F254" i="12" l="1"/>
  <c r="I254" i="12" s="1"/>
  <c r="J254" i="12"/>
  <c r="M253" i="12"/>
  <c r="L254" i="12"/>
  <c r="E491" i="12"/>
  <c r="E492" i="12" l="1"/>
  <c r="K254" i="12"/>
  <c r="J255" i="12" l="1"/>
  <c r="M254" i="12"/>
  <c r="F255" i="12"/>
  <c r="I255" i="12" s="1"/>
  <c r="L255" i="12"/>
  <c r="E493" i="12"/>
  <c r="E494" i="12" l="1"/>
  <c r="K255" i="12"/>
  <c r="F256" i="12" l="1"/>
  <c r="I256" i="12" s="1"/>
  <c r="J256" i="12"/>
  <c r="M255" i="12"/>
  <c r="L256" i="12"/>
  <c r="E495" i="12"/>
  <c r="E496" i="12" l="1"/>
  <c r="K256" i="12"/>
  <c r="J257" i="12" l="1"/>
  <c r="M256" i="12"/>
  <c r="F257" i="12"/>
  <c r="I257" i="12" s="1"/>
  <c r="L257" i="12"/>
  <c r="E497" i="12"/>
  <c r="E498" i="12" l="1"/>
  <c r="K257" i="12"/>
  <c r="J258" i="12" l="1"/>
  <c r="M257" i="12"/>
  <c r="F258" i="12"/>
  <c r="I258" i="12" s="1"/>
  <c r="L258" i="12"/>
  <c r="E499" i="12"/>
  <c r="E500" i="12" l="1"/>
  <c r="K258" i="12"/>
  <c r="F259" i="12" l="1"/>
  <c r="I259" i="12" s="1"/>
  <c r="J259" i="12"/>
  <c r="M258" i="12"/>
  <c r="L259" i="12"/>
  <c r="E501" i="12"/>
  <c r="E502" i="12" l="1"/>
  <c r="K259" i="12"/>
  <c r="F260" i="12" l="1"/>
  <c r="I260" i="12" s="1"/>
  <c r="M259" i="12"/>
  <c r="J260" i="12"/>
  <c r="L260" i="12"/>
  <c r="E503" i="12"/>
  <c r="E504" i="12" l="1"/>
  <c r="K260" i="12"/>
  <c r="J261" i="12" l="1"/>
  <c r="M260" i="12"/>
  <c r="F261" i="12"/>
  <c r="I261" i="12" s="1"/>
  <c r="L261" i="12"/>
  <c r="E505" i="12"/>
  <c r="E506" i="12" l="1"/>
  <c r="K261" i="12"/>
  <c r="J262" i="12" l="1"/>
  <c r="M261" i="12"/>
  <c r="F262" i="12"/>
  <c r="I262" i="12" s="1"/>
  <c r="L262" i="12"/>
  <c r="E507" i="12"/>
  <c r="E508" i="12" l="1"/>
  <c r="K262" i="12"/>
  <c r="M262" i="12" l="1"/>
  <c r="J263" i="12"/>
  <c r="F263" i="12"/>
  <c r="I263" i="12" s="1"/>
  <c r="L263" i="12"/>
  <c r="E509" i="12"/>
  <c r="E510" i="12" l="1"/>
  <c r="K263" i="12"/>
  <c r="M263" i="12" l="1"/>
  <c r="J264" i="12"/>
  <c r="F264" i="12"/>
  <c r="I264" i="12" s="1"/>
  <c r="L264" i="12"/>
  <c r="E511" i="12"/>
  <c r="E512" i="12" l="1"/>
  <c r="R34" i="12" s="1"/>
  <c r="K264" i="12"/>
  <c r="F265" i="12" l="1"/>
  <c r="I265" i="12" s="1"/>
  <c r="M264" i="12"/>
  <c r="J265" i="12"/>
  <c r="L265" i="12"/>
  <c r="E513" i="12"/>
  <c r="E514" i="12" l="1"/>
  <c r="K265" i="12"/>
  <c r="F266" i="12" l="1"/>
  <c r="I266" i="12" s="1"/>
  <c r="J266" i="12"/>
  <c r="M265" i="12"/>
  <c r="L266" i="12"/>
  <c r="E515" i="12"/>
  <c r="E516" i="12" l="1"/>
  <c r="K266" i="12"/>
  <c r="E15" i="12" l="1"/>
  <c r="F267" i="12"/>
  <c r="I267" i="12" s="1"/>
  <c r="J267" i="12"/>
  <c r="M266" i="12"/>
  <c r="L267" i="12"/>
  <c r="K267" i="12" l="1"/>
  <c r="F268" i="12" l="1"/>
  <c r="I268" i="12" s="1"/>
  <c r="M267" i="12"/>
  <c r="J268" i="12"/>
  <c r="L268" i="12"/>
  <c r="K268" i="12" l="1"/>
  <c r="J269" i="12" l="1"/>
  <c r="M268" i="12"/>
  <c r="F269" i="12"/>
  <c r="I269" i="12" s="1"/>
  <c r="L269" i="12"/>
  <c r="K269" i="12" l="1"/>
  <c r="J270" i="12" l="1"/>
  <c r="M269" i="12"/>
  <c r="F270" i="12"/>
  <c r="I270" i="12" s="1"/>
  <c r="L270" i="12"/>
  <c r="K270" i="12" l="1"/>
  <c r="F271" i="12" l="1"/>
  <c r="I271" i="12" s="1"/>
  <c r="M270" i="12"/>
  <c r="J271" i="12"/>
  <c r="L271" i="12"/>
  <c r="K271" i="12" l="1"/>
  <c r="M271" i="12" l="1"/>
  <c r="J272" i="12"/>
  <c r="F272" i="12"/>
  <c r="I272" i="12" s="1"/>
  <c r="L272" i="12"/>
  <c r="K272" i="12" l="1"/>
  <c r="F273" i="12" l="1"/>
  <c r="I273" i="12" s="1"/>
  <c r="M272" i="12"/>
  <c r="J273" i="12"/>
  <c r="L273" i="12"/>
  <c r="K273" i="12" l="1"/>
  <c r="F274" i="12" l="1"/>
  <c r="I274" i="12" s="1"/>
  <c r="M273" i="12"/>
  <c r="J274" i="12"/>
  <c r="L274" i="12"/>
  <c r="K274" i="12" l="1"/>
  <c r="M274" i="12" l="1"/>
  <c r="J275" i="12"/>
  <c r="F275" i="12"/>
  <c r="I275" i="12" s="1"/>
  <c r="L275" i="12"/>
  <c r="K275" i="12" l="1"/>
  <c r="J276" i="12" l="1"/>
  <c r="F276" i="12"/>
  <c r="I276" i="12" s="1"/>
  <c r="M275" i="12"/>
  <c r="L276" i="12"/>
  <c r="K276" i="12" l="1"/>
  <c r="J277" i="12" l="1"/>
  <c r="M276" i="12"/>
  <c r="F277" i="12"/>
  <c r="I277" i="12" s="1"/>
  <c r="L277" i="12"/>
  <c r="K277" i="12" l="1"/>
  <c r="J278" i="12" l="1"/>
  <c r="M277" i="12"/>
  <c r="F278" i="12"/>
  <c r="I278" i="12" s="1"/>
  <c r="L278" i="12"/>
  <c r="K278" i="12" l="1"/>
  <c r="F279" i="12" l="1"/>
  <c r="I279" i="12" s="1"/>
  <c r="M278" i="12"/>
  <c r="J279" i="12"/>
  <c r="L279" i="12"/>
  <c r="K279" i="12" l="1"/>
  <c r="F280" i="12" l="1"/>
  <c r="I280" i="12" s="1"/>
  <c r="M279" i="12"/>
  <c r="J280" i="12"/>
  <c r="L280" i="12"/>
  <c r="K280" i="12" l="1"/>
  <c r="F281" i="12" l="1"/>
  <c r="I281" i="12" s="1"/>
  <c r="J281" i="12"/>
  <c r="M280" i="12"/>
  <c r="L281" i="12"/>
  <c r="K281" i="12" l="1"/>
  <c r="F282" i="12" l="1"/>
  <c r="I282" i="12" s="1"/>
  <c r="M281" i="12"/>
  <c r="J282" i="12"/>
  <c r="L282" i="12"/>
  <c r="K282" i="12" l="1"/>
  <c r="J283" i="12" l="1"/>
  <c r="M282" i="12"/>
  <c r="F283" i="12"/>
  <c r="I283" i="12" s="1"/>
  <c r="L283" i="12"/>
  <c r="K283" i="12" l="1"/>
  <c r="J284" i="12" l="1"/>
  <c r="F284" i="12"/>
  <c r="I284" i="12" s="1"/>
  <c r="M283" i="12"/>
  <c r="L284" i="12"/>
  <c r="K284" i="12" l="1"/>
  <c r="J285" i="12" l="1"/>
  <c r="M284" i="12"/>
  <c r="F285" i="12"/>
  <c r="I285" i="12" s="1"/>
  <c r="L285" i="12"/>
  <c r="K285" i="12" l="1"/>
  <c r="J286" i="12" l="1"/>
  <c r="M285" i="12"/>
  <c r="F286" i="12"/>
  <c r="I286" i="12" s="1"/>
  <c r="L286" i="12"/>
  <c r="K286" i="12" l="1"/>
  <c r="F287" i="12" l="1"/>
  <c r="I287" i="12" s="1"/>
  <c r="J287" i="12"/>
  <c r="M286" i="12"/>
  <c r="L287" i="12"/>
  <c r="K287" i="12" l="1"/>
  <c r="J288" i="12" l="1"/>
  <c r="M287" i="12"/>
  <c r="F288" i="12"/>
  <c r="I288" i="12" s="1"/>
  <c r="L288" i="12"/>
  <c r="K288" i="12" l="1"/>
  <c r="F289" i="12" l="1"/>
  <c r="I289" i="12" s="1"/>
  <c r="M288" i="12"/>
  <c r="J289" i="12"/>
  <c r="L289" i="12"/>
  <c r="K289" i="12" l="1"/>
  <c r="J290" i="12" l="1"/>
  <c r="F290" i="12"/>
  <c r="I290" i="12" s="1"/>
  <c r="M289" i="12"/>
  <c r="L290" i="12"/>
  <c r="K290" i="12" l="1"/>
  <c r="M290" i="12" l="1"/>
  <c r="J291" i="12"/>
  <c r="F291" i="12"/>
  <c r="I291" i="12" s="1"/>
  <c r="L291" i="12"/>
  <c r="K291" i="12" l="1"/>
  <c r="M291" i="12" l="1"/>
  <c r="J292" i="12"/>
  <c r="F292" i="12"/>
  <c r="I292" i="12" s="1"/>
  <c r="L292" i="12"/>
  <c r="K292" i="12" l="1"/>
  <c r="F293" i="12" l="1"/>
  <c r="I293" i="12" s="1"/>
  <c r="M292" i="12"/>
  <c r="J293" i="12"/>
  <c r="L293" i="12"/>
  <c r="K293" i="12" l="1"/>
  <c r="F294" i="12" l="1"/>
  <c r="I294" i="12" s="1"/>
  <c r="M293" i="12"/>
  <c r="J294" i="12"/>
  <c r="L294" i="12"/>
  <c r="K294" i="12" l="1"/>
  <c r="J295" i="12" l="1"/>
  <c r="F295" i="12"/>
  <c r="I295" i="12" s="1"/>
  <c r="M294" i="12"/>
  <c r="L295" i="12"/>
  <c r="K295" i="12" l="1"/>
  <c r="J296" i="12" l="1"/>
  <c r="F296" i="12"/>
  <c r="I296" i="12" s="1"/>
  <c r="M295" i="12"/>
  <c r="L296" i="12"/>
  <c r="K296" i="12" l="1"/>
  <c r="J297" i="12" l="1"/>
  <c r="M296" i="12"/>
  <c r="F297" i="12"/>
  <c r="I297" i="12" s="1"/>
  <c r="L297" i="12"/>
  <c r="K297" i="12" l="1"/>
  <c r="J298" i="12" l="1"/>
  <c r="M297" i="12"/>
  <c r="F298" i="12"/>
  <c r="I298" i="12" s="1"/>
  <c r="L298" i="12"/>
  <c r="K298" i="12" l="1"/>
  <c r="F299" i="12" l="1"/>
  <c r="I299" i="12" s="1"/>
  <c r="J299" i="12"/>
  <c r="M298" i="12"/>
  <c r="L299" i="12"/>
  <c r="K299" i="12" l="1"/>
  <c r="F300" i="12" l="1"/>
  <c r="I300" i="12" s="1"/>
  <c r="M299" i="12"/>
  <c r="J300" i="12"/>
  <c r="L300" i="12"/>
  <c r="K300" i="12" l="1"/>
  <c r="F301" i="12" l="1"/>
  <c r="I301" i="12" s="1"/>
  <c r="M300" i="12"/>
  <c r="J301" i="12"/>
  <c r="L301" i="12"/>
  <c r="K301" i="12" l="1"/>
  <c r="F302" i="12" l="1"/>
  <c r="I302" i="12" s="1"/>
  <c r="M301" i="12"/>
  <c r="J302" i="12"/>
  <c r="L302" i="12"/>
  <c r="K302" i="12" l="1"/>
  <c r="M302" i="12" l="1"/>
  <c r="J303" i="12"/>
  <c r="F303" i="12"/>
  <c r="I303" i="12" s="1"/>
  <c r="L303" i="12"/>
  <c r="K303" i="12" l="1"/>
  <c r="M303" i="12" l="1"/>
  <c r="J304" i="12"/>
  <c r="F304" i="12"/>
  <c r="I304" i="12" s="1"/>
  <c r="L304" i="12"/>
  <c r="K304" i="12" l="1"/>
  <c r="J305" i="12" l="1"/>
  <c r="M304" i="12"/>
  <c r="F305" i="12"/>
  <c r="I305" i="12" s="1"/>
  <c r="L305" i="12"/>
  <c r="K305" i="12" l="1"/>
  <c r="J306" i="12" l="1"/>
  <c r="M305" i="12"/>
  <c r="F306" i="12"/>
  <c r="I306" i="12" s="1"/>
  <c r="L306" i="12"/>
  <c r="K306" i="12" l="1"/>
  <c r="F307" i="12" l="1"/>
  <c r="I307" i="12" s="1"/>
  <c r="M306" i="12"/>
  <c r="J307" i="12"/>
  <c r="L307" i="12"/>
  <c r="K307" i="12" l="1"/>
  <c r="F308" i="12" l="1"/>
  <c r="I308" i="12" s="1"/>
  <c r="M307" i="12"/>
  <c r="J308" i="12"/>
  <c r="L308" i="12"/>
  <c r="K308" i="12" l="1"/>
  <c r="F309" i="12" l="1"/>
  <c r="I309" i="12" s="1"/>
  <c r="M308" i="12"/>
  <c r="J309" i="12"/>
  <c r="L309" i="12"/>
  <c r="K309" i="12" l="1"/>
  <c r="F310" i="12" l="1"/>
  <c r="I310" i="12" s="1"/>
  <c r="J310" i="12"/>
  <c r="M309" i="12"/>
  <c r="L310" i="12"/>
  <c r="K310" i="12" l="1"/>
  <c r="F311" i="12" l="1"/>
  <c r="I311" i="12" s="1"/>
  <c r="M310" i="12"/>
  <c r="J311" i="12"/>
  <c r="L311" i="12"/>
  <c r="K311" i="12" l="1"/>
  <c r="F312" i="12" l="1"/>
  <c r="I312" i="12" s="1"/>
  <c r="M311" i="12"/>
  <c r="J312" i="12"/>
  <c r="L312" i="12"/>
  <c r="K312" i="12" l="1"/>
  <c r="J313" i="12" l="1"/>
  <c r="M312" i="12"/>
  <c r="F313" i="12"/>
  <c r="I313" i="12" s="1"/>
  <c r="L313" i="12"/>
  <c r="K313" i="12" l="1"/>
  <c r="J314" i="12" l="1"/>
  <c r="M313" i="12"/>
  <c r="F314" i="12"/>
  <c r="I314" i="12" s="1"/>
  <c r="L314" i="12"/>
  <c r="K314" i="12" l="1"/>
  <c r="M314" i="12" l="1"/>
  <c r="J315" i="12"/>
  <c r="F315" i="12"/>
  <c r="I315" i="12" s="1"/>
  <c r="L315" i="12"/>
  <c r="K315" i="12" l="1"/>
  <c r="M315" i="12" l="1"/>
  <c r="J316" i="12"/>
  <c r="F316" i="12"/>
  <c r="I316" i="12" s="1"/>
  <c r="L316" i="12"/>
  <c r="K316" i="12" l="1"/>
  <c r="J317" i="12" l="1"/>
  <c r="M316" i="12"/>
  <c r="F317" i="12"/>
  <c r="I317" i="12" s="1"/>
  <c r="L317" i="12"/>
  <c r="K317" i="12" l="1"/>
  <c r="F318" i="12" l="1"/>
  <c r="I318" i="12" s="1"/>
  <c r="M317" i="12"/>
  <c r="J318" i="12"/>
  <c r="L318" i="12"/>
  <c r="K318" i="12" l="1"/>
  <c r="M318" i="12" l="1"/>
  <c r="J319" i="12"/>
  <c r="F319" i="12"/>
  <c r="I319" i="12" s="1"/>
  <c r="L319" i="12"/>
  <c r="K319" i="12" l="1"/>
  <c r="F320" i="12" l="1"/>
  <c r="I320" i="12" s="1"/>
  <c r="M319" i="12"/>
  <c r="J320" i="12"/>
  <c r="L320" i="12"/>
  <c r="K320" i="12" l="1"/>
  <c r="F321" i="12" l="1"/>
  <c r="I321" i="12" s="1"/>
  <c r="J321" i="12"/>
  <c r="M320" i="12"/>
  <c r="L321" i="12"/>
  <c r="K321" i="12" l="1"/>
  <c r="J322" i="12" l="1"/>
  <c r="M321" i="12"/>
  <c r="F322" i="12"/>
  <c r="I322" i="12" s="1"/>
  <c r="L322" i="12"/>
  <c r="K322" i="12" l="1"/>
  <c r="F323" i="12" l="1"/>
  <c r="I323" i="12" s="1"/>
  <c r="M322" i="12"/>
  <c r="J323" i="12"/>
  <c r="L323" i="12"/>
  <c r="K323" i="12" l="1"/>
  <c r="F324" i="12" l="1"/>
  <c r="I324" i="12" s="1"/>
  <c r="M323" i="12"/>
  <c r="J324" i="12"/>
  <c r="L324" i="12"/>
  <c r="K324" i="12" l="1"/>
  <c r="J325" i="12" l="1"/>
  <c r="M324" i="12"/>
  <c r="F325" i="12"/>
  <c r="I325" i="12" s="1"/>
  <c r="L325" i="12"/>
  <c r="K325" i="12" l="1"/>
  <c r="F326" i="12" l="1"/>
  <c r="I326" i="12" s="1"/>
  <c r="J326" i="12"/>
  <c r="M325" i="12"/>
  <c r="L326" i="12"/>
  <c r="K326" i="12" l="1"/>
  <c r="F327" i="12" l="1"/>
  <c r="I327" i="12" s="1"/>
  <c r="M326" i="12"/>
  <c r="J327" i="12"/>
  <c r="L327" i="12"/>
  <c r="K327" i="12" l="1"/>
  <c r="J328" i="12" l="1"/>
  <c r="F328" i="12"/>
  <c r="I328" i="12" s="1"/>
  <c r="M327" i="12"/>
  <c r="L328" i="12"/>
  <c r="K328" i="12" l="1"/>
  <c r="F329" i="12" l="1"/>
  <c r="I329" i="12" s="1"/>
  <c r="J329" i="12"/>
  <c r="M328" i="12"/>
  <c r="L329" i="12"/>
  <c r="K329" i="12" l="1"/>
  <c r="J330" i="12" l="1"/>
  <c r="M329" i="12"/>
  <c r="F330" i="12"/>
  <c r="I330" i="12" s="1"/>
  <c r="L330" i="12"/>
  <c r="K330" i="12" l="1"/>
  <c r="J331" i="12" l="1"/>
  <c r="F331" i="12"/>
  <c r="I331" i="12" s="1"/>
  <c r="M330" i="12"/>
  <c r="L331" i="12"/>
  <c r="K331" i="12" l="1"/>
  <c r="J332" i="12" l="1"/>
  <c r="F332" i="12"/>
  <c r="I332" i="12" s="1"/>
  <c r="M331" i="12"/>
  <c r="L332" i="12"/>
  <c r="K332" i="12" l="1"/>
  <c r="J333" i="12" l="1"/>
  <c r="M332" i="12"/>
  <c r="F333" i="12"/>
  <c r="I333" i="12" s="1"/>
  <c r="L333" i="12"/>
  <c r="K333" i="12" l="1"/>
  <c r="F334" i="12" l="1"/>
  <c r="I334" i="12" s="1"/>
  <c r="M333" i="12"/>
  <c r="J334" i="12"/>
  <c r="L334" i="12"/>
  <c r="K334" i="12" l="1"/>
  <c r="M334" i="12" l="1"/>
  <c r="J335" i="12"/>
  <c r="F335" i="12"/>
  <c r="I335" i="12" s="1"/>
  <c r="L335" i="12"/>
  <c r="K335" i="12" l="1"/>
  <c r="M335" i="12" l="1"/>
  <c r="J336" i="12"/>
  <c r="F336" i="12"/>
  <c r="I336" i="12" s="1"/>
  <c r="L336" i="12"/>
  <c r="K336" i="12" l="1"/>
  <c r="J337" i="12" l="1"/>
  <c r="M336" i="12"/>
  <c r="F337" i="12"/>
  <c r="I337" i="12" s="1"/>
  <c r="L337" i="12"/>
  <c r="K337" i="12" l="1"/>
  <c r="J338" i="12" l="1"/>
  <c r="M337" i="12"/>
  <c r="F338" i="12"/>
  <c r="I338" i="12" s="1"/>
  <c r="L338" i="12"/>
  <c r="K338" i="12" l="1"/>
  <c r="J339" i="12" l="1"/>
  <c r="F339" i="12"/>
  <c r="I339" i="12" s="1"/>
  <c r="M338" i="12"/>
  <c r="L339" i="12"/>
  <c r="K339" i="12" l="1"/>
  <c r="J340" i="12" l="1"/>
  <c r="F340" i="12"/>
  <c r="I340" i="12" s="1"/>
  <c r="M339" i="12"/>
  <c r="L340" i="12"/>
  <c r="K340" i="12" l="1"/>
  <c r="F341" i="12" l="1"/>
  <c r="I341" i="12" s="1"/>
  <c r="J341" i="12"/>
  <c r="M340" i="12"/>
  <c r="L341" i="12"/>
  <c r="K341" i="12" l="1"/>
  <c r="J342" i="12" l="1"/>
  <c r="M341" i="12"/>
  <c r="F342" i="12"/>
  <c r="I342" i="12" s="1"/>
  <c r="L342" i="12"/>
  <c r="K342" i="12" l="1"/>
  <c r="J343" i="12" l="1"/>
  <c r="F343" i="12"/>
  <c r="I343" i="12" s="1"/>
  <c r="M342" i="12"/>
  <c r="L343" i="12"/>
  <c r="K343" i="12" l="1"/>
  <c r="J344" i="12" l="1"/>
  <c r="F344" i="12"/>
  <c r="I344" i="12" s="1"/>
  <c r="M343" i="12"/>
  <c r="L344" i="12"/>
  <c r="K344" i="12" l="1"/>
  <c r="J345" i="12" l="1"/>
  <c r="M344" i="12"/>
  <c r="F345" i="12"/>
  <c r="I345" i="12" s="1"/>
  <c r="L345" i="12"/>
  <c r="K345" i="12" l="1"/>
  <c r="F346" i="12" l="1"/>
  <c r="I346" i="12" s="1"/>
  <c r="M345" i="12"/>
  <c r="J346" i="12"/>
  <c r="L346" i="12"/>
  <c r="K346" i="12" l="1"/>
  <c r="F347" i="12" l="1"/>
  <c r="I347" i="12" s="1"/>
  <c r="M346" i="12"/>
  <c r="J347" i="12"/>
  <c r="L347" i="12"/>
  <c r="K347" i="12" l="1"/>
  <c r="F348" i="12" l="1"/>
  <c r="I348" i="12" s="1"/>
  <c r="M347" i="12"/>
  <c r="J348" i="12"/>
  <c r="L348" i="12"/>
  <c r="K348" i="12" l="1"/>
  <c r="F349" i="12" l="1"/>
  <c r="I349" i="12" s="1"/>
  <c r="J349" i="12"/>
  <c r="M348" i="12"/>
  <c r="L349" i="12"/>
  <c r="K349" i="12" l="1"/>
  <c r="J350" i="12" l="1"/>
  <c r="M349" i="12"/>
  <c r="F350" i="12"/>
  <c r="I350" i="12" s="1"/>
  <c r="L350" i="12"/>
  <c r="K350" i="12" l="1"/>
  <c r="M350" i="12" l="1"/>
  <c r="J351" i="12"/>
  <c r="F351" i="12"/>
  <c r="I351" i="12" s="1"/>
  <c r="L351" i="12"/>
  <c r="K351" i="12" l="1"/>
  <c r="M351" i="12" l="1"/>
  <c r="J352" i="12"/>
  <c r="F352" i="12"/>
  <c r="I352" i="12" s="1"/>
  <c r="L352" i="12"/>
  <c r="K352" i="12" l="1"/>
  <c r="J353" i="12" l="1"/>
  <c r="M352" i="12"/>
  <c r="F353" i="12"/>
  <c r="I353" i="12" s="1"/>
  <c r="L353" i="12"/>
  <c r="K353" i="12" l="1"/>
  <c r="F354" i="12" l="1"/>
  <c r="I354" i="12" s="1"/>
  <c r="J354" i="12"/>
  <c r="M353" i="12"/>
  <c r="L354" i="12"/>
  <c r="K354" i="12" l="1"/>
  <c r="F355" i="12" l="1"/>
  <c r="I355" i="12" s="1"/>
  <c r="M354" i="12"/>
  <c r="J355" i="12"/>
  <c r="L355" i="12"/>
  <c r="K355" i="12" l="1"/>
  <c r="J356" i="12" l="1"/>
  <c r="F356" i="12"/>
  <c r="I356" i="12" s="1"/>
  <c r="M355" i="12"/>
  <c r="L356" i="12"/>
  <c r="K356" i="12" l="1"/>
  <c r="F357" i="12" l="1"/>
  <c r="I357" i="12" s="1"/>
  <c r="J357" i="12"/>
  <c r="M356" i="12"/>
  <c r="L357" i="12"/>
  <c r="K357" i="12" l="1"/>
  <c r="J358" i="12" l="1"/>
  <c r="M357" i="12"/>
  <c r="F358" i="12"/>
  <c r="I358" i="12" s="1"/>
  <c r="L358" i="12"/>
  <c r="K358" i="12" l="1"/>
  <c r="F359" i="12" l="1"/>
  <c r="I359" i="12" s="1"/>
  <c r="J359" i="12"/>
  <c r="M358" i="12"/>
  <c r="L359" i="12"/>
  <c r="K359" i="12" l="1"/>
  <c r="J360" i="12" l="1"/>
  <c r="M359" i="12"/>
  <c r="F360" i="12"/>
  <c r="I360" i="12" s="1"/>
  <c r="L360" i="12"/>
  <c r="K360" i="12" l="1"/>
  <c r="J361" i="12" l="1"/>
  <c r="F361" i="12"/>
  <c r="I361" i="12" s="1"/>
  <c r="M360" i="12"/>
  <c r="L361" i="12"/>
  <c r="K361" i="12" l="1"/>
  <c r="J362" i="12" l="1"/>
  <c r="F362" i="12"/>
  <c r="I362" i="12" s="1"/>
  <c r="M361" i="12"/>
  <c r="L362" i="12"/>
  <c r="K362" i="12" l="1"/>
  <c r="J363" i="12" l="1"/>
  <c r="M362" i="12"/>
  <c r="F363" i="12"/>
  <c r="I363" i="12" s="1"/>
  <c r="L363" i="12"/>
  <c r="K363" i="12" l="1"/>
  <c r="F364" i="12" l="1"/>
  <c r="I364" i="12" s="1"/>
  <c r="M363" i="12"/>
  <c r="J364" i="12"/>
  <c r="L364" i="12"/>
  <c r="K364" i="12" l="1"/>
  <c r="F365" i="12" l="1"/>
  <c r="I365" i="12" s="1"/>
  <c r="M364" i="12"/>
  <c r="J365" i="12"/>
  <c r="L365" i="12"/>
  <c r="K365" i="12" l="1"/>
  <c r="F366" i="12" l="1"/>
  <c r="I366" i="12" s="1"/>
  <c r="M365" i="12"/>
  <c r="J366" i="12"/>
  <c r="L366" i="12"/>
  <c r="K366" i="12" l="1"/>
  <c r="F367" i="12" l="1"/>
  <c r="I367" i="12" s="1"/>
  <c r="J367" i="12"/>
  <c r="M366" i="12"/>
  <c r="L367" i="12"/>
  <c r="K367" i="12" l="1"/>
  <c r="F368" i="12" l="1"/>
  <c r="I368" i="12" s="1"/>
  <c r="M367" i="12"/>
  <c r="J368" i="12"/>
  <c r="L368" i="12"/>
  <c r="K368" i="12" l="1"/>
  <c r="M368" i="12" l="1"/>
  <c r="J369" i="12"/>
  <c r="F369" i="12"/>
  <c r="I369" i="12" s="1"/>
  <c r="L369" i="12"/>
  <c r="K369" i="12" l="1"/>
  <c r="M369" i="12" l="1"/>
  <c r="J370" i="12"/>
  <c r="F370" i="12"/>
  <c r="I370" i="12" s="1"/>
  <c r="L370" i="12"/>
  <c r="K370" i="12" l="1"/>
  <c r="J371" i="12" l="1"/>
  <c r="M370" i="12"/>
  <c r="F371" i="12"/>
  <c r="I371" i="12" s="1"/>
  <c r="L371" i="12"/>
  <c r="K371" i="12" l="1"/>
  <c r="J372" i="12" l="1"/>
  <c r="M371" i="12"/>
  <c r="F372" i="12"/>
  <c r="I372" i="12" s="1"/>
  <c r="L372" i="12"/>
  <c r="K372" i="12" l="1"/>
  <c r="J373" i="12" l="1"/>
  <c r="F373" i="12"/>
  <c r="I373" i="12" s="1"/>
  <c r="M372" i="12"/>
  <c r="L373" i="12"/>
  <c r="K373" i="12" l="1"/>
  <c r="J374" i="12" l="1"/>
  <c r="F374" i="12"/>
  <c r="I374" i="12" s="1"/>
  <c r="M373" i="12"/>
  <c r="L374" i="12"/>
  <c r="K374" i="12" l="1"/>
  <c r="F375" i="12" l="1"/>
  <c r="I375" i="12" s="1"/>
  <c r="J375" i="12"/>
  <c r="M374" i="12"/>
  <c r="L375" i="12"/>
  <c r="K375" i="12" l="1"/>
  <c r="F376" i="12" l="1"/>
  <c r="I376" i="12" s="1"/>
  <c r="J376" i="12"/>
  <c r="M375" i="12"/>
  <c r="L376" i="12"/>
  <c r="K376" i="12" l="1"/>
  <c r="F377" i="12" l="1"/>
  <c r="I377" i="12" s="1"/>
  <c r="M376" i="12"/>
  <c r="J377" i="12"/>
  <c r="L377" i="12"/>
  <c r="K377" i="12" l="1"/>
  <c r="F378" i="12" l="1"/>
  <c r="I378" i="12" s="1"/>
  <c r="M377" i="12"/>
  <c r="J378" i="12"/>
  <c r="L378" i="12"/>
  <c r="K378" i="12" l="1"/>
  <c r="J379" i="12" l="1"/>
  <c r="M378" i="12"/>
  <c r="F379" i="12"/>
  <c r="I379" i="12" s="1"/>
  <c r="L379" i="12"/>
  <c r="K379" i="12" l="1"/>
  <c r="F380" i="12" l="1"/>
  <c r="I380" i="12" s="1"/>
  <c r="J380" i="12"/>
  <c r="M379" i="12"/>
  <c r="L380" i="12"/>
  <c r="K380" i="12" l="1"/>
  <c r="M380" i="12" l="1"/>
  <c r="J381" i="12"/>
  <c r="F381" i="12"/>
  <c r="I381" i="12" s="1"/>
  <c r="L381" i="12"/>
  <c r="K381" i="12" l="1"/>
  <c r="M381" i="12" l="1"/>
  <c r="J382" i="12"/>
  <c r="F382" i="12"/>
  <c r="I382" i="12" s="1"/>
  <c r="L382" i="12"/>
  <c r="K382" i="12" l="1"/>
  <c r="F383" i="12" l="1"/>
  <c r="I383" i="12" s="1"/>
  <c r="J383" i="12"/>
  <c r="M382" i="12"/>
  <c r="L383" i="12"/>
  <c r="K383" i="12" l="1"/>
  <c r="J384" i="12" l="1"/>
  <c r="M383" i="12"/>
  <c r="F384" i="12"/>
  <c r="I384" i="12" s="1"/>
  <c r="L384" i="12"/>
  <c r="K384" i="12" l="1"/>
  <c r="J385" i="12" l="1"/>
  <c r="F385" i="12"/>
  <c r="I385" i="12" s="1"/>
  <c r="M384" i="12"/>
  <c r="L385" i="12"/>
  <c r="K385" i="12" l="1"/>
  <c r="J386" i="12" l="1"/>
  <c r="F386" i="12"/>
  <c r="I386" i="12" s="1"/>
  <c r="M385" i="12"/>
  <c r="L386" i="12"/>
  <c r="K386" i="12" l="1"/>
  <c r="J387" i="12" l="1"/>
  <c r="M386" i="12"/>
  <c r="F387" i="12"/>
  <c r="I387" i="12" s="1"/>
  <c r="L387" i="12"/>
  <c r="K387" i="12" l="1"/>
  <c r="F388" i="12" l="1"/>
  <c r="I388" i="12" s="1"/>
  <c r="J388" i="12"/>
  <c r="M387" i="12"/>
  <c r="L388" i="12"/>
  <c r="K388" i="12" l="1"/>
  <c r="F389" i="12" l="1"/>
  <c r="I389" i="12" s="1"/>
  <c r="M388" i="12"/>
  <c r="J389" i="12"/>
  <c r="L389" i="12"/>
  <c r="K389" i="12" l="1"/>
  <c r="F390" i="12" l="1"/>
  <c r="I390" i="12" s="1"/>
  <c r="M389" i="12"/>
  <c r="J390" i="12"/>
  <c r="L390" i="12"/>
  <c r="K390" i="12" l="1"/>
  <c r="F391" i="12" l="1"/>
  <c r="I391" i="12" s="1"/>
  <c r="J391" i="12"/>
  <c r="M390" i="12"/>
  <c r="L391" i="12"/>
  <c r="K391" i="12" l="1"/>
  <c r="J392" i="12" l="1"/>
  <c r="M391" i="12"/>
  <c r="F392" i="12"/>
  <c r="I392" i="12" s="1"/>
  <c r="L392" i="12"/>
  <c r="K392" i="12" l="1"/>
  <c r="M392" i="12" l="1"/>
  <c r="J393" i="12"/>
  <c r="F393" i="12"/>
  <c r="I393" i="12" s="1"/>
  <c r="L393" i="12"/>
  <c r="K393" i="12" l="1"/>
  <c r="M393" i="12" l="1"/>
  <c r="J394" i="12"/>
  <c r="F394" i="12"/>
  <c r="I394" i="12" s="1"/>
  <c r="L394" i="12"/>
  <c r="K394" i="12" l="1"/>
  <c r="J395" i="12" l="1"/>
  <c r="M394" i="12"/>
  <c r="F395" i="12"/>
  <c r="I395" i="12" s="1"/>
  <c r="L395" i="12"/>
  <c r="K395" i="12" l="1"/>
  <c r="J396" i="12" l="1"/>
  <c r="M395" i="12"/>
  <c r="F396" i="12"/>
  <c r="I396" i="12" s="1"/>
  <c r="L396" i="12"/>
  <c r="K396" i="12" l="1"/>
  <c r="J397" i="12" l="1"/>
  <c r="F397" i="12"/>
  <c r="I397" i="12" s="1"/>
  <c r="M396" i="12"/>
  <c r="L397" i="12"/>
  <c r="K397" i="12" l="1"/>
  <c r="J398" i="12" l="1"/>
  <c r="F398" i="12"/>
  <c r="I398" i="12" s="1"/>
  <c r="M397" i="12"/>
  <c r="L398" i="12"/>
  <c r="K398" i="12" l="1"/>
  <c r="F399" i="12" l="1"/>
  <c r="I399" i="12" s="1"/>
  <c r="J399" i="12"/>
  <c r="M398" i="12"/>
  <c r="L399" i="12"/>
  <c r="K399" i="12" l="1"/>
  <c r="F400" i="12" l="1"/>
  <c r="I400" i="12" s="1"/>
  <c r="J400" i="12"/>
  <c r="M399" i="12"/>
  <c r="L400" i="12"/>
  <c r="K400" i="12" l="1"/>
  <c r="F401" i="12" l="1"/>
  <c r="I401" i="12" s="1"/>
  <c r="M400" i="12"/>
  <c r="J401" i="12"/>
  <c r="L401" i="12"/>
  <c r="K401" i="12" l="1"/>
  <c r="F402" i="12" l="1"/>
  <c r="I402" i="12" s="1"/>
  <c r="M401" i="12"/>
  <c r="J402" i="12"/>
  <c r="L402" i="12"/>
  <c r="K402" i="12" l="1"/>
  <c r="J403" i="12" l="1"/>
  <c r="M402" i="12"/>
  <c r="F403" i="12"/>
  <c r="I403" i="12" s="1"/>
  <c r="L403" i="12"/>
  <c r="K403" i="12" l="1"/>
  <c r="M403" i="12" l="1"/>
  <c r="J404" i="12"/>
  <c r="F404" i="12"/>
  <c r="I404" i="12" s="1"/>
  <c r="L404" i="12"/>
  <c r="K404" i="12" l="1"/>
  <c r="F405" i="12" l="1"/>
  <c r="I405" i="12" s="1"/>
  <c r="J405" i="12"/>
  <c r="M404" i="12"/>
  <c r="L405" i="12"/>
  <c r="K405" i="12" l="1"/>
  <c r="J406" i="12" l="1"/>
  <c r="M405" i="12"/>
  <c r="F406" i="12"/>
  <c r="I406" i="12" s="1"/>
  <c r="L406" i="12"/>
  <c r="K406" i="12" l="1"/>
  <c r="J407" i="12" l="1"/>
  <c r="M406" i="12"/>
  <c r="F407" i="12"/>
  <c r="I407" i="12" s="1"/>
  <c r="L407" i="12"/>
  <c r="K407" i="12" l="1"/>
  <c r="M407" i="12" l="1"/>
  <c r="J408" i="12"/>
  <c r="F408" i="12"/>
  <c r="I408" i="12" s="1"/>
  <c r="L408" i="12"/>
  <c r="K408" i="12" l="1"/>
  <c r="J409" i="12" l="1"/>
  <c r="M408" i="12"/>
  <c r="F409" i="12"/>
  <c r="I409" i="12" s="1"/>
  <c r="L409" i="12"/>
  <c r="K409" i="12" l="1"/>
  <c r="M409" i="12" l="1"/>
  <c r="J410" i="12"/>
  <c r="F410" i="12"/>
  <c r="I410" i="12" s="1"/>
  <c r="L410" i="12"/>
  <c r="K410" i="12" l="1"/>
  <c r="J411" i="12" l="1"/>
  <c r="F411" i="12"/>
  <c r="I411" i="12" s="1"/>
  <c r="M410" i="12"/>
  <c r="L411" i="12"/>
  <c r="K411" i="12" l="1"/>
  <c r="M411" i="12" l="1"/>
  <c r="J412" i="12"/>
  <c r="F412" i="12"/>
  <c r="I412" i="12" s="1"/>
  <c r="L412" i="12"/>
  <c r="K412" i="12" l="1"/>
  <c r="F413" i="12" l="1"/>
  <c r="I413" i="12" s="1"/>
  <c r="M412" i="12"/>
  <c r="J413" i="12"/>
  <c r="L413" i="12"/>
  <c r="K413" i="12" l="1"/>
  <c r="M413" i="12" l="1"/>
  <c r="J414" i="12"/>
  <c r="F414" i="12"/>
  <c r="I414" i="12" s="1"/>
  <c r="L414" i="12"/>
  <c r="K414" i="12" l="1"/>
  <c r="M414" i="12" l="1"/>
  <c r="J415" i="12"/>
  <c r="F415" i="12"/>
  <c r="I415" i="12" s="1"/>
  <c r="L415" i="12"/>
  <c r="K415" i="12" l="1"/>
  <c r="J416" i="12" l="1"/>
  <c r="F416" i="12"/>
  <c r="I416" i="12" s="1"/>
  <c r="M415" i="12"/>
  <c r="L416" i="12"/>
  <c r="K416" i="12" l="1"/>
  <c r="J417" i="12" l="1"/>
  <c r="M416" i="12"/>
  <c r="F417" i="12"/>
  <c r="I417" i="12" s="1"/>
  <c r="L417" i="12"/>
  <c r="K417" i="12" l="1"/>
  <c r="F418" i="12" l="1"/>
  <c r="I418" i="12" s="1"/>
  <c r="J418" i="12"/>
  <c r="M417" i="12"/>
  <c r="L418" i="12"/>
  <c r="K418" i="12" l="1"/>
  <c r="F419" i="12" l="1"/>
  <c r="I419" i="12" s="1"/>
  <c r="M418" i="12"/>
  <c r="J419" i="12"/>
  <c r="L419" i="12"/>
  <c r="K419" i="12" l="1"/>
  <c r="F420" i="12" l="1"/>
  <c r="I420" i="12" s="1"/>
  <c r="M419" i="12"/>
  <c r="J420" i="12"/>
  <c r="L420" i="12"/>
  <c r="K420" i="12" l="1"/>
  <c r="F421" i="12" l="1"/>
  <c r="I421" i="12" s="1"/>
  <c r="M420" i="12"/>
  <c r="J421" i="12"/>
  <c r="L421" i="12"/>
  <c r="K421" i="12" l="1"/>
  <c r="J422" i="12" l="1"/>
  <c r="M421" i="12"/>
  <c r="F422" i="12"/>
  <c r="I422" i="12" s="1"/>
  <c r="L422" i="12"/>
  <c r="K422" i="12" l="1"/>
  <c r="M422" i="12" l="1"/>
  <c r="J423" i="12"/>
  <c r="F423" i="12"/>
  <c r="I423" i="12" s="1"/>
  <c r="L423" i="12"/>
  <c r="K423" i="12" l="1"/>
  <c r="F424" i="12" l="1"/>
  <c r="I424" i="12" s="1"/>
  <c r="M423" i="12"/>
  <c r="J424" i="12"/>
  <c r="L424" i="12"/>
  <c r="K424" i="12" l="1"/>
  <c r="J425" i="12" l="1"/>
  <c r="M424" i="12"/>
  <c r="F425" i="12"/>
  <c r="I425" i="12" s="1"/>
  <c r="L425" i="12"/>
  <c r="K425" i="12" l="1"/>
  <c r="F426" i="12" l="1"/>
  <c r="I426" i="12" s="1"/>
  <c r="J426" i="12"/>
  <c r="M425" i="12"/>
  <c r="L426" i="12"/>
  <c r="K426" i="12" l="1"/>
  <c r="F427" i="12" l="1"/>
  <c r="I427" i="12" s="1"/>
  <c r="M426" i="12"/>
  <c r="J427" i="12"/>
  <c r="L427" i="12"/>
  <c r="K427" i="12" l="1"/>
  <c r="F428" i="12" l="1"/>
  <c r="I428" i="12" s="1"/>
  <c r="M427" i="12"/>
  <c r="J428" i="12"/>
  <c r="L428" i="12"/>
  <c r="K428" i="12" l="1"/>
  <c r="F429" i="12" l="1"/>
  <c r="I429" i="12" s="1"/>
  <c r="J429" i="12"/>
  <c r="M428" i="12"/>
  <c r="L429" i="12"/>
  <c r="K429" i="12" l="1"/>
  <c r="J430" i="12" l="1"/>
  <c r="M429" i="12"/>
  <c r="F430" i="12"/>
  <c r="I430" i="12" s="1"/>
  <c r="L430" i="12"/>
  <c r="K430" i="12" l="1"/>
  <c r="M430" i="12" l="1"/>
  <c r="J431" i="12"/>
  <c r="F431" i="12"/>
  <c r="I431" i="12" s="1"/>
  <c r="L431" i="12"/>
  <c r="K431" i="12" l="1"/>
  <c r="F432" i="12" l="1"/>
  <c r="I432" i="12" s="1"/>
  <c r="M431" i="12"/>
  <c r="J432" i="12"/>
  <c r="L432" i="12"/>
  <c r="K432" i="12" l="1"/>
  <c r="J433" i="12" l="1"/>
  <c r="M432" i="12"/>
  <c r="F433" i="12"/>
  <c r="I433" i="12" s="1"/>
  <c r="L433" i="12"/>
  <c r="K433" i="12" l="1"/>
  <c r="F434" i="12" l="1"/>
  <c r="I434" i="12" s="1"/>
  <c r="J434" i="12"/>
  <c r="M433" i="12"/>
  <c r="L434" i="12"/>
  <c r="K434" i="12" l="1"/>
  <c r="F435" i="12" l="1"/>
  <c r="I435" i="12" s="1"/>
  <c r="M434" i="12"/>
  <c r="J435" i="12"/>
  <c r="L435" i="12"/>
  <c r="K435" i="12" l="1"/>
  <c r="J436" i="12" l="1"/>
  <c r="M435" i="12"/>
  <c r="F436" i="12"/>
  <c r="I436" i="12" s="1"/>
  <c r="L436" i="12"/>
  <c r="K436" i="12" l="1"/>
  <c r="F437" i="12" l="1"/>
  <c r="I437" i="12" s="1"/>
  <c r="J437" i="12"/>
  <c r="M436" i="12"/>
  <c r="L437" i="12"/>
  <c r="K437" i="12" l="1"/>
  <c r="J438" i="12" l="1"/>
  <c r="M437" i="12"/>
  <c r="F438" i="12"/>
  <c r="I438" i="12" s="1"/>
  <c r="L438" i="12"/>
  <c r="K438" i="12" l="1"/>
  <c r="F439" i="12" l="1"/>
  <c r="I439" i="12" s="1"/>
  <c r="M438" i="12"/>
  <c r="J439" i="12"/>
  <c r="L439" i="12"/>
  <c r="K439" i="12" l="1"/>
  <c r="J440" i="12" l="1"/>
  <c r="F440" i="12"/>
  <c r="I440" i="12" s="1"/>
  <c r="M439" i="12"/>
  <c r="L440" i="12"/>
  <c r="K440" i="12" l="1"/>
  <c r="F441" i="12" l="1"/>
  <c r="I441" i="12" s="1"/>
  <c r="J441" i="12"/>
  <c r="M440" i="12"/>
  <c r="L441" i="12"/>
  <c r="K441" i="12" l="1"/>
  <c r="F442" i="12" l="1"/>
  <c r="I442" i="12" s="1"/>
  <c r="J442" i="12"/>
  <c r="M441" i="12"/>
  <c r="L442" i="12"/>
  <c r="K442" i="12" l="1"/>
  <c r="M442" i="12" l="1"/>
  <c r="J443" i="12"/>
  <c r="F443" i="12"/>
  <c r="I443" i="12" s="1"/>
  <c r="L443" i="12"/>
  <c r="K443" i="12" l="1"/>
  <c r="J444" i="12" l="1"/>
  <c r="M443" i="12"/>
  <c r="F444" i="12"/>
  <c r="I444" i="12" s="1"/>
  <c r="L444" i="12"/>
  <c r="K444" i="12" l="1"/>
  <c r="F445" i="12" l="1"/>
  <c r="I445" i="12" s="1"/>
  <c r="M444" i="12"/>
  <c r="J445" i="12"/>
  <c r="L445" i="12"/>
  <c r="K445" i="12" l="1"/>
  <c r="J446" i="12" l="1"/>
  <c r="F446" i="12"/>
  <c r="I446" i="12" s="1"/>
  <c r="M445" i="12"/>
  <c r="L446" i="12"/>
  <c r="K446" i="12" l="1"/>
  <c r="J447" i="12" l="1"/>
  <c r="F447" i="12"/>
  <c r="I447" i="12" s="1"/>
  <c r="M446" i="12"/>
  <c r="L447" i="12"/>
  <c r="K447" i="12" l="1"/>
  <c r="F448" i="12" l="1"/>
  <c r="I448" i="12" s="1"/>
  <c r="J448" i="12"/>
  <c r="M447" i="12"/>
  <c r="L448" i="12"/>
  <c r="K448" i="12" l="1"/>
  <c r="J449" i="12" l="1"/>
  <c r="M448" i="12"/>
  <c r="F449" i="12"/>
  <c r="I449" i="12" s="1"/>
  <c r="L449" i="12"/>
  <c r="K449" i="12" l="1"/>
  <c r="F450" i="12" l="1"/>
  <c r="I450" i="12" s="1"/>
  <c r="M449" i="12"/>
  <c r="J450" i="12"/>
  <c r="L450" i="12"/>
  <c r="K450" i="12" l="1"/>
  <c r="F451" i="12" l="1"/>
  <c r="I451" i="12" s="1"/>
  <c r="M450" i="12"/>
  <c r="J451" i="12"/>
  <c r="L451" i="12"/>
  <c r="K451" i="12" l="1"/>
  <c r="J452" i="12" l="1"/>
  <c r="M451" i="12"/>
  <c r="F452" i="12"/>
  <c r="I452" i="12" s="1"/>
  <c r="L452" i="12"/>
  <c r="K452" i="12" l="1"/>
  <c r="F453" i="12" l="1"/>
  <c r="I453" i="12" s="1"/>
  <c r="M452" i="12"/>
  <c r="J453" i="12"/>
  <c r="L453" i="12"/>
  <c r="K453" i="12" l="1"/>
  <c r="M453" i="12" l="1"/>
  <c r="J454" i="12"/>
  <c r="F454" i="12"/>
  <c r="I454" i="12" s="1"/>
  <c r="L454" i="12"/>
  <c r="K454" i="12" l="1"/>
  <c r="M454" i="12" l="1"/>
  <c r="J455" i="12"/>
  <c r="F455" i="12"/>
  <c r="I455" i="12" s="1"/>
  <c r="L455" i="12"/>
  <c r="K455" i="12" l="1"/>
  <c r="F456" i="12" l="1"/>
  <c r="I456" i="12" s="1"/>
  <c r="J456" i="12"/>
  <c r="M455" i="12"/>
  <c r="L456" i="12"/>
  <c r="K456" i="12" l="1"/>
  <c r="J457" i="12" l="1"/>
  <c r="M456" i="12"/>
  <c r="F457" i="12"/>
  <c r="I457" i="12" s="1"/>
  <c r="L457" i="12"/>
  <c r="K457" i="12" l="1"/>
  <c r="F458" i="12" l="1"/>
  <c r="I458" i="12" s="1"/>
  <c r="M457" i="12"/>
  <c r="J458" i="12"/>
  <c r="L458" i="12"/>
  <c r="K458" i="12" l="1"/>
  <c r="J459" i="12" l="1"/>
  <c r="F459" i="12"/>
  <c r="I459" i="12" s="1"/>
  <c r="M458" i="12"/>
  <c r="L459" i="12"/>
  <c r="K459" i="12" l="1"/>
  <c r="J460" i="12" l="1"/>
  <c r="M459" i="12"/>
  <c r="F460" i="12"/>
  <c r="I460" i="12" s="1"/>
  <c r="L460" i="12"/>
  <c r="K460" i="12" l="1"/>
  <c r="F461" i="12" l="1"/>
  <c r="I461" i="12" s="1"/>
  <c r="J461" i="12"/>
  <c r="M460" i="12"/>
  <c r="L461" i="12"/>
  <c r="K461" i="12" l="1"/>
  <c r="M461" i="12" l="1"/>
  <c r="J462" i="12"/>
  <c r="F462" i="12"/>
  <c r="I462" i="12" s="1"/>
  <c r="L462" i="12"/>
  <c r="K462" i="12" l="1"/>
  <c r="F463" i="12" l="1"/>
  <c r="I463" i="12" s="1"/>
  <c r="M462" i="12"/>
  <c r="J463" i="12"/>
  <c r="L463" i="12"/>
  <c r="K463" i="12" l="1"/>
  <c r="F464" i="12" l="1"/>
  <c r="I464" i="12" s="1"/>
  <c r="J464" i="12"/>
  <c r="M463" i="12"/>
  <c r="L464" i="12"/>
  <c r="K464" i="12" l="1"/>
  <c r="J465" i="12" l="1"/>
  <c r="M464" i="12"/>
  <c r="F465" i="12"/>
  <c r="I465" i="12" s="1"/>
  <c r="L465" i="12"/>
  <c r="K465" i="12" l="1"/>
  <c r="M465" i="12" l="1"/>
  <c r="J466" i="12"/>
  <c r="F466" i="12"/>
  <c r="I466" i="12" s="1"/>
  <c r="L466" i="12"/>
  <c r="K466" i="12" l="1"/>
  <c r="M466" i="12" l="1"/>
  <c r="J467" i="12"/>
  <c r="F467" i="12"/>
  <c r="I467" i="12" s="1"/>
  <c r="L467" i="12"/>
  <c r="K467" i="12" l="1"/>
  <c r="J468" i="12" l="1"/>
  <c r="M467" i="12"/>
  <c r="F468" i="12"/>
  <c r="I468" i="12" s="1"/>
  <c r="L468" i="12"/>
  <c r="K468" i="12" l="1"/>
  <c r="F469" i="12" l="1"/>
  <c r="I469" i="12" s="1"/>
  <c r="J469" i="12"/>
  <c r="M468" i="12"/>
  <c r="L469" i="12"/>
  <c r="K469" i="12" l="1"/>
  <c r="J470" i="12" l="1"/>
  <c r="M469" i="12"/>
  <c r="F470" i="12"/>
  <c r="I470" i="12" s="1"/>
  <c r="L470" i="12"/>
  <c r="K470" i="12" l="1"/>
  <c r="M470" i="12" l="1"/>
  <c r="J471" i="12"/>
  <c r="F471" i="12"/>
  <c r="I471" i="12" s="1"/>
  <c r="L471" i="12"/>
  <c r="K471" i="12" l="1"/>
  <c r="F472" i="12" l="1"/>
  <c r="I472" i="12" s="1"/>
  <c r="J472" i="12"/>
  <c r="M471" i="12"/>
  <c r="L472" i="12"/>
  <c r="K472" i="12" l="1"/>
  <c r="J473" i="12" l="1"/>
  <c r="M472" i="12"/>
  <c r="F473" i="12"/>
  <c r="I473" i="12" s="1"/>
  <c r="L473" i="12"/>
  <c r="K473" i="12" l="1"/>
  <c r="F474" i="12" l="1"/>
  <c r="I474" i="12" s="1"/>
  <c r="M473" i="12"/>
  <c r="J474" i="12"/>
  <c r="L474" i="12"/>
  <c r="K474" i="12" l="1"/>
  <c r="F475" i="12" l="1"/>
  <c r="I475" i="12" s="1"/>
  <c r="M474" i="12"/>
  <c r="J475" i="12"/>
  <c r="L475" i="12"/>
  <c r="K475" i="12" l="1"/>
  <c r="J476" i="12" l="1"/>
  <c r="M475" i="12"/>
  <c r="F476" i="12"/>
  <c r="I476" i="12" s="1"/>
  <c r="L476" i="12"/>
  <c r="K476" i="12" l="1"/>
  <c r="F477" i="12" l="1"/>
  <c r="I477" i="12" s="1"/>
  <c r="J477" i="12"/>
  <c r="M476" i="12"/>
  <c r="L477" i="12"/>
  <c r="K477" i="12" l="1"/>
  <c r="J478" i="12" l="1"/>
  <c r="M477" i="12"/>
  <c r="F478" i="12"/>
  <c r="I478" i="12" s="1"/>
  <c r="L478" i="12"/>
  <c r="K478" i="12" l="1"/>
  <c r="J479" i="12" l="1"/>
  <c r="F479" i="12"/>
  <c r="I479" i="12" s="1"/>
  <c r="M478" i="12"/>
  <c r="L479" i="12"/>
  <c r="K479" i="12" l="1"/>
  <c r="F480" i="12" l="1"/>
  <c r="I480" i="12" s="1"/>
  <c r="J480" i="12"/>
  <c r="M479" i="12"/>
  <c r="L480" i="12"/>
  <c r="K480" i="12" l="1"/>
  <c r="J481" i="12" l="1"/>
  <c r="M480" i="12"/>
  <c r="F481" i="12"/>
  <c r="I481" i="12" s="1"/>
  <c r="L481" i="12"/>
  <c r="K481" i="12" l="1"/>
  <c r="F482" i="12" l="1"/>
  <c r="I482" i="12" s="1"/>
  <c r="J482" i="12"/>
  <c r="M481" i="12"/>
  <c r="L482" i="12"/>
  <c r="K482" i="12" l="1"/>
  <c r="M482" i="12" l="1"/>
  <c r="J483" i="12"/>
  <c r="F483" i="12"/>
  <c r="I483" i="12" s="1"/>
  <c r="L483" i="12"/>
  <c r="K483" i="12" l="1"/>
  <c r="J484" i="12" l="1"/>
  <c r="M483" i="12"/>
  <c r="F484" i="12"/>
  <c r="I484" i="12" s="1"/>
  <c r="L484" i="12"/>
  <c r="K484" i="12" l="1"/>
  <c r="F485" i="12" l="1"/>
  <c r="I485" i="12" s="1"/>
  <c r="J485" i="12"/>
  <c r="M484" i="12"/>
  <c r="L485" i="12"/>
  <c r="K485" i="12" l="1"/>
  <c r="J486" i="12" l="1"/>
  <c r="M485" i="12"/>
  <c r="F486" i="12"/>
  <c r="I486" i="12" s="1"/>
  <c r="L486" i="12"/>
  <c r="K486" i="12" l="1"/>
  <c r="F487" i="12" l="1"/>
  <c r="I487" i="12" s="1"/>
  <c r="M486" i="12"/>
  <c r="J487" i="12"/>
  <c r="L487" i="12"/>
  <c r="K487" i="12" l="1"/>
  <c r="F488" i="12" l="1"/>
  <c r="I488" i="12" s="1"/>
  <c r="J488" i="12"/>
  <c r="M487" i="12"/>
  <c r="L488" i="12"/>
  <c r="K488" i="12" l="1"/>
  <c r="J489" i="12" l="1"/>
  <c r="M488" i="12"/>
  <c r="F489" i="12"/>
  <c r="I489" i="12" s="1"/>
  <c r="L489" i="12"/>
  <c r="K489" i="12" l="1"/>
  <c r="F490" i="12" l="1"/>
  <c r="I490" i="12" s="1"/>
  <c r="M489" i="12"/>
  <c r="J490" i="12"/>
  <c r="L490" i="12"/>
  <c r="K490" i="12" l="1"/>
  <c r="F491" i="12" l="1"/>
  <c r="I491" i="12" s="1"/>
  <c r="J491" i="12"/>
  <c r="M490" i="12"/>
  <c r="L491" i="12"/>
  <c r="K491" i="12" l="1"/>
  <c r="J492" i="12" l="1"/>
  <c r="M491" i="12"/>
  <c r="F492" i="12"/>
  <c r="I492" i="12" s="1"/>
  <c r="L492" i="12"/>
  <c r="K492" i="12" l="1"/>
  <c r="F493" i="12" l="1"/>
  <c r="I493" i="12" s="1"/>
  <c r="J493" i="12"/>
  <c r="M492" i="12"/>
  <c r="L493" i="12"/>
  <c r="K493" i="12" l="1"/>
  <c r="J494" i="12" l="1"/>
  <c r="M493" i="12"/>
  <c r="F494" i="12"/>
  <c r="I494" i="12" s="1"/>
  <c r="L494" i="12"/>
  <c r="K494" i="12" l="1"/>
  <c r="J495" i="12" l="1"/>
  <c r="M494" i="12"/>
  <c r="F495" i="12"/>
  <c r="I495" i="12" s="1"/>
  <c r="L495" i="12"/>
  <c r="K495" i="12" l="1"/>
  <c r="F496" i="12" l="1"/>
  <c r="I496" i="12" s="1"/>
  <c r="J496" i="12"/>
  <c r="M495" i="12"/>
  <c r="L496" i="12"/>
  <c r="K496" i="12" l="1"/>
  <c r="J497" i="12" l="1"/>
  <c r="M496" i="12"/>
  <c r="F497" i="12"/>
  <c r="I497" i="12" s="1"/>
  <c r="L497" i="12"/>
  <c r="K497" i="12" l="1"/>
  <c r="F498" i="12" l="1"/>
  <c r="I498" i="12" s="1"/>
  <c r="M497" i="12"/>
  <c r="J498" i="12"/>
  <c r="L498" i="12"/>
  <c r="K498" i="12" l="1"/>
  <c r="F499" i="12" l="1"/>
  <c r="I499" i="12" s="1"/>
  <c r="J499" i="12"/>
  <c r="M498" i="12"/>
  <c r="L499" i="12"/>
  <c r="K499" i="12" l="1"/>
  <c r="J500" i="12" l="1"/>
  <c r="M499" i="12"/>
  <c r="F500" i="12"/>
  <c r="I500" i="12" s="1"/>
  <c r="L500" i="12"/>
  <c r="K500" i="12" l="1"/>
  <c r="F501" i="12" l="1"/>
  <c r="I501" i="12" s="1"/>
  <c r="J501" i="12"/>
  <c r="M500" i="12"/>
  <c r="L501" i="12"/>
  <c r="K501" i="12" l="1"/>
  <c r="J502" i="12" l="1"/>
  <c r="M501" i="12"/>
  <c r="F502" i="12"/>
  <c r="I502" i="12" s="1"/>
  <c r="L502" i="12"/>
  <c r="K502" i="12" l="1"/>
  <c r="J503" i="12" l="1"/>
  <c r="M502" i="12"/>
  <c r="F503" i="12"/>
  <c r="I503" i="12" s="1"/>
  <c r="L503" i="12"/>
  <c r="K503" i="12" l="1"/>
  <c r="F504" i="12" l="1"/>
  <c r="I504" i="12" s="1"/>
  <c r="J504" i="12"/>
  <c r="M503" i="12"/>
  <c r="L504" i="12"/>
  <c r="K504" i="12" l="1"/>
  <c r="J505" i="12" l="1"/>
  <c r="M504" i="12"/>
  <c r="F505" i="12"/>
  <c r="I505" i="12" s="1"/>
  <c r="L505" i="12"/>
  <c r="K505" i="12" l="1"/>
  <c r="F506" i="12" l="1"/>
  <c r="I506" i="12" s="1"/>
  <c r="J506" i="12"/>
  <c r="M505" i="12"/>
  <c r="L506" i="12"/>
  <c r="K506" i="12" l="1"/>
  <c r="F507" i="12" l="1"/>
  <c r="I507" i="12" s="1"/>
  <c r="M506" i="12"/>
  <c r="J507" i="12"/>
  <c r="L507" i="12"/>
  <c r="K507" i="12" l="1"/>
  <c r="J508" i="12" l="1"/>
  <c r="M507" i="12"/>
  <c r="F508" i="12"/>
  <c r="I508" i="12" s="1"/>
  <c r="L508" i="12"/>
  <c r="K508" i="12" l="1"/>
  <c r="F509" i="12" l="1"/>
  <c r="I509" i="12" s="1"/>
  <c r="J509" i="12"/>
  <c r="M508" i="12"/>
  <c r="L509" i="12"/>
  <c r="K509" i="12" l="1"/>
  <c r="J510" i="12" l="1"/>
  <c r="M509" i="12"/>
  <c r="F510" i="12"/>
  <c r="I510" i="12" s="1"/>
  <c r="L510" i="12"/>
  <c r="K510" i="12" l="1"/>
  <c r="J511" i="12" l="1"/>
  <c r="M510" i="12"/>
  <c r="F511" i="12"/>
  <c r="I511" i="12" s="1"/>
  <c r="L511" i="12"/>
  <c r="K511" i="12" l="1"/>
  <c r="F512" i="12" l="1"/>
  <c r="I512" i="12" s="1"/>
  <c r="J512" i="12"/>
  <c r="M511" i="12"/>
  <c r="L512" i="12"/>
  <c r="K512" i="12" l="1"/>
  <c r="J513" i="12" l="1"/>
  <c r="M512" i="12"/>
  <c r="F513" i="12"/>
  <c r="I513" i="12" s="1"/>
  <c r="L513" i="12"/>
  <c r="K513" i="12" l="1"/>
  <c r="F514" i="12" l="1"/>
  <c r="I514" i="12" s="1"/>
  <c r="J514" i="12"/>
  <c r="M513" i="12"/>
  <c r="L514" i="12"/>
  <c r="K514" i="12" l="1"/>
  <c r="F515" i="12" l="1"/>
  <c r="I515" i="12" s="1"/>
  <c r="J515" i="12"/>
  <c r="M514" i="12"/>
  <c r="L515" i="12"/>
  <c r="K515" i="12" l="1"/>
  <c r="J516" i="12" l="1"/>
  <c r="M515" i="12"/>
  <c r="F516" i="12"/>
  <c r="I516" i="12" s="1"/>
  <c r="L516" i="12"/>
  <c r="R31" i="12" s="1"/>
  <c r="R32" i="12" l="1"/>
  <c r="R22" i="12"/>
  <c r="R23" i="12"/>
  <c r="K516" i="12"/>
  <c r="R19" i="12" l="1"/>
  <c r="R17" i="12"/>
  <c r="R18" i="12" s="1"/>
  <c r="K15" i="12"/>
  <c r="M516" i="12"/>
  <c r="R26" i="12"/>
  <c r="R25" i="12"/>
  <c r="P26" i="12"/>
  <c r="R20" i="12"/>
  <c r="O17" i="12"/>
  <c r="R28" i="12" l="1"/>
  <c r="R29" i="12"/>
  <c r="P17" i="12"/>
  <c r="P23" i="12"/>
  <c r="P20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Pratima Verma</author>
  </authors>
  <commentList>
    <comment ref="F3" authorId="0" shapeId="0" xr:uid="{1CA3BB26-2994-42F7-B6B6-1CB18087C317}">
      <text>
        <r>
          <rPr>
            <b/>
            <sz val="9"/>
            <color indexed="81"/>
            <rFont val="Tahoma"/>
            <family val="2"/>
          </rPr>
          <t>Pratima Verma:
Upper Limit:</t>
        </r>
        <r>
          <rPr>
            <sz val="9"/>
            <color indexed="81"/>
            <rFont val="Tahoma"/>
            <family val="2"/>
          </rPr>
          <t xml:space="preserve">
=INDEX($A$1:$A$900,(900*$E4))
Lower Limit (t)= Upper limit(t-1)+0.01
</t>
        </r>
      </text>
    </comment>
    <comment ref="F5" authorId="0" shapeId="0" xr:uid="{DAE450B4-0033-45DF-BF40-03EBAA4A33B9}">
      <text>
        <r>
          <rPr>
            <b/>
            <sz val="9"/>
            <color indexed="81"/>
            <rFont val="Tahoma"/>
            <family val="2"/>
          </rPr>
          <t>Pratima Verma:</t>
        </r>
        <r>
          <rPr>
            <sz val="9"/>
            <color indexed="81"/>
            <rFont val="Tahoma"/>
            <family val="2"/>
          </rPr>
          <t xml:space="preserve">
=G4+0.01</t>
        </r>
      </text>
    </comment>
  </commentList>
</comments>
</file>

<file path=xl/sharedStrings.xml><?xml version="1.0" encoding="utf-8"?>
<sst xmlns="http://schemas.openxmlformats.org/spreadsheetml/2006/main" count="180" uniqueCount="166">
  <si>
    <t>Arrival Time</t>
  </si>
  <si>
    <t>Row Labels</t>
  </si>
  <si>
    <t>Grand Total</t>
  </si>
  <si>
    <t>1-2</t>
  </si>
  <si>
    <t>2-3</t>
  </si>
  <si>
    <t>3-4</t>
  </si>
  <si>
    <t>4-5</t>
  </si>
  <si>
    <t>5-6</t>
  </si>
  <si>
    <t>7-8</t>
  </si>
  <si>
    <t>8-9</t>
  </si>
  <si>
    <t>9-10</t>
  </si>
  <si>
    <t>Probability</t>
  </si>
  <si>
    <t>Cumulative Probability</t>
  </si>
  <si>
    <t>RN Interval</t>
  </si>
  <si>
    <t>6-7</t>
  </si>
  <si>
    <t>RN Arrival</t>
  </si>
  <si>
    <t>InterArrival Time</t>
  </si>
  <si>
    <t>Service Start Time</t>
  </si>
  <si>
    <t>RN Departure</t>
  </si>
  <si>
    <t>Departure Time/ Service Ends</t>
  </si>
  <si>
    <t>Customer Wait Time</t>
  </si>
  <si>
    <t>Queue Length</t>
  </si>
  <si>
    <t>Service Time</t>
  </si>
  <si>
    <t>Time In the System</t>
  </si>
  <si>
    <t>Utilization Of Server</t>
  </si>
  <si>
    <t>Sheet 1</t>
  </si>
  <si>
    <t>Sheet 2</t>
  </si>
  <si>
    <t>Sheet 4</t>
  </si>
  <si>
    <t>Sheet 5</t>
  </si>
  <si>
    <t>Sheet 6</t>
  </si>
  <si>
    <t>Sheet 7</t>
  </si>
  <si>
    <t>Sheet 8</t>
  </si>
  <si>
    <t>Sheet 9</t>
  </si>
  <si>
    <t>Sheet 10</t>
  </si>
  <si>
    <t>Sheet 11</t>
  </si>
  <si>
    <t>Sheet 12</t>
  </si>
  <si>
    <t>Sheet 13</t>
  </si>
  <si>
    <t>Sheet 14</t>
  </si>
  <si>
    <t>Sheet 15</t>
  </si>
  <si>
    <t>Sheet 16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</si>
  <si>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</si>
  <si>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</si>
  <si>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</si>
  <si>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</si>
  <si>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</si>
  <si>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</si>
  <si>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</si>
  <si>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</si>
  <si>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</si>
  <si>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</si>
  <si>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</si>
  <si>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</si>
  <si>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</si>
  <si>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</si>
  <si>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</si>
  <si>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</si>
  <si>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</si>
  <si>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</si>
  <si>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</si>
  <si>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</si>
  <si>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</si>
  <si>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</si>
  <si>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</si>
  <si>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</si>
  <si>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</si>
  <si>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</si>
  <si>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</si>
  <si>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</si>
  <si>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</si>
  <si>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Sheet 46</t>
  </si>
  <si>
    <t>Sheet 47</t>
  </si>
  <si>
    <t>Sheet 48</t>
  </si>
  <si>
    <t>Sheet 49</t>
  </si>
  <si>
    <t>Sheet 50</t>
  </si>
  <si>
    <t>Sheet 51</t>
  </si>
  <si>
    <t>Sheet 52</t>
  </si>
  <si>
    <t>Sheet 53</t>
  </si>
  <si>
    <t>Sheet 54</t>
  </si>
  <si>
    <t>Sheet 55</t>
  </si>
  <si>
    <t>Sheet 56</t>
  </si>
  <si>
    <t>Sheet 57</t>
  </si>
  <si>
    <t>Sheet 58</t>
  </si>
  <si>
    <t>Sheet 59</t>
  </si>
  <si>
    <t>Sheet 60</t>
  </si>
  <si>
    <t>Sheet 61</t>
  </si>
  <si>
    <t>Sheet 62</t>
  </si>
  <si>
    <t>Sheet 63</t>
  </si>
  <si>
    <t>Sheet 64</t>
  </si>
  <si>
    <t>Sheet 65</t>
  </si>
  <si>
    <t>Sheet 66</t>
  </si>
  <si>
    <t>Sheet 67</t>
  </si>
  <si>
    <t>Sheet 68</t>
  </si>
  <si>
    <t>Sheet 69</t>
  </si>
  <si>
    <t>Sheet 70</t>
  </si>
  <si>
    <t>Sheet 71</t>
  </si>
  <si>
    <t>Sheet 72</t>
  </si>
  <si>
    <t>Sheet 73</t>
  </si>
  <si>
    <t>Sheet 74</t>
  </si>
  <si>
    <t>Sheet 75</t>
  </si>
  <si>
    <t>Sheet 76</t>
  </si>
  <si>
    <t>Sheet 77</t>
  </si>
  <si>
    <t>Sheet 78</t>
  </si>
  <si>
    <t>Sheet 79</t>
  </si>
  <si>
    <t>Sheet 80</t>
  </si>
  <si>
    <t>Sheet 81</t>
  </si>
  <si>
    <t>Sheet 82</t>
  </si>
  <si>
    <t>Sheet 83</t>
  </si>
  <si>
    <t>Sheet 84</t>
  </si>
  <si>
    <t>Sheet 85</t>
  </si>
  <si>
    <t>Sheet 86</t>
  </si>
  <si>
    <t>Sheet 87</t>
  </si>
  <si>
    <t>Sheet 88</t>
  </si>
  <si>
    <t>Sheet 89</t>
  </si>
  <si>
    <t>Sheet 90</t>
  </si>
  <si>
    <t>Sheet 91</t>
  </si>
  <si>
    <t>Sheet 92</t>
  </si>
  <si>
    <t>Sheet 93</t>
  </si>
  <si>
    <t>Sheet 94</t>
  </si>
  <si>
    <t>Sheet 95</t>
  </si>
  <si>
    <t>Sheet 96</t>
  </si>
  <si>
    <t>Sheet 97</t>
  </si>
  <si>
    <t>Sheet 98</t>
  </si>
  <si>
    <t>Sheet 99</t>
  </si>
  <si>
    <t>Sheet 100</t>
  </si>
  <si>
    <t>Average Customer Wait Time (Sheet Simulation)</t>
  </si>
  <si>
    <t>Average Queue Length (no of Customers)</t>
  </si>
  <si>
    <t>Total Queue Length (no of customers)</t>
  </si>
  <si>
    <t>Maximum Waiting Time for Customer (in minutes)</t>
  </si>
  <si>
    <t>% of time server been idle</t>
  </si>
  <si>
    <t>Server Wait Time/Idle Time</t>
  </si>
  <si>
    <t>Average Waiting Time per Customer (in minutes)</t>
  </si>
  <si>
    <t>Traffic Intensity/ Utilization Factor/The probability of queueing on arrival</t>
  </si>
  <si>
    <t>Detailed Steps with Formulas and Notes:</t>
  </si>
  <si>
    <t>https://mind42.com/public/69bb5f43-9873-404d-8990-aa9f4eabf2ff</t>
  </si>
  <si>
    <t>Simulation Worksheet</t>
  </si>
  <si>
    <t>Count of RN Arrival</t>
  </si>
  <si>
    <t>Count of RN Departure</t>
  </si>
  <si>
    <t>Mid Point Of Class Interval(Row Label)</t>
  </si>
  <si>
    <t>Mid Point of Class Interval(Row Label)</t>
  </si>
  <si>
    <t>Customer No</t>
  </si>
  <si>
    <t xml:space="preserve">Server Started at: </t>
  </si>
  <si>
    <t>Sheet 3</t>
  </si>
  <si>
    <t>Probability of not queueing on arrival(Probability of 0 customers in the system on arrival)</t>
  </si>
  <si>
    <t>Arrival Rate</t>
  </si>
  <si>
    <t>Minimum (Sheet simulation)</t>
  </si>
  <si>
    <t>Maximum (Sheet simulation)</t>
  </si>
  <si>
    <t>Total No of Customers</t>
  </si>
  <si>
    <t>Standard Deviation</t>
  </si>
  <si>
    <t>Service Rate</t>
  </si>
  <si>
    <t>1. Total Nos between 1.00 to 10.00 = 900 (excluding 10.00)</t>
  </si>
  <si>
    <t>2. Random No Coding</t>
  </si>
  <si>
    <t>Sheet Simulation</t>
  </si>
  <si>
    <t>Smoothed out Average Customer Wait Time (Average of 100 Sheets)</t>
  </si>
  <si>
    <t>Operating Charecteristics Calculations</t>
  </si>
  <si>
    <t xml:space="preserve">Operating Characteristics </t>
  </si>
  <si>
    <t xml:space="preserve">Mind Map of Overview Of Methodology: </t>
  </si>
  <si>
    <t>Probability that a customer arriving has to wait</t>
  </si>
  <si>
    <t>Total Number of Customers Waiting (nos.)</t>
  </si>
  <si>
    <t>Average Service Time  (in minutes)</t>
  </si>
  <si>
    <t>Average waiting time of those who wait (in minutes)</t>
  </si>
  <si>
    <t>Average time a customer spends in system (in minutes)</t>
  </si>
  <si>
    <t>Performance Analysis &amp; Recommendation</t>
  </si>
  <si>
    <t xml:space="preserve">Web Based Mind Map:Link </t>
  </si>
  <si>
    <t>Formulas Used</t>
  </si>
  <si>
    <t>http://www.xmind.net/m/PEhPUj</t>
  </si>
  <si>
    <t>Mind Map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</si>
</sst>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37373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rgb="FF00206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theme="3" tint="-0.499984740745262"/>
      </left>
      <right/>
      <top/>
      <bottom/>
      <diagonal/>
    </border>
    <border>
      <left/>
      <right style="medium">
        <color theme="3" tint="-0.499984740745262"/>
      </right>
      <top/>
      <bottom/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/>
      <right/>
      <top style="medium">
        <color theme="3" tint="-0.499984740745262"/>
      </top>
      <bottom/>
      <diagonal/>
    </border>
    <border>
      <left/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/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 style="medium">
        <color theme="3" tint="-0.499984740745262"/>
      </bottom>
      <diagonal/>
    </border>
    <border>
      <left/>
      <right style="medium">
        <color theme="3" tint="-0.499984740745262"/>
      </right>
      <top style="medium">
        <color theme="3" tint="-0.499984740745262"/>
      </top>
      <bottom style="medium">
        <color theme="3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NumberForma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0" xfId="0" applyAlignment="1"/>
    <xf numFmtId="0" fontId="6" fillId="0" borderId="0" xfId="0" applyFont="1"/>
    <xf numFmtId="0" fontId="0" fillId="5" borderId="0" xfId="0" applyFill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10" xfId="0" applyBorder="1" applyAlignment="1">
      <alignment horizontal="left"/>
    </xf>
    <xf numFmtId="0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5" fillId="0" borderId="0" xfId="0" applyFont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1" fillId="5" borderId="0" xfId="0" applyFont="1" applyFill="1"/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0" fillId="0" borderId="5" xfId="0" applyFill="1" applyBorder="1" applyAlignment="1">
      <alignment horizontal="left"/>
    </xf>
    <xf numFmtId="0" fontId="0" fillId="0" borderId="0" xfId="0" applyNumberFormat="1" applyFill="1" applyBorder="1"/>
    <xf numFmtId="0" fontId="0" fillId="8" borderId="1" xfId="0" applyFill="1" applyBorder="1"/>
    <xf numFmtId="0" fontId="0" fillId="8" borderId="0" xfId="0" applyFill="1" applyBorder="1"/>
    <xf numFmtId="0" fontId="0" fillId="2" borderId="0" xfId="0" applyFill="1" applyBorder="1"/>
    <xf numFmtId="0" fontId="0" fillId="7" borderId="2" xfId="0" applyFill="1" applyBorder="1"/>
    <xf numFmtId="0" fontId="0" fillId="0" borderId="18" xfId="0" applyBorder="1"/>
    <xf numFmtId="0" fontId="0" fillId="7" borderId="0" xfId="0" applyFill="1" applyBorder="1"/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center" wrapText="1"/>
    </xf>
    <xf numFmtId="0" fontId="1" fillId="2" borderId="21" xfId="0" applyFont="1" applyFill="1" applyBorder="1" applyAlignment="1">
      <alignment horizontal="center" wrapText="1"/>
    </xf>
    <xf numFmtId="0" fontId="0" fillId="0" borderId="0" xfId="0" applyFill="1"/>
    <xf numFmtId="0" fontId="0" fillId="0" borderId="1" xfId="0" applyFill="1" applyBorder="1"/>
    <xf numFmtId="0" fontId="0" fillId="0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17" xfId="0" applyFill="1" applyBorder="1"/>
    <xf numFmtId="0" fontId="1" fillId="0" borderId="16" xfId="0" applyFont="1" applyBorder="1"/>
    <xf numFmtId="0" fontId="0" fillId="0" borderId="16" xfId="0" applyFill="1" applyBorder="1"/>
    <xf numFmtId="0" fontId="0" fillId="0" borderId="3" xfId="0" applyFill="1" applyBorder="1"/>
    <xf numFmtId="0" fontId="2" fillId="0" borderId="0" xfId="1" applyFill="1" applyAlignment="1"/>
    <xf numFmtId="0" fontId="0" fillId="0" borderId="0" xfId="0" applyFill="1" applyBorder="1" applyAlignment="1"/>
    <xf numFmtId="0" fontId="1" fillId="0" borderId="0" xfId="0" applyFont="1" applyFill="1" applyBorder="1" applyAlignment="1">
      <alignment vertical="top" wrapText="1"/>
    </xf>
    <xf numFmtId="0" fontId="0" fillId="0" borderId="23" xfId="0" applyFill="1" applyBorder="1"/>
    <xf numFmtId="9" fontId="0" fillId="4" borderId="2" xfId="2" applyFont="1" applyFill="1" applyBorder="1"/>
    <xf numFmtId="0" fontId="4" fillId="0" borderId="0" xfId="0" applyFont="1" applyFill="1" applyBorder="1" applyAlignment="1">
      <alignment vertical="center" wrapText="1"/>
    </xf>
    <xf numFmtId="0" fontId="0" fillId="0" borderId="24" xfId="0" applyFill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2" fillId="0" borderId="0" xfId="1" applyAlignment="1">
      <alignment horizontal="center"/>
    </xf>
    <xf numFmtId="0" fontId="5" fillId="0" borderId="11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2" borderId="19" xfId="0" applyFont="1" applyFill="1" applyBorder="1" applyAlignment="1">
      <alignment horizontal="center" wrapText="1"/>
    </xf>
    <xf numFmtId="0" fontId="1" fillId="2" borderId="20" xfId="0" applyFont="1" applyFill="1" applyBorder="1" applyAlignment="1">
      <alignment horizont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3">
    <cellStyle name="Hyperlink" xfId="1" builtinId="8"/>
    <cellStyle name="Normal" xfId="0" builtinId="0"/>
    <cellStyle name="Percent" xfId="2" builtinId="5"/>
  </cellStyles>
  <dxfs count="29">
    <dxf>
      <alignment horizontal="center"/>
    </dxf>
    <dxf>
      <alignment horizontal="center"/>
    </dxf>
    <dxf>
      <border>
        <bottom style="medium">
          <color theme="3" tint="-0.499984740745262"/>
        </bottom>
      </border>
    </dxf>
    <dxf>
      <border>
        <bottom style="medium">
          <color theme="3" tint="-0.499984740745262"/>
        </bottom>
      </border>
    </dxf>
    <dxf>
      <border>
        <bottom style="medium">
          <color theme="3" tint="-0.499984740745262"/>
        </bottom>
      </border>
    </dxf>
    <dxf>
      <border>
        <bottom style="medium">
          <color theme="3" tint="-0.499984740745262"/>
        </bottom>
      </border>
    </dxf>
    <dxf>
      <fill>
        <patternFill>
          <bgColor auto="1"/>
        </patternFill>
      </fill>
    </dxf>
    <dxf>
      <border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fill>
        <patternFill patternType="solid">
          <bgColor theme="9" tint="0.79998168889431442"/>
        </patternFill>
      </fill>
    </dxf>
    <dxf>
      <fill>
        <patternFill patternType="solid">
          <bgColor theme="9" tint="0.79998168889431442"/>
        </patternFill>
      </fill>
    </dxf>
    <dxf>
      <alignment horizontal="center"/>
    </dxf>
    <dxf>
      <alignment horizontal="center"/>
    </dxf>
    <dxf>
      <border>
        <bottom style="medium">
          <color theme="3" tint="-0.499984740745262"/>
        </bottom>
      </border>
    </dxf>
    <dxf>
      <border>
        <bottom style="medium">
          <color theme="3" tint="-0.499984740745262"/>
        </bottom>
      </border>
    </dxf>
    <dxf>
      <border>
        <bottom style="medium">
          <color theme="3" tint="-0.499984740745262"/>
        </bottom>
      </border>
    </dxf>
    <dxf>
      <border>
        <bottom style="medium">
          <color theme="3" tint="-0.499984740745262"/>
        </bottom>
      </border>
    </dxf>
    <dxf>
      <border>
        <left style="medium">
          <color theme="3" tint="-0.499984740745262"/>
        </left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left style="medium">
          <color theme="3" tint="-0.499984740745262"/>
        </left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left style="medium">
          <color theme="3" tint="-0.499984740745262"/>
        </left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left style="medium">
          <color theme="3" tint="-0.499984740745262"/>
        </left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left style="medium">
          <color theme="3" tint="-0.499984740745262"/>
        </left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border>
        <left style="medium">
          <color theme="3" tint="-0.499984740745262"/>
        </left>
        <right style="medium">
          <color theme="3" tint="-0.499984740745262"/>
        </right>
        <top style="medium">
          <color theme="3" tint="-0.499984740745262"/>
        </top>
        <bottom style="medium">
          <color theme="3" tint="-0.499984740745262"/>
        </bottom>
      </border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45720</xdr:rowOff>
    </xdr:from>
    <xdr:to>
      <xdr:col>15</xdr:col>
      <xdr:colOff>576580</xdr:colOff>
      <xdr:row>36</xdr:row>
      <xdr:rowOff>66002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07588A2-0E63-4D07-8F36-4AB86F91F7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782" t="2547" r="10420" b="14325"/>
        <a:stretch/>
      </xdr:blipFill>
      <xdr:spPr>
        <a:xfrm>
          <a:off x="0" y="411480"/>
          <a:ext cx="13319760" cy="623820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8904</xdr:rowOff>
    </xdr:from>
    <xdr:to>
      <xdr:col>13</xdr:col>
      <xdr:colOff>528320</xdr:colOff>
      <xdr:row>84</xdr:row>
      <xdr:rowOff>152400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90DB2C78-848C-4243-B48B-A8DBF57DA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8344"/>
          <a:ext cx="11696700" cy="8555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762000</xdr:colOff>
      <xdr:row>86</xdr:row>
      <xdr:rowOff>177800</xdr:rowOff>
    </xdr:from>
    <xdr:to>
      <xdr:col>14</xdr:col>
      <xdr:colOff>118534</xdr:colOff>
      <xdr:row>134</xdr:row>
      <xdr:rowOff>160867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72DEA34-614B-4188-B399-ECC239BF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6196733"/>
          <a:ext cx="11133667" cy="8923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83821</xdr:colOff>
          <xdr:row>2</xdr:row>
          <xdr:rowOff>175260</xdr:rowOff>
        </xdr:from>
        <xdr:to>
          <xdr:col>0</xdr:col>
          <xdr:colOff>6561493</xdr:colOff>
          <xdr:row>22</xdr:row>
          <xdr:rowOff>33866</xdr:rowOff>
        </xdr:to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1A6F028A-365E-46A8-A7F6-7A1CBC20EFD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MM1Simulation!$Q$17:$R$39" spid="_x0000_s1344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3821" y="632460"/>
              <a:ext cx="6477672" cy="3626273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0</xdr:colOff>
      <xdr:row>1</xdr:row>
      <xdr:rowOff>186266</xdr:rowOff>
    </xdr:from>
    <xdr:to>
      <xdr:col>1</xdr:col>
      <xdr:colOff>6874933</xdr:colOff>
      <xdr:row>23</xdr:row>
      <xdr:rowOff>25399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33F4CB5-3303-41C8-9887-E3E93C181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3267" y="457199"/>
          <a:ext cx="6874933" cy="39793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ma Verma" refreshedDate="44062.888479745372" createdVersion="6" refreshedVersion="6" minRefreshableVersion="3" recordCount="100" xr:uid="{14F04332-835F-4E8D-A168-B5A0B7586AB0}">
  <cacheSource type="worksheet">
    <worksheetSource ref="E16:E116" sheet="DeleteThisSheet"/>
  </cacheSource>
  <cacheFields count="1">
    <cacheField name="RN Arrival" numFmtId="0">
      <sharedItems containsSemiMixedTypes="0" containsString="0" containsNumber="1" minValue="1.0900000000000001" maxValue="9.91" count="98">
        <n v="4.0199999999999996"/>
        <n v="7.23"/>
        <n v="4.9800000000000004"/>
        <n v="8.73"/>
        <n v="4.04"/>
        <n v="7.96"/>
        <n v="1.0900000000000001"/>
        <n v="2.75"/>
        <n v="3.59"/>
        <n v="3.51"/>
        <n v="7.59"/>
        <n v="6.28"/>
        <n v="2.02"/>
        <n v="5.74"/>
        <n v="6.88"/>
        <n v="1.85"/>
        <n v="8.1300000000000008"/>
        <n v="9.91"/>
        <n v="1.41"/>
        <n v="7.78"/>
        <n v="1.56"/>
        <n v="6.89"/>
        <n v="4.28"/>
        <n v="4.83"/>
        <n v="3.13"/>
        <n v="2.92"/>
        <n v="7.11"/>
        <n v="9.1"/>
        <n v="9.16"/>
        <n v="2.5499999999999998"/>
        <n v="7.18"/>
        <n v="1.53"/>
        <n v="2.54"/>
        <n v="2.4700000000000002"/>
        <n v="7.16"/>
        <n v="5.89"/>
        <n v="9.6"/>
        <n v="4.12"/>
        <n v="3.95"/>
        <n v="2.74"/>
        <n v="4.7300000000000004"/>
        <n v="6.82"/>
        <n v="7.74"/>
        <n v="2.59"/>
        <n v="6.76"/>
        <n v="5.65"/>
        <n v="9.86"/>
        <n v="6.37"/>
        <n v="4.03"/>
        <n v="4.8600000000000003"/>
        <n v="4.92"/>
        <n v="1.23"/>
        <n v="4.76"/>
        <n v="7.48"/>
        <n v="2.33"/>
        <n v="3"/>
        <n v="4.49"/>
        <n v="3.49"/>
        <n v="8.27"/>
        <n v="1.51"/>
        <n v="6.44"/>
        <n v="5.93"/>
        <n v="9.8800000000000008"/>
        <n v="6.15"/>
        <n v="5.62"/>
        <n v="5.96"/>
        <n v="2.83"/>
        <n v="4.25"/>
        <n v="5.05"/>
        <n v="2.0299999999999998"/>
        <n v="4.33"/>
        <n v="3.9"/>
        <n v="8.8699999999999992"/>
        <n v="5.19"/>
        <n v="5.04"/>
        <n v="3.8"/>
        <n v="8.8000000000000007"/>
        <n v="7.26"/>
        <n v="5.83"/>
        <n v="5.14"/>
        <n v="8.24"/>
        <n v="3.38"/>
        <n v="3.14"/>
        <n v="4.4400000000000004"/>
        <n v="3.68"/>
        <n v="1.75"/>
        <n v="7.86"/>
        <n v="5.13"/>
        <n v="9.7200000000000006"/>
        <n v="6.42"/>
        <n v="4.42"/>
        <n v="6.56"/>
        <n v="5.3"/>
        <n v="8.7100000000000009"/>
        <n v="9.56"/>
        <n v="5.78"/>
        <n v="8.0299999999999994"/>
        <n v="3.28"/>
      </sharedItems>
      <fieldGroup base="0">
        <rangePr autoStart="0" autoEnd="0" startNum="1" endNum="9.99"/>
        <groupItems count="11">
          <s v="&lt;1"/>
          <s v="1-2"/>
          <s v="2-3"/>
          <s v="3-4"/>
          <s v="4-5"/>
          <s v="5-6"/>
          <s v="6-7"/>
          <s v="7-8"/>
          <s v="8-9"/>
          <s v="9-10"/>
          <s v="&gt;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tima Verma" refreshedDate="44062.925121875" createdVersion="6" refreshedVersion="6" minRefreshableVersion="3" recordCount="100" xr:uid="{516AF48F-3CC1-4D6B-8F91-0287E01AE0C5}">
  <cacheSource type="worksheet">
    <worksheetSource ref="I16:I116" sheet="DeleteThisSheet"/>
  </cacheSource>
  <cacheFields count="1">
    <cacheField name="RN Departure" numFmtId="0">
      <sharedItems containsSemiMixedTypes="0" containsString="0" containsNumber="1" minValue="1.02" maxValue="9.94" count="92">
        <n v="1.49"/>
        <n v="3.4"/>
        <n v="9.08"/>
        <n v="7.75"/>
        <n v="9.2799999999999994"/>
        <n v="8.9600000000000009"/>
        <n v="1.1200000000000001"/>
        <n v="6.31"/>
        <n v="4.08"/>
        <n v="7.38"/>
        <n v="5.67"/>
        <n v="8.5299999999999994"/>
        <n v="9.94"/>
        <n v="2.99"/>
        <n v="5.58"/>
        <n v="6.6"/>
        <n v="9.86"/>
        <n v="8.9499999999999993"/>
        <n v="9.7799999999999994"/>
        <n v="5.69"/>
        <n v="1.27"/>
        <n v="4.05"/>
        <n v="1.42"/>
        <n v="6.7"/>
        <n v="2.4700000000000002"/>
        <n v="1.56"/>
        <n v="6.33"/>
        <n v="8.2799999999999994"/>
        <n v="5.18"/>
        <n v="5.66"/>
        <n v="8.73"/>
        <n v="2.89"/>
        <n v="9.56"/>
        <n v="3.07"/>
        <n v="7.37"/>
        <n v="2.0299999999999998"/>
        <n v="6.37"/>
        <n v="5.71"/>
        <n v="2.84"/>
        <n v="4.57"/>
        <n v="9.11"/>
        <n v="7.11"/>
        <n v="8.11"/>
        <n v="7.16"/>
        <n v="9.9"/>
        <n v="7.01"/>
        <n v="6.06"/>
        <n v="8.7200000000000006"/>
        <n v="4.37"/>
        <n v="1.02"/>
        <n v="3.23"/>
        <n v="3.77"/>
        <n v="6.57"/>
        <n v="8.91"/>
        <n v="8.67"/>
        <n v="3.01"/>
        <n v="2.97"/>
        <n v="9.2899999999999991"/>
        <n v="4.72"/>
        <n v="5.92"/>
        <n v="1.5"/>
        <n v="2.92"/>
        <n v="9.5299999999999994"/>
        <n v="8.6199999999999992"/>
        <n v="6.44"/>
        <n v="9.3800000000000008"/>
        <n v="4.62"/>
        <n v="7.71"/>
        <n v="7.7"/>
        <n v="6.2"/>
        <n v="2.5"/>
        <n v="4.01"/>
        <n v="5.07"/>
        <n v="6.82"/>
        <n v="1.68"/>
        <n v="7.55"/>
        <n v="3.33"/>
        <n v="4.4000000000000004"/>
        <n v="4.63"/>
        <n v="7.08"/>
        <n v="4.29"/>
        <n v="4.46"/>
        <n v="3.72"/>
        <n v="3.55"/>
        <n v="9.3699999999999992"/>
        <n v="6.1"/>
        <n v="8.6"/>
        <n v="4.3499999999999996"/>
        <n v="3.53"/>
        <n v="6.67"/>
        <n v="1.45"/>
        <n v="5.85"/>
      </sharedItems>
      <fieldGroup base="0">
        <rangePr autoStart="0" autoEnd="0" startNum="1" endNum="9.99"/>
        <groupItems count="11">
          <s v="&lt;1"/>
          <s v="1-2"/>
          <s v="2-3"/>
          <s v="3-4"/>
          <s v="4-5"/>
          <s v="5-6"/>
          <s v="6-7"/>
          <s v="7-8"/>
          <s v="8-9"/>
          <s v="9-10"/>
          <s v="&gt;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24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37"/>
  </r>
  <r>
    <x v="9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8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25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15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3"/>
  </r>
  <r>
    <x v="73"/>
  </r>
  <r>
    <x v="74"/>
  </r>
  <r>
    <x v="75"/>
  </r>
  <r>
    <x v="15"/>
  </r>
  <r>
    <x v="76"/>
  </r>
  <r>
    <x v="77"/>
  </r>
  <r>
    <x v="78"/>
  </r>
  <r>
    <x v="1"/>
  </r>
  <r>
    <x v="79"/>
  </r>
  <r>
    <x v="60"/>
  </r>
  <r>
    <x v="80"/>
  </r>
  <r>
    <x v="81"/>
  </r>
  <r>
    <x v="82"/>
  </r>
  <r>
    <x v="83"/>
  </r>
  <r>
    <x v="84"/>
  </r>
  <r>
    <x v="85"/>
  </r>
  <r>
    <x v="37"/>
  </r>
  <r>
    <x v="86"/>
  </r>
  <r>
    <x v="87"/>
  </r>
  <r>
    <x v="88"/>
  </r>
  <r>
    <x v="89"/>
  </r>
  <r>
    <x v="90"/>
  </r>
  <r>
    <x v="9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04A49F-99B2-4AD6-8B0A-192E66C82F4C}" name="PivotTable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J13" firstHeaderRow="1" firstDataRow="1" firstDataCol="1"/>
  <pivotFields count="1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N Departure" fld="0" subtotal="count" baseField="0" baseItem="0"/>
  </dataFields>
  <formats count="15">
    <format dxfId="14">
      <pivotArea field="0" type="button" dataOnly="0" labelOnly="1" outline="0" axis="axisRow" fieldPosition="0"/>
    </format>
    <format dxfId="13">
      <pivotArea dataOnly="0" labelOnly="1" outline="0" axis="axisValues" fieldPosition="0"/>
    </format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8">
      <pivotArea dataOnly="0" labelOnly="1" grandRow="1" outline="0" fieldPosition="0"/>
    </format>
    <format dxfId="7">
      <pivotArea dataOnly="0" labelOnly="1" outline="0" axis="axisValues" fieldPosition="0"/>
    </format>
    <format dxfId="6">
      <pivotArea dataOnly="0" grandRow="1" fieldPosition="0"/>
    </format>
    <format dxfId="5">
      <pivotArea collapsedLevelsAreSubtotals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4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">
      <pivotArea dataOnly="0" labelOnly="1" outline="0" axis="axisValues" fieldPosition="0"/>
    </format>
    <format dxfId="1">
      <pivotArea field="0" type="button" dataOnly="0" labelOnly="1" outline="0" axis="axisRow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4533D3-DD44-4DAB-9D3A-10CDE76C58E6}" name="PivotTable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3:C13" firstHeaderRow="1" firstDataRow="1" firstDataCol="1"/>
  <pivotFields count="1">
    <pivotField axis="axisRow" dataFiel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</pivotFields>
  <rowFields count="1">
    <field x="0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RN Arrival" fld="0" subtotal="count" baseField="0" baseItem="0"/>
  </dataFields>
  <formats count="14">
    <format dxfId="28">
      <pivotArea field="0" type="button" dataOnly="0" labelOnly="1" outline="0" axis="axisRow" fieldPosition="0"/>
    </format>
    <format dxfId="27">
      <pivotArea dataOnly="0" labelOnly="1" outline="0" axis="axisValues" fieldPosition="0"/>
    </format>
    <format dxfId="26">
      <pivotArea type="all" dataOnly="0" outline="0" fieldPosition="0"/>
    </format>
    <format dxfId="25">
      <pivotArea outline="0" collapsedLevelsAreSubtotals="1" fieldPosition="0"/>
    </format>
    <format dxfId="24">
      <pivotArea field="0" type="button" dataOnly="0" labelOnly="1" outline="0" axis="axisRow" fieldPosition="0"/>
    </format>
    <format dxfId="23">
      <pivotArea dataOnly="0" labelOnly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22">
      <pivotArea dataOnly="0" labelOnly="1" grandRow="1" outline="0" fieldPosition="0"/>
    </format>
    <format dxfId="21">
      <pivotArea dataOnly="0" labelOnly="1" outline="0" axis="axisValues" fieldPosition="0"/>
    </format>
    <format dxfId="20">
      <pivotArea collapsedLevelsAreSubtotals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0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7">
      <pivotArea dataOnly="0" labelOnly="1" outline="0" axis="axisValues" fieldPosition="0"/>
    </format>
    <format dxfId="16">
      <pivotArea field="0" type="button" dataOnly="0" labelOnly="1" outline="0" axis="axisRow" fieldPosition="0"/>
    </format>
    <format dxfId="1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xmind.net/m/PEhPUj" TargetMode="External"/><Relationship Id="rId1" Type="http://schemas.openxmlformats.org/officeDocument/2006/relationships/hyperlink" Target="https://mind42.com/public/69bb5f43-9873-404d-8990-aa9f4eabf2f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869C-2E81-4119-8F5A-7C66EFE25DA2}">
  <sheetPr>
    <tabColor theme="4" tint="-0.499984740745262"/>
  </sheetPr>
  <dimension ref="A1:P135"/>
  <sheetViews>
    <sheetView zoomScale="90" zoomScaleNormal="90" workbookViewId="0">
      <selection activeCell="D1" sqref="D1:K1"/>
    </sheetView>
  </sheetViews>
  <sheetFormatPr defaultRowHeight="14.4" x14ac:dyDescent="0.3"/>
  <cols>
    <col min="1" max="1" width="38" bestFit="1" customWidth="1"/>
    <col min="2" max="2" width="24.33203125" customWidth="1"/>
    <col min="4" max="4" width="11.5546875" customWidth="1"/>
    <col min="15" max="15" width="14.109375" customWidth="1"/>
    <col min="16" max="16" width="14.6640625" customWidth="1"/>
    <col min="17" max="17" width="115.6640625" customWidth="1"/>
  </cols>
  <sheetData>
    <row r="1" spans="1:15" x14ac:dyDescent="0.3">
      <c r="A1" s="6" t="s">
        <v>132</v>
      </c>
      <c r="B1" s="11" t="s">
        <v>162</v>
      </c>
      <c r="C1" s="6"/>
      <c r="D1" s="67" t="s">
        <v>133</v>
      </c>
      <c r="E1" s="67"/>
      <c r="F1" s="67"/>
      <c r="G1" s="67"/>
      <c r="H1" s="67"/>
      <c r="I1" s="67"/>
      <c r="J1" s="67"/>
      <c r="K1" s="67"/>
      <c r="L1" s="58"/>
      <c r="M1" s="58"/>
      <c r="N1" s="58"/>
      <c r="O1" s="58"/>
    </row>
    <row r="2" spans="1:15" x14ac:dyDescent="0.3">
      <c r="A2" s="6" t="s">
        <v>155</v>
      </c>
      <c r="B2" s="11" t="s">
        <v>165</v>
      </c>
      <c r="C2" s="6"/>
      <c r="D2" s="6"/>
      <c r="E2" s="68" t="s">
        <v>164</v>
      </c>
      <c r="F2" s="68"/>
      <c r="G2" s="68"/>
      <c r="H2" s="68"/>
      <c r="I2" s="68"/>
      <c r="J2" s="68"/>
    </row>
    <row r="3" spans="1:15" s="66" customFormat="1" x14ac:dyDescent="0.3"/>
    <row r="4" spans="1:15" s="66" customFormat="1" x14ac:dyDescent="0.3"/>
    <row r="5" spans="1:15" s="66" customFormat="1" x14ac:dyDescent="0.3"/>
    <row r="6" spans="1:15" s="66" customFormat="1" x14ac:dyDescent="0.3"/>
    <row r="7" spans="1:15" s="66" customFormat="1" x14ac:dyDescent="0.3"/>
    <row r="8" spans="1:15" s="66" customFormat="1" x14ac:dyDescent="0.3"/>
    <row r="9" spans="1:15" s="66" customFormat="1" x14ac:dyDescent="0.3"/>
    <row r="10" spans="1:15" s="66" customFormat="1" x14ac:dyDescent="0.3"/>
    <row r="11" spans="1:15" s="66" customFormat="1" x14ac:dyDescent="0.3"/>
    <row r="12" spans="1:15" s="66" customFormat="1" x14ac:dyDescent="0.3"/>
    <row r="13" spans="1:15" s="66" customFormat="1" x14ac:dyDescent="0.3"/>
    <row r="14" spans="1:15" s="66" customFormat="1" x14ac:dyDescent="0.3"/>
    <row r="15" spans="1:15" s="66" customFormat="1" x14ac:dyDescent="0.3"/>
    <row r="16" spans="1:15" s="66" customFormat="1" x14ac:dyDescent="0.3"/>
    <row r="17" s="66" customFormat="1" x14ac:dyDescent="0.3"/>
    <row r="18" s="66" customFormat="1" x14ac:dyDescent="0.3"/>
    <row r="19" s="66" customFormat="1" x14ac:dyDescent="0.3"/>
    <row r="20" s="66" customFormat="1" x14ac:dyDescent="0.3"/>
    <row r="21" s="66" customFormat="1" x14ac:dyDescent="0.3"/>
    <row r="22" s="66" customFormat="1" x14ac:dyDescent="0.3"/>
    <row r="23" s="66" customFormat="1" x14ac:dyDescent="0.3"/>
    <row r="24" s="66" customFormat="1" x14ac:dyDescent="0.3"/>
    <row r="25" s="66" customFormat="1" x14ac:dyDescent="0.3"/>
    <row r="26" s="66" customFormat="1" x14ac:dyDescent="0.3"/>
    <row r="27" s="66" customFormat="1" x14ac:dyDescent="0.3"/>
    <row r="28" s="66" customFormat="1" x14ac:dyDescent="0.3"/>
    <row r="29" s="66" customFormat="1" x14ac:dyDescent="0.3"/>
    <row r="30" s="66" customFormat="1" x14ac:dyDescent="0.3"/>
    <row r="31" s="66" customFormat="1" x14ac:dyDescent="0.3"/>
    <row r="32" s="66" customFormat="1" x14ac:dyDescent="0.3"/>
    <row r="33" s="66" customFormat="1" x14ac:dyDescent="0.3"/>
    <row r="34" s="66" customFormat="1" x14ac:dyDescent="0.3"/>
    <row r="35" s="66" customFormat="1" x14ac:dyDescent="0.3"/>
    <row r="36" s="66" customFormat="1" x14ac:dyDescent="0.3"/>
    <row r="37" s="66" customFormat="1" x14ac:dyDescent="0.3"/>
    <row r="38" s="66" customFormat="1" x14ac:dyDescent="0.3"/>
    <row r="39" s="66" customFormat="1" x14ac:dyDescent="0.3"/>
    <row r="40" s="66" customFormat="1" x14ac:dyDescent="0.3"/>
    <row r="41" s="66" customFormat="1" x14ac:dyDescent="0.3"/>
    <row r="42" s="66" customFormat="1" x14ac:dyDescent="0.3"/>
    <row r="43" s="66" customFormat="1" x14ac:dyDescent="0.3"/>
    <row r="44" s="66" customFormat="1" x14ac:dyDescent="0.3"/>
    <row r="45" s="66" customFormat="1" x14ac:dyDescent="0.3"/>
    <row r="46" s="66" customFormat="1" x14ac:dyDescent="0.3"/>
    <row r="47" s="66" customFormat="1" x14ac:dyDescent="0.3"/>
    <row r="48" s="66" customFormat="1" x14ac:dyDescent="0.3"/>
    <row r="49" s="66" customFormat="1" x14ac:dyDescent="0.3"/>
    <row r="50" s="66" customFormat="1" x14ac:dyDescent="0.3"/>
    <row r="51" s="66" customFormat="1" x14ac:dyDescent="0.3"/>
    <row r="52" s="66" customFormat="1" x14ac:dyDescent="0.3"/>
    <row r="53" s="66" customFormat="1" x14ac:dyDescent="0.3"/>
    <row r="54" s="66" customFormat="1" x14ac:dyDescent="0.3"/>
    <row r="55" s="66" customFormat="1" x14ac:dyDescent="0.3"/>
    <row r="56" s="66" customFormat="1" x14ac:dyDescent="0.3"/>
    <row r="57" s="66" customFormat="1" x14ac:dyDescent="0.3"/>
    <row r="58" s="66" customFormat="1" x14ac:dyDescent="0.3"/>
    <row r="59" s="66" customFormat="1" x14ac:dyDescent="0.3"/>
    <row r="60" s="66" customFormat="1" x14ac:dyDescent="0.3"/>
    <row r="61" s="66" customFormat="1" x14ac:dyDescent="0.3"/>
    <row r="62" s="66" customFormat="1" x14ac:dyDescent="0.3"/>
    <row r="63" s="66" customFormat="1" x14ac:dyDescent="0.3"/>
    <row r="64" s="66" customFormat="1" x14ac:dyDescent="0.3"/>
    <row r="65" s="66" customFormat="1" x14ac:dyDescent="0.3"/>
    <row r="66" s="66" customFormat="1" x14ac:dyDescent="0.3"/>
    <row r="67" s="66" customFormat="1" x14ac:dyDescent="0.3"/>
    <row r="68" s="66" customFormat="1" x14ac:dyDescent="0.3"/>
    <row r="69" s="66" customFormat="1" x14ac:dyDescent="0.3"/>
    <row r="70" s="66" customFormat="1" x14ac:dyDescent="0.3"/>
    <row r="71" s="66" customFormat="1" x14ac:dyDescent="0.3"/>
    <row r="72" s="66" customFormat="1" x14ac:dyDescent="0.3"/>
    <row r="73" s="66" customFormat="1" x14ac:dyDescent="0.3"/>
    <row r="74" s="66" customFormat="1" x14ac:dyDescent="0.3"/>
    <row r="75" s="66" customFormat="1" x14ac:dyDescent="0.3"/>
    <row r="76" s="66" customFormat="1" x14ac:dyDescent="0.3"/>
    <row r="77" s="66" customFormat="1" x14ac:dyDescent="0.3"/>
    <row r="78" s="66" customFormat="1" x14ac:dyDescent="0.3"/>
    <row r="79" s="66" customFormat="1" x14ac:dyDescent="0.3"/>
    <row r="80" s="66" customFormat="1" x14ac:dyDescent="0.3"/>
    <row r="81" spans="1:16" s="66" customFormat="1" x14ac:dyDescent="0.3"/>
    <row r="82" spans="1:16" s="66" customFormat="1" x14ac:dyDescent="0.3"/>
    <row r="83" spans="1:16" s="66" customFormat="1" x14ac:dyDescent="0.3"/>
    <row r="84" spans="1:16" s="66" customFormat="1" x14ac:dyDescent="0.3"/>
    <row r="85" spans="1:16" s="66" customFormat="1" x14ac:dyDescent="0.3"/>
    <row r="86" spans="1:16" s="66" customFormat="1" x14ac:dyDescent="0.3"/>
    <row r="88" spans="1:16" x14ac:dyDescent="0.3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</row>
    <row r="89" spans="1:16" x14ac:dyDescent="0.3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</row>
    <row r="90" spans="1:16" x14ac:dyDescent="0.3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</row>
    <row r="91" spans="1:16" x14ac:dyDescent="0.3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</row>
    <row r="92" spans="1:16" x14ac:dyDescent="0.3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</row>
    <row r="93" spans="1:16" x14ac:dyDescent="0.3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</row>
    <row r="94" spans="1:16" x14ac:dyDescent="0.3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</row>
    <row r="95" spans="1:16" x14ac:dyDescent="0.3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</row>
    <row r="96" spans="1:16" x14ac:dyDescent="0.3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</row>
    <row r="97" spans="1:16" x14ac:dyDescent="0.3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</row>
    <row r="98" spans="1:16" x14ac:dyDescent="0.3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</row>
    <row r="99" spans="1:16" x14ac:dyDescent="0.3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</row>
    <row r="100" spans="1:16" x14ac:dyDescent="0.3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</row>
    <row r="101" spans="1:16" x14ac:dyDescent="0.3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</row>
    <row r="102" spans="1:16" x14ac:dyDescent="0.3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</row>
    <row r="103" spans="1:16" x14ac:dyDescent="0.3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</row>
    <row r="104" spans="1:16" x14ac:dyDescent="0.3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</row>
    <row r="105" spans="1:16" x14ac:dyDescent="0.3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</row>
    <row r="106" spans="1:16" x14ac:dyDescent="0.3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</row>
    <row r="107" spans="1:16" x14ac:dyDescent="0.3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</row>
    <row r="108" spans="1:16" x14ac:dyDescent="0.3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</row>
    <row r="109" spans="1:16" x14ac:dyDescent="0.3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</row>
    <row r="110" spans="1:16" x14ac:dyDescent="0.3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</row>
    <row r="111" spans="1:16" x14ac:dyDescent="0.3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</row>
    <row r="112" spans="1:16" x14ac:dyDescent="0.3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</row>
    <row r="113" spans="1:16" x14ac:dyDescent="0.3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</row>
    <row r="114" spans="1:16" x14ac:dyDescent="0.3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</row>
    <row r="115" spans="1:16" x14ac:dyDescent="0.3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</row>
    <row r="116" spans="1:16" x14ac:dyDescent="0.3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</row>
    <row r="117" spans="1:16" x14ac:dyDescent="0.3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</row>
    <row r="118" spans="1:16" x14ac:dyDescent="0.3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</row>
    <row r="119" spans="1:16" x14ac:dyDescent="0.3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</row>
    <row r="120" spans="1:16" x14ac:dyDescent="0.3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</row>
    <row r="121" spans="1:16" x14ac:dyDescent="0.3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</row>
    <row r="122" spans="1:16" x14ac:dyDescent="0.3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</row>
    <row r="123" spans="1:16" x14ac:dyDescent="0.3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</row>
    <row r="124" spans="1:16" x14ac:dyDescent="0.3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</row>
    <row r="125" spans="1:16" x14ac:dyDescent="0.3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</row>
    <row r="126" spans="1:16" x14ac:dyDescent="0.3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</row>
    <row r="127" spans="1:16" x14ac:dyDescent="0.3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</row>
    <row r="128" spans="1:16" x14ac:dyDescent="0.3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</row>
    <row r="129" spans="1:16" x14ac:dyDescent="0.3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</row>
    <row r="130" spans="1:16" x14ac:dyDescent="0.3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</row>
    <row r="131" spans="1:16" x14ac:dyDescent="0.3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</row>
    <row r="132" spans="1:16" x14ac:dyDescent="0.3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</row>
    <row r="133" spans="1:16" x14ac:dyDescent="0.3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</row>
    <row r="134" spans="1:16" x14ac:dyDescent="0.3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</row>
    <row r="135" spans="1:16" x14ac:dyDescent="0.3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</row>
  </sheetData>
  <mergeCells count="5">
    <mergeCell ref="A3:XFD38"/>
    <mergeCell ref="A39:XFD86"/>
    <mergeCell ref="A88:P135"/>
    <mergeCell ref="D1:K1"/>
    <mergeCell ref="E2:J2"/>
  </mergeCells>
  <hyperlinks>
    <hyperlink ref="D1" r:id="rId1" xr:uid="{96336316-33AC-46C3-A257-A301AB95A94D}"/>
    <hyperlink ref="E2" r:id="rId2" xr:uid="{44F81531-96F9-4D61-87EE-ECA55A9982B5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705C9-B58B-4486-A019-42FC19C9CDF3}">
  <sheetPr>
    <tabColor theme="4" tint="-0.499984740745262"/>
  </sheetPr>
  <dimension ref="A1:AD900"/>
  <sheetViews>
    <sheetView tabSelected="1" zoomScale="70" zoomScaleNormal="70" workbookViewId="0">
      <selection activeCell="F1" sqref="F1:O1"/>
    </sheetView>
  </sheetViews>
  <sheetFormatPr defaultRowHeight="14.4" x14ac:dyDescent="0.3"/>
  <cols>
    <col min="1" max="1" width="13.5546875" style="33" customWidth="1"/>
    <col min="2" max="2" width="12.5546875" bestFit="1" customWidth="1"/>
    <col min="3" max="3" width="17.33203125" bestFit="1" customWidth="1"/>
    <col min="5" max="5" width="13.6640625" customWidth="1"/>
    <col min="6" max="6" width="12.44140625" customWidth="1"/>
    <col min="7" max="7" width="11.109375" customWidth="1"/>
    <col min="8" max="8" width="22.88671875" customWidth="1"/>
    <col min="9" max="9" width="12.5546875" bestFit="1" customWidth="1"/>
    <col min="10" max="10" width="20.33203125" bestFit="1" customWidth="1"/>
    <col min="12" max="12" width="11.88671875" customWidth="1"/>
    <col min="13" max="13" width="13.6640625" customWidth="1"/>
    <col min="14" max="14" width="13" customWidth="1"/>
    <col min="15" max="15" width="19.5546875" customWidth="1"/>
    <col min="16" max="16" width="28.44140625" bestFit="1" customWidth="1"/>
    <col min="17" max="17" width="78" customWidth="1"/>
    <col min="18" max="18" width="16.6640625" customWidth="1"/>
    <col min="19" max="19" width="37.77734375" customWidth="1"/>
    <col min="20" max="20" width="15.5546875" customWidth="1"/>
    <col min="22" max="23" width="8.88671875" customWidth="1"/>
  </cols>
  <sheetData>
    <row r="1" spans="1:30" ht="46.2" customHeight="1" thickBot="1" x14ac:dyDescent="0.35">
      <c r="A1" s="36">
        <v>1</v>
      </c>
      <c r="B1" s="37" t="s">
        <v>149</v>
      </c>
      <c r="C1" s="35"/>
      <c r="D1" s="35"/>
      <c r="E1" s="35"/>
      <c r="F1" s="69"/>
      <c r="G1" s="69"/>
      <c r="H1" s="69"/>
      <c r="I1" s="69"/>
      <c r="J1" s="69"/>
      <c r="K1" s="69"/>
      <c r="L1" s="69"/>
      <c r="M1" s="69"/>
      <c r="N1" s="69"/>
      <c r="O1" s="69"/>
      <c r="P1" s="22"/>
      <c r="Q1" s="22"/>
    </row>
    <row r="2" spans="1:30" ht="18" customHeight="1" thickBot="1" x14ac:dyDescent="0.35">
      <c r="A2" s="36">
        <v>1.01</v>
      </c>
      <c r="B2" s="78" t="s">
        <v>150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80"/>
      <c r="P2" s="22"/>
      <c r="Q2" s="22"/>
    </row>
    <row r="3" spans="1:30" s="2" customFormat="1" ht="28.8" x14ac:dyDescent="0.3">
      <c r="A3" s="36">
        <v>1.02</v>
      </c>
      <c r="B3" s="23" t="s">
        <v>1</v>
      </c>
      <c r="C3" s="24" t="s">
        <v>135</v>
      </c>
      <c r="D3" s="25" t="s">
        <v>11</v>
      </c>
      <c r="E3" s="26" t="s">
        <v>12</v>
      </c>
      <c r="F3" s="81" t="s">
        <v>13</v>
      </c>
      <c r="G3" s="82"/>
      <c r="H3" s="27" t="s">
        <v>138</v>
      </c>
      <c r="I3" s="28" t="s">
        <v>1</v>
      </c>
      <c r="J3" s="29" t="s">
        <v>136</v>
      </c>
      <c r="K3" s="30" t="s">
        <v>11</v>
      </c>
      <c r="L3" s="31" t="s">
        <v>12</v>
      </c>
      <c r="M3" s="83" t="s">
        <v>13</v>
      </c>
      <c r="N3" s="84"/>
      <c r="O3" s="32" t="s">
        <v>137</v>
      </c>
      <c r="Q3" s="12"/>
    </row>
    <row r="4" spans="1:30" x14ac:dyDescent="0.3">
      <c r="A4" s="36">
        <v>1.03</v>
      </c>
      <c r="B4" s="14" t="s">
        <v>3</v>
      </c>
      <c r="C4" s="1">
        <v>8</v>
      </c>
      <c r="D4" s="2">
        <f>C4/$C$13</f>
        <v>0.08</v>
      </c>
      <c r="E4" s="2">
        <f>D4</f>
        <v>0.08</v>
      </c>
      <c r="F4" s="20">
        <v>1</v>
      </c>
      <c r="G4" s="15">
        <f>INDEX($A$1:$A$900,(900*$E4))</f>
        <v>1.71</v>
      </c>
      <c r="H4" s="15">
        <f>(2+1)/2</f>
        <v>1.5</v>
      </c>
      <c r="I4" s="14" t="s">
        <v>3</v>
      </c>
      <c r="J4" s="1">
        <v>11</v>
      </c>
      <c r="K4" s="2">
        <f>J4/$J$13</f>
        <v>0.11</v>
      </c>
      <c r="L4" s="2">
        <f>K4</f>
        <v>0.11</v>
      </c>
      <c r="M4" s="20">
        <v>1</v>
      </c>
      <c r="N4" s="15">
        <f>INDEX($A$1:$A$900,(900*$L4))</f>
        <v>1.98</v>
      </c>
      <c r="O4" s="15">
        <f>(2+1)/2</f>
        <v>1.5</v>
      </c>
    </row>
    <row r="5" spans="1:30" x14ac:dyDescent="0.3">
      <c r="A5" s="36">
        <v>1.04</v>
      </c>
      <c r="B5" s="14" t="s">
        <v>4</v>
      </c>
      <c r="C5" s="1">
        <v>11</v>
      </c>
      <c r="D5" s="2">
        <f t="shared" ref="D5:D12" si="0">C5/$C$13</f>
        <v>0.11</v>
      </c>
      <c r="E5" s="2">
        <f>SUM(E4,D5)</f>
        <v>0.19</v>
      </c>
      <c r="F5" s="20">
        <f>G4+0.01</f>
        <v>1.72</v>
      </c>
      <c r="G5" s="15">
        <f t="shared" ref="G5:G12" si="1">INDEX($A$1:$A$900,(900*$E5))</f>
        <v>2.7</v>
      </c>
      <c r="H5" s="15">
        <f>(3+2)/2</f>
        <v>2.5</v>
      </c>
      <c r="I5" s="14" t="s">
        <v>4</v>
      </c>
      <c r="J5" s="1">
        <v>8</v>
      </c>
      <c r="K5" s="2">
        <f t="shared" ref="K5:K12" si="2">J5/$J$13</f>
        <v>0.08</v>
      </c>
      <c r="L5" s="2">
        <f>SUM(L4,K5)</f>
        <v>0.19</v>
      </c>
      <c r="M5" s="20">
        <f>N4+0.01</f>
        <v>1.99</v>
      </c>
      <c r="N5" s="15">
        <f t="shared" ref="N5:N12" si="3">INDEX($A$1:$A$900,(900*$L5))</f>
        <v>2.7</v>
      </c>
      <c r="O5" s="15">
        <f>(3+2)/2</f>
        <v>2.5</v>
      </c>
    </row>
    <row r="6" spans="1:30" x14ac:dyDescent="0.3">
      <c r="A6" s="36">
        <v>1.05</v>
      </c>
      <c r="B6" s="14" t="s">
        <v>5</v>
      </c>
      <c r="C6" s="1">
        <v>13</v>
      </c>
      <c r="D6" s="2">
        <f t="shared" si="0"/>
        <v>0.13</v>
      </c>
      <c r="E6" s="2">
        <f t="shared" ref="E6:E12" si="4">SUM(E5,D6)</f>
        <v>0.32</v>
      </c>
      <c r="F6" s="20">
        <f t="shared" ref="F6:F12" si="5">G5+0.01</f>
        <v>2.71</v>
      </c>
      <c r="G6" s="15">
        <f t="shared" si="1"/>
        <v>3.87</v>
      </c>
      <c r="H6" s="15">
        <f>(4+3)/2</f>
        <v>3.5</v>
      </c>
      <c r="I6" s="14" t="s">
        <v>5</v>
      </c>
      <c r="J6" s="1">
        <v>10</v>
      </c>
      <c r="K6" s="2">
        <f t="shared" si="2"/>
        <v>0.1</v>
      </c>
      <c r="L6" s="2">
        <f t="shared" ref="L6:L12" si="6">SUM(L5,K6)</f>
        <v>0.29000000000000004</v>
      </c>
      <c r="M6" s="20">
        <f t="shared" ref="M6:M12" si="7">N5+0.01</f>
        <v>2.71</v>
      </c>
      <c r="N6" s="15">
        <f t="shared" si="3"/>
        <v>3.6</v>
      </c>
      <c r="O6" s="15">
        <f>(4+3)/2</f>
        <v>3.5</v>
      </c>
    </row>
    <row r="7" spans="1:30" x14ac:dyDescent="0.3">
      <c r="A7" s="36">
        <v>1.06</v>
      </c>
      <c r="B7" s="14" t="s">
        <v>6</v>
      </c>
      <c r="C7" s="1">
        <v>17</v>
      </c>
      <c r="D7" s="2">
        <f t="shared" si="0"/>
        <v>0.17</v>
      </c>
      <c r="E7" s="2">
        <f t="shared" si="4"/>
        <v>0.49</v>
      </c>
      <c r="F7" s="20">
        <f t="shared" si="5"/>
        <v>3.88</v>
      </c>
      <c r="G7" s="15">
        <f t="shared" si="1"/>
        <v>5.4</v>
      </c>
      <c r="H7" s="15">
        <f>(5+4)/2</f>
        <v>4.5</v>
      </c>
      <c r="I7" s="14" t="s">
        <v>6</v>
      </c>
      <c r="J7" s="1">
        <v>13</v>
      </c>
      <c r="K7" s="2">
        <f t="shared" si="2"/>
        <v>0.13</v>
      </c>
      <c r="L7" s="2">
        <f t="shared" si="6"/>
        <v>0.42000000000000004</v>
      </c>
      <c r="M7" s="20">
        <f t="shared" si="7"/>
        <v>3.61</v>
      </c>
      <c r="N7" s="15">
        <f t="shared" si="3"/>
        <v>4.7699999999999996</v>
      </c>
      <c r="O7" s="15">
        <f>(5+4)/2</f>
        <v>4.5</v>
      </c>
    </row>
    <row r="8" spans="1:30" x14ac:dyDescent="0.3">
      <c r="A8" s="36">
        <v>1.07</v>
      </c>
      <c r="B8" s="14" t="s">
        <v>7</v>
      </c>
      <c r="C8" s="1">
        <v>14</v>
      </c>
      <c r="D8" s="2">
        <f t="shared" si="0"/>
        <v>0.14000000000000001</v>
      </c>
      <c r="E8" s="2">
        <f t="shared" si="4"/>
        <v>0.63</v>
      </c>
      <c r="F8" s="20">
        <f t="shared" si="5"/>
        <v>5.41</v>
      </c>
      <c r="G8" s="15">
        <f t="shared" si="1"/>
        <v>6.6600000000000099</v>
      </c>
      <c r="H8" s="15">
        <f>(6+5)/2</f>
        <v>5.5</v>
      </c>
      <c r="I8" s="14" t="s">
        <v>7</v>
      </c>
      <c r="J8" s="1">
        <v>10</v>
      </c>
      <c r="K8" s="2">
        <f t="shared" si="2"/>
        <v>0.1</v>
      </c>
      <c r="L8" s="2">
        <f t="shared" si="6"/>
        <v>0.52</v>
      </c>
      <c r="M8" s="20">
        <f t="shared" si="7"/>
        <v>4.7799999999999994</v>
      </c>
      <c r="N8" s="15">
        <f t="shared" si="3"/>
        <v>5.67</v>
      </c>
      <c r="O8" s="15">
        <f>(6+5)/2</f>
        <v>5.5</v>
      </c>
    </row>
    <row r="9" spans="1:30" x14ac:dyDescent="0.3">
      <c r="A9" s="36">
        <v>1.08</v>
      </c>
      <c r="B9" s="14" t="s">
        <v>14</v>
      </c>
      <c r="C9" s="1">
        <v>10</v>
      </c>
      <c r="D9" s="2">
        <f t="shared" si="0"/>
        <v>0.1</v>
      </c>
      <c r="E9" s="2">
        <f t="shared" si="4"/>
        <v>0.73</v>
      </c>
      <c r="F9" s="20">
        <f t="shared" si="5"/>
        <v>6.6700000000000097</v>
      </c>
      <c r="G9" s="15">
        <f t="shared" si="1"/>
        <v>7.5600000000000103</v>
      </c>
      <c r="H9" s="15">
        <f>(7+6)/2</f>
        <v>6.5</v>
      </c>
      <c r="I9" s="14" t="s">
        <v>14</v>
      </c>
      <c r="J9" s="1">
        <v>14</v>
      </c>
      <c r="K9" s="2">
        <f t="shared" si="2"/>
        <v>0.14000000000000001</v>
      </c>
      <c r="L9" s="2">
        <f t="shared" si="6"/>
        <v>0.66</v>
      </c>
      <c r="M9" s="20">
        <f t="shared" si="7"/>
        <v>5.68</v>
      </c>
      <c r="N9" s="15">
        <f t="shared" si="3"/>
        <v>6.9300000000000104</v>
      </c>
      <c r="O9" s="15">
        <f>(7+6)/2</f>
        <v>6.5</v>
      </c>
    </row>
    <row r="10" spans="1:30" x14ac:dyDescent="0.3">
      <c r="A10" s="36">
        <v>1.0900000000000001</v>
      </c>
      <c r="B10" s="14" t="s">
        <v>8</v>
      </c>
      <c r="C10" s="1">
        <v>11</v>
      </c>
      <c r="D10" s="2">
        <f t="shared" si="0"/>
        <v>0.11</v>
      </c>
      <c r="E10" s="2">
        <f t="shared" si="4"/>
        <v>0.84</v>
      </c>
      <c r="F10" s="20">
        <f t="shared" si="5"/>
        <v>7.5700000000000101</v>
      </c>
      <c r="G10" s="15">
        <f t="shared" si="1"/>
        <v>8.5500000000000096</v>
      </c>
      <c r="H10" s="15">
        <f>(8+7)/2</f>
        <v>7.5</v>
      </c>
      <c r="I10" s="14" t="s">
        <v>8</v>
      </c>
      <c r="J10" s="1">
        <v>11</v>
      </c>
      <c r="K10" s="2">
        <f t="shared" si="2"/>
        <v>0.11</v>
      </c>
      <c r="L10" s="2">
        <f t="shared" si="6"/>
        <v>0.77</v>
      </c>
      <c r="M10" s="20">
        <f t="shared" si="7"/>
        <v>6.9400000000000102</v>
      </c>
      <c r="N10" s="15">
        <f t="shared" si="3"/>
        <v>7.9200000000000097</v>
      </c>
      <c r="O10" s="15">
        <f>(8+7)/2</f>
        <v>7.5</v>
      </c>
    </row>
    <row r="11" spans="1:30" x14ac:dyDescent="0.3">
      <c r="A11" s="36">
        <v>1.1000000000000001</v>
      </c>
      <c r="B11" s="14" t="s">
        <v>9</v>
      </c>
      <c r="C11" s="1">
        <v>8</v>
      </c>
      <c r="D11" s="2">
        <f t="shared" si="0"/>
        <v>0.08</v>
      </c>
      <c r="E11" s="2">
        <f t="shared" si="4"/>
        <v>0.91999999999999993</v>
      </c>
      <c r="F11" s="20">
        <f t="shared" si="5"/>
        <v>8.5600000000000094</v>
      </c>
      <c r="G11" s="15">
        <f t="shared" si="1"/>
        <v>9.2700000000000102</v>
      </c>
      <c r="H11" s="15">
        <f>(9+8)/2</f>
        <v>8.5</v>
      </c>
      <c r="I11" s="14" t="s">
        <v>9</v>
      </c>
      <c r="J11" s="1">
        <v>11</v>
      </c>
      <c r="K11" s="2">
        <f t="shared" si="2"/>
        <v>0.11</v>
      </c>
      <c r="L11" s="2">
        <f t="shared" si="6"/>
        <v>0.88</v>
      </c>
      <c r="M11" s="20">
        <f t="shared" si="7"/>
        <v>7.9300000000000095</v>
      </c>
      <c r="N11" s="15">
        <f t="shared" si="3"/>
        <v>8.9100000000000108</v>
      </c>
      <c r="O11" s="15">
        <f>(9+8)/2</f>
        <v>8.5</v>
      </c>
    </row>
    <row r="12" spans="1:30" ht="15" thickBot="1" x14ac:dyDescent="0.35">
      <c r="A12" s="36">
        <v>1.1100000000000001</v>
      </c>
      <c r="B12" s="16" t="s">
        <v>10</v>
      </c>
      <c r="C12" s="17">
        <v>8</v>
      </c>
      <c r="D12" s="18">
        <f t="shared" si="0"/>
        <v>0.08</v>
      </c>
      <c r="E12" s="18">
        <f t="shared" si="4"/>
        <v>0.99999999999999989</v>
      </c>
      <c r="F12" s="21">
        <f t="shared" si="5"/>
        <v>9.28000000000001</v>
      </c>
      <c r="G12" s="19">
        <f t="shared" si="1"/>
        <v>9.9900000000000109</v>
      </c>
      <c r="H12" s="19">
        <f>(10+9)/2</f>
        <v>9.5</v>
      </c>
      <c r="I12" s="16" t="s">
        <v>10</v>
      </c>
      <c r="J12" s="17">
        <v>12</v>
      </c>
      <c r="K12" s="18">
        <f t="shared" si="2"/>
        <v>0.12</v>
      </c>
      <c r="L12" s="18">
        <f t="shared" si="6"/>
        <v>1</v>
      </c>
      <c r="M12" s="21">
        <f t="shared" si="7"/>
        <v>8.9200000000000106</v>
      </c>
      <c r="N12" s="19">
        <f t="shared" si="3"/>
        <v>9.9900000000000109</v>
      </c>
      <c r="O12" s="19">
        <f>(10+9)/2</f>
        <v>9.5</v>
      </c>
    </row>
    <row r="13" spans="1:30" ht="15" thickBot="1" x14ac:dyDescent="0.35">
      <c r="A13" s="36">
        <v>1.1200000000000001</v>
      </c>
      <c r="B13" s="14" t="s">
        <v>2</v>
      </c>
      <c r="C13" s="1">
        <v>100</v>
      </c>
      <c r="D13" s="2"/>
      <c r="E13" s="2"/>
      <c r="F13" s="2"/>
      <c r="G13" s="2"/>
      <c r="H13" s="15"/>
      <c r="I13" s="38" t="s">
        <v>2</v>
      </c>
      <c r="J13" s="39">
        <v>100</v>
      </c>
      <c r="K13" s="2"/>
      <c r="L13" s="2"/>
      <c r="M13" s="2"/>
      <c r="N13" s="2"/>
      <c r="O13" s="15"/>
    </row>
    <row r="14" spans="1:30" ht="41.4" customHeight="1" thickBot="1" x14ac:dyDescent="0.35">
      <c r="A14" s="36">
        <v>1.1299999999999999</v>
      </c>
      <c r="B14" s="71" t="s">
        <v>134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3"/>
      <c r="N14" s="71" t="s">
        <v>151</v>
      </c>
      <c r="O14" s="72"/>
      <c r="P14" s="73"/>
      <c r="Q14" s="74" t="s">
        <v>153</v>
      </c>
      <c r="R14" s="75"/>
      <c r="S14" s="87" t="s">
        <v>163</v>
      </c>
    </row>
    <row r="15" spans="1:30" ht="15" thickBot="1" x14ac:dyDescent="0.35">
      <c r="A15" s="36">
        <v>1.1399999999999999</v>
      </c>
      <c r="B15" s="40">
        <v>500</v>
      </c>
      <c r="C15" s="41" t="s">
        <v>146</v>
      </c>
      <c r="D15" s="2"/>
      <c r="E15" s="2">
        <f ca="1">500/(E516-E17)</f>
        <v>0.19168104274487252</v>
      </c>
      <c r="F15" s="2"/>
      <c r="G15" s="2"/>
      <c r="H15" s="2">
        <f ca="1">500/SUM(H17:H516)</f>
        <v>0.17343045438779051</v>
      </c>
      <c r="I15" s="42" t="s">
        <v>140</v>
      </c>
      <c r="J15" s="42">
        <v>0</v>
      </c>
      <c r="K15" s="2">
        <f ca="1">SUM(K17:K516)</f>
        <v>51845</v>
      </c>
      <c r="L15" s="2"/>
      <c r="M15" s="3"/>
      <c r="N15" s="2"/>
      <c r="O15" s="2"/>
      <c r="P15" s="3"/>
      <c r="Q15" s="76"/>
      <c r="R15" s="77"/>
      <c r="S15" s="88"/>
    </row>
    <row r="16" spans="1:30" s="2" customFormat="1" ht="72" customHeight="1" thickBot="1" x14ac:dyDescent="0.35">
      <c r="A16" s="36">
        <v>1.1499999999999999</v>
      </c>
      <c r="B16" s="46" t="s">
        <v>139</v>
      </c>
      <c r="C16" s="47" t="s">
        <v>15</v>
      </c>
      <c r="D16" s="47" t="s">
        <v>16</v>
      </c>
      <c r="E16" s="47" t="s">
        <v>0</v>
      </c>
      <c r="F16" s="47" t="s">
        <v>17</v>
      </c>
      <c r="G16" s="47" t="s">
        <v>18</v>
      </c>
      <c r="H16" s="47" t="s">
        <v>22</v>
      </c>
      <c r="I16" s="47" t="s">
        <v>19</v>
      </c>
      <c r="J16" s="47" t="s">
        <v>129</v>
      </c>
      <c r="K16" s="47" t="s">
        <v>20</v>
      </c>
      <c r="L16" s="47" t="s">
        <v>21</v>
      </c>
      <c r="M16" s="48" t="s">
        <v>23</v>
      </c>
      <c r="N16" s="85" t="s">
        <v>124</v>
      </c>
      <c r="O16" s="86"/>
      <c r="P16" s="48" t="s">
        <v>152</v>
      </c>
      <c r="Q16" s="76"/>
      <c r="R16" s="77"/>
      <c r="S16" s="88"/>
      <c r="T16" s="63"/>
      <c r="U16" s="63"/>
      <c r="V16" s="5"/>
      <c r="W16" s="5"/>
      <c r="X16" s="5"/>
      <c r="Y16" s="5"/>
      <c r="Z16" s="5"/>
      <c r="AA16" s="5"/>
      <c r="AB16" s="5"/>
      <c r="AC16" s="70"/>
      <c r="AD16" s="70"/>
    </row>
    <row r="17" spans="1:21" x14ac:dyDescent="0.3">
      <c r="A17" s="36">
        <v>1.1599999999999999</v>
      </c>
      <c r="B17" s="8">
        <v>1</v>
      </c>
      <c r="C17" s="2">
        <f ca="1">TRUNC(RAND()*9+1,2)</f>
        <v>1.1200000000000001</v>
      </c>
      <c r="D17" s="2">
        <f ca="1">LOOKUP($C17,$F$4:$F$12,$H$4:$H$12)</f>
        <v>1.5</v>
      </c>
      <c r="E17" s="2">
        <f ca="1">D17</f>
        <v>1.5</v>
      </c>
      <c r="F17" s="2">
        <f ca="1">E17</f>
        <v>1.5</v>
      </c>
      <c r="G17" s="2">
        <f ca="1">TRUNC(RAND()*9+1,2)</f>
        <v>4.7699999999999996</v>
      </c>
      <c r="H17" s="2">
        <f ca="1">LOOKUP($G17,$M$4:$M$12,$O$4:$O$12)</f>
        <v>4.5</v>
      </c>
      <c r="I17" s="2">
        <f ca="1">H17+F17</f>
        <v>6</v>
      </c>
      <c r="J17" s="2">
        <f ca="1">F17-J15</f>
        <v>1.5</v>
      </c>
      <c r="K17" s="2">
        <f ca="1">F17-E17</f>
        <v>0</v>
      </c>
      <c r="L17" s="2">
        <v>0</v>
      </c>
      <c r="M17" s="3">
        <f ca="1">I17-E17</f>
        <v>4.5</v>
      </c>
      <c r="N17" s="45" t="s">
        <v>25</v>
      </c>
      <c r="O17" s="45">
        <f ca="1">AVERAGE(K17:K516)</f>
        <v>103.69</v>
      </c>
      <c r="P17" s="43">
        <f ca="1">AVERAGE(O17:O116)</f>
        <v>104.2924</v>
      </c>
      <c r="Q17" s="50" t="s">
        <v>157</v>
      </c>
      <c r="R17" s="51">
        <f ca="1">COUNTIF($K$17:$K$516,"&gt;0")</f>
        <v>495</v>
      </c>
      <c r="S17" s="61" t="str">
        <f ca="1">_xlfn.FORMULATEXT(R17)</f>
        <v>=COUNTIF($K$17:$K$516,"&gt;0")</v>
      </c>
      <c r="T17" s="49"/>
      <c r="U17" s="49"/>
    </row>
    <row r="18" spans="1:21" x14ac:dyDescent="0.3">
      <c r="A18" s="36">
        <v>1.17</v>
      </c>
      <c r="B18" s="8">
        <v>2</v>
      </c>
      <c r="C18" s="2">
        <f ca="1">TRUNC(RAND()*9+1,2)</f>
        <v>2.42</v>
      </c>
      <c r="D18" s="2">
        <f ca="1">LOOKUP($C18,$F$4:$F$12,$H$4:$H$12)</f>
        <v>2.5</v>
      </c>
      <c r="E18" s="2">
        <f ca="1">SUM(E17,D18)</f>
        <v>4</v>
      </c>
      <c r="F18" s="2">
        <f ca="1">MAX($I17,$E18)</f>
        <v>6</v>
      </c>
      <c r="G18" s="2">
        <f t="shared" ref="G18:G81" ca="1" si="8">TRUNC(RAND()*9+1,2)</f>
        <v>5.59</v>
      </c>
      <c r="H18" s="2">
        <f t="shared" ref="H18:H81" ca="1" si="9">LOOKUP($G18,$M$4:$M$12,$O$4:$O$12)</f>
        <v>5.5</v>
      </c>
      <c r="I18" s="2">
        <f ca="1">H18+F18</f>
        <v>11.5</v>
      </c>
      <c r="J18" s="2">
        <f ca="1">IF(I17&lt;E18,E18-I17,0)</f>
        <v>0</v>
      </c>
      <c r="K18" s="2">
        <f ca="1">F18-E18</f>
        <v>2</v>
      </c>
      <c r="L18" s="2">
        <f ca="1">COUNTIF($I$17:I17,"&gt;"&amp;E18)</f>
        <v>1</v>
      </c>
      <c r="M18" s="3">
        <f ca="1">I18-E18</f>
        <v>7.5</v>
      </c>
      <c r="N18" s="2" t="s">
        <v>26</v>
      </c>
      <c r="O18" s="2">
        <f t="dataTable" ref="O18:O116" dt2D="0" dtr="0" r1="O15" ca="1"/>
        <v>125.848</v>
      </c>
      <c r="P18" s="3"/>
      <c r="Q18" s="52" t="s">
        <v>156</v>
      </c>
      <c r="R18" s="62">
        <f ca="1">R17/$B$15</f>
        <v>0.99</v>
      </c>
      <c r="S18" s="61" t="str">
        <f ca="1">_xlfn.FORMULATEXT(R18)</f>
        <v>=R17/$B$15</v>
      </c>
      <c r="T18" s="49"/>
      <c r="U18" s="49"/>
    </row>
    <row r="19" spans="1:21" x14ac:dyDescent="0.3">
      <c r="A19" s="36">
        <v>1.18</v>
      </c>
      <c r="B19" s="8">
        <v>3</v>
      </c>
      <c r="C19" s="2">
        <f t="shared" ref="C19:C82" ca="1" si="10">TRUNC(RAND()*9+1,2)</f>
        <v>8.2100000000000009</v>
      </c>
      <c r="D19" s="2">
        <f t="shared" ref="D19:D82" ca="1" si="11">LOOKUP($C19,$F$4:$F$12,$H$4:$H$12)</f>
        <v>7.5</v>
      </c>
      <c r="E19" s="2">
        <f t="shared" ref="E19:E82" ca="1" si="12">SUM(E18,D19)</f>
        <v>11.5</v>
      </c>
      <c r="F19" s="2">
        <f t="shared" ref="F19:F82" ca="1" si="13">MAX($I18,$E19)</f>
        <v>11.5</v>
      </c>
      <c r="G19" s="2">
        <f t="shared" ca="1" si="8"/>
        <v>8.64</v>
      </c>
      <c r="H19" s="2">
        <f t="shared" ca="1" si="9"/>
        <v>8.5</v>
      </c>
      <c r="I19" s="2">
        <f ca="1">H19+F19</f>
        <v>20</v>
      </c>
      <c r="J19" s="2">
        <f t="shared" ref="J19:J82" ca="1" si="14">IF(I18&lt;E19,E19-I18,0)</f>
        <v>0</v>
      </c>
      <c r="K19" s="2">
        <f ca="1">F19-E19</f>
        <v>0</v>
      </c>
      <c r="L19" s="2">
        <f ca="1">COUNTIF($I$17:I18,"&gt;"&amp;E19)</f>
        <v>0</v>
      </c>
      <c r="M19" s="3">
        <f t="shared" ref="M19:M82" ca="1" si="15">I19-E19</f>
        <v>8.5</v>
      </c>
      <c r="N19" s="2" t="s">
        <v>141</v>
      </c>
      <c r="O19" s="2">
        <v>141.94200000000001</v>
      </c>
      <c r="P19" s="3" t="s">
        <v>144</v>
      </c>
      <c r="Q19" s="52" t="s">
        <v>130</v>
      </c>
      <c r="R19" s="53">
        <f ca="1">AVERAGE(K17:K516)</f>
        <v>103.69</v>
      </c>
      <c r="S19" s="61" t="str">
        <f ca="1">_xlfn.FORMULATEXT(R19)</f>
        <v>=AVERAGE(K17:K516)</v>
      </c>
      <c r="T19" s="49"/>
      <c r="U19" s="49"/>
    </row>
    <row r="20" spans="1:21" x14ac:dyDescent="0.3">
      <c r="A20" s="36">
        <v>1.19</v>
      </c>
      <c r="B20" s="8">
        <v>4</v>
      </c>
      <c r="C20" s="2">
        <f t="shared" ca="1" si="10"/>
        <v>8.56</v>
      </c>
      <c r="D20" s="2">
        <f t="shared" ca="1" si="11"/>
        <v>7.5</v>
      </c>
      <c r="E20" s="2">
        <f t="shared" ca="1" si="12"/>
        <v>19</v>
      </c>
      <c r="F20" s="2">
        <f t="shared" ca="1" si="13"/>
        <v>20</v>
      </c>
      <c r="G20" s="2">
        <f t="shared" ca="1" si="8"/>
        <v>3.67</v>
      </c>
      <c r="H20" s="2">
        <f t="shared" ca="1" si="9"/>
        <v>4.5</v>
      </c>
      <c r="I20" s="2">
        <f t="shared" ref="I20:I83" ca="1" si="16">H20+F20</f>
        <v>24.5</v>
      </c>
      <c r="J20" s="2">
        <f t="shared" ca="1" si="14"/>
        <v>0</v>
      </c>
      <c r="K20" s="2">
        <f t="shared" ref="K20:K83" ca="1" si="17">F20-E20</f>
        <v>1</v>
      </c>
      <c r="L20" s="2">
        <f ca="1">COUNTIF($I$17:I19,"&gt;"&amp;E20)</f>
        <v>1</v>
      </c>
      <c r="M20" s="3">
        <f t="shared" ca="1" si="15"/>
        <v>5.5</v>
      </c>
      <c r="N20" s="2" t="s">
        <v>27</v>
      </c>
      <c r="O20" s="2">
        <v>119.444</v>
      </c>
      <c r="P20" s="43">
        <f ca="1">MIN(O17:O116)</f>
        <v>20.99</v>
      </c>
      <c r="Q20" s="52" t="s">
        <v>127</v>
      </c>
      <c r="R20" s="53">
        <f ca="1">MAX(K17:K516)</f>
        <v>268</v>
      </c>
      <c r="S20" s="61" t="str">
        <f ca="1">_xlfn.FORMULATEXT(R20)</f>
        <v>=MAX(K17:K516)</v>
      </c>
      <c r="T20" s="49"/>
      <c r="U20" s="49"/>
    </row>
    <row r="21" spans="1:21" x14ac:dyDescent="0.3">
      <c r="A21" s="36">
        <v>1.2</v>
      </c>
      <c r="B21" s="8">
        <v>5</v>
      </c>
      <c r="C21" s="2">
        <f t="shared" ca="1" si="10"/>
        <v>6.38</v>
      </c>
      <c r="D21" s="2">
        <f t="shared" ca="1" si="11"/>
        <v>5.5</v>
      </c>
      <c r="E21" s="2">
        <f t="shared" ca="1" si="12"/>
        <v>24.5</v>
      </c>
      <c r="F21" s="2">
        <f t="shared" ca="1" si="13"/>
        <v>24.5</v>
      </c>
      <c r="G21" s="2">
        <f t="shared" ca="1" si="8"/>
        <v>4.57</v>
      </c>
      <c r="H21" s="2">
        <f t="shared" ca="1" si="9"/>
        <v>4.5</v>
      </c>
      <c r="I21" s="2">
        <f t="shared" ca="1" si="16"/>
        <v>29</v>
      </c>
      <c r="J21" s="2">
        <f t="shared" ca="1" si="14"/>
        <v>0</v>
      </c>
      <c r="K21" s="2">
        <f t="shared" ca="1" si="17"/>
        <v>0</v>
      </c>
      <c r="L21" s="2">
        <f ca="1">COUNTIF($I$17:I20,"&gt;"&amp;E21)</f>
        <v>0</v>
      </c>
      <c r="M21" s="3">
        <f t="shared" ca="1" si="15"/>
        <v>4.5</v>
      </c>
      <c r="N21" s="2" t="s">
        <v>28</v>
      </c>
      <c r="O21" s="2">
        <v>170.06200000000001</v>
      </c>
      <c r="P21" s="3"/>
      <c r="Q21" s="50"/>
      <c r="R21" s="51"/>
      <c r="S21" s="61"/>
      <c r="T21" s="49"/>
      <c r="U21" s="49"/>
    </row>
    <row r="22" spans="1:21" x14ac:dyDescent="0.3">
      <c r="A22" s="36">
        <v>1.21</v>
      </c>
      <c r="B22" s="8">
        <v>6</v>
      </c>
      <c r="C22" s="2">
        <f t="shared" ca="1" si="10"/>
        <v>1.32</v>
      </c>
      <c r="D22" s="2">
        <f t="shared" ca="1" si="11"/>
        <v>1.5</v>
      </c>
      <c r="E22" s="2">
        <f t="shared" ca="1" si="12"/>
        <v>26</v>
      </c>
      <c r="F22" s="2">
        <f t="shared" ca="1" si="13"/>
        <v>29</v>
      </c>
      <c r="G22" s="2">
        <f t="shared" ca="1" si="8"/>
        <v>8.9</v>
      </c>
      <c r="H22" s="2">
        <f t="shared" ca="1" si="9"/>
        <v>8.5</v>
      </c>
      <c r="I22" s="2">
        <f t="shared" ca="1" si="16"/>
        <v>37.5</v>
      </c>
      <c r="J22" s="2">
        <f t="shared" ca="1" si="14"/>
        <v>0</v>
      </c>
      <c r="K22" s="2">
        <f t="shared" ca="1" si="17"/>
        <v>3</v>
      </c>
      <c r="L22" s="2">
        <f ca="1">COUNTIF($I$17:I21,"&gt;"&amp;E22)</f>
        <v>1</v>
      </c>
      <c r="M22" s="3">
        <f t="shared" ca="1" si="15"/>
        <v>11.5</v>
      </c>
      <c r="N22" s="2" t="s">
        <v>29</v>
      </c>
      <c r="O22" s="2">
        <v>96.013999999999996</v>
      </c>
      <c r="P22" s="3" t="s">
        <v>145</v>
      </c>
      <c r="Q22" s="50" t="s">
        <v>126</v>
      </c>
      <c r="R22" s="51">
        <f ca="1">SUM($L$17:$L$516)</f>
        <v>8999</v>
      </c>
      <c r="S22" s="61" t="str">
        <f ca="1">_xlfn.FORMULATEXT(R22)</f>
        <v>=SUM($L$17:$L$516)</v>
      </c>
      <c r="T22" s="49"/>
      <c r="U22" s="49"/>
    </row>
    <row r="23" spans="1:21" x14ac:dyDescent="0.3">
      <c r="A23" s="36">
        <v>1.22</v>
      </c>
      <c r="B23" s="8">
        <v>7</v>
      </c>
      <c r="C23" s="2">
        <f t="shared" ca="1" si="10"/>
        <v>4.5199999999999996</v>
      </c>
      <c r="D23" s="2">
        <f t="shared" ca="1" si="11"/>
        <v>4.5</v>
      </c>
      <c r="E23" s="2">
        <f ca="1">SUM(E22,D23)</f>
        <v>30.5</v>
      </c>
      <c r="F23" s="2">
        <f t="shared" ca="1" si="13"/>
        <v>37.5</v>
      </c>
      <c r="G23" s="2">
        <f t="shared" ca="1" si="8"/>
        <v>4.8499999999999996</v>
      </c>
      <c r="H23" s="2">
        <f t="shared" ca="1" si="9"/>
        <v>5.5</v>
      </c>
      <c r="I23" s="2">
        <f t="shared" ca="1" si="16"/>
        <v>43</v>
      </c>
      <c r="J23" s="2">
        <f t="shared" ca="1" si="14"/>
        <v>0</v>
      </c>
      <c r="K23" s="2">
        <f t="shared" ca="1" si="17"/>
        <v>7</v>
      </c>
      <c r="L23" s="2">
        <f ca="1">COUNTIF($I$17:I22,"&gt;"&amp;E23)</f>
        <v>1</v>
      </c>
      <c r="M23" s="3">
        <f t="shared" ca="1" si="15"/>
        <v>12.5</v>
      </c>
      <c r="N23" s="2" t="s">
        <v>30</v>
      </c>
      <c r="O23" s="2">
        <v>130.40199999999999</v>
      </c>
      <c r="P23" s="43">
        <f ca="1">MAX(O17:O116)</f>
        <v>250.96600000000001</v>
      </c>
      <c r="Q23" s="52" t="s">
        <v>125</v>
      </c>
      <c r="R23" s="53">
        <f ca="1">AVERAGE($L$17:$L$516)</f>
        <v>17.998000000000001</v>
      </c>
      <c r="S23" s="61" t="str">
        <f ca="1">_xlfn.FORMULATEXT(R23)</f>
        <v>=AVERAGE($L$17:$L$516)</v>
      </c>
      <c r="T23" s="49"/>
      <c r="U23" s="49"/>
    </row>
    <row r="24" spans="1:21" x14ac:dyDescent="0.3">
      <c r="A24" s="36">
        <v>1.23</v>
      </c>
      <c r="B24" s="8">
        <v>8</v>
      </c>
      <c r="C24" s="2">
        <f t="shared" ca="1" si="10"/>
        <v>8.7799999999999994</v>
      </c>
      <c r="D24" s="2">
        <f t="shared" ca="1" si="11"/>
        <v>8.5</v>
      </c>
      <c r="E24" s="2">
        <f t="shared" ca="1" si="12"/>
        <v>39</v>
      </c>
      <c r="F24" s="2">
        <f ca="1">MAX($I23,$E24)</f>
        <v>43</v>
      </c>
      <c r="G24" s="2">
        <f t="shared" ca="1" si="8"/>
        <v>6.3</v>
      </c>
      <c r="H24" s="2">
        <f t="shared" ca="1" si="9"/>
        <v>6.5</v>
      </c>
      <c r="I24" s="2">
        <f t="shared" ca="1" si="16"/>
        <v>49.5</v>
      </c>
      <c r="J24" s="2">
        <f t="shared" ca="1" si="14"/>
        <v>0</v>
      </c>
      <c r="K24" s="2">
        <f ca="1">F24-E24</f>
        <v>4</v>
      </c>
      <c r="L24" s="2">
        <f ca="1">COUNTIF($I$17:I23,"&gt;"&amp;E24)</f>
        <v>1</v>
      </c>
      <c r="M24" s="3">
        <f t="shared" ca="1" si="15"/>
        <v>10.5</v>
      </c>
      <c r="N24" s="2" t="s">
        <v>31</v>
      </c>
      <c r="O24" s="2">
        <v>174.99799999999999</v>
      </c>
      <c r="P24" s="3"/>
      <c r="Q24" s="50"/>
      <c r="R24" s="51"/>
      <c r="S24" s="61"/>
      <c r="T24" s="49"/>
      <c r="U24" s="49"/>
    </row>
    <row r="25" spans="1:21" x14ac:dyDescent="0.3">
      <c r="A25" s="36">
        <v>1.24</v>
      </c>
      <c r="B25" s="8">
        <v>9</v>
      </c>
      <c r="C25" s="2">
        <f t="shared" ca="1" si="10"/>
        <v>5.26</v>
      </c>
      <c r="D25" s="2">
        <f t="shared" ca="1" si="11"/>
        <v>4.5</v>
      </c>
      <c r="E25" s="2">
        <f t="shared" ca="1" si="12"/>
        <v>43.5</v>
      </c>
      <c r="F25" s="2">
        <f t="shared" ca="1" si="13"/>
        <v>49.5</v>
      </c>
      <c r="G25" s="2">
        <f t="shared" ca="1" si="8"/>
        <v>9.1199999999999992</v>
      </c>
      <c r="H25" s="2">
        <f t="shared" ca="1" si="9"/>
        <v>9.5</v>
      </c>
      <c r="I25" s="2">
        <f t="shared" ca="1" si="16"/>
        <v>59</v>
      </c>
      <c r="J25" s="2">
        <f t="shared" ca="1" si="14"/>
        <v>0</v>
      </c>
      <c r="K25" s="2">
        <f t="shared" ca="1" si="17"/>
        <v>6</v>
      </c>
      <c r="L25" s="2">
        <f ca="1">COUNTIF($I$17:I24,"&gt;"&amp;E25)</f>
        <v>1</v>
      </c>
      <c r="M25" s="3">
        <f t="shared" ca="1" si="15"/>
        <v>15.5</v>
      </c>
      <c r="N25" s="2" t="s">
        <v>32</v>
      </c>
      <c r="O25" s="2">
        <v>79.733999999999995</v>
      </c>
      <c r="P25" s="3" t="s">
        <v>147</v>
      </c>
      <c r="Q25" s="52" t="s">
        <v>128</v>
      </c>
      <c r="R25" s="62">
        <f ca="1">SUM($J$17:$J$516)/($I$516-$I$17)</f>
        <v>8.6820628581350931E-4</v>
      </c>
      <c r="S25" s="61" t="str">
        <f ca="1">_xlfn.FORMULATEXT(R25)</f>
        <v>=SUM($J$17:$J$516)/($I$516-$I$17)</v>
      </c>
      <c r="T25" s="49"/>
      <c r="U25" s="49"/>
    </row>
    <row r="26" spans="1:21" x14ac:dyDescent="0.3">
      <c r="A26" s="36">
        <v>1.25</v>
      </c>
      <c r="B26" s="8">
        <v>10</v>
      </c>
      <c r="C26" s="2">
        <f t="shared" ca="1" si="10"/>
        <v>4.99</v>
      </c>
      <c r="D26" s="2">
        <f t="shared" ca="1" si="11"/>
        <v>4.5</v>
      </c>
      <c r="E26" s="2">
        <f t="shared" ca="1" si="12"/>
        <v>48</v>
      </c>
      <c r="F26" s="2">
        <f t="shared" ca="1" si="13"/>
        <v>59</v>
      </c>
      <c r="G26" s="2">
        <f t="shared" ca="1" si="8"/>
        <v>4.7</v>
      </c>
      <c r="H26" s="2">
        <f t="shared" ca="1" si="9"/>
        <v>4.5</v>
      </c>
      <c r="I26" s="2">
        <f t="shared" ca="1" si="16"/>
        <v>63.5</v>
      </c>
      <c r="J26" s="2">
        <f t="shared" ca="1" si="14"/>
        <v>0</v>
      </c>
      <c r="K26" s="2">
        <f t="shared" ca="1" si="17"/>
        <v>11</v>
      </c>
      <c r="L26" s="2">
        <f ca="1">COUNTIF($I$17:I25,"&gt;"&amp;E26)</f>
        <v>2</v>
      </c>
      <c r="M26" s="3">
        <f t="shared" ca="1" si="15"/>
        <v>15.5</v>
      </c>
      <c r="N26" s="2" t="s">
        <v>33</v>
      </c>
      <c r="O26" s="2">
        <v>113.87</v>
      </c>
      <c r="P26" s="43">
        <f ca="1">_xlfn.STDEV.P(K17:K516)</f>
        <v>84.049901249198385</v>
      </c>
      <c r="Q26" s="52" t="s">
        <v>24</v>
      </c>
      <c r="R26" s="62">
        <f ca="1">SUM($H$17:$H$516)/($I$516-$I$17)</f>
        <v>1.001215488800139</v>
      </c>
      <c r="S26" s="61" t="str">
        <f ca="1">_xlfn.FORMULATEXT(R26)</f>
        <v>=SUM($H$17:$H$516)/($I$516-$I$17)</v>
      </c>
      <c r="T26" s="49"/>
      <c r="U26" s="49"/>
    </row>
    <row r="27" spans="1:21" x14ac:dyDescent="0.3">
      <c r="A27" s="36">
        <v>1.26</v>
      </c>
      <c r="B27" s="8">
        <v>11</v>
      </c>
      <c r="C27" s="2">
        <f t="shared" ca="1" si="10"/>
        <v>9.2200000000000006</v>
      </c>
      <c r="D27" s="2">
        <f t="shared" ca="1" si="11"/>
        <v>8.5</v>
      </c>
      <c r="E27" s="2">
        <f t="shared" ca="1" si="12"/>
        <v>56.5</v>
      </c>
      <c r="F27" s="2">
        <f t="shared" ca="1" si="13"/>
        <v>63.5</v>
      </c>
      <c r="G27" s="2">
        <f t="shared" ca="1" si="8"/>
        <v>6.24</v>
      </c>
      <c r="H27" s="2">
        <f t="shared" ca="1" si="9"/>
        <v>6.5</v>
      </c>
      <c r="I27" s="2">
        <f t="shared" ca="1" si="16"/>
        <v>70</v>
      </c>
      <c r="J27" s="2">
        <f ca="1">IF(I26&lt;E27,E27-I26,0)</f>
        <v>0</v>
      </c>
      <c r="K27" s="2">
        <f t="shared" ca="1" si="17"/>
        <v>7</v>
      </c>
      <c r="L27" s="2">
        <f ca="1">COUNTIF($I$17:I26,"&gt;"&amp;E27)</f>
        <v>2</v>
      </c>
      <c r="M27" s="3">
        <f t="shared" ca="1" si="15"/>
        <v>13.5</v>
      </c>
      <c r="N27" s="2" t="s">
        <v>34</v>
      </c>
      <c r="O27" s="2">
        <v>99.7</v>
      </c>
      <c r="P27" s="3"/>
      <c r="Q27" s="52" t="s">
        <v>158</v>
      </c>
      <c r="R27" s="53">
        <f ca="1">AVERAGE(H17:H516)</f>
        <v>5.766</v>
      </c>
      <c r="S27" s="61" t="str">
        <f ca="1">_xlfn.FORMULATEXT(R27)</f>
        <v>=AVERAGE(H17:H516)</v>
      </c>
      <c r="T27" s="49"/>
      <c r="U27" s="49"/>
    </row>
    <row r="28" spans="1:21" x14ac:dyDescent="0.3">
      <c r="A28" s="36">
        <v>1.27</v>
      </c>
      <c r="B28" s="8">
        <v>12</v>
      </c>
      <c r="C28" s="2">
        <f t="shared" ca="1" si="10"/>
        <v>2.4500000000000002</v>
      </c>
      <c r="D28" s="2">
        <f t="shared" ca="1" si="11"/>
        <v>2.5</v>
      </c>
      <c r="E28" s="2">
        <f t="shared" ca="1" si="12"/>
        <v>59</v>
      </c>
      <c r="F28" s="2">
        <f t="shared" ca="1" si="13"/>
        <v>70</v>
      </c>
      <c r="G28" s="2">
        <f t="shared" ca="1" si="8"/>
        <v>2.4300000000000002</v>
      </c>
      <c r="H28" s="2">
        <f t="shared" ca="1" si="9"/>
        <v>2.5</v>
      </c>
      <c r="I28" s="2">
        <f t="shared" ca="1" si="16"/>
        <v>72.5</v>
      </c>
      <c r="J28" s="2">
        <f t="shared" ca="1" si="14"/>
        <v>0</v>
      </c>
      <c r="K28" s="2">
        <f t="shared" ca="1" si="17"/>
        <v>11</v>
      </c>
      <c r="L28" s="2">
        <f ca="1">COUNTIF($I$17:I27,"&gt;"&amp;E28)</f>
        <v>2</v>
      </c>
      <c r="M28" s="3">
        <f t="shared" ca="1" si="15"/>
        <v>13.5</v>
      </c>
      <c r="N28" s="2" t="s">
        <v>35</v>
      </c>
      <c r="O28" s="2">
        <v>93.013999999999996</v>
      </c>
      <c r="P28" s="3"/>
      <c r="Q28" s="50" t="s">
        <v>159</v>
      </c>
      <c r="R28" s="51">
        <f ca="1">SUM($K$17:$K$516)/$R$17</f>
        <v>104.73737373737374</v>
      </c>
      <c r="S28" s="61" t="str">
        <f ca="1">_xlfn.FORMULATEXT(R28)</f>
        <v>=SUM($K$17:$K$516)/$R$17</v>
      </c>
      <c r="T28" s="49"/>
      <c r="U28" s="49"/>
    </row>
    <row r="29" spans="1:21" x14ac:dyDescent="0.3">
      <c r="A29" s="36">
        <v>1.28</v>
      </c>
      <c r="B29" s="8">
        <v>13</v>
      </c>
      <c r="C29" s="2">
        <f t="shared" ca="1" si="10"/>
        <v>4.33</v>
      </c>
      <c r="D29" s="2">
        <f t="shared" ca="1" si="11"/>
        <v>4.5</v>
      </c>
      <c r="E29" s="2">
        <f t="shared" ca="1" si="12"/>
        <v>63.5</v>
      </c>
      <c r="F29" s="2">
        <f t="shared" ca="1" si="13"/>
        <v>72.5</v>
      </c>
      <c r="G29" s="2">
        <f t="shared" ca="1" si="8"/>
        <v>6.94</v>
      </c>
      <c r="H29" s="2">
        <f t="shared" ca="1" si="9"/>
        <v>6.5</v>
      </c>
      <c r="I29" s="2">
        <f t="shared" ca="1" si="16"/>
        <v>79</v>
      </c>
      <c r="J29" s="2">
        <f t="shared" ca="1" si="14"/>
        <v>0</v>
      </c>
      <c r="K29" s="2">
        <f t="shared" ca="1" si="17"/>
        <v>9</v>
      </c>
      <c r="L29" s="2">
        <f ca="1">COUNTIF($I$17:I28,"&gt;"&amp;E29)</f>
        <v>2</v>
      </c>
      <c r="M29" s="3">
        <f t="shared" ca="1" si="15"/>
        <v>15.5</v>
      </c>
      <c r="N29" s="2" t="s">
        <v>36</v>
      </c>
      <c r="O29" s="2">
        <v>100.102</v>
      </c>
      <c r="P29" s="3"/>
      <c r="Q29" s="50" t="s">
        <v>160</v>
      </c>
      <c r="R29" s="51">
        <f ca="1">AVERAGE(M17:M516)</f>
        <v>109.456</v>
      </c>
      <c r="S29" s="61" t="str">
        <f ca="1">_xlfn.FORMULATEXT(R29)</f>
        <v>=AVERAGE(M17:M516)</v>
      </c>
      <c r="T29" s="49"/>
      <c r="U29" s="49"/>
    </row>
    <row r="30" spans="1:21" x14ac:dyDescent="0.3">
      <c r="A30" s="36">
        <v>1.29</v>
      </c>
      <c r="B30" s="8">
        <v>14</v>
      </c>
      <c r="C30" s="2">
        <f t="shared" ca="1" si="10"/>
        <v>7.38</v>
      </c>
      <c r="D30" s="2">
        <f t="shared" ca="1" si="11"/>
        <v>6.5</v>
      </c>
      <c r="E30" s="2">
        <f t="shared" ca="1" si="12"/>
        <v>70</v>
      </c>
      <c r="F30" s="2">
        <f t="shared" ca="1" si="13"/>
        <v>79</v>
      </c>
      <c r="G30" s="2">
        <f t="shared" ca="1" si="8"/>
        <v>8.11</v>
      </c>
      <c r="H30" s="2">
        <f t="shared" ca="1" si="9"/>
        <v>8.5</v>
      </c>
      <c r="I30" s="2">
        <f t="shared" ca="1" si="16"/>
        <v>87.5</v>
      </c>
      <c r="J30" s="2">
        <f t="shared" ca="1" si="14"/>
        <v>0</v>
      </c>
      <c r="K30" s="2">
        <f t="shared" ca="1" si="17"/>
        <v>9</v>
      </c>
      <c r="L30" s="2">
        <f ca="1">COUNTIF($I$17:I29,"&gt;"&amp;E30)</f>
        <v>2</v>
      </c>
      <c r="M30" s="3">
        <f t="shared" ca="1" si="15"/>
        <v>17.5</v>
      </c>
      <c r="N30" s="2" t="s">
        <v>37</v>
      </c>
      <c r="O30" s="2">
        <v>100.676</v>
      </c>
      <c r="P30" s="3"/>
      <c r="Q30" s="50"/>
      <c r="R30" s="51"/>
      <c r="S30" s="61"/>
      <c r="T30" s="49"/>
      <c r="U30" s="49"/>
    </row>
    <row r="31" spans="1:21" x14ac:dyDescent="0.3">
      <c r="A31" s="36">
        <v>1.3</v>
      </c>
      <c r="B31" s="8">
        <v>15</v>
      </c>
      <c r="C31" s="2">
        <f t="shared" ca="1" si="10"/>
        <v>8.64</v>
      </c>
      <c r="D31" s="2">
        <f t="shared" ca="1" si="11"/>
        <v>8.5</v>
      </c>
      <c r="E31" s="2">
        <f t="shared" ca="1" si="12"/>
        <v>78.5</v>
      </c>
      <c r="F31" s="2">
        <f t="shared" ca="1" si="13"/>
        <v>87.5</v>
      </c>
      <c r="G31" s="2">
        <f t="shared" ca="1" si="8"/>
        <v>4.8499999999999996</v>
      </c>
      <c r="H31" s="2">
        <f t="shared" ca="1" si="9"/>
        <v>5.5</v>
      </c>
      <c r="I31" s="2">
        <f t="shared" ca="1" si="16"/>
        <v>93</v>
      </c>
      <c r="J31" s="2">
        <f t="shared" ca="1" si="14"/>
        <v>0</v>
      </c>
      <c r="K31" s="2">
        <f t="shared" ca="1" si="17"/>
        <v>9</v>
      </c>
      <c r="L31" s="2">
        <f ca="1">COUNTIF($I$17:I30,"&gt;"&amp;E31)</f>
        <v>2</v>
      </c>
      <c r="M31" s="3">
        <f t="shared" ca="1" si="15"/>
        <v>14.5</v>
      </c>
      <c r="N31" s="2" t="s">
        <v>38</v>
      </c>
      <c r="O31" s="2">
        <v>114.17</v>
      </c>
      <c r="P31" s="3"/>
      <c r="Q31" s="52" t="s">
        <v>131</v>
      </c>
      <c r="R31" s="62">
        <f ca="1">COUNTIF(L17:L516,"&gt;0")/B15</f>
        <v>0.99</v>
      </c>
      <c r="S31" s="61" t="str">
        <f ca="1">_xlfn.FORMULATEXT(R31)</f>
        <v>=COUNTIF(L17:L516,"&gt;0")/B15</v>
      </c>
      <c r="T31" s="49"/>
      <c r="U31" s="49"/>
    </row>
    <row r="32" spans="1:21" x14ac:dyDescent="0.3">
      <c r="A32" s="36">
        <v>1.31</v>
      </c>
      <c r="B32" s="8">
        <v>16</v>
      </c>
      <c r="C32" s="2">
        <f t="shared" ca="1" si="10"/>
        <v>7.23</v>
      </c>
      <c r="D32" s="2">
        <f t="shared" ca="1" si="11"/>
        <v>6.5</v>
      </c>
      <c r="E32" s="2">
        <f t="shared" ca="1" si="12"/>
        <v>85</v>
      </c>
      <c r="F32" s="2">
        <f t="shared" ca="1" si="13"/>
        <v>93</v>
      </c>
      <c r="G32" s="2">
        <f t="shared" ca="1" si="8"/>
        <v>4.71</v>
      </c>
      <c r="H32" s="2">
        <f t="shared" ca="1" si="9"/>
        <v>4.5</v>
      </c>
      <c r="I32" s="2">
        <f t="shared" ca="1" si="16"/>
        <v>97.5</v>
      </c>
      <c r="J32" s="2">
        <f t="shared" ca="1" si="14"/>
        <v>0</v>
      </c>
      <c r="K32" s="2">
        <f t="shared" ca="1" si="17"/>
        <v>8</v>
      </c>
      <c r="L32" s="2">
        <f ca="1">COUNTIF($I$17:I31,"&gt;"&amp;E32)</f>
        <v>2</v>
      </c>
      <c r="M32" s="3">
        <f t="shared" ca="1" si="15"/>
        <v>12.5</v>
      </c>
      <c r="N32" s="2" t="s">
        <v>39</v>
      </c>
      <c r="O32" s="2">
        <v>42.142000000000003</v>
      </c>
      <c r="P32" s="3"/>
      <c r="Q32" s="52" t="s">
        <v>142</v>
      </c>
      <c r="R32" s="62">
        <f ca="1">COUNTIF(L17:L516,"=0")/B15</f>
        <v>0.01</v>
      </c>
      <c r="S32" s="61" t="str">
        <f ca="1">_xlfn.FORMULATEXT(R32)</f>
        <v>=COUNTIF(L17:L516,"=0")/B15</v>
      </c>
      <c r="T32" s="49"/>
      <c r="U32" s="49"/>
    </row>
    <row r="33" spans="1:21" ht="15" thickBot="1" x14ac:dyDescent="0.35">
      <c r="A33" s="36">
        <v>1.32</v>
      </c>
      <c r="B33" s="8">
        <v>17</v>
      </c>
      <c r="C33" s="2">
        <f t="shared" ca="1" si="10"/>
        <v>4.17</v>
      </c>
      <c r="D33" s="2">
        <f t="shared" ca="1" si="11"/>
        <v>4.5</v>
      </c>
      <c r="E33" s="2">
        <f t="shared" ca="1" si="12"/>
        <v>89.5</v>
      </c>
      <c r="F33" s="2">
        <f t="shared" ca="1" si="13"/>
        <v>97.5</v>
      </c>
      <c r="G33" s="2">
        <f t="shared" ca="1" si="8"/>
        <v>8.16</v>
      </c>
      <c r="H33" s="2">
        <f t="shared" ca="1" si="9"/>
        <v>8.5</v>
      </c>
      <c r="I33" s="2">
        <f t="shared" ca="1" si="16"/>
        <v>106</v>
      </c>
      <c r="J33" s="2">
        <f t="shared" ca="1" si="14"/>
        <v>0</v>
      </c>
      <c r="K33" s="2">
        <f t="shared" ca="1" si="17"/>
        <v>8</v>
      </c>
      <c r="L33" s="2">
        <f ca="1">COUNTIF($I$17:I32,"&gt;"&amp;E33)</f>
        <v>2</v>
      </c>
      <c r="M33" s="3">
        <f t="shared" ca="1" si="15"/>
        <v>16.5</v>
      </c>
      <c r="N33" s="2" t="s">
        <v>40</v>
      </c>
      <c r="O33" s="2">
        <v>118.81399999999999</v>
      </c>
      <c r="P33" s="3"/>
      <c r="Q33" s="50"/>
      <c r="R33" s="51"/>
      <c r="S33" s="61"/>
      <c r="T33" s="49"/>
      <c r="U33" s="49"/>
    </row>
    <row r="34" spans="1:21" x14ac:dyDescent="0.3">
      <c r="A34" s="36">
        <v>1.33</v>
      </c>
      <c r="B34" s="8">
        <v>18</v>
      </c>
      <c r="C34" s="2">
        <f t="shared" ca="1" si="10"/>
        <v>8.5500000000000007</v>
      </c>
      <c r="D34" s="2">
        <f t="shared" ca="1" si="11"/>
        <v>7.5</v>
      </c>
      <c r="E34" s="2">
        <f t="shared" ca="1" si="12"/>
        <v>97</v>
      </c>
      <c r="F34" s="2">
        <f t="shared" ca="1" si="13"/>
        <v>106</v>
      </c>
      <c r="G34" s="2">
        <f t="shared" ca="1" si="8"/>
        <v>6.55</v>
      </c>
      <c r="H34" s="2">
        <f t="shared" ca="1" si="9"/>
        <v>6.5</v>
      </c>
      <c r="I34" s="2">
        <f t="shared" ca="1" si="16"/>
        <v>112.5</v>
      </c>
      <c r="J34" s="2">
        <f t="shared" ca="1" si="14"/>
        <v>0</v>
      </c>
      <c r="K34" s="2">
        <f t="shared" ca="1" si="17"/>
        <v>9</v>
      </c>
      <c r="L34" s="2">
        <f ca="1">COUNTIF($I$17:I33,"&gt;"&amp;E34)</f>
        <v>2</v>
      </c>
      <c r="M34" s="3">
        <f t="shared" ca="1" si="15"/>
        <v>15.5</v>
      </c>
      <c r="N34" s="2" t="s">
        <v>41</v>
      </c>
      <c r="O34" s="2">
        <v>60.462000000000003</v>
      </c>
      <c r="P34" s="3"/>
      <c r="Q34" s="56" t="s">
        <v>143</v>
      </c>
      <c r="R34" s="54">
        <f ca="1">500/(E512-E13)</f>
        <v>0.19238168526356292</v>
      </c>
      <c r="S34" s="61" t="str">
        <f ca="1">_xlfn.FORMULATEXT(R34)</f>
        <v>=500/(E512-E13)</v>
      </c>
      <c r="T34" s="49"/>
      <c r="U34" s="49"/>
    </row>
    <row r="35" spans="1:21" ht="15" thickBot="1" x14ac:dyDescent="0.35">
      <c r="A35" s="36">
        <v>1.34</v>
      </c>
      <c r="B35" s="8">
        <v>19</v>
      </c>
      <c r="C35" s="2">
        <f t="shared" ca="1" si="10"/>
        <v>4.9400000000000004</v>
      </c>
      <c r="D35" s="2">
        <f t="shared" ca="1" si="11"/>
        <v>4.5</v>
      </c>
      <c r="E35" s="2">
        <f t="shared" ca="1" si="12"/>
        <v>101.5</v>
      </c>
      <c r="F35" s="2">
        <f t="shared" ca="1" si="13"/>
        <v>112.5</v>
      </c>
      <c r="G35" s="2">
        <f t="shared" ca="1" si="8"/>
        <v>3.04</v>
      </c>
      <c r="H35" s="2">
        <f t="shared" ca="1" si="9"/>
        <v>3.5</v>
      </c>
      <c r="I35" s="2">
        <f t="shared" ca="1" si="16"/>
        <v>116</v>
      </c>
      <c r="J35" s="2">
        <f t="shared" ca="1" si="14"/>
        <v>0</v>
      </c>
      <c r="K35" s="2">
        <f t="shared" ca="1" si="17"/>
        <v>11</v>
      </c>
      <c r="L35" s="2">
        <f ca="1">COUNTIF($I$17:I34,"&gt;"&amp;E35)</f>
        <v>2</v>
      </c>
      <c r="M35" s="3">
        <f t="shared" ca="1" si="15"/>
        <v>14.5</v>
      </c>
      <c r="N35" s="2" t="s">
        <v>42</v>
      </c>
      <c r="O35" s="2">
        <v>146.46799999999999</v>
      </c>
      <c r="P35" s="3"/>
      <c r="Q35" s="57" t="s">
        <v>148</v>
      </c>
      <c r="R35" s="10">
        <f ca="1">500/SUM(H13:H512)</f>
        <v>0.17505939753821431</v>
      </c>
      <c r="S35" s="64" t="str">
        <f ca="1">_xlfn.FORMULATEXT(R35)</f>
        <v>=500/SUM(H13:H512)</v>
      </c>
      <c r="T35" s="49"/>
      <c r="U35" s="49"/>
    </row>
    <row r="36" spans="1:21" x14ac:dyDescent="0.3">
      <c r="A36" s="36">
        <v>1.35</v>
      </c>
      <c r="B36" s="8">
        <v>20</v>
      </c>
      <c r="C36" s="2">
        <f t="shared" ca="1" si="10"/>
        <v>1.37</v>
      </c>
      <c r="D36" s="2">
        <f t="shared" ca="1" si="11"/>
        <v>1.5</v>
      </c>
      <c r="E36" s="2">
        <f t="shared" ca="1" si="12"/>
        <v>103</v>
      </c>
      <c r="F36" s="2">
        <f t="shared" ca="1" si="13"/>
        <v>116</v>
      </c>
      <c r="G36" s="2">
        <f t="shared" ca="1" si="8"/>
        <v>9.69</v>
      </c>
      <c r="H36" s="2">
        <f t="shared" ca="1" si="9"/>
        <v>9.5</v>
      </c>
      <c r="I36" s="2">
        <f t="shared" ca="1" si="16"/>
        <v>125.5</v>
      </c>
      <c r="J36" s="2">
        <f t="shared" ca="1" si="14"/>
        <v>0</v>
      </c>
      <c r="K36" s="2">
        <f t="shared" ca="1" si="17"/>
        <v>13</v>
      </c>
      <c r="L36" s="2">
        <f ca="1">COUNTIF($I$17:I35,"&gt;"&amp;E36)</f>
        <v>3</v>
      </c>
      <c r="M36" s="3">
        <f t="shared" ca="1" si="15"/>
        <v>22.5</v>
      </c>
      <c r="N36" s="2" t="s">
        <v>43</v>
      </c>
      <c r="O36" s="2">
        <v>80.391999999999996</v>
      </c>
      <c r="P36" s="2"/>
      <c r="Q36" s="4"/>
      <c r="R36" s="4"/>
      <c r="S36" s="49"/>
      <c r="T36" s="49"/>
      <c r="U36" s="49"/>
    </row>
    <row r="37" spans="1:21" x14ac:dyDescent="0.3">
      <c r="A37" s="36">
        <v>1.36</v>
      </c>
      <c r="B37" s="8">
        <v>21</v>
      </c>
      <c r="C37" s="2">
        <f t="shared" ca="1" si="10"/>
        <v>1.19</v>
      </c>
      <c r="D37" s="2">
        <f t="shared" ca="1" si="11"/>
        <v>1.5</v>
      </c>
      <c r="E37" s="2">
        <f t="shared" ca="1" si="12"/>
        <v>104.5</v>
      </c>
      <c r="F37" s="2">
        <f t="shared" ca="1" si="13"/>
        <v>125.5</v>
      </c>
      <c r="G37" s="2">
        <f t="shared" ca="1" si="8"/>
        <v>5.29</v>
      </c>
      <c r="H37" s="2">
        <f t="shared" ca="1" si="9"/>
        <v>5.5</v>
      </c>
      <c r="I37" s="2">
        <f t="shared" ca="1" si="16"/>
        <v>131</v>
      </c>
      <c r="J37" s="2">
        <f t="shared" ca="1" si="14"/>
        <v>0</v>
      </c>
      <c r="K37" s="2">
        <f t="shared" ca="1" si="17"/>
        <v>21</v>
      </c>
      <c r="L37" s="2">
        <f ca="1">COUNTIF($I$17:I36,"&gt;"&amp;E37)</f>
        <v>4</v>
      </c>
      <c r="M37" s="3">
        <f t="shared" ca="1" si="15"/>
        <v>26.5</v>
      </c>
      <c r="N37" s="2" t="s">
        <v>44</v>
      </c>
      <c r="O37" s="2">
        <v>123.34</v>
      </c>
      <c r="P37" s="2"/>
      <c r="Q37" s="4"/>
      <c r="R37" s="4"/>
      <c r="S37" s="49"/>
      <c r="T37" s="49"/>
      <c r="U37" s="49"/>
    </row>
    <row r="38" spans="1:21" x14ac:dyDescent="0.3">
      <c r="A38" s="36">
        <v>1.37</v>
      </c>
      <c r="B38" s="8">
        <v>22</v>
      </c>
      <c r="C38" s="2">
        <f t="shared" ca="1" si="10"/>
        <v>5.77</v>
      </c>
      <c r="D38" s="2">
        <f t="shared" ca="1" si="11"/>
        <v>5.5</v>
      </c>
      <c r="E38" s="2">
        <f t="shared" ca="1" si="12"/>
        <v>110</v>
      </c>
      <c r="F38" s="2">
        <f t="shared" ca="1" si="13"/>
        <v>131</v>
      </c>
      <c r="G38" s="2">
        <f t="shared" ca="1" si="8"/>
        <v>6.65</v>
      </c>
      <c r="H38" s="2">
        <f t="shared" ca="1" si="9"/>
        <v>6.5</v>
      </c>
      <c r="I38" s="2">
        <f t="shared" ca="1" si="16"/>
        <v>137.5</v>
      </c>
      <c r="J38" s="2">
        <f t="shared" ca="1" si="14"/>
        <v>0</v>
      </c>
      <c r="K38" s="2">
        <f t="shared" ca="1" si="17"/>
        <v>21</v>
      </c>
      <c r="L38" s="2">
        <f ca="1">COUNTIF($I$17:I37,"&gt;"&amp;E38)</f>
        <v>4</v>
      </c>
      <c r="M38" s="3">
        <f t="shared" ca="1" si="15"/>
        <v>27.5</v>
      </c>
      <c r="N38" s="2" t="s">
        <v>45</v>
      </c>
      <c r="O38" s="2">
        <v>250.96600000000001</v>
      </c>
      <c r="P38" s="2"/>
      <c r="Q38" s="4"/>
      <c r="R38" s="4"/>
      <c r="S38" s="49"/>
      <c r="T38" s="49"/>
      <c r="U38" s="49"/>
    </row>
    <row r="39" spans="1:21" x14ac:dyDescent="0.3">
      <c r="A39" s="36">
        <v>1.38</v>
      </c>
      <c r="B39" s="8">
        <v>23</v>
      </c>
      <c r="C39" s="2">
        <f t="shared" ca="1" si="10"/>
        <v>4.58</v>
      </c>
      <c r="D39" s="2">
        <f t="shared" ca="1" si="11"/>
        <v>4.5</v>
      </c>
      <c r="E39" s="2">
        <f t="shared" ca="1" si="12"/>
        <v>114.5</v>
      </c>
      <c r="F39" s="2">
        <f t="shared" ca="1" si="13"/>
        <v>137.5</v>
      </c>
      <c r="G39" s="2">
        <f t="shared" ca="1" si="8"/>
        <v>3.36</v>
      </c>
      <c r="H39" s="2">
        <f t="shared" ca="1" si="9"/>
        <v>3.5</v>
      </c>
      <c r="I39" s="2">
        <f t="shared" ca="1" si="16"/>
        <v>141</v>
      </c>
      <c r="J39" s="2">
        <f t="shared" ca="1" si="14"/>
        <v>0</v>
      </c>
      <c r="K39" s="2">
        <f t="shared" ca="1" si="17"/>
        <v>23</v>
      </c>
      <c r="L39" s="2">
        <f ca="1">COUNTIF($I$17:I38,"&gt;"&amp;E39)</f>
        <v>4</v>
      </c>
      <c r="M39" s="3">
        <f t="shared" ca="1" si="15"/>
        <v>26.5</v>
      </c>
      <c r="N39" s="2" t="s">
        <v>46</v>
      </c>
      <c r="O39" s="2">
        <v>116.256</v>
      </c>
      <c r="P39" s="2"/>
      <c r="Q39" s="4"/>
      <c r="R39" s="2"/>
      <c r="T39" s="49"/>
      <c r="U39" s="49"/>
    </row>
    <row r="40" spans="1:21" x14ac:dyDescent="0.3">
      <c r="A40" s="36">
        <v>1.39</v>
      </c>
      <c r="B40" s="8">
        <v>24</v>
      </c>
      <c r="C40" s="2">
        <f t="shared" ca="1" si="10"/>
        <v>1.8</v>
      </c>
      <c r="D40" s="2">
        <f t="shared" ca="1" si="11"/>
        <v>2.5</v>
      </c>
      <c r="E40" s="2">
        <f t="shared" ca="1" si="12"/>
        <v>117</v>
      </c>
      <c r="F40" s="2">
        <f t="shared" ca="1" si="13"/>
        <v>141</v>
      </c>
      <c r="G40" s="2">
        <f t="shared" ca="1" si="8"/>
        <v>7.62</v>
      </c>
      <c r="H40" s="2">
        <f t="shared" ca="1" si="9"/>
        <v>7.5</v>
      </c>
      <c r="I40" s="2">
        <f t="shared" ca="1" si="16"/>
        <v>148.5</v>
      </c>
      <c r="J40" s="2">
        <f t="shared" ca="1" si="14"/>
        <v>0</v>
      </c>
      <c r="K40" s="2">
        <f t="shared" ca="1" si="17"/>
        <v>24</v>
      </c>
      <c r="L40" s="2">
        <f ca="1">COUNTIF($I$17:I39,"&gt;"&amp;E40)</f>
        <v>4</v>
      </c>
      <c r="M40" s="3">
        <f t="shared" ca="1" si="15"/>
        <v>31.5</v>
      </c>
      <c r="N40" s="2" t="s">
        <v>47</v>
      </c>
      <c r="O40" s="2">
        <v>81.584000000000003</v>
      </c>
      <c r="P40" s="3"/>
      <c r="Q40" s="49"/>
      <c r="R40" s="49"/>
      <c r="S40" s="49"/>
      <c r="T40" s="49"/>
      <c r="U40" s="49"/>
    </row>
    <row r="41" spans="1:21" x14ac:dyDescent="0.3">
      <c r="A41" s="36">
        <v>1.4</v>
      </c>
      <c r="B41" s="8">
        <v>25</v>
      </c>
      <c r="C41" s="2">
        <f t="shared" ca="1" si="10"/>
        <v>9.26</v>
      </c>
      <c r="D41" s="2">
        <f t="shared" ca="1" si="11"/>
        <v>8.5</v>
      </c>
      <c r="E41" s="2">
        <f t="shared" ca="1" si="12"/>
        <v>125.5</v>
      </c>
      <c r="F41" s="2">
        <f t="shared" ca="1" si="13"/>
        <v>148.5</v>
      </c>
      <c r="G41" s="2">
        <f t="shared" ca="1" si="8"/>
        <v>6.63</v>
      </c>
      <c r="H41" s="2">
        <f t="shared" ca="1" si="9"/>
        <v>6.5</v>
      </c>
      <c r="I41" s="2">
        <f t="shared" ca="1" si="16"/>
        <v>155</v>
      </c>
      <c r="J41" s="2">
        <f t="shared" ca="1" si="14"/>
        <v>0</v>
      </c>
      <c r="K41" s="2">
        <f t="shared" ca="1" si="17"/>
        <v>23</v>
      </c>
      <c r="L41" s="2">
        <f ca="1">COUNTIF($I$17:I40,"&gt;"&amp;E41)</f>
        <v>4</v>
      </c>
      <c r="M41" s="3">
        <f t="shared" ca="1" si="15"/>
        <v>29.5</v>
      </c>
      <c r="N41" s="2" t="s">
        <v>48</v>
      </c>
      <c r="O41" s="2">
        <v>98.08</v>
      </c>
      <c r="P41" s="3"/>
      <c r="Q41" s="49"/>
      <c r="R41" s="49"/>
    </row>
    <row r="42" spans="1:21" x14ac:dyDescent="0.3">
      <c r="A42" s="36">
        <v>1.41</v>
      </c>
      <c r="B42" s="8">
        <v>26</v>
      </c>
      <c r="C42" s="2">
        <f t="shared" ca="1" si="10"/>
        <v>6.16</v>
      </c>
      <c r="D42" s="2">
        <f t="shared" ca="1" si="11"/>
        <v>5.5</v>
      </c>
      <c r="E42" s="2">
        <f t="shared" ca="1" si="12"/>
        <v>131</v>
      </c>
      <c r="F42" s="2">
        <f t="shared" ca="1" si="13"/>
        <v>155</v>
      </c>
      <c r="G42" s="2">
        <f t="shared" ca="1" si="8"/>
        <v>5.62</v>
      </c>
      <c r="H42" s="2">
        <f t="shared" ca="1" si="9"/>
        <v>5.5</v>
      </c>
      <c r="I42" s="2">
        <f t="shared" ca="1" si="16"/>
        <v>160.5</v>
      </c>
      <c r="J42" s="2">
        <f t="shared" ca="1" si="14"/>
        <v>0</v>
      </c>
      <c r="K42" s="2">
        <f t="shared" ca="1" si="17"/>
        <v>24</v>
      </c>
      <c r="L42" s="2">
        <f ca="1">COUNTIF($I$17:I41,"&gt;"&amp;E42)</f>
        <v>4</v>
      </c>
      <c r="M42" s="3">
        <f t="shared" ca="1" si="15"/>
        <v>29.5</v>
      </c>
      <c r="N42" s="2" t="s">
        <v>49</v>
      </c>
      <c r="O42" s="2">
        <v>145.63399999999999</v>
      </c>
      <c r="P42" s="3"/>
      <c r="Q42" s="49"/>
      <c r="R42" s="49"/>
    </row>
    <row r="43" spans="1:21" x14ac:dyDescent="0.3">
      <c r="A43" s="36">
        <v>1.42</v>
      </c>
      <c r="B43" s="8">
        <v>27</v>
      </c>
      <c r="C43" s="2">
        <f t="shared" ca="1" si="10"/>
        <v>3.4</v>
      </c>
      <c r="D43" s="2">
        <f t="shared" ca="1" si="11"/>
        <v>3.5</v>
      </c>
      <c r="E43" s="2">
        <f t="shared" ca="1" si="12"/>
        <v>134.5</v>
      </c>
      <c r="F43" s="2">
        <f t="shared" ca="1" si="13"/>
        <v>160.5</v>
      </c>
      <c r="G43" s="2">
        <f t="shared" ca="1" si="8"/>
        <v>3.5</v>
      </c>
      <c r="H43" s="2">
        <f t="shared" ca="1" si="9"/>
        <v>3.5</v>
      </c>
      <c r="I43" s="2">
        <f t="shared" ca="1" si="16"/>
        <v>164</v>
      </c>
      <c r="J43" s="2">
        <f t="shared" ca="1" si="14"/>
        <v>0</v>
      </c>
      <c r="K43" s="2">
        <f t="shared" ca="1" si="17"/>
        <v>26</v>
      </c>
      <c r="L43" s="2">
        <f ca="1">COUNTIF($I$17:I42,"&gt;"&amp;E43)</f>
        <v>5</v>
      </c>
      <c r="M43" s="3">
        <f t="shared" ca="1" si="15"/>
        <v>29.5</v>
      </c>
      <c r="N43" s="2" t="s">
        <v>50</v>
      </c>
      <c r="O43" s="2">
        <v>66.153999999999996</v>
      </c>
      <c r="P43" s="3"/>
      <c r="Q43" s="49"/>
      <c r="R43" s="49"/>
    </row>
    <row r="44" spans="1:21" x14ac:dyDescent="0.3">
      <c r="A44" s="36">
        <v>1.43</v>
      </c>
      <c r="B44" s="8">
        <v>28</v>
      </c>
      <c r="C44" s="2">
        <f t="shared" ca="1" si="10"/>
        <v>8.99</v>
      </c>
      <c r="D44" s="2">
        <f t="shared" ca="1" si="11"/>
        <v>8.5</v>
      </c>
      <c r="E44" s="2">
        <f t="shared" ca="1" si="12"/>
        <v>143</v>
      </c>
      <c r="F44" s="2">
        <f t="shared" ca="1" si="13"/>
        <v>164</v>
      </c>
      <c r="G44" s="2">
        <f t="shared" ca="1" si="8"/>
        <v>1.43</v>
      </c>
      <c r="H44" s="2">
        <f t="shared" ca="1" si="9"/>
        <v>1.5</v>
      </c>
      <c r="I44" s="2">
        <f t="shared" ca="1" si="16"/>
        <v>165.5</v>
      </c>
      <c r="J44" s="2">
        <f t="shared" ca="1" si="14"/>
        <v>0</v>
      </c>
      <c r="K44" s="2">
        <f t="shared" ca="1" si="17"/>
        <v>21</v>
      </c>
      <c r="L44" s="2">
        <f ca="1">COUNTIF($I$17:I43,"&gt;"&amp;E44)</f>
        <v>4</v>
      </c>
      <c r="M44" s="3">
        <f t="shared" ca="1" si="15"/>
        <v>22.5</v>
      </c>
      <c r="N44" s="2" t="s">
        <v>51</v>
      </c>
      <c r="O44" s="2">
        <v>20.99</v>
      </c>
      <c r="P44" s="3"/>
    </row>
    <row r="45" spans="1:21" x14ac:dyDescent="0.3">
      <c r="A45" s="36">
        <v>1.44</v>
      </c>
      <c r="B45" s="8">
        <v>29</v>
      </c>
      <c r="C45" s="2">
        <f t="shared" ca="1" si="10"/>
        <v>8.56</v>
      </c>
      <c r="D45" s="2">
        <f t="shared" ca="1" si="11"/>
        <v>7.5</v>
      </c>
      <c r="E45" s="2">
        <f t="shared" ca="1" si="12"/>
        <v>150.5</v>
      </c>
      <c r="F45" s="2">
        <f t="shared" ca="1" si="13"/>
        <v>165.5</v>
      </c>
      <c r="G45" s="2">
        <f t="shared" ca="1" si="8"/>
        <v>3.19</v>
      </c>
      <c r="H45" s="2">
        <f t="shared" ca="1" si="9"/>
        <v>3.5</v>
      </c>
      <c r="I45" s="2">
        <f t="shared" ca="1" si="16"/>
        <v>169</v>
      </c>
      <c r="J45" s="2">
        <f t="shared" ca="1" si="14"/>
        <v>0</v>
      </c>
      <c r="K45" s="2">
        <f t="shared" ca="1" si="17"/>
        <v>15</v>
      </c>
      <c r="L45" s="2">
        <f ca="1">COUNTIF($I$17:I44,"&gt;"&amp;E45)</f>
        <v>4</v>
      </c>
      <c r="M45" s="3">
        <f t="shared" ca="1" si="15"/>
        <v>18.5</v>
      </c>
      <c r="N45" s="2" t="s">
        <v>52</v>
      </c>
      <c r="O45" s="2">
        <v>62.271999999999998</v>
      </c>
      <c r="P45" s="3"/>
    </row>
    <row r="46" spans="1:21" x14ac:dyDescent="0.3">
      <c r="A46" s="36">
        <v>1.45</v>
      </c>
      <c r="B46" s="8">
        <v>30</v>
      </c>
      <c r="C46" s="2">
        <f t="shared" ca="1" si="10"/>
        <v>5.48</v>
      </c>
      <c r="D46" s="2">
        <f t="shared" ca="1" si="11"/>
        <v>5.5</v>
      </c>
      <c r="E46" s="2">
        <f t="shared" ca="1" si="12"/>
        <v>156</v>
      </c>
      <c r="F46" s="2">
        <f t="shared" ca="1" si="13"/>
        <v>169</v>
      </c>
      <c r="G46" s="2">
        <f t="shared" ca="1" si="8"/>
        <v>1.31</v>
      </c>
      <c r="H46" s="2">
        <f t="shared" ca="1" si="9"/>
        <v>1.5</v>
      </c>
      <c r="I46" s="2">
        <f t="shared" ca="1" si="16"/>
        <v>170.5</v>
      </c>
      <c r="J46" s="2">
        <f t="shared" ca="1" si="14"/>
        <v>0</v>
      </c>
      <c r="K46" s="2">
        <f t="shared" ca="1" si="17"/>
        <v>13</v>
      </c>
      <c r="L46" s="2">
        <f ca="1">COUNTIF($I$17:I45,"&gt;"&amp;E46)</f>
        <v>4</v>
      </c>
      <c r="M46" s="3">
        <f t="shared" ca="1" si="15"/>
        <v>14.5</v>
      </c>
      <c r="N46" s="2" t="s">
        <v>53</v>
      </c>
      <c r="O46" s="2">
        <v>89.433999999999997</v>
      </c>
      <c r="P46" s="3"/>
    </row>
    <row r="47" spans="1:21" x14ac:dyDescent="0.3">
      <c r="A47" s="36">
        <v>1.46</v>
      </c>
      <c r="B47" s="8">
        <v>31</v>
      </c>
      <c r="C47" s="2">
        <f t="shared" ca="1" si="10"/>
        <v>8.18</v>
      </c>
      <c r="D47" s="2">
        <f t="shared" ca="1" si="11"/>
        <v>7.5</v>
      </c>
      <c r="E47" s="2">
        <f t="shared" ca="1" si="12"/>
        <v>163.5</v>
      </c>
      <c r="F47" s="2">
        <f t="shared" ca="1" si="13"/>
        <v>170.5</v>
      </c>
      <c r="G47" s="2">
        <f t="shared" ca="1" si="8"/>
        <v>2.06</v>
      </c>
      <c r="H47" s="2">
        <f t="shared" ca="1" si="9"/>
        <v>2.5</v>
      </c>
      <c r="I47" s="2">
        <f t="shared" ca="1" si="16"/>
        <v>173</v>
      </c>
      <c r="J47" s="2">
        <f t="shared" ca="1" si="14"/>
        <v>0</v>
      </c>
      <c r="K47" s="2">
        <f t="shared" ca="1" si="17"/>
        <v>7</v>
      </c>
      <c r="L47" s="2">
        <f ca="1">COUNTIF($I$17:I46,"&gt;"&amp;E47)</f>
        <v>4</v>
      </c>
      <c r="M47" s="3">
        <f t="shared" ca="1" si="15"/>
        <v>9.5</v>
      </c>
      <c r="N47" s="2" t="s">
        <v>54</v>
      </c>
      <c r="O47" s="2">
        <v>118.26600000000001</v>
      </c>
      <c r="P47" s="3"/>
    </row>
    <row r="48" spans="1:21" x14ac:dyDescent="0.3">
      <c r="A48" s="36">
        <v>1.47</v>
      </c>
      <c r="B48" s="8">
        <v>32</v>
      </c>
      <c r="C48" s="2">
        <f t="shared" ca="1" si="10"/>
        <v>7.05</v>
      </c>
      <c r="D48" s="2">
        <f t="shared" ca="1" si="11"/>
        <v>6.5</v>
      </c>
      <c r="E48" s="2">
        <f t="shared" ca="1" si="12"/>
        <v>170</v>
      </c>
      <c r="F48" s="2">
        <f t="shared" ca="1" si="13"/>
        <v>173</v>
      </c>
      <c r="G48" s="2">
        <f t="shared" ca="1" si="8"/>
        <v>1.7</v>
      </c>
      <c r="H48" s="2">
        <f t="shared" ca="1" si="9"/>
        <v>1.5</v>
      </c>
      <c r="I48" s="2">
        <f t="shared" ca="1" si="16"/>
        <v>174.5</v>
      </c>
      <c r="J48" s="2">
        <f t="shared" ca="1" si="14"/>
        <v>0</v>
      </c>
      <c r="K48" s="2">
        <f t="shared" ca="1" si="17"/>
        <v>3</v>
      </c>
      <c r="L48" s="2">
        <f ca="1">COUNTIF($I$17:I47,"&gt;"&amp;E48)</f>
        <v>2</v>
      </c>
      <c r="M48" s="3">
        <f t="shared" ca="1" si="15"/>
        <v>4.5</v>
      </c>
      <c r="N48" s="2" t="s">
        <v>55</v>
      </c>
      <c r="O48" s="2">
        <v>124.584</v>
      </c>
      <c r="P48" s="3"/>
    </row>
    <row r="49" spans="1:16" x14ac:dyDescent="0.3">
      <c r="A49" s="36">
        <v>1.48</v>
      </c>
      <c r="B49" s="8">
        <v>33</v>
      </c>
      <c r="C49" s="2">
        <f t="shared" ca="1" si="10"/>
        <v>2.98</v>
      </c>
      <c r="D49" s="2">
        <f t="shared" ca="1" si="11"/>
        <v>3.5</v>
      </c>
      <c r="E49" s="2">
        <f t="shared" ca="1" si="12"/>
        <v>173.5</v>
      </c>
      <c r="F49" s="2">
        <f t="shared" ca="1" si="13"/>
        <v>174.5</v>
      </c>
      <c r="G49" s="2">
        <f t="shared" ca="1" si="8"/>
        <v>2.0499999999999998</v>
      </c>
      <c r="H49" s="2">
        <f t="shared" ca="1" si="9"/>
        <v>2.5</v>
      </c>
      <c r="I49" s="2">
        <f t="shared" ca="1" si="16"/>
        <v>177</v>
      </c>
      <c r="J49" s="2">
        <f t="shared" ca="1" si="14"/>
        <v>0</v>
      </c>
      <c r="K49" s="2">
        <f t="shared" ca="1" si="17"/>
        <v>1</v>
      </c>
      <c r="L49" s="2">
        <f ca="1">COUNTIF($I$17:I48,"&gt;"&amp;E49)</f>
        <v>1</v>
      </c>
      <c r="M49" s="3">
        <f t="shared" ca="1" si="15"/>
        <v>3.5</v>
      </c>
      <c r="N49" s="2" t="s">
        <v>56</v>
      </c>
      <c r="O49" s="2">
        <v>183.066</v>
      </c>
      <c r="P49" s="3"/>
    </row>
    <row r="50" spans="1:16" x14ac:dyDescent="0.3">
      <c r="A50" s="36">
        <v>1.49</v>
      </c>
      <c r="B50" s="8">
        <v>34</v>
      </c>
      <c r="C50" s="2">
        <f t="shared" ca="1" si="10"/>
        <v>3.22</v>
      </c>
      <c r="D50" s="2">
        <f t="shared" ca="1" si="11"/>
        <v>3.5</v>
      </c>
      <c r="E50" s="2">
        <f t="shared" ca="1" si="12"/>
        <v>177</v>
      </c>
      <c r="F50" s="2">
        <f t="shared" ca="1" si="13"/>
        <v>177</v>
      </c>
      <c r="G50" s="2">
        <f t="shared" ca="1" si="8"/>
        <v>2.09</v>
      </c>
      <c r="H50" s="2">
        <f t="shared" ca="1" si="9"/>
        <v>2.5</v>
      </c>
      <c r="I50" s="2">
        <f t="shared" ca="1" si="16"/>
        <v>179.5</v>
      </c>
      <c r="J50" s="2">
        <f t="shared" ca="1" si="14"/>
        <v>0</v>
      </c>
      <c r="K50" s="2">
        <f t="shared" ca="1" si="17"/>
        <v>0</v>
      </c>
      <c r="L50" s="2">
        <f ca="1">COUNTIF($I$17:I49,"&gt;"&amp;E50)</f>
        <v>0</v>
      </c>
      <c r="M50" s="3">
        <f t="shared" ca="1" si="15"/>
        <v>2.5</v>
      </c>
      <c r="N50" s="2" t="s">
        <v>57</v>
      </c>
      <c r="O50" s="2">
        <v>65.176000000000002</v>
      </c>
      <c r="P50" s="3"/>
    </row>
    <row r="51" spans="1:16" x14ac:dyDescent="0.3">
      <c r="A51" s="36">
        <v>1.5</v>
      </c>
      <c r="B51" s="8">
        <v>35</v>
      </c>
      <c r="C51" s="2">
        <f t="shared" ca="1" si="10"/>
        <v>1.24</v>
      </c>
      <c r="D51" s="2">
        <f t="shared" ca="1" si="11"/>
        <v>1.5</v>
      </c>
      <c r="E51" s="2">
        <f t="shared" ca="1" si="12"/>
        <v>178.5</v>
      </c>
      <c r="F51" s="2">
        <f t="shared" ca="1" si="13"/>
        <v>179.5</v>
      </c>
      <c r="G51" s="2">
        <f t="shared" ca="1" si="8"/>
        <v>8.6300000000000008</v>
      </c>
      <c r="H51" s="2">
        <f t="shared" ca="1" si="9"/>
        <v>8.5</v>
      </c>
      <c r="I51" s="2">
        <f t="shared" ca="1" si="16"/>
        <v>188</v>
      </c>
      <c r="J51" s="2">
        <f t="shared" ca="1" si="14"/>
        <v>0</v>
      </c>
      <c r="K51" s="2">
        <f t="shared" ca="1" si="17"/>
        <v>1</v>
      </c>
      <c r="L51" s="2">
        <f ca="1">COUNTIF($I$17:I50,"&gt;"&amp;E51)</f>
        <v>1</v>
      </c>
      <c r="M51" s="3">
        <f t="shared" ca="1" si="15"/>
        <v>9.5</v>
      </c>
      <c r="N51" s="2" t="s">
        <v>58</v>
      </c>
      <c r="O51" s="2">
        <v>63.173999999999999</v>
      </c>
      <c r="P51" s="3"/>
    </row>
    <row r="52" spans="1:16" x14ac:dyDescent="0.3">
      <c r="A52" s="36">
        <v>1.51</v>
      </c>
      <c r="B52" s="8">
        <v>36</v>
      </c>
      <c r="C52" s="2">
        <f t="shared" ca="1" si="10"/>
        <v>3.29</v>
      </c>
      <c r="D52" s="2">
        <f t="shared" ca="1" si="11"/>
        <v>3.5</v>
      </c>
      <c r="E52" s="2">
        <f t="shared" ca="1" si="12"/>
        <v>182</v>
      </c>
      <c r="F52" s="2">
        <f t="shared" ca="1" si="13"/>
        <v>188</v>
      </c>
      <c r="G52" s="2">
        <f t="shared" ca="1" si="8"/>
        <v>4.08</v>
      </c>
      <c r="H52" s="2">
        <f t="shared" ca="1" si="9"/>
        <v>4.5</v>
      </c>
      <c r="I52" s="2">
        <f t="shared" ca="1" si="16"/>
        <v>192.5</v>
      </c>
      <c r="J52" s="2">
        <f t="shared" ca="1" si="14"/>
        <v>0</v>
      </c>
      <c r="K52" s="2">
        <f t="shared" ca="1" si="17"/>
        <v>6</v>
      </c>
      <c r="L52" s="2">
        <f ca="1">COUNTIF($I$17:I51,"&gt;"&amp;E52)</f>
        <v>1</v>
      </c>
      <c r="M52" s="3">
        <f t="shared" ca="1" si="15"/>
        <v>10.5</v>
      </c>
      <c r="N52" s="2" t="s">
        <v>59</v>
      </c>
      <c r="O52" s="2">
        <v>110.72</v>
      </c>
      <c r="P52" s="3"/>
    </row>
    <row r="53" spans="1:16" x14ac:dyDescent="0.3">
      <c r="A53" s="36">
        <v>1.52</v>
      </c>
      <c r="B53" s="8">
        <v>37</v>
      </c>
      <c r="C53" s="2">
        <f t="shared" ca="1" si="10"/>
        <v>7.88</v>
      </c>
      <c r="D53" s="2">
        <f t="shared" ca="1" si="11"/>
        <v>7.5</v>
      </c>
      <c r="E53" s="2">
        <f t="shared" ca="1" si="12"/>
        <v>189.5</v>
      </c>
      <c r="F53" s="2">
        <f t="shared" ca="1" si="13"/>
        <v>192.5</v>
      </c>
      <c r="G53" s="2">
        <f t="shared" ca="1" si="8"/>
        <v>8.6300000000000008</v>
      </c>
      <c r="H53" s="2">
        <f t="shared" ca="1" si="9"/>
        <v>8.5</v>
      </c>
      <c r="I53" s="2">
        <f t="shared" ca="1" si="16"/>
        <v>201</v>
      </c>
      <c r="J53" s="2">
        <f t="shared" ca="1" si="14"/>
        <v>0</v>
      </c>
      <c r="K53" s="2">
        <f t="shared" ca="1" si="17"/>
        <v>3</v>
      </c>
      <c r="L53" s="2">
        <f ca="1">COUNTIF($I$17:I52,"&gt;"&amp;E53)</f>
        <v>1</v>
      </c>
      <c r="M53" s="3">
        <f t="shared" ca="1" si="15"/>
        <v>11.5</v>
      </c>
      <c r="N53" s="2" t="s">
        <v>60</v>
      </c>
      <c r="O53" s="2">
        <v>165.934</v>
      </c>
      <c r="P53" s="3"/>
    </row>
    <row r="54" spans="1:16" x14ac:dyDescent="0.3">
      <c r="A54" s="36">
        <v>1.53</v>
      </c>
      <c r="B54" s="8">
        <v>38</v>
      </c>
      <c r="C54" s="2">
        <f t="shared" ca="1" si="10"/>
        <v>3.09</v>
      </c>
      <c r="D54" s="2">
        <f t="shared" ca="1" si="11"/>
        <v>3.5</v>
      </c>
      <c r="E54" s="2">
        <f t="shared" ca="1" si="12"/>
        <v>193</v>
      </c>
      <c r="F54" s="2">
        <f t="shared" ca="1" si="13"/>
        <v>201</v>
      </c>
      <c r="G54" s="2">
        <f t="shared" ca="1" si="8"/>
        <v>6.47</v>
      </c>
      <c r="H54" s="2">
        <f t="shared" ca="1" si="9"/>
        <v>6.5</v>
      </c>
      <c r="I54" s="2">
        <f t="shared" ca="1" si="16"/>
        <v>207.5</v>
      </c>
      <c r="J54" s="2">
        <f t="shared" ca="1" si="14"/>
        <v>0</v>
      </c>
      <c r="K54" s="2">
        <f t="shared" ca="1" si="17"/>
        <v>8</v>
      </c>
      <c r="L54" s="2">
        <f ca="1">COUNTIF($I$17:I53,"&gt;"&amp;E54)</f>
        <v>1</v>
      </c>
      <c r="M54" s="3">
        <f t="shared" ca="1" si="15"/>
        <v>14.5</v>
      </c>
      <c r="N54" s="2" t="s">
        <v>61</v>
      </c>
      <c r="O54" s="2">
        <v>159.904</v>
      </c>
      <c r="P54" s="3"/>
    </row>
    <row r="55" spans="1:16" x14ac:dyDescent="0.3">
      <c r="A55" s="36">
        <v>1.54</v>
      </c>
      <c r="B55" s="8">
        <v>39</v>
      </c>
      <c r="C55" s="2">
        <f t="shared" ca="1" si="10"/>
        <v>6.81</v>
      </c>
      <c r="D55" s="2">
        <f t="shared" ca="1" si="11"/>
        <v>6.5</v>
      </c>
      <c r="E55" s="2">
        <f t="shared" ca="1" si="12"/>
        <v>199.5</v>
      </c>
      <c r="F55" s="2">
        <f t="shared" ca="1" si="13"/>
        <v>207.5</v>
      </c>
      <c r="G55" s="2">
        <f t="shared" ca="1" si="8"/>
        <v>2.46</v>
      </c>
      <c r="H55" s="2">
        <f t="shared" ca="1" si="9"/>
        <v>2.5</v>
      </c>
      <c r="I55" s="2">
        <f t="shared" ca="1" si="16"/>
        <v>210</v>
      </c>
      <c r="J55" s="2">
        <f t="shared" ca="1" si="14"/>
        <v>0</v>
      </c>
      <c r="K55" s="2">
        <f t="shared" ca="1" si="17"/>
        <v>8</v>
      </c>
      <c r="L55" s="2">
        <f ca="1">COUNTIF($I$17:I54,"&gt;"&amp;E55)</f>
        <v>2</v>
      </c>
      <c r="M55" s="3">
        <f t="shared" ca="1" si="15"/>
        <v>10.5</v>
      </c>
      <c r="N55" s="2" t="s">
        <v>62</v>
      </c>
      <c r="O55" s="2">
        <v>21.06</v>
      </c>
      <c r="P55" s="3"/>
    </row>
    <row r="56" spans="1:16" x14ac:dyDescent="0.3">
      <c r="A56" s="36">
        <v>1.55</v>
      </c>
      <c r="B56" s="8">
        <v>40</v>
      </c>
      <c r="C56" s="2">
        <f t="shared" ca="1" si="10"/>
        <v>8.18</v>
      </c>
      <c r="D56" s="2">
        <f t="shared" ca="1" si="11"/>
        <v>7.5</v>
      </c>
      <c r="E56" s="2">
        <f t="shared" ca="1" si="12"/>
        <v>207</v>
      </c>
      <c r="F56" s="2">
        <f t="shared" ca="1" si="13"/>
        <v>210</v>
      </c>
      <c r="G56" s="2">
        <f t="shared" ca="1" si="8"/>
        <v>5.63</v>
      </c>
      <c r="H56" s="2">
        <f t="shared" ca="1" si="9"/>
        <v>5.5</v>
      </c>
      <c r="I56" s="2">
        <f t="shared" ca="1" si="16"/>
        <v>215.5</v>
      </c>
      <c r="J56" s="2">
        <f t="shared" ca="1" si="14"/>
        <v>0</v>
      </c>
      <c r="K56" s="2">
        <f t="shared" ca="1" si="17"/>
        <v>3</v>
      </c>
      <c r="L56" s="2">
        <f ca="1">COUNTIF($I$17:I55,"&gt;"&amp;E56)</f>
        <v>2</v>
      </c>
      <c r="M56" s="3">
        <f t="shared" ca="1" si="15"/>
        <v>8.5</v>
      </c>
      <c r="N56" s="2" t="s">
        <v>63</v>
      </c>
      <c r="O56" s="2">
        <v>179.208</v>
      </c>
      <c r="P56" s="3"/>
    </row>
    <row r="57" spans="1:16" x14ac:dyDescent="0.3">
      <c r="A57" s="36">
        <v>1.56</v>
      </c>
      <c r="B57" s="8">
        <v>41</v>
      </c>
      <c r="C57" s="2">
        <f t="shared" ca="1" si="10"/>
        <v>1.72</v>
      </c>
      <c r="D57" s="2">
        <f t="shared" ca="1" si="11"/>
        <v>2.5</v>
      </c>
      <c r="E57" s="2">
        <f t="shared" ca="1" si="12"/>
        <v>209.5</v>
      </c>
      <c r="F57" s="2">
        <f t="shared" ca="1" si="13"/>
        <v>215.5</v>
      </c>
      <c r="G57" s="2">
        <f t="shared" ca="1" si="8"/>
        <v>3.44</v>
      </c>
      <c r="H57" s="2">
        <f t="shared" ca="1" si="9"/>
        <v>3.5</v>
      </c>
      <c r="I57" s="2">
        <f t="shared" ca="1" si="16"/>
        <v>219</v>
      </c>
      <c r="J57" s="2">
        <f t="shared" ca="1" si="14"/>
        <v>0</v>
      </c>
      <c r="K57" s="2">
        <f t="shared" ca="1" si="17"/>
        <v>6</v>
      </c>
      <c r="L57" s="2">
        <f ca="1">COUNTIF($I$17:I56,"&gt;"&amp;E57)</f>
        <v>2</v>
      </c>
      <c r="M57" s="3">
        <f t="shared" ca="1" si="15"/>
        <v>9.5</v>
      </c>
      <c r="N57" s="2" t="s">
        <v>64</v>
      </c>
      <c r="O57" s="2">
        <v>97.852000000000004</v>
      </c>
      <c r="P57" s="3"/>
    </row>
    <row r="58" spans="1:16" x14ac:dyDescent="0.3">
      <c r="A58" s="36">
        <v>1.57</v>
      </c>
      <c r="B58" s="8">
        <v>42</v>
      </c>
      <c r="C58" s="2">
        <f t="shared" ca="1" si="10"/>
        <v>4.47</v>
      </c>
      <c r="D58" s="2">
        <f t="shared" ca="1" si="11"/>
        <v>4.5</v>
      </c>
      <c r="E58" s="2">
        <f t="shared" ca="1" si="12"/>
        <v>214</v>
      </c>
      <c r="F58" s="2">
        <f t="shared" ca="1" si="13"/>
        <v>219</v>
      </c>
      <c r="G58" s="2">
        <f t="shared" ca="1" si="8"/>
        <v>2.42</v>
      </c>
      <c r="H58" s="2">
        <f t="shared" ca="1" si="9"/>
        <v>2.5</v>
      </c>
      <c r="I58" s="2">
        <f t="shared" ca="1" si="16"/>
        <v>221.5</v>
      </c>
      <c r="J58" s="2">
        <f t="shared" ca="1" si="14"/>
        <v>0</v>
      </c>
      <c r="K58" s="2">
        <f t="shared" ca="1" si="17"/>
        <v>5</v>
      </c>
      <c r="L58" s="2">
        <f ca="1">COUNTIF($I$17:I57,"&gt;"&amp;E58)</f>
        <v>2</v>
      </c>
      <c r="M58" s="3">
        <f t="shared" ca="1" si="15"/>
        <v>7.5</v>
      </c>
      <c r="N58" s="2" t="s">
        <v>65</v>
      </c>
      <c r="O58" s="2">
        <v>151.14599999999999</v>
      </c>
      <c r="P58" s="3"/>
    </row>
    <row r="59" spans="1:16" x14ac:dyDescent="0.3">
      <c r="A59" s="36">
        <v>1.58</v>
      </c>
      <c r="B59" s="8">
        <v>43</v>
      </c>
      <c r="C59" s="2">
        <f t="shared" ca="1" si="10"/>
        <v>8.99</v>
      </c>
      <c r="D59" s="2">
        <f t="shared" ca="1" si="11"/>
        <v>8.5</v>
      </c>
      <c r="E59" s="2">
        <f t="shared" ca="1" si="12"/>
        <v>222.5</v>
      </c>
      <c r="F59" s="2">
        <f t="shared" ca="1" si="13"/>
        <v>222.5</v>
      </c>
      <c r="G59" s="2">
        <f t="shared" ca="1" si="8"/>
        <v>6.53</v>
      </c>
      <c r="H59" s="2">
        <f t="shared" ca="1" si="9"/>
        <v>6.5</v>
      </c>
      <c r="I59" s="2">
        <f t="shared" ca="1" si="16"/>
        <v>229</v>
      </c>
      <c r="J59" s="2">
        <f t="shared" ca="1" si="14"/>
        <v>1</v>
      </c>
      <c r="K59" s="2">
        <f t="shared" ca="1" si="17"/>
        <v>0</v>
      </c>
      <c r="L59" s="2">
        <f ca="1">COUNTIF($I$17:I58,"&gt;"&amp;E59)</f>
        <v>0</v>
      </c>
      <c r="M59" s="3">
        <f t="shared" ca="1" si="15"/>
        <v>6.5</v>
      </c>
      <c r="N59" s="2" t="s">
        <v>66</v>
      </c>
      <c r="O59" s="2">
        <v>72.028000000000006</v>
      </c>
      <c r="P59" s="3"/>
    </row>
    <row r="60" spans="1:16" x14ac:dyDescent="0.3">
      <c r="A60" s="36">
        <v>1.59</v>
      </c>
      <c r="B60" s="8">
        <v>44</v>
      </c>
      <c r="C60" s="2">
        <f t="shared" ca="1" si="10"/>
        <v>2.33</v>
      </c>
      <c r="D60" s="2">
        <f t="shared" ca="1" si="11"/>
        <v>2.5</v>
      </c>
      <c r="E60" s="2">
        <f t="shared" ca="1" si="12"/>
        <v>225</v>
      </c>
      <c r="F60" s="2">
        <f t="shared" ca="1" si="13"/>
        <v>229</v>
      </c>
      <c r="G60" s="2">
        <f t="shared" ca="1" si="8"/>
        <v>2.68</v>
      </c>
      <c r="H60" s="2">
        <f t="shared" ca="1" si="9"/>
        <v>2.5</v>
      </c>
      <c r="I60" s="2">
        <f t="shared" ca="1" si="16"/>
        <v>231.5</v>
      </c>
      <c r="J60" s="2">
        <f t="shared" ca="1" si="14"/>
        <v>0</v>
      </c>
      <c r="K60" s="2">
        <f t="shared" ca="1" si="17"/>
        <v>4</v>
      </c>
      <c r="L60" s="2">
        <f ca="1">COUNTIF($I$17:I59,"&gt;"&amp;E60)</f>
        <v>1</v>
      </c>
      <c r="M60" s="3">
        <f t="shared" ca="1" si="15"/>
        <v>6.5</v>
      </c>
      <c r="N60" s="2" t="s">
        <v>67</v>
      </c>
      <c r="O60" s="2">
        <v>108.878</v>
      </c>
      <c r="P60" s="3"/>
    </row>
    <row r="61" spans="1:16" x14ac:dyDescent="0.3">
      <c r="A61" s="36">
        <v>1.6</v>
      </c>
      <c r="B61" s="8">
        <v>45</v>
      </c>
      <c r="C61" s="2">
        <f t="shared" ca="1" si="10"/>
        <v>1.76</v>
      </c>
      <c r="D61" s="2">
        <f t="shared" ca="1" si="11"/>
        <v>2.5</v>
      </c>
      <c r="E61" s="2">
        <f t="shared" ca="1" si="12"/>
        <v>227.5</v>
      </c>
      <c r="F61" s="2">
        <f t="shared" ca="1" si="13"/>
        <v>231.5</v>
      </c>
      <c r="G61" s="2">
        <f t="shared" ca="1" si="8"/>
        <v>7.95</v>
      </c>
      <c r="H61" s="2">
        <f t="shared" ca="1" si="9"/>
        <v>8.5</v>
      </c>
      <c r="I61" s="2">
        <f t="shared" ca="1" si="16"/>
        <v>240</v>
      </c>
      <c r="J61" s="2">
        <f t="shared" ca="1" si="14"/>
        <v>0</v>
      </c>
      <c r="K61" s="2">
        <f t="shared" ca="1" si="17"/>
        <v>4</v>
      </c>
      <c r="L61" s="2">
        <f ca="1">COUNTIF($I$17:I60,"&gt;"&amp;E61)</f>
        <v>2</v>
      </c>
      <c r="M61" s="3">
        <f t="shared" ca="1" si="15"/>
        <v>12.5</v>
      </c>
      <c r="N61" s="2" t="s">
        <v>68</v>
      </c>
      <c r="O61" s="2">
        <v>109.02</v>
      </c>
      <c r="P61" s="3"/>
    </row>
    <row r="62" spans="1:16" x14ac:dyDescent="0.3">
      <c r="A62" s="36">
        <v>1.61</v>
      </c>
      <c r="B62" s="8">
        <v>46</v>
      </c>
      <c r="C62" s="2">
        <f t="shared" ca="1" si="10"/>
        <v>2.75</v>
      </c>
      <c r="D62" s="2">
        <f t="shared" ca="1" si="11"/>
        <v>3.5</v>
      </c>
      <c r="E62" s="2">
        <f t="shared" ca="1" si="12"/>
        <v>231</v>
      </c>
      <c r="F62" s="2">
        <f t="shared" ca="1" si="13"/>
        <v>240</v>
      </c>
      <c r="G62" s="2">
        <f t="shared" ca="1" si="8"/>
        <v>3.45</v>
      </c>
      <c r="H62" s="2">
        <f t="shared" ca="1" si="9"/>
        <v>3.5</v>
      </c>
      <c r="I62" s="2">
        <f t="shared" ca="1" si="16"/>
        <v>243.5</v>
      </c>
      <c r="J62" s="2">
        <f t="shared" ca="1" si="14"/>
        <v>0</v>
      </c>
      <c r="K62" s="2">
        <f t="shared" ca="1" si="17"/>
        <v>9</v>
      </c>
      <c r="L62" s="2">
        <f ca="1">COUNTIF($I$17:I61,"&gt;"&amp;E62)</f>
        <v>2</v>
      </c>
      <c r="M62" s="3">
        <f t="shared" ca="1" si="15"/>
        <v>12.5</v>
      </c>
      <c r="N62" s="2" t="s">
        <v>69</v>
      </c>
      <c r="O62" s="2">
        <v>74.433999999999997</v>
      </c>
      <c r="P62" s="3"/>
    </row>
    <row r="63" spans="1:16" x14ac:dyDescent="0.3">
      <c r="A63" s="36">
        <v>1.62</v>
      </c>
      <c r="B63" s="8">
        <v>47</v>
      </c>
      <c r="C63" s="2">
        <f t="shared" ca="1" si="10"/>
        <v>3.33</v>
      </c>
      <c r="D63" s="2">
        <f t="shared" ca="1" si="11"/>
        <v>3.5</v>
      </c>
      <c r="E63" s="2">
        <f t="shared" ca="1" si="12"/>
        <v>234.5</v>
      </c>
      <c r="F63" s="2">
        <f t="shared" ca="1" si="13"/>
        <v>243.5</v>
      </c>
      <c r="G63" s="2">
        <f t="shared" ca="1" si="8"/>
        <v>9.9600000000000009</v>
      </c>
      <c r="H63" s="2">
        <f t="shared" ca="1" si="9"/>
        <v>9.5</v>
      </c>
      <c r="I63" s="2">
        <f t="shared" ca="1" si="16"/>
        <v>253</v>
      </c>
      <c r="J63" s="2">
        <f t="shared" ca="1" si="14"/>
        <v>0</v>
      </c>
      <c r="K63" s="2">
        <f t="shared" ca="1" si="17"/>
        <v>9</v>
      </c>
      <c r="L63" s="2">
        <f ca="1">COUNTIF($I$17:I62,"&gt;"&amp;E63)</f>
        <v>2</v>
      </c>
      <c r="M63" s="3">
        <f t="shared" ca="1" si="15"/>
        <v>18.5</v>
      </c>
      <c r="N63" s="2" t="s">
        <v>70</v>
      </c>
      <c r="O63" s="2">
        <v>40.049999999999997</v>
      </c>
      <c r="P63" s="3"/>
    </row>
    <row r="64" spans="1:16" x14ac:dyDescent="0.3">
      <c r="A64" s="36">
        <v>1.63</v>
      </c>
      <c r="B64" s="8">
        <v>48</v>
      </c>
      <c r="C64" s="2">
        <f t="shared" ca="1" si="10"/>
        <v>8.7200000000000006</v>
      </c>
      <c r="D64" s="2">
        <f t="shared" ca="1" si="11"/>
        <v>8.5</v>
      </c>
      <c r="E64" s="2">
        <f t="shared" ca="1" si="12"/>
        <v>243</v>
      </c>
      <c r="F64" s="2">
        <f t="shared" ca="1" si="13"/>
        <v>253</v>
      </c>
      <c r="G64" s="2">
        <f t="shared" ca="1" si="8"/>
        <v>4.04</v>
      </c>
      <c r="H64" s="2">
        <f t="shared" ca="1" si="9"/>
        <v>4.5</v>
      </c>
      <c r="I64" s="2">
        <f t="shared" ca="1" si="16"/>
        <v>257.5</v>
      </c>
      <c r="J64" s="2">
        <f t="shared" ca="1" si="14"/>
        <v>0</v>
      </c>
      <c r="K64" s="2">
        <f t="shared" ca="1" si="17"/>
        <v>10</v>
      </c>
      <c r="L64" s="2">
        <f ca="1">COUNTIF($I$17:I63,"&gt;"&amp;E64)</f>
        <v>2</v>
      </c>
      <c r="M64" s="3">
        <f t="shared" ca="1" si="15"/>
        <v>14.5</v>
      </c>
      <c r="N64" s="2" t="s">
        <v>71</v>
      </c>
      <c r="O64" s="2">
        <v>131.41399999999999</v>
      </c>
      <c r="P64" s="3"/>
    </row>
    <row r="65" spans="1:16" x14ac:dyDescent="0.3">
      <c r="A65" s="36">
        <v>1.64</v>
      </c>
      <c r="B65" s="8">
        <v>49</v>
      </c>
      <c r="C65" s="2">
        <f t="shared" ca="1" si="10"/>
        <v>7.23</v>
      </c>
      <c r="D65" s="2">
        <f t="shared" ca="1" si="11"/>
        <v>6.5</v>
      </c>
      <c r="E65" s="2">
        <f t="shared" ca="1" si="12"/>
        <v>249.5</v>
      </c>
      <c r="F65" s="2">
        <f t="shared" ca="1" si="13"/>
        <v>257.5</v>
      </c>
      <c r="G65" s="2">
        <f t="shared" ca="1" si="8"/>
        <v>7.7</v>
      </c>
      <c r="H65" s="2">
        <f t="shared" ca="1" si="9"/>
        <v>7.5</v>
      </c>
      <c r="I65" s="2">
        <f t="shared" ca="1" si="16"/>
        <v>265</v>
      </c>
      <c r="J65" s="2">
        <f t="shared" ca="1" si="14"/>
        <v>0</v>
      </c>
      <c r="K65" s="2">
        <f t="shared" ca="1" si="17"/>
        <v>8</v>
      </c>
      <c r="L65" s="2">
        <f ca="1">COUNTIF($I$17:I64,"&gt;"&amp;E65)</f>
        <v>2</v>
      </c>
      <c r="M65" s="3">
        <f t="shared" ca="1" si="15"/>
        <v>15.5</v>
      </c>
      <c r="N65" s="2" t="s">
        <v>72</v>
      </c>
      <c r="O65" s="2">
        <v>77.212000000000003</v>
      </c>
      <c r="P65" s="3"/>
    </row>
    <row r="66" spans="1:16" x14ac:dyDescent="0.3">
      <c r="A66" s="36">
        <v>1.65</v>
      </c>
      <c r="B66" s="8">
        <v>50</v>
      </c>
      <c r="C66" s="2">
        <f t="shared" ca="1" si="10"/>
        <v>1.68</v>
      </c>
      <c r="D66" s="2">
        <f t="shared" ca="1" si="11"/>
        <v>1.5</v>
      </c>
      <c r="E66" s="2">
        <f t="shared" ca="1" si="12"/>
        <v>251</v>
      </c>
      <c r="F66" s="2">
        <f t="shared" ca="1" si="13"/>
        <v>265</v>
      </c>
      <c r="G66" s="2">
        <f t="shared" ca="1" si="8"/>
        <v>8.1199999999999992</v>
      </c>
      <c r="H66" s="2">
        <f t="shared" ca="1" si="9"/>
        <v>8.5</v>
      </c>
      <c r="I66" s="2">
        <f t="shared" ca="1" si="16"/>
        <v>273.5</v>
      </c>
      <c r="J66" s="2">
        <f t="shared" ca="1" si="14"/>
        <v>0</v>
      </c>
      <c r="K66" s="2">
        <f t="shared" ca="1" si="17"/>
        <v>14</v>
      </c>
      <c r="L66" s="2">
        <f ca="1">COUNTIF($I$17:I65,"&gt;"&amp;E66)</f>
        <v>3</v>
      </c>
      <c r="M66" s="3">
        <f t="shared" ca="1" si="15"/>
        <v>22.5</v>
      </c>
      <c r="N66" s="2" t="s">
        <v>73</v>
      </c>
      <c r="O66" s="2">
        <v>187.268</v>
      </c>
      <c r="P66" s="3"/>
    </row>
    <row r="67" spans="1:16" x14ac:dyDescent="0.3">
      <c r="A67" s="36">
        <v>1.66</v>
      </c>
      <c r="B67" s="8">
        <v>51</v>
      </c>
      <c r="C67" s="2">
        <f t="shared" ca="1" si="10"/>
        <v>4.03</v>
      </c>
      <c r="D67" s="2">
        <f t="shared" ca="1" si="11"/>
        <v>4.5</v>
      </c>
      <c r="E67" s="2">
        <f t="shared" ca="1" si="12"/>
        <v>255.5</v>
      </c>
      <c r="F67" s="2">
        <f t="shared" ca="1" si="13"/>
        <v>273.5</v>
      </c>
      <c r="G67" s="2">
        <f t="shared" ca="1" si="8"/>
        <v>7</v>
      </c>
      <c r="H67" s="2">
        <f t="shared" ca="1" si="9"/>
        <v>7.5</v>
      </c>
      <c r="I67" s="2">
        <f t="shared" ca="1" si="16"/>
        <v>281</v>
      </c>
      <c r="J67" s="2">
        <f t="shared" ca="1" si="14"/>
        <v>0</v>
      </c>
      <c r="K67" s="2">
        <f t="shared" ca="1" si="17"/>
        <v>18</v>
      </c>
      <c r="L67" s="2">
        <f ca="1">COUNTIF($I$17:I66,"&gt;"&amp;E67)</f>
        <v>3</v>
      </c>
      <c r="M67" s="3">
        <f t="shared" ca="1" si="15"/>
        <v>25.5</v>
      </c>
      <c r="N67" s="2" t="s">
        <v>74</v>
      </c>
      <c r="O67" s="2">
        <v>133.22399999999999</v>
      </c>
      <c r="P67" s="3"/>
    </row>
    <row r="68" spans="1:16" x14ac:dyDescent="0.3">
      <c r="A68" s="36">
        <v>1.67</v>
      </c>
      <c r="B68" s="8">
        <v>52</v>
      </c>
      <c r="C68" s="2">
        <f t="shared" ca="1" si="10"/>
        <v>4.26</v>
      </c>
      <c r="D68" s="2">
        <f t="shared" ca="1" si="11"/>
        <v>4.5</v>
      </c>
      <c r="E68" s="2">
        <f t="shared" ca="1" si="12"/>
        <v>260</v>
      </c>
      <c r="F68" s="2">
        <f t="shared" ca="1" si="13"/>
        <v>281</v>
      </c>
      <c r="G68" s="2">
        <f t="shared" ca="1" si="8"/>
        <v>6.76</v>
      </c>
      <c r="H68" s="2">
        <f t="shared" ca="1" si="9"/>
        <v>6.5</v>
      </c>
      <c r="I68" s="2">
        <f t="shared" ca="1" si="16"/>
        <v>287.5</v>
      </c>
      <c r="J68" s="2">
        <f t="shared" ca="1" si="14"/>
        <v>0</v>
      </c>
      <c r="K68" s="2">
        <f t="shared" ca="1" si="17"/>
        <v>21</v>
      </c>
      <c r="L68" s="2">
        <f ca="1">COUNTIF($I$17:I67,"&gt;"&amp;E68)</f>
        <v>3</v>
      </c>
      <c r="M68" s="3">
        <f t="shared" ca="1" si="15"/>
        <v>27.5</v>
      </c>
      <c r="N68" s="2" t="s">
        <v>75</v>
      </c>
      <c r="O68" s="2">
        <v>71.784000000000006</v>
      </c>
      <c r="P68" s="3"/>
    </row>
    <row r="69" spans="1:16" x14ac:dyDescent="0.3">
      <c r="A69" s="36">
        <v>1.68</v>
      </c>
      <c r="B69" s="8">
        <v>53</v>
      </c>
      <c r="C69" s="2">
        <f t="shared" ca="1" si="10"/>
        <v>8.2899999999999991</v>
      </c>
      <c r="D69" s="2">
        <f t="shared" ca="1" si="11"/>
        <v>7.5</v>
      </c>
      <c r="E69" s="2">
        <f t="shared" ca="1" si="12"/>
        <v>267.5</v>
      </c>
      <c r="F69" s="2">
        <f t="shared" ca="1" si="13"/>
        <v>287.5</v>
      </c>
      <c r="G69" s="2">
        <f t="shared" ca="1" si="8"/>
        <v>7.9</v>
      </c>
      <c r="H69" s="2">
        <f t="shared" ca="1" si="9"/>
        <v>7.5</v>
      </c>
      <c r="I69" s="2">
        <f t="shared" ca="1" si="16"/>
        <v>295</v>
      </c>
      <c r="J69" s="2">
        <f t="shared" ca="1" si="14"/>
        <v>0</v>
      </c>
      <c r="K69" s="2">
        <f t="shared" ca="1" si="17"/>
        <v>20</v>
      </c>
      <c r="L69" s="2">
        <f ca="1">COUNTIF($I$17:I68,"&gt;"&amp;E69)</f>
        <v>3</v>
      </c>
      <c r="M69" s="3">
        <f t="shared" ca="1" si="15"/>
        <v>27.5</v>
      </c>
      <c r="N69" s="2" t="s">
        <v>76</v>
      </c>
      <c r="O69" s="2">
        <v>104.718</v>
      </c>
      <c r="P69" s="3"/>
    </row>
    <row r="70" spans="1:16" x14ac:dyDescent="0.3">
      <c r="A70" s="36">
        <v>1.69</v>
      </c>
      <c r="B70" s="8">
        <v>54</v>
      </c>
      <c r="C70" s="2">
        <f t="shared" ca="1" si="10"/>
        <v>8.02</v>
      </c>
      <c r="D70" s="2">
        <f t="shared" ca="1" si="11"/>
        <v>7.5</v>
      </c>
      <c r="E70" s="2">
        <f t="shared" ca="1" si="12"/>
        <v>275</v>
      </c>
      <c r="F70" s="2">
        <f t="shared" ca="1" si="13"/>
        <v>295</v>
      </c>
      <c r="G70" s="2">
        <f t="shared" ca="1" si="8"/>
        <v>2.2799999999999998</v>
      </c>
      <c r="H70" s="2">
        <f t="shared" ca="1" si="9"/>
        <v>2.5</v>
      </c>
      <c r="I70" s="2">
        <f t="shared" ca="1" si="16"/>
        <v>297.5</v>
      </c>
      <c r="J70" s="2">
        <f t="shared" ca="1" si="14"/>
        <v>0</v>
      </c>
      <c r="K70" s="2">
        <f t="shared" ca="1" si="17"/>
        <v>20</v>
      </c>
      <c r="L70" s="2">
        <f ca="1">COUNTIF($I$17:I69,"&gt;"&amp;E70)</f>
        <v>3</v>
      </c>
      <c r="M70" s="3">
        <f t="shared" ca="1" si="15"/>
        <v>22.5</v>
      </c>
      <c r="N70" s="2" t="s">
        <v>77</v>
      </c>
      <c r="O70" s="2">
        <v>41.834000000000003</v>
      </c>
      <c r="P70" s="3"/>
    </row>
    <row r="71" spans="1:16" x14ac:dyDescent="0.3">
      <c r="A71" s="36">
        <v>1.7</v>
      </c>
      <c r="B71" s="8">
        <v>55</v>
      </c>
      <c r="C71" s="2">
        <f t="shared" ca="1" si="10"/>
        <v>9.25</v>
      </c>
      <c r="D71" s="2">
        <f t="shared" ca="1" si="11"/>
        <v>8.5</v>
      </c>
      <c r="E71" s="2">
        <f t="shared" ca="1" si="12"/>
        <v>283.5</v>
      </c>
      <c r="F71" s="2">
        <f t="shared" ca="1" si="13"/>
        <v>297.5</v>
      </c>
      <c r="G71" s="2">
        <f t="shared" ca="1" si="8"/>
        <v>7.08</v>
      </c>
      <c r="H71" s="2">
        <f t="shared" ca="1" si="9"/>
        <v>7.5</v>
      </c>
      <c r="I71" s="2">
        <f t="shared" ca="1" si="16"/>
        <v>305</v>
      </c>
      <c r="J71" s="2">
        <f t="shared" ca="1" si="14"/>
        <v>0</v>
      </c>
      <c r="K71" s="2">
        <f t="shared" ca="1" si="17"/>
        <v>14</v>
      </c>
      <c r="L71" s="2">
        <f ca="1">COUNTIF($I$17:I70,"&gt;"&amp;E71)</f>
        <v>3</v>
      </c>
      <c r="M71" s="3">
        <f t="shared" ca="1" si="15"/>
        <v>21.5</v>
      </c>
      <c r="N71" s="2" t="s">
        <v>78</v>
      </c>
      <c r="O71" s="2">
        <v>138.01599999999999</v>
      </c>
      <c r="P71" s="3"/>
    </row>
    <row r="72" spans="1:16" x14ac:dyDescent="0.3">
      <c r="A72" s="36">
        <v>1.71</v>
      </c>
      <c r="B72" s="8">
        <v>56</v>
      </c>
      <c r="C72" s="2">
        <f t="shared" ca="1" si="10"/>
        <v>4.51</v>
      </c>
      <c r="D72" s="2">
        <f t="shared" ca="1" si="11"/>
        <v>4.5</v>
      </c>
      <c r="E72" s="2">
        <f t="shared" ca="1" si="12"/>
        <v>288</v>
      </c>
      <c r="F72" s="2">
        <f t="shared" ca="1" si="13"/>
        <v>305</v>
      </c>
      <c r="G72" s="2">
        <f t="shared" ca="1" si="8"/>
        <v>7.26</v>
      </c>
      <c r="H72" s="2">
        <f t="shared" ca="1" si="9"/>
        <v>7.5</v>
      </c>
      <c r="I72" s="2">
        <f t="shared" ca="1" si="16"/>
        <v>312.5</v>
      </c>
      <c r="J72" s="2">
        <f t="shared" ca="1" si="14"/>
        <v>0</v>
      </c>
      <c r="K72" s="2">
        <f t="shared" ca="1" si="17"/>
        <v>17</v>
      </c>
      <c r="L72" s="2">
        <f ca="1">COUNTIF($I$17:I71,"&gt;"&amp;E72)</f>
        <v>3</v>
      </c>
      <c r="M72" s="3">
        <f t="shared" ca="1" si="15"/>
        <v>24.5</v>
      </c>
      <c r="N72" s="2" t="s">
        <v>79</v>
      </c>
      <c r="O72" s="2">
        <v>85.89</v>
      </c>
      <c r="P72" s="3"/>
    </row>
    <row r="73" spans="1:16" x14ac:dyDescent="0.3">
      <c r="A73" s="36">
        <v>1.72</v>
      </c>
      <c r="B73" s="8">
        <v>57</v>
      </c>
      <c r="C73" s="2">
        <f t="shared" ca="1" si="10"/>
        <v>2.08</v>
      </c>
      <c r="D73" s="2">
        <f t="shared" ca="1" si="11"/>
        <v>2.5</v>
      </c>
      <c r="E73" s="2">
        <f t="shared" ca="1" si="12"/>
        <v>290.5</v>
      </c>
      <c r="F73" s="2">
        <f t="shared" ca="1" si="13"/>
        <v>312.5</v>
      </c>
      <c r="G73" s="2">
        <f t="shared" ca="1" si="8"/>
        <v>5.83</v>
      </c>
      <c r="H73" s="2">
        <f t="shared" ca="1" si="9"/>
        <v>6.5</v>
      </c>
      <c r="I73" s="2">
        <f t="shared" ca="1" si="16"/>
        <v>319</v>
      </c>
      <c r="J73" s="2">
        <f t="shared" ca="1" si="14"/>
        <v>0</v>
      </c>
      <c r="K73" s="2">
        <f t="shared" ca="1" si="17"/>
        <v>22</v>
      </c>
      <c r="L73" s="2">
        <f ca="1">COUNTIF($I$17:I72,"&gt;"&amp;E73)</f>
        <v>4</v>
      </c>
      <c r="M73" s="3">
        <f t="shared" ca="1" si="15"/>
        <v>28.5</v>
      </c>
      <c r="N73" s="2" t="s">
        <v>80</v>
      </c>
      <c r="O73" s="2">
        <v>143.126</v>
      </c>
      <c r="P73" s="3"/>
    </row>
    <row r="74" spans="1:16" x14ac:dyDescent="0.3">
      <c r="A74" s="36">
        <v>1.73</v>
      </c>
      <c r="B74" s="8">
        <v>58</v>
      </c>
      <c r="C74" s="2">
        <f t="shared" ca="1" si="10"/>
        <v>5.2</v>
      </c>
      <c r="D74" s="2">
        <f t="shared" ca="1" si="11"/>
        <v>4.5</v>
      </c>
      <c r="E74" s="2">
        <f t="shared" ca="1" si="12"/>
        <v>295</v>
      </c>
      <c r="F74" s="2">
        <f t="shared" ca="1" si="13"/>
        <v>319</v>
      </c>
      <c r="G74" s="2">
        <f t="shared" ca="1" si="8"/>
        <v>7.8</v>
      </c>
      <c r="H74" s="2">
        <f t="shared" ca="1" si="9"/>
        <v>7.5</v>
      </c>
      <c r="I74" s="2">
        <f t="shared" ca="1" si="16"/>
        <v>326.5</v>
      </c>
      <c r="J74" s="2">
        <f t="shared" ca="1" si="14"/>
        <v>0</v>
      </c>
      <c r="K74" s="2">
        <f t="shared" ca="1" si="17"/>
        <v>24</v>
      </c>
      <c r="L74" s="2">
        <f ca="1">COUNTIF($I$17:I73,"&gt;"&amp;E74)</f>
        <v>4</v>
      </c>
      <c r="M74" s="3">
        <f t="shared" ca="1" si="15"/>
        <v>31.5</v>
      </c>
      <c r="N74" s="2" t="s">
        <v>81</v>
      </c>
      <c r="O74" s="2">
        <v>97.994</v>
      </c>
      <c r="P74" s="3"/>
    </row>
    <row r="75" spans="1:16" x14ac:dyDescent="0.3">
      <c r="A75" s="36">
        <v>1.74</v>
      </c>
      <c r="B75" s="8">
        <v>59</v>
      </c>
      <c r="C75" s="2">
        <f t="shared" ca="1" si="10"/>
        <v>7.82</v>
      </c>
      <c r="D75" s="2">
        <f t="shared" ca="1" si="11"/>
        <v>7.5</v>
      </c>
      <c r="E75" s="2">
        <f t="shared" ca="1" si="12"/>
        <v>302.5</v>
      </c>
      <c r="F75" s="2">
        <f t="shared" ca="1" si="13"/>
        <v>326.5</v>
      </c>
      <c r="G75" s="2">
        <f t="shared" ca="1" si="8"/>
        <v>2.83</v>
      </c>
      <c r="H75" s="2">
        <f t="shared" ca="1" si="9"/>
        <v>3.5</v>
      </c>
      <c r="I75" s="2">
        <f t="shared" ca="1" si="16"/>
        <v>330</v>
      </c>
      <c r="J75" s="2">
        <f t="shared" ca="1" si="14"/>
        <v>0</v>
      </c>
      <c r="K75" s="2">
        <f t="shared" ca="1" si="17"/>
        <v>24</v>
      </c>
      <c r="L75" s="2">
        <f ca="1">COUNTIF($I$17:I74,"&gt;"&amp;E75)</f>
        <v>4</v>
      </c>
      <c r="M75" s="3">
        <f t="shared" ca="1" si="15"/>
        <v>27.5</v>
      </c>
      <c r="N75" s="2" t="s">
        <v>82</v>
      </c>
      <c r="O75" s="2">
        <v>119.432</v>
      </c>
      <c r="P75" s="3"/>
    </row>
    <row r="76" spans="1:16" x14ac:dyDescent="0.3">
      <c r="A76" s="36">
        <v>1.75</v>
      </c>
      <c r="B76" s="8">
        <v>60</v>
      </c>
      <c r="C76" s="2">
        <f t="shared" ca="1" si="10"/>
        <v>5.36</v>
      </c>
      <c r="D76" s="2">
        <f t="shared" ca="1" si="11"/>
        <v>4.5</v>
      </c>
      <c r="E76" s="2">
        <f t="shared" ca="1" si="12"/>
        <v>307</v>
      </c>
      <c r="F76" s="2">
        <f t="shared" ca="1" si="13"/>
        <v>330</v>
      </c>
      <c r="G76" s="2">
        <f t="shared" ca="1" si="8"/>
        <v>8.39</v>
      </c>
      <c r="H76" s="2">
        <f t="shared" ca="1" si="9"/>
        <v>8.5</v>
      </c>
      <c r="I76" s="2">
        <f t="shared" ca="1" si="16"/>
        <v>338.5</v>
      </c>
      <c r="J76" s="2">
        <f t="shared" ca="1" si="14"/>
        <v>0</v>
      </c>
      <c r="K76" s="2">
        <f t="shared" ca="1" si="17"/>
        <v>23</v>
      </c>
      <c r="L76" s="2">
        <f ca="1">COUNTIF($I$17:I75,"&gt;"&amp;E76)</f>
        <v>4</v>
      </c>
      <c r="M76" s="3">
        <f t="shared" ca="1" si="15"/>
        <v>31.5</v>
      </c>
      <c r="N76" s="2" t="s">
        <v>83</v>
      </c>
      <c r="O76" s="2">
        <v>78.626000000000005</v>
      </c>
      <c r="P76" s="3"/>
    </row>
    <row r="77" spans="1:16" x14ac:dyDescent="0.3">
      <c r="A77" s="36">
        <v>1.76</v>
      </c>
      <c r="B77" s="8">
        <v>61</v>
      </c>
      <c r="C77" s="2">
        <f t="shared" ca="1" si="10"/>
        <v>5.89</v>
      </c>
      <c r="D77" s="2">
        <f t="shared" ca="1" si="11"/>
        <v>5.5</v>
      </c>
      <c r="E77" s="2">
        <f t="shared" ca="1" si="12"/>
        <v>312.5</v>
      </c>
      <c r="F77" s="2">
        <f t="shared" ca="1" si="13"/>
        <v>338.5</v>
      </c>
      <c r="G77" s="2">
        <f t="shared" ca="1" si="8"/>
        <v>7.96</v>
      </c>
      <c r="H77" s="2">
        <f t="shared" ca="1" si="9"/>
        <v>8.5</v>
      </c>
      <c r="I77" s="2">
        <f t="shared" ca="1" si="16"/>
        <v>347</v>
      </c>
      <c r="J77" s="2">
        <f t="shared" ca="1" si="14"/>
        <v>0</v>
      </c>
      <c r="K77" s="2">
        <f t="shared" ca="1" si="17"/>
        <v>26</v>
      </c>
      <c r="L77" s="2">
        <f ca="1">COUNTIF($I$17:I76,"&gt;"&amp;E77)</f>
        <v>4</v>
      </c>
      <c r="M77" s="3">
        <f t="shared" ca="1" si="15"/>
        <v>34.5</v>
      </c>
      <c r="N77" s="2" t="s">
        <v>84</v>
      </c>
      <c r="O77" s="2">
        <v>197.124</v>
      </c>
      <c r="P77" s="3"/>
    </row>
    <row r="78" spans="1:16" x14ac:dyDescent="0.3">
      <c r="A78" s="36">
        <v>1.77</v>
      </c>
      <c r="B78" s="8">
        <v>62</v>
      </c>
      <c r="C78" s="2">
        <f t="shared" ca="1" si="10"/>
        <v>3.76</v>
      </c>
      <c r="D78" s="2">
        <f t="shared" ca="1" si="11"/>
        <v>3.5</v>
      </c>
      <c r="E78" s="2">
        <f t="shared" ca="1" si="12"/>
        <v>316</v>
      </c>
      <c r="F78" s="2">
        <f t="shared" ca="1" si="13"/>
        <v>347</v>
      </c>
      <c r="G78" s="2">
        <f t="shared" ca="1" si="8"/>
        <v>5.52</v>
      </c>
      <c r="H78" s="2">
        <f t="shared" ca="1" si="9"/>
        <v>5.5</v>
      </c>
      <c r="I78" s="2">
        <f t="shared" ca="1" si="16"/>
        <v>352.5</v>
      </c>
      <c r="J78" s="2">
        <f t="shared" ca="1" si="14"/>
        <v>0</v>
      </c>
      <c r="K78" s="2">
        <f t="shared" ca="1" si="17"/>
        <v>31</v>
      </c>
      <c r="L78" s="2">
        <f ca="1">COUNTIF($I$17:I77,"&gt;"&amp;E78)</f>
        <v>5</v>
      </c>
      <c r="M78" s="3">
        <f t="shared" ca="1" si="15"/>
        <v>36.5</v>
      </c>
      <c r="N78" s="2" t="s">
        <v>85</v>
      </c>
      <c r="O78" s="2">
        <v>100.202</v>
      </c>
      <c r="P78" s="3"/>
    </row>
    <row r="79" spans="1:16" x14ac:dyDescent="0.3">
      <c r="A79" s="36">
        <v>1.78</v>
      </c>
      <c r="B79" s="8">
        <v>63</v>
      </c>
      <c r="C79" s="2">
        <f t="shared" ca="1" si="10"/>
        <v>6.22</v>
      </c>
      <c r="D79" s="2">
        <f t="shared" ca="1" si="11"/>
        <v>5.5</v>
      </c>
      <c r="E79" s="2">
        <f t="shared" ca="1" si="12"/>
        <v>321.5</v>
      </c>
      <c r="F79" s="2">
        <f t="shared" ca="1" si="13"/>
        <v>352.5</v>
      </c>
      <c r="G79" s="2">
        <f t="shared" ca="1" si="8"/>
        <v>3.52</v>
      </c>
      <c r="H79" s="2">
        <f t="shared" ca="1" si="9"/>
        <v>3.5</v>
      </c>
      <c r="I79" s="2">
        <f t="shared" ca="1" si="16"/>
        <v>356</v>
      </c>
      <c r="J79" s="2">
        <f t="shared" ca="1" si="14"/>
        <v>0</v>
      </c>
      <c r="K79" s="2">
        <f t="shared" ca="1" si="17"/>
        <v>31</v>
      </c>
      <c r="L79" s="2">
        <f ca="1">COUNTIF($I$17:I78,"&gt;"&amp;E79)</f>
        <v>5</v>
      </c>
      <c r="M79" s="3">
        <f t="shared" ca="1" si="15"/>
        <v>34.5</v>
      </c>
      <c r="N79" s="2" t="s">
        <v>86</v>
      </c>
      <c r="O79" s="2">
        <v>141.63</v>
      </c>
      <c r="P79" s="3"/>
    </row>
    <row r="80" spans="1:16" x14ac:dyDescent="0.3">
      <c r="A80" s="36">
        <v>1.79</v>
      </c>
      <c r="B80" s="8">
        <v>64</v>
      </c>
      <c r="C80" s="2">
        <f t="shared" ca="1" si="10"/>
        <v>8.25</v>
      </c>
      <c r="D80" s="2">
        <f t="shared" ca="1" si="11"/>
        <v>7.5</v>
      </c>
      <c r="E80" s="2">
        <f t="shared" ca="1" si="12"/>
        <v>329</v>
      </c>
      <c r="F80" s="2">
        <f t="shared" ca="1" si="13"/>
        <v>356</v>
      </c>
      <c r="G80" s="2">
        <f t="shared" ca="1" si="8"/>
        <v>3.12</v>
      </c>
      <c r="H80" s="2">
        <f t="shared" ca="1" si="9"/>
        <v>3.5</v>
      </c>
      <c r="I80" s="2">
        <f t="shared" ca="1" si="16"/>
        <v>359.5</v>
      </c>
      <c r="J80" s="2">
        <f t="shared" ca="1" si="14"/>
        <v>0</v>
      </c>
      <c r="K80" s="2">
        <f t="shared" ca="1" si="17"/>
        <v>27</v>
      </c>
      <c r="L80" s="2">
        <f ca="1">COUNTIF($I$17:I79,"&gt;"&amp;E80)</f>
        <v>5</v>
      </c>
      <c r="M80" s="3">
        <f t="shared" ca="1" si="15"/>
        <v>30.5</v>
      </c>
      <c r="N80" s="2" t="s">
        <v>87</v>
      </c>
      <c r="O80" s="2">
        <v>110.794</v>
      </c>
      <c r="P80" s="3"/>
    </row>
    <row r="81" spans="1:16" x14ac:dyDescent="0.3">
      <c r="A81" s="36">
        <v>1.8</v>
      </c>
      <c r="B81" s="8">
        <v>65</v>
      </c>
      <c r="C81" s="2">
        <f t="shared" ca="1" si="10"/>
        <v>4.37</v>
      </c>
      <c r="D81" s="2">
        <f t="shared" ca="1" si="11"/>
        <v>4.5</v>
      </c>
      <c r="E81" s="2">
        <f t="shared" ca="1" si="12"/>
        <v>333.5</v>
      </c>
      <c r="F81" s="2">
        <f t="shared" ca="1" si="13"/>
        <v>359.5</v>
      </c>
      <c r="G81" s="2">
        <f t="shared" ca="1" si="8"/>
        <v>1.87</v>
      </c>
      <c r="H81" s="2">
        <f t="shared" ca="1" si="9"/>
        <v>1.5</v>
      </c>
      <c r="I81" s="2">
        <f t="shared" ca="1" si="16"/>
        <v>361</v>
      </c>
      <c r="J81" s="2">
        <f t="shared" ca="1" si="14"/>
        <v>0</v>
      </c>
      <c r="K81" s="2">
        <f t="shared" ca="1" si="17"/>
        <v>26</v>
      </c>
      <c r="L81" s="2">
        <f ca="1">COUNTIF($I$17:I80,"&gt;"&amp;E81)</f>
        <v>5</v>
      </c>
      <c r="M81" s="3">
        <f t="shared" ca="1" si="15"/>
        <v>27.5</v>
      </c>
      <c r="N81" s="2" t="s">
        <v>88</v>
      </c>
      <c r="O81" s="2">
        <v>101.49</v>
      </c>
      <c r="P81" s="3"/>
    </row>
    <row r="82" spans="1:16" x14ac:dyDescent="0.3">
      <c r="A82" s="36">
        <v>1.81</v>
      </c>
      <c r="B82" s="8">
        <v>66</v>
      </c>
      <c r="C82" s="2">
        <f t="shared" ca="1" si="10"/>
        <v>1.61</v>
      </c>
      <c r="D82" s="2">
        <f t="shared" ca="1" si="11"/>
        <v>1.5</v>
      </c>
      <c r="E82" s="2">
        <f t="shared" ca="1" si="12"/>
        <v>335</v>
      </c>
      <c r="F82" s="2">
        <f t="shared" ca="1" si="13"/>
        <v>361</v>
      </c>
      <c r="G82" s="2">
        <f t="shared" ref="G82:G145" ca="1" si="18">TRUNC(RAND()*9+1,2)</f>
        <v>6.32</v>
      </c>
      <c r="H82" s="2">
        <f t="shared" ref="H82:H145" ca="1" si="19">LOOKUP($G82,$M$4:$M$12,$O$4:$O$12)</f>
        <v>6.5</v>
      </c>
      <c r="I82" s="2">
        <f t="shared" ca="1" si="16"/>
        <v>367.5</v>
      </c>
      <c r="J82" s="2">
        <f t="shared" ca="1" si="14"/>
        <v>0</v>
      </c>
      <c r="K82" s="2">
        <f t="shared" ca="1" si="17"/>
        <v>26</v>
      </c>
      <c r="L82" s="2">
        <f ca="1">COUNTIF($I$17:I81,"&gt;"&amp;E82)</f>
        <v>6</v>
      </c>
      <c r="M82" s="3">
        <f t="shared" ca="1" si="15"/>
        <v>32.5</v>
      </c>
      <c r="N82" s="2" t="s">
        <v>89</v>
      </c>
      <c r="O82" s="2">
        <v>209.87200000000001</v>
      </c>
      <c r="P82" s="3"/>
    </row>
    <row r="83" spans="1:16" x14ac:dyDescent="0.3">
      <c r="A83" s="36">
        <v>1.82</v>
      </c>
      <c r="B83" s="8">
        <v>67</v>
      </c>
      <c r="C83" s="2">
        <f t="shared" ref="C83:C100" ca="1" si="20">TRUNC(RAND()*9+1,2)</f>
        <v>8.68</v>
      </c>
      <c r="D83" s="2">
        <f t="shared" ref="D83:D146" ca="1" si="21">LOOKUP($C83,$F$4:$F$12,$H$4:$H$12)</f>
        <v>8.5</v>
      </c>
      <c r="E83" s="2">
        <f t="shared" ref="E83:E146" ca="1" si="22">SUM(E82,D83)</f>
        <v>343.5</v>
      </c>
      <c r="F83" s="2">
        <f t="shared" ref="F83:F146" ca="1" si="23">MAX($I82,$E83)</f>
        <v>367.5</v>
      </c>
      <c r="G83" s="2">
        <f t="shared" ca="1" si="18"/>
        <v>7.18</v>
      </c>
      <c r="H83" s="2">
        <f t="shared" ca="1" si="19"/>
        <v>7.5</v>
      </c>
      <c r="I83" s="2">
        <f t="shared" ca="1" si="16"/>
        <v>375</v>
      </c>
      <c r="J83" s="2">
        <f t="shared" ref="J83:J146" ca="1" si="24">IF(I82&lt;E83,E83-I82,0)</f>
        <v>0</v>
      </c>
      <c r="K83" s="2">
        <f t="shared" ca="1" si="17"/>
        <v>24</v>
      </c>
      <c r="L83" s="2">
        <f ca="1">COUNTIF($I$17:I82,"&gt;"&amp;E83)</f>
        <v>6</v>
      </c>
      <c r="M83" s="3">
        <f t="shared" ref="M83:M146" ca="1" si="25">I83-E83</f>
        <v>31.5</v>
      </c>
      <c r="N83" s="2" t="s">
        <v>90</v>
      </c>
      <c r="O83" s="2">
        <v>153.18199999999999</v>
      </c>
      <c r="P83" s="3"/>
    </row>
    <row r="84" spans="1:16" x14ac:dyDescent="0.3">
      <c r="A84" s="36">
        <v>1.83</v>
      </c>
      <c r="B84" s="8">
        <v>68</v>
      </c>
      <c r="C84" s="2">
        <f t="shared" ca="1" si="20"/>
        <v>6.02</v>
      </c>
      <c r="D84" s="2">
        <f t="shared" ca="1" si="21"/>
        <v>5.5</v>
      </c>
      <c r="E84" s="2">
        <f t="shared" ca="1" si="22"/>
        <v>349</v>
      </c>
      <c r="F84" s="2">
        <f t="shared" ca="1" si="23"/>
        <v>375</v>
      </c>
      <c r="G84" s="2">
        <f t="shared" ca="1" si="18"/>
        <v>5.89</v>
      </c>
      <c r="H84" s="2">
        <f t="shared" ca="1" si="19"/>
        <v>6.5</v>
      </c>
      <c r="I84" s="2">
        <f t="shared" ref="I84:I147" ca="1" si="26">H84+F84</f>
        <v>381.5</v>
      </c>
      <c r="J84" s="2">
        <f t="shared" ca="1" si="24"/>
        <v>0</v>
      </c>
      <c r="K84" s="2">
        <f t="shared" ref="K84:K147" ca="1" si="27">F84-E84</f>
        <v>26</v>
      </c>
      <c r="L84" s="2">
        <f ca="1">COUNTIF($I$17:I83,"&gt;"&amp;E84)</f>
        <v>6</v>
      </c>
      <c r="M84" s="3">
        <f t="shared" ca="1" si="25"/>
        <v>32.5</v>
      </c>
      <c r="N84" s="2" t="s">
        <v>91</v>
      </c>
      <c r="O84" s="2">
        <v>33.258000000000003</v>
      </c>
      <c r="P84" s="3"/>
    </row>
    <row r="85" spans="1:16" x14ac:dyDescent="0.3">
      <c r="A85" s="36">
        <v>1.84</v>
      </c>
      <c r="B85" s="8">
        <v>69</v>
      </c>
      <c r="C85" s="2">
        <f t="shared" ca="1" si="20"/>
        <v>5.69</v>
      </c>
      <c r="D85" s="2">
        <f t="shared" ca="1" si="21"/>
        <v>5.5</v>
      </c>
      <c r="E85" s="2">
        <f t="shared" ca="1" si="22"/>
        <v>354.5</v>
      </c>
      <c r="F85" s="2">
        <f t="shared" ca="1" si="23"/>
        <v>381.5</v>
      </c>
      <c r="G85" s="2">
        <f t="shared" ca="1" si="18"/>
        <v>3.32</v>
      </c>
      <c r="H85" s="2">
        <f t="shared" ca="1" si="19"/>
        <v>3.5</v>
      </c>
      <c r="I85" s="2">
        <f t="shared" ca="1" si="26"/>
        <v>385</v>
      </c>
      <c r="J85" s="2">
        <f t="shared" ca="1" si="24"/>
        <v>0</v>
      </c>
      <c r="K85" s="2">
        <f t="shared" ca="1" si="27"/>
        <v>27</v>
      </c>
      <c r="L85" s="2">
        <f ca="1">COUNTIF($I$17:I84,"&gt;"&amp;E85)</f>
        <v>6</v>
      </c>
      <c r="M85" s="3">
        <f t="shared" ca="1" si="25"/>
        <v>30.5</v>
      </c>
      <c r="N85" s="2" t="s">
        <v>92</v>
      </c>
      <c r="O85" s="2">
        <v>28.05</v>
      </c>
      <c r="P85" s="3"/>
    </row>
    <row r="86" spans="1:16" x14ac:dyDescent="0.3">
      <c r="A86" s="36">
        <v>1.85</v>
      </c>
      <c r="B86" s="8">
        <v>70</v>
      </c>
      <c r="C86" s="2">
        <f t="shared" ca="1" si="20"/>
        <v>7.26</v>
      </c>
      <c r="D86" s="2">
        <f t="shared" ca="1" si="21"/>
        <v>6.5</v>
      </c>
      <c r="E86" s="2">
        <f t="shared" ca="1" si="22"/>
        <v>361</v>
      </c>
      <c r="F86" s="2">
        <f t="shared" ca="1" si="23"/>
        <v>385</v>
      </c>
      <c r="G86" s="2">
        <f t="shared" ca="1" si="18"/>
        <v>2.41</v>
      </c>
      <c r="H86" s="2">
        <f t="shared" ca="1" si="19"/>
        <v>2.5</v>
      </c>
      <c r="I86" s="2">
        <f t="shared" ca="1" si="26"/>
        <v>387.5</v>
      </c>
      <c r="J86" s="2">
        <f t="shared" ca="1" si="24"/>
        <v>0</v>
      </c>
      <c r="K86" s="2">
        <f t="shared" ca="1" si="27"/>
        <v>24</v>
      </c>
      <c r="L86" s="2">
        <f ca="1">COUNTIF($I$17:I85,"&gt;"&amp;E86)</f>
        <v>4</v>
      </c>
      <c r="M86" s="3">
        <f t="shared" ca="1" si="25"/>
        <v>26.5</v>
      </c>
      <c r="N86" s="2" t="s">
        <v>93</v>
      </c>
      <c r="O86" s="2">
        <v>86.953999999999994</v>
      </c>
      <c r="P86" s="3"/>
    </row>
    <row r="87" spans="1:16" x14ac:dyDescent="0.3">
      <c r="A87" s="36">
        <v>1.86</v>
      </c>
      <c r="B87" s="8">
        <v>71</v>
      </c>
      <c r="C87" s="2">
        <f t="shared" ca="1" si="20"/>
        <v>5.4</v>
      </c>
      <c r="D87" s="2">
        <f t="shared" ca="1" si="21"/>
        <v>4.5</v>
      </c>
      <c r="E87" s="2">
        <f t="shared" ca="1" si="22"/>
        <v>365.5</v>
      </c>
      <c r="F87" s="2">
        <f t="shared" ca="1" si="23"/>
        <v>387.5</v>
      </c>
      <c r="G87" s="2">
        <f t="shared" ca="1" si="18"/>
        <v>6.08</v>
      </c>
      <c r="H87" s="2">
        <f t="shared" ca="1" si="19"/>
        <v>6.5</v>
      </c>
      <c r="I87" s="2">
        <f t="shared" ca="1" si="26"/>
        <v>394</v>
      </c>
      <c r="J87" s="2">
        <f t="shared" ca="1" si="24"/>
        <v>0</v>
      </c>
      <c r="K87" s="2">
        <f t="shared" ca="1" si="27"/>
        <v>22</v>
      </c>
      <c r="L87" s="2">
        <f ca="1">COUNTIF($I$17:I86,"&gt;"&amp;E87)</f>
        <v>5</v>
      </c>
      <c r="M87" s="3">
        <f t="shared" ca="1" si="25"/>
        <v>28.5</v>
      </c>
      <c r="N87" s="2" t="s">
        <v>94</v>
      </c>
      <c r="O87" s="2">
        <v>100.916</v>
      </c>
      <c r="P87" s="3"/>
    </row>
    <row r="88" spans="1:16" x14ac:dyDescent="0.3">
      <c r="A88" s="36">
        <v>1.87</v>
      </c>
      <c r="B88" s="8">
        <v>72</v>
      </c>
      <c r="C88" s="2">
        <f t="shared" ca="1" si="20"/>
        <v>5.82</v>
      </c>
      <c r="D88" s="2">
        <f t="shared" ca="1" si="21"/>
        <v>5.5</v>
      </c>
      <c r="E88" s="2">
        <f t="shared" ca="1" si="22"/>
        <v>371</v>
      </c>
      <c r="F88" s="2">
        <f t="shared" ca="1" si="23"/>
        <v>394</v>
      </c>
      <c r="G88" s="2">
        <f t="shared" ca="1" si="18"/>
        <v>6.35</v>
      </c>
      <c r="H88" s="2">
        <f t="shared" ca="1" si="19"/>
        <v>6.5</v>
      </c>
      <c r="I88" s="2">
        <f t="shared" ca="1" si="26"/>
        <v>400.5</v>
      </c>
      <c r="J88" s="2">
        <f t="shared" ca="1" si="24"/>
        <v>0</v>
      </c>
      <c r="K88" s="2">
        <f t="shared" ca="1" si="27"/>
        <v>23</v>
      </c>
      <c r="L88" s="2">
        <f ca="1">COUNTIF($I$17:I87,"&gt;"&amp;E88)</f>
        <v>5</v>
      </c>
      <c r="M88" s="3">
        <f t="shared" ca="1" si="25"/>
        <v>29.5</v>
      </c>
      <c r="N88" s="2" t="s">
        <v>95</v>
      </c>
      <c r="O88" s="2">
        <v>80.231999999999999</v>
      </c>
      <c r="P88" s="3"/>
    </row>
    <row r="89" spans="1:16" x14ac:dyDescent="0.3">
      <c r="A89" s="36">
        <v>1.88</v>
      </c>
      <c r="B89" s="8">
        <v>73</v>
      </c>
      <c r="C89" s="2">
        <f t="shared" ca="1" si="20"/>
        <v>3.26</v>
      </c>
      <c r="D89" s="2">
        <f t="shared" ca="1" si="21"/>
        <v>3.5</v>
      </c>
      <c r="E89" s="2">
        <f t="shared" ca="1" si="22"/>
        <v>374.5</v>
      </c>
      <c r="F89" s="2">
        <f t="shared" ca="1" si="23"/>
        <v>400.5</v>
      </c>
      <c r="G89" s="2">
        <f t="shared" ca="1" si="18"/>
        <v>2.71</v>
      </c>
      <c r="H89" s="2">
        <f t="shared" ca="1" si="19"/>
        <v>3.5</v>
      </c>
      <c r="I89" s="2">
        <f t="shared" ca="1" si="26"/>
        <v>404</v>
      </c>
      <c r="J89" s="2">
        <f t="shared" ca="1" si="24"/>
        <v>0</v>
      </c>
      <c r="K89" s="2">
        <f t="shared" ca="1" si="27"/>
        <v>26</v>
      </c>
      <c r="L89" s="2">
        <f ca="1">COUNTIF($I$17:I88,"&gt;"&amp;E89)</f>
        <v>6</v>
      </c>
      <c r="M89" s="3">
        <f t="shared" ca="1" si="25"/>
        <v>29.5</v>
      </c>
      <c r="N89" s="2" t="s">
        <v>96</v>
      </c>
      <c r="O89" s="2">
        <v>98.004000000000005</v>
      </c>
      <c r="P89" s="3"/>
    </row>
    <row r="90" spans="1:16" x14ac:dyDescent="0.3">
      <c r="A90" s="36">
        <v>1.89</v>
      </c>
      <c r="B90" s="8">
        <v>74</v>
      </c>
      <c r="C90" s="2">
        <f t="shared" ca="1" si="20"/>
        <v>1.51</v>
      </c>
      <c r="D90" s="2">
        <f t="shared" ca="1" si="21"/>
        <v>1.5</v>
      </c>
      <c r="E90" s="2">
        <f t="shared" ca="1" si="22"/>
        <v>376</v>
      </c>
      <c r="F90" s="2">
        <f t="shared" ca="1" si="23"/>
        <v>404</v>
      </c>
      <c r="G90" s="2">
        <f t="shared" ca="1" si="18"/>
        <v>3.08</v>
      </c>
      <c r="H90" s="2">
        <f t="shared" ca="1" si="19"/>
        <v>3.5</v>
      </c>
      <c r="I90" s="2">
        <f t="shared" ca="1" si="26"/>
        <v>407.5</v>
      </c>
      <c r="J90" s="2">
        <f t="shared" ca="1" si="24"/>
        <v>0</v>
      </c>
      <c r="K90" s="2">
        <f t="shared" ca="1" si="27"/>
        <v>28</v>
      </c>
      <c r="L90" s="2">
        <f ca="1">COUNTIF($I$17:I89,"&gt;"&amp;E90)</f>
        <v>6</v>
      </c>
      <c r="M90" s="3">
        <f t="shared" ca="1" si="25"/>
        <v>31.5</v>
      </c>
      <c r="N90" s="2" t="s">
        <v>97</v>
      </c>
      <c r="O90" s="2">
        <v>97.272000000000006</v>
      </c>
      <c r="P90" s="3"/>
    </row>
    <row r="91" spans="1:16" x14ac:dyDescent="0.3">
      <c r="A91" s="36">
        <v>1.9</v>
      </c>
      <c r="B91" s="8">
        <v>75</v>
      </c>
      <c r="C91" s="2">
        <f t="shared" ca="1" si="20"/>
        <v>7.81</v>
      </c>
      <c r="D91" s="2">
        <f t="shared" ca="1" si="21"/>
        <v>7.5</v>
      </c>
      <c r="E91" s="2">
        <f t="shared" ca="1" si="22"/>
        <v>383.5</v>
      </c>
      <c r="F91" s="2">
        <f t="shared" ca="1" si="23"/>
        <v>407.5</v>
      </c>
      <c r="G91" s="2">
        <f t="shared" ca="1" si="18"/>
        <v>3.2</v>
      </c>
      <c r="H91" s="2">
        <f t="shared" ca="1" si="19"/>
        <v>3.5</v>
      </c>
      <c r="I91" s="2">
        <f t="shared" ca="1" si="26"/>
        <v>411</v>
      </c>
      <c r="J91" s="2">
        <f t="shared" ca="1" si="24"/>
        <v>0</v>
      </c>
      <c r="K91" s="2">
        <f t="shared" ca="1" si="27"/>
        <v>24</v>
      </c>
      <c r="L91" s="2">
        <f ca="1">COUNTIF($I$17:I90,"&gt;"&amp;E91)</f>
        <v>6</v>
      </c>
      <c r="M91" s="3">
        <f t="shared" ca="1" si="25"/>
        <v>27.5</v>
      </c>
      <c r="N91" s="2" t="s">
        <v>98</v>
      </c>
      <c r="O91" s="2">
        <v>121.178</v>
      </c>
      <c r="P91" s="3"/>
    </row>
    <row r="92" spans="1:16" x14ac:dyDescent="0.3">
      <c r="A92" s="36">
        <v>1.91</v>
      </c>
      <c r="B92" s="8">
        <v>76</v>
      </c>
      <c r="C92" s="2">
        <f t="shared" ca="1" si="20"/>
        <v>8.61</v>
      </c>
      <c r="D92" s="2">
        <f t="shared" ca="1" si="21"/>
        <v>8.5</v>
      </c>
      <c r="E92" s="2">
        <f t="shared" ca="1" si="22"/>
        <v>392</v>
      </c>
      <c r="F92" s="2">
        <f t="shared" ca="1" si="23"/>
        <v>411</v>
      </c>
      <c r="G92" s="2">
        <f t="shared" ca="1" si="18"/>
        <v>3.33</v>
      </c>
      <c r="H92" s="2">
        <f t="shared" ca="1" si="19"/>
        <v>3.5</v>
      </c>
      <c r="I92" s="2">
        <f t="shared" ca="1" si="26"/>
        <v>414.5</v>
      </c>
      <c r="J92" s="2">
        <f t="shared" ca="1" si="24"/>
        <v>0</v>
      </c>
      <c r="K92" s="2">
        <f t="shared" ca="1" si="27"/>
        <v>19</v>
      </c>
      <c r="L92" s="2">
        <f ca="1">COUNTIF($I$17:I91,"&gt;"&amp;E92)</f>
        <v>5</v>
      </c>
      <c r="M92" s="3">
        <f t="shared" ca="1" si="25"/>
        <v>22.5</v>
      </c>
      <c r="N92" s="2" t="s">
        <v>99</v>
      </c>
      <c r="O92" s="2">
        <v>52.58</v>
      </c>
      <c r="P92" s="3"/>
    </row>
    <row r="93" spans="1:16" x14ac:dyDescent="0.3">
      <c r="A93" s="36">
        <v>1.92</v>
      </c>
      <c r="B93" s="8">
        <v>77</v>
      </c>
      <c r="C93" s="2">
        <f t="shared" ca="1" si="20"/>
        <v>6.08</v>
      </c>
      <c r="D93" s="2">
        <f t="shared" ca="1" si="21"/>
        <v>5.5</v>
      </c>
      <c r="E93" s="2">
        <f t="shared" ca="1" si="22"/>
        <v>397.5</v>
      </c>
      <c r="F93" s="2">
        <f t="shared" ca="1" si="23"/>
        <v>414.5</v>
      </c>
      <c r="G93" s="2">
        <f t="shared" ca="1" si="18"/>
        <v>8.41</v>
      </c>
      <c r="H93" s="2">
        <f t="shared" ca="1" si="19"/>
        <v>8.5</v>
      </c>
      <c r="I93" s="2">
        <f t="shared" ca="1" si="26"/>
        <v>423</v>
      </c>
      <c r="J93" s="2">
        <f t="shared" ca="1" si="24"/>
        <v>0</v>
      </c>
      <c r="K93" s="2">
        <f t="shared" ca="1" si="27"/>
        <v>17</v>
      </c>
      <c r="L93" s="2">
        <f ca="1">COUNTIF($I$17:I92,"&gt;"&amp;E93)</f>
        <v>5</v>
      </c>
      <c r="M93" s="3">
        <f t="shared" ca="1" si="25"/>
        <v>25.5</v>
      </c>
      <c r="N93" s="2" t="s">
        <v>100</v>
      </c>
      <c r="O93" s="2">
        <v>101.26</v>
      </c>
      <c r="P93" s="3"/>
    </row>
    <row r="94" spans="1:16" x14ac:dyDescent="0.3">
      <c r="A94" s="36">
        <v>1.93</v>
      </c>
      <c r="B94" s="8">
        <v>78</v>
      </c>
      <c r="C94" s="2">
        <f t="shared" ca="1" si="20"/>
        <v>7.47</v>
      </c>
      <c r="D94" s="2">
        <f t="shared" ca="1" si="21"/>
        <v>6.5</v>
      </c>
      <c r="E94" s="2">
        <f t="shared" ca="1" si="22"/>
        <v>404</v>
      </c>
      <c r="F94" s="2">
        <f t="shared" ca="1" si="23"/>
        <v>423</v>
      </c>
      <c r="G94" s="2">
        <f t="shared" ca="1" si="18"/>
        <v>3.52</v>
      </c>
      <c r="H94" s="2">
        <f t="shared" ca="1" si="19"/>
        <v>3.5</v>
      </c>
      <c r="I94" s="2">
        <f t="shared" ca="1" si="26"/>
        <v>426.5</v>
      </c>
      <c r="J94" s="2">
        <f t="shared" ca="1" si="24"/>
        <v>0</v>
      </c>
      <c r="K94" s="2">
        <f t="shared" ca="1" si="27"/>
        <v>19</v>
      </c>
      <c r="L94" s="2">
        <f ca="1">COUNTIF($I$17:I93,"&gt;"&amp;E94)</f>
        <v>4</v>
      </c>
      <c r="M94" s="3">
        <f t="shared" ca="1" si="25"/>
        <v>22.5</v>
      </c>
      <c r="N94" s="2" t="s">
        <v>101</v>
      </c>
      <c r="O94" s="2">
        <v>53.942</v>
      </c>
      <c r="P94" s="3"/>
    </row>
    <row r="95" spans="1:16" x14ac:dyDescent="0.3">
      <c r="A95" s="36">
        <v>1.94</v>
      </c>
      <c r="B95" s="8">
        <v>79</v>
      </c>
      <c r="C95" s="2">
        <f t="shared" ca="1" si="20"/>
        <v>8.14</v>
      </c>
      <c r="D95" s="2">
        <f t="shared" ca="1" si="21"/>
        <v>7.5</v>
      </c>
      <c r="E95" s="2">
        <f t="shared" ca="1" si="22"/>
        <v>411.5</v>
      </c>
      <c r="F95" s="2">
        <f t="shared" ca="1" si="23"/>
        <v>426.5</v>
      </c>
      <c r="G95" s="2">
        <f t="shared" ca="1" si="18"/>
        <v>3.36</v>
      </c>
      <c r="H95" s="2">
        <f t="shared" ca="1" si="19"/>
        <v>3.5</v>
      </c>
      <c r="I95" s="2">
        <f t="shared" ca="1" si="26"/>
        <v>430</v>
      </c>
      <c r="J95" s="2">
        <f t="shared" ca="1" si="24"/>
        <v>0</v>
      </c>
      <c r="K95" s="2">
        <f t="shared" ca="1" si="27"/>
        <v>15</v>
      </c>
      <c r="L95" s="2">
        <f ca="1">COUNTIF($I$17:I94,"&gt;"&amp;E95)</f>
        <v>3</v>
      </c>
      <c r="M95" s="3">
        <f t="shared" ca="1" si="25"/>
        <v>18.5</v>
      </c>
      <c r="N95" s="2" t="s">
        <v>102</v>
      </c>
      <c r="O95" s="2">
        <v>137.48400000000001</v>
      </c>
      <c r="P95" s="3"/>
    </row>
    <row r="96" spans="1:16" x14ac:dyDescent="0.3">
      <c r="A96" s="36">
        <v>1.95</v>
      </c>
      <c r="B96" s="8">
        <v>80</v>
      </c>
      <c r="C96" s="2">
        <f t="shared" ca="1" si="20"/>
        <v>2.0699999999999998</v>
      </c>
      <c r="D96" s="2">
        <f t="shared" ca="1" si="21"/>
        <v>2.5</v>
      </c>
      <c r="E96" s="2">
        <f t="shared" ca="1" si="22"/>
        <v>414</v>
      </c>
      <c r="F96" s="2">
        <f t="shared" ca="1" si="23"/>
        <v>430</v>
      </c>
      <c r="G96" s="2">
        <f t="shared" ca="1" si="18"/>
        <v>9.44</v>
      </c>
      <c r="H96" s="2">
        <f t="shared" ca="1" si="19"/>
        <v>9.5</v>
      </c>
      <c r="I96" s="2">
        <f t="shared" ca="1" si="26"/>
        <v>439.5</v>
      </c>
      <c r="J96" s="2">
        <f t="shared" ca="1" si="24"/>
        <v>0</v>
      </c>
      <c r="K96" s="2">
        <f t="shared" ca="1" si="27"/>
        <v>16</v>
      </c>
      <c r="L96" s="2">
        <f ca="1">COUNTIF($I$17:I95,"&gt;"&amp;E96)</f>
        <v>4</v>
      </c>
      <c r="M96" s="3">
        <f t="shared" ca="1" si="25"/>
        <v>25.5</v>
      </c>
      <c r="N96" s="2" t="s">
        <v>103</v>
      </c>
      <c r="O96" s="2">
        <v>139.25399999999999</v>
      </c>
      <c r="P96" s="3"/>
    </row>
    <row r="97" spans="1:16" x14ac:dyDescent="0.3">
      <c r="A97" s="36">
        <v>1.96</v>
      </c>
      <c r="B97" s="8">
        <v>81</v>
      </c>
      <c r="C97" s="2">
        <f t="shared" ca="1" si="20"/>
        <v>7.21</v>
      </c>
      <c r="D97" s="2">
        <f t="shared" ca="1" si="21"/>
        <v>6.5</v>
      </c>
      <c r="E97" s="2">
        <f t="shared" ca="1" si="22"/>
        <v>420.5</v>
      </c>
      <c r="F97" s="2">
        <f t="shared" ca="1" si="23"/>
        <v>439.5</v>
      </c>
      <c r="G97" s="2">
        <f t="shared" ca="1" si="18"/>
        <v>3.18</v>
      </c>
      <c r="H97" s="2">
        <f t="shared" ca="1" si="19"/>
        <v>3.5</v>
      </c>
      <c r="I97" s="2">
        <f t="shared" ca="1" si="26"/>
        <v>443</v>
      </c>
      <c r="J97" s="2">
        <f t="shared" ca="1" si="24"/>
        <v>0</v>
      </c>
      <c r="K97" s="2">
        <f t="shared" ca="1" si="27"/>
        <v>19</v>
      </c>
      <c r="L97" s="2">
        <f ca="1">COUNTIF($I$17:I96,"&gt;"&amp;E97)</f>
        <v>4</v>
      </c>
      <c r="M97" s="3">
        <f t="shared" ca="1" si="25"/>
        <v>22.5</v>
      </c>
      <c r="N97" s="2" t="s">
        <v>104</v>
      </c>
      <c r="O97" s="2">
        <v>61.368000000000002</v>
      </c>
      <c r="P97" s="3"/>
    </row>
    <row r="98" spans="1:16" x14ac:dyDescent="0.3">
      <c r="A98" s="36">
        <v>1.97</v>
      </c>
      <c r="B98" s="8">
        <v>82</v>
      </c>
      <c r="C98" s="2">
        <f t="shared" ca="1" si="20"/>
        <v>4.6500000000000004</v>
      </c>
      <c r="D98" s="2">
        <f t="shared" ca="1" si="21"/>
        <v>4.5</v>
      </c>
      <c r="E98" s="2">
        <f t="shared" ca="1" si="22"/>
        <v>425</v>
      </c>
      <c r="F98" s="2">
        <f t="shared" ca="1" si="23"/>
        <v>443</v>
      </c>
      <c r="G98" s="2">
        <f t="shared" ca="1" si="18"/>
        <v>7.84</v>
      </c>
      <c r="H98" s="2">
        <f t="shared" ca="1" si="19"/>
        <v>7.5</v>
      </c>
      <c r="I98" s="2">
        <f t="shared" ca="1" si="26"/>
        <v>450.5</v>
      </c>
      <c r="J98" s="2">
        <f t="shared" ca="1" si="24"/>
        <v>0</v>
      </c>
      <c r="K98" s="2">
        <f t="shared" ca="1" si="27"/>
        <v>18</v>
      </c>
      <c r="L98" s="2">
        <f ca="1">COUNTIF($I$17:I97,"&gt;"&amp;E98)</f>
        <v>4</v>
      </c>
      <c r="M98" s="3">
        <f t="shared" ca="1" si="25"/>
        <v>25.5</v>
      </c>
      <c r="N98" s="2" t="s">
        <v>105</v>
      </c>
      <c r="O98" s="2">
        <v>59.341999999999999</v>
      </c>
      <c r="P98" s="3"/>
    </row>
    <row r="99" spans="1:16" x14ac:dyDescent="0.3">
      <c r="A99" s="36">
        <v>1.98</v>
      </c>
      <c r="B99" s="8">
        <v>83</v>
      </c>
      <c r="C99" s="2">
        <f t="shared" ca="1" si="20"/>
        <v>6.96</v>
      </c>
      <c r="D99" s="2">
        <f t="shared" ca="1" si="21"/>
        <v>6.5</v>
      </c>
      <c r="E99" s="2">
        <f t="shared" ca="1" si="22"/>
        <v>431.5</v>
      </c>
      <c r="F99" s="2">
        <f t="shared" ca="1" si="23"/>
        <v>450.5</v>
      </c>
      <c r="G99" s="2">
        <f t="shared" ca="1" si="18"/>
        <v>6.24</v>
      </c>
      <c r="H99" s="2">
        <f t="shared" ca="1" si="19"/>
        <v>6.5</v>
      </c>
      <c r="I99" s="2">
        <f t="shared" ca="1" si="26"/>
        <v>457</v>
      </c>
      <c r="J99" s="2">
        <f t="shared" ca="1" si="24"/>
        <v>0</v>
      </c>
      <c r="K99" s="2">
        <f t="shared" ca="1" si="27"/>
        <v>19</v>
      </c>
      <c r="L99" s="2">
        <f ca="1">COUNTIF($I$17:I98,"&gt;"&amp;E99)</f>
        <v>3</v>
      </c>
      <c r="M99" s="3">
        <f t="shared" ca="1" si="25"/>
        <v>25.5</v>
      </c>
      <c r="N99" s="2" t="s">
        <v>106</v>
      </c>
      <c r="O99" s="2">
        <v>57.914000000000001</v>
      </c>
      <c r="P99" s="3"/>
    </row>
    <row r="100" spans="1:16" x14ac:dyDescent="0.3">
      <c r="A100" s="36">
        <v>1.99</v>
      </c>
      <c r="B100" s="8">
        <v>84</v>
      </c>
      <c r="C100" s="2">
        <f t="shared" ca="1" si="20"/>
        <v>2.4300000000000002</v>
      </c>
      <c r="D100" s="2">
        <f t="shared" ca="1" si="21"/>
        <v>2.5</v>
      </c>
      <c r="E100" s="2">
        <f t="shared" ca="1" si="22"/>
        <v>434</v>
      </c>
      <c r="F100" s="2">
        <f t="shared" ca="1" si="23"/>
        <v>457</v>
      </c>
      <c r="G100" s="2">
        <f t="shared" ca="1" si="18"/>
        <v>2.81</v>
      </c>
      <c r="H100" s="2">
        <f t="shared" ca="1" si="19"/>
        <v>3.5</v>
      </c>
      <c r="I100" s="2">
        <f t="shared" ca="1" si="26"/>
        <v>460.5</v>
      </c>
      <c r="J100" s="2">
        <f t="shared" ca="1" si="24"/>
        <v>0</v>
      </c>
      <c r="K100" s="2">
        <f t="shared" ca="1" si="27"/>
        <v>23</v>
      </c>
      <c r="L100" s="2">
        <f ca="1">COUNTIF($I$17:I99,"&gt;"&amp;E100)</f>
        <v>4</v>
      </c>
      <c r="M100" s="3">
        <f t="shared" ca="1" si="25"/>
        <v>26.5</v>
      </c>
      <c r="N100" s="2" t="s">
        <v>107</v>
      </c>
      <c r="O100" s="2">
        <v>111.958</v>
      </c>
      <c r="P100" s="3"/>
    </row>
    <row r="101" spans="1:16" x14ac:dyDescent="0.3">
      <c r="A101" s="36">
        <v>2</v>
      </c>
      <c r="B101" s="8">
        <v>85</v>
      </c>
      <c r="C101" s="2">
        <f ca="1">TRUNC(RAND()*9+1,2)</f>
        <v>4.46</v>
      </c>
      <c r="D101" s="2">
        <f t="shared" ca="1" si="21"/>
        <v>4.5</v>
      </c>
      <c r="E101" s="2">
        <f t="shared" ca="1" si="22"/>
        <v>438.5</v>
      </c>
      <c r="F101" s="2">
        <f t="shared" ca="1" si="23"/>
        <v>460.5</v>
      </c>
      <c r="G101" s="2">
        <f t="shared" ca="1" si="18"/>
        <v>3.2</v>
      </c>
      <c r="H101" s="2">
        <f t="shared" ca="1" si="19"/>
        <v>3.5</v>
      </c>
      <c r="I101" s="2">
        <f t="shared" ca="1" si="26"/>
        <v>464</v>
      </c>
      <c r="J101" s="2">
        <f t="shared" ca="1" si="24"/>
        <v>0</v>
      </c>
      <c r="K101" s="2">
        <f t="shared" ca="1" si="27"/>
        <v>22</v>
      </c>
      <c r="L101" s="2">
        <f ca="1">COUNTIF($I$17:I100,"&gt;"&amp;E101)</f>
        <v>5</v>
      </c>
      <c r="M101" s="3">
        <f t="shared" ca="1" si="25"/>
        <v>25.5</v>
      </c>
      <c r="N101" s="2" t="s">
        <v>108</v>
      </c>
      <c r="O101" s="2">
        <v>39.734000000000002</v>
      </c>
      <c r="P101" s="3"/>
    </row>
    <row r="102" spans="1:16" x14ac:dyDescent="0.3">
      <c r="A102" s="36">
        <v>2.0099999999999998</v>
      </c>
      <c r="B102" s="8">
        <v>86</v>
      </c>
      <c r="C102" s="2">
        <f t="shared" ref="C102:C165" ca="1" si="28">TRUNC(RAND()*9+1,2)</f>
        <v>4.16</v>
      </c>
      <c r="D102" s="2">
        <f t="shared" ca="1" si="21"/>
        <v>4.5</v>
      </c>
      <c r="E102" s="2">
        <f t="shared" ca="1" si="22"/>
        <v>443</v>
      </c>
      <c r="F102" s="2">
        <f t="shared" ca="1" si="23"/>
        <v>464</v>
      </c>
      <c r="G102" s="2">
        <f t="shared" ca="1" si="18"/>
        <v>6.47</v>
      </c>
      <c r="H102" s="2">
        <f t="shared" ca="1" si="19"/>
        <v>6.5</v>
      </c>
      <c r="I102" s="2">
        <f t="shared" ca="1" si="26"/>
        <v>470.5</v>
      </c>
      <c r="J102" s="2">
        <f t="shared" ca="1" si="24"/>
        <v>0</v>
      </c>
      <c r="K102" s="2">
        <f t="shared" ca="1" si="27"/>
        <v>21</v>
      </c>
      <c r="L102" s="2">
        <f ca="1">COUNTIF($I$17:I101,"&gt;"&amp;E102)</f>
        <v>4</v>
      </c>
      <c r="M102" s="3">
        <f t="shared" ca="1" si="25"/>
        <v>27.5</v>
      </c>
      <c r="N102" s="2" t="s">
        <v>109</v>
      </c>
      <c r="O102" s="2">
        <v>53.161999999999999</v>
      </c>
      <c r="P102" s="3"/>
    </row>
    <row r="103" spans="1:16" x14ac:dyDescent="0.3">
      <c r="A103" s="36">
        <v>2.02</v>
      </c>
      <c r="B103" s="8">
        <v>87</v>
      </c>
      <c r="C103" s="2">
        <f t="shared" ca="1" si="28"/>
        <v>5.53</v>
      </c>
      <c r="D103" s="2">
        <f t="shared" ca="1" si="21"/>
        <v>5.5</v>
      </c>
      <c r="E103" s="2">
        <f t="shared" ca="1" si="22"/>
        <v>448.5</v>
      </c>
      <c r="F103" s="2">
        <f t="shared" ca="1" si="23"/>
        <v>470.5</v>
      </c>
      <c r="G103" s="2">
        <f t="shared" ca="1" si="18"/>
        <v>2.95</v>
      </c>
      <c r="H103" s="2">
        <f t="shared" ca="1" si="19"/>
        <v>3.5</v>
      </c>
      <c r="I103" s="2">
        <f t="shared" ca="1" si="26"/>
        <v>474</v>
      </c>
      <c r="J103" s="2">
        <f t="shared" ca="1" si="24"/>
        <v>0</v>
      </c>
      <c r="K103" s="2">
        <f t="shared" ca="1" si="27"/>
        <v>22</v>
      </c>
      <c r="L103" s="2">
        <f ca="1">COUNTIF($I$17:I102,"&gt;"&amp;E103)</f>
        <v>5</v>
      </c>
      <c r="M103" s="3">
        <f t="shared" ca="1" si="25"/>
        <v>25.5</v>
      </c>
      <c r="N103" s="2" t="s">
        <v>110</v>
      </c>
      <c r="O103" s="2">
        <v>98.658000000000001</v>
      </c>
      <c r="P103" s="3"/>
    </row>
    <row r="104" spans="1:16" x14ac:dyDescent="0.3">
      <c r="A104" s="36">
        <v>2.0299999999999998</v>
      </c>
      <c r="B104" s="8">
        <v>88</v>
      </c>
      <c r="C104" s="2">
        <f t="shared" ca="1" si="28"/>
        <v>8.5399999999999991</v>
      </c>
      <c r="D104" s="2">
        <f t="shared" ca="1" si="21"/>
        <v>7.5</v>
      </c>
      <c r="E104" s="2">
        <f t="shared" ca="1" si="22"/>
        <v>456</v>
      </c>
      <c r="F104" s="2">
        <f t="shared" ca="1" si="23"/>
        <v>474</v>
      </c>
      <c r="G104" s="2">
        <f t="shared" ca="1" si="18"/>
        <v>3.5</v>
      </c>
      <c r="H104" s="2">
        <f t="shared" ca="1" si="19"/>
        <v>3.5</v>
      </c>
      <c r="I104" s="2">
        <f t="shared" ca="1" si="26"/>
        <v>477.5</v>
      </c>
      <c r="J104" s="2">
        <f t="shared" ca="1" si="24"/>
        <v>0</v>
      </c>
      <c r="K104" s="2">
        <f t="shared" ca="1" si="27"/>
        <v>18</v>
      </c>
      <c r="L104" s="2">
        <f ca="1">COUNTIF($I$17:I103,"&gt;"&amp;E104)</f>
        <v>5</v>
      </c>
      <c r="M104" s="3">
        <f t="shared" ca="1" si="25"/>
        <v>21.5</v>
      </c>
      <c r="N104" s="2" t="s">
        <v>111</v>
      </c>
      <c r="O104" s="2">
        <v>149.774</v>
      </c>
      <c r="P104" s="3"/>
    </row>
    <row r="105" spans="1:16" x14ac:dyDescent="0.3">
      <c r="A105" s="36">
        <v>2.04</v>
      </c>
      <c r="B105" s="8">
        <v>89</v>
      </c>
      <c r="C105" s="2">
        <f t="shared" ca="1" si="28"/>
        <v>8</v>
      </c>
      <c r="D105" s="2">
        <f t="shared" ca="1" si="21"/>
        <v>7.5</v>
      </c>
      <c r="E105" s="2">
        <f t="shared" ca="1" si="22"/>
        <v>463.5</v>
      </c>
      <c r="F105" s="2">
        <f t="shared" ca="1" si="23"/>
        <v>477.5</v>
      </c>
      <c r="G105" s="2">
        <f t="shared" ca="1" si="18"/>
        <v>2.38</v>
      </c>
      <c r="H105" s="2">
        <f t="shared" ca="1" si="19"/>
        <v>2.5</v>
      </c>
      <c r="I105" s="2">
        <f t="shared" ca="1" si="26"/>
        <v>480</v>
      </c>
      <c r="J105" s="2">
        <f t="shared" ca="1" si="24"/>
        <v>0</v>
      </c>
      <c r="K105" s="2">
        <f t="shared" ca="1" si="27"/>
        <v>14</v>
      </c>
      <c r="L105" s="2">
        <f ca="1">COUNTIF($I$17:I104,"&gt;"&amp;E105)</f>
        <v>4</v>
      </c>
      <c r="M105" s="3">
        <f t="shared" ca="1" si="25"/>
        <v>16.5</v>
      </c>
      <c r="N105" s="2" t="s">
        <v>112</v>
      </c>
      <c r="O105" s="2">
        <v>67.596000000000004</v>
      </c>
      <c r="P105" s="3"/>
    </row>
    <row r="106" spans="1:16" x14ac:dyDescent="0.3">
      <c r="A106" s="36">
        <v>2.0499999999999998</v>
      </c>
      <c r="B106" s="8">
        <v>90</v>
      </c>
      <c r="C106" s="2">
        <f t="shared" ca="1" si="28"/>
        <v>2.78</v>
      </c>
      <c r="D106" s="2">
        <f t="shared" ca="1" si="21"/>
        <v>3.5</v>
      </c>
      <c r="E106" s="2">
        <f t="shared" ca="1" si="22"/>
        <v>467</v>
      </c>
      <c r="F106" s="2">
        <f t="shared" ca="1" si="23"/>
        <v>480</v>
      </c>
      <c r="G106" s="2">
        <f t="shared" ca="1" si="18"/>
        <v>8.08</v>
      </c>
      <c r="H106" s="2">
        <f t="shared" ca="1" si="19"/>
        <v>8.5</v>
      </c>
      <c r="I106" s="2">
        <f t="shared" ca="1" si="26"/>
        <v>488.5</v>
      </c>
      <c r="J106" s="2">
        <f t="shared" ca="1" si="24"/>
        <v>0</v>
      </c>
      <c r="K106" s="2">
        <f t="shared" ca="1" si="27"/>
        <v>13</v>
      </c>
      <c r="L106" s="2">
        <f ca="1">COUNTIF($I$17:I105,"&gt;"&amp;E106)</f>
        <v>4</v>
      </c>
      <c r="M106" s="3">
        <f t="shared" ca="1" si="25"/>
        <v>21.5</v>
      </c>
      <c r="N106" s="2" t="s">
        <v>113</v>
      </c>
      <c r="O106" s="2">
        <v>107.212</v>
      </c>
      <c r="P106" s="3"/>
    </row>
    <row r="107" spans="1:16" x14ac:dyDescent="0.3">
      <c r="A107" s="36">
        <v>2.06</v>
      </c>
      <c r="B107" s="8">
        <v>91</v>
      </c>
      <c r="C107" s="2">
        <f t="shared" ca="1" si="28"/>
        <v>4.66</v>
      </c>
      <c r="D107" s="2">
        <f t="shared" ca="1" si="21"/>
        <v>4.5</v>
      </c>
      <c r="E107" s="2">
        <f t="shared" ca="1" si="22"/>
        <v>471.5</v>
      </c>
      <c r="F107" s="2">
        <f t="shared" ca="1" si="23"/>
        <v>488.5</v>
      </c>
      <c r="G107" s="2">
        <f t="shared" ca="1" si="18"/>
        <v>6.75</v>
      </c>
      <c r="H107" s="2">
        <f t="shared" ca="1" si="19"/>
        <v>6.5</v>
      </c>
      <c r="I107" s="2">
        <f t="shared" ca="1" si="26"/>
        <v>495</v>
      </c>
      <c r="J107" s="2">
        <f t="shared" ca="1" si="24"/>
        <v>0</v>
      </c>
      <c r="K107" s="2">
        <f t="shared" ca="1" si="27"/>
        <v>17</v>
      </c>
      <c r="L107" s="2">
        <f ca="1">COUNTIF($I$17:I106,"&gt;"&amp;E107)</f>
        <v>4</v>
      </c>
      <c r="M107" s="3">
        <f t="shared" ca="1" si="25"/>
        <v>23.5</v>
      </c>
      <c r="N107" s="2" t="s">
        <v>114</v>
      </c>
      <c r="O107" s="2">
        <v>73.866</v>
      </c>
      <c r="P107" s="3"/>
    </row>
    <row r="108" spans="1:16" x14ac:dyDescent="0.3">
      <c r="A108" s="36">
        <v>2.0699999999999998</v>
      </c>
      <c r="B108" s="8">
        <v>92</v>
      </c>
      <c r="C108" s="2">
        <f t="shared" ca="1" si="28"/>
        <v>4.75</v>
      </c>
      <c r="D108" s="2">
        <f t="shared" ca="1" si="21"/>
        <v>4.5</v>
      </c>
      <c r="E108" s="2">
        <f t="shared" ca="1" si="22"/>
        <v>476</v>
      </c>
      <c r="F108" s="2">
        <f t="shared" ca="1" si="23"/>
        <v>495</v>
      </c>
      <c r="G108" s="2">
        <f t="shared" ca="1" si="18"/>
        <v>9.0299999999999994</v>
      </c>
      <c r="H108" s="2">
        <f t="shared" ca="1" si="19"/>
        <v>9.5</v>
      </c>
      <c r="I108" s="2">
        <f t="shared" ca="1" si="26"/>
        <v>504.5</v>
      </c>
      <c r="J108" s="2">
        <f t="shared" ca="1" si="24"/>
        <v>0</v>
      </c>
      <c r="K108" s="2">
        <f t="shared" ca="1" si="27"/>
        <v>19</v>
      </c>
      <c r="L108" s="2">
        <f ca="1">COUNTIF($I$17:I107,"&gt;"&amp;E108)</f>
        <v>4</v>
      </c>
      <c r="M108" s="3">
        <f t="shared" ca="1" si="25"/>
        <v>28.5</v>
      </c>
      <c r="N108" s="2" t="s">
        <v>115</v>
      </c>
      <c r="O108" s="2">
        <v>79.58</v>
      </c>
      <c r="P108" s="3"/>
    </row>
    <row r="109" spans="1:16" x14ac:dyDescent="0.3">
      <c r="A109" s="36">
        <v>2.08</v>
      </c>
      <c r="B109" s="8">
        <v>93</v>
      </c>
      <c r="C109" s="2">
        <f t="shared" ca="1" si="28"/>
        <v>7.6</v>
      </c>
      <c r="D109" s="2">
        <f t="shared" ca="1" si="21"/>
        <v>7.5</v>
      </c>
      <c r="E109" s="2">
        <f t="shared" ca="1" si="22"/>
        <v>483.5</v>
      </c>
      <c r="F109" s="2">
        <f t="shared" ca="1" si="23"/>
        <v>504.5</v>
      </c>
      <c r="G109" s="2">
        <f t="shared" ca="1" si="18"/>
        <v>8.1300000000000008</v>
      </c>
      <c r="H109" s="2">
        <f t="shared" ca="1" si="19"/>
        <v>8.5</v>
      </c>
      <c r="I109" s="2">
        <f t="shared" ca="1" si="26"/>
        <v>513</v>
      </c>
      <c r="J109" s="2">
        <f t="shared" ca="1" si="24"/>
        <v>0</v>
      </c>
      <c r="K109" s="2">
        <f t="shared" ca="1" si="27"/>
        <v>21</v>
      </c>
      <c r="L109" s="2">
        <f ca="1">COUNTIF($I$17:I108,"&gt;"&amp;E109)</f>
        <v>3</v>
      </c>
      <c r="M109" s="3">
        <f t="shared" ca="1" si="25"/>
        <v>29.5</v>
      </c>
      <c r="N109" s="2" t="s">
        <v>116</v>
      </c>
      <c r="O109" s="2">
        <v>96.738</v>
      </c>
      <c r="P109" s="3"/>
    </row>
    <row r="110" spans="1:16" x14ac:dyDescent="0.3">
      <c r="A110" s="36">
        <v>2.09</v>
      </c>
      <c r="B110" s="8">
        <v>94</v>
      </c>
      <c r="C110" s="2">
        <f t="shared" ca="1" si="28"/>
        <v>2.37</v>
      </c>
      <c r="D110" s="2">
        <f t="shared" ca="1" si="21"/>
        <v>2.5</v>
      </c>
      <c r="E110" s="2">
        <f t="shared" ca="1" si="22"/>
        <v>486</v>
      </c>
      <c r="F110" s="2">
        <f t="shared" ca="1" si="23"/>
        <v>513</v>
      </c>
      <c r="G110" s="2">
        <f t="shared" ca="1" si="18"/>
        <v>5.26</v>
      </c>
      <c r="H110" s="2">
        <f t="shared" ca="1" si="19"/>
        <v>5.5</v>
      </c>
      <c r="I110" s="2">
        <f t="shared" ca="1" si="26"/>
        <v>518.5</v>
      </c>
      <c r="J110" s="2">
        <f t="shared" ca="1" si="24"/>
        <v>0</v>
      </c>
      <c r="K110" s="2">
        <f t="shared" ca="1" si="27"/>
        <v>27</v>
      </c>
      <c r="L110" s="2">
        <f ca="1">COUNTIF($I$17:I109,"&gt;"&amp;E110)</f>
        <v>4</v>
      </c>
      <c r="M110" s="3">
        <f t="shared" ca="1" si="25"/>
        <v>32.5</v>
      </c>
      <c r="N110" s="2" t="s">
        <v>117</v>
      </c>
      <c r="O110" s="2">
        <v>113.626</v>
      </c>
      <c r="P110" s="3"/>
    </row>
    <row r="111" spans="1:16" x14ac:dyDescent="0.3">
      <c r="A111" s="36">
        <v>2.1</v>
      </c>
      <c r="B111" s="8">
        <v>95</v>
      </c>
      <c r="C111" s="2">
        <f t="shared" ca="1" si="28"/>
        <v>6.87</v>
      </c>
      <c r="D111" s="2">
        <f t="shared" ca="1" si="21"/>
        <v>6.5</v>
      </c>
      <c r="E111" s="2">
        <f t="shared" ca="1" si="22"/>
        <v>492.5</v>
      </c>
      <c r="F111" s="2">
        <f t="shared" ca="1" si="23"/>
        <v>518.5</v>
      </c>
      <c r="G111" s="2">
        <f t="shared" ca="1" si="18"/>
        <v>2.74</v>
      </c>
      <c r="H111" s="2">
        <f t="shared" ca="1" si="19"/>
        <v>3.5</v>
      </c>
      <c r="I111" s="2">
        <f t="shared" ca="1" si="26"/>
        <v>522</v>
      </c>
      <c r="J111" s="2">
        <f t="shared" ca="1" si="24"/>
        <v>0</v>
      </c>
      <c r="K111" s="2">
        <f t="shared" ca="1" si="27"/>
        <v>26</v>
      </c>
      <c r="L111" s="2">
        <f ca="1">COUNTIF($I$17:I110,"&gt;"&amp;E111)</f>
        <v>4</v>
      </c>
      <c r="M111" s="3">
        <f t="shared" ca="1" si="25"/>
        <v>29.5</v>
      </c>
      <c r="N111" s="2" t="s">
        <v>118</v>
      </c>
      <c r="O111" s="2">
        <v>97.2</v>
      </c>
      <c r="P111" s="3"/>
    </row>
    <row r="112" spans="1:16" x14ac:dyDescent="0.3">
      <c r="A112" s="36">
        <v>2.11</v>
      </c>
      <c r="B112" s="8">
        <v>96</v>
      </c>
      <c r="C112" s="2">
        <f t="shared" ca="1" si="28"/>
        <v>9.14</v>
      </c>
      <c r="D112" s="2">
        <f t="shared" ca="1" si="21"/>
        <v>8.5</v>
      </c>
      <c r="E112" s="2">
        <f t="shared" ca="1" si="22"/>
        <v>501</v>
      </c>
      <c r="F112" s="2">
        <f t="shared" ca="1" si="23"/>
        <v>522</v>
      </c>
      <c r="G112" s="2">
        <f t="shared" ca="1" si="18"/>
        <v>6.25</v>
      </c>
      <c r="H112" s="2">
        <f t="shared" ca="1" si="19"/>
        <v>6.5</v>
      </c>
      <c r="I112" s="2">
        <f t="shared" ca="1" si="26"/>
        <v>528.5</v>
      </c>
      <c r="J112" s="2">
        <f t="shared" ca="1" si="24"/>
        <v>0</v>
      </c>
      <c r="K112" s="2">
        <f t="shared" ca="1" si="27"/>
        <v>21</v>
      </c>
      <c r="L112" s="2">
        <f ca="1">COUNTIF($I$17:I111,"&gt;"&amp;E112)</f>
        <v>4</v>
      </c>
      <c r="M112" s="3">
        <f t="shared" ca="1" si="25"/>
        <v>27.5</v>
      </c>
      <c r="N112" s="2" t="s">
        <v>119</v>
      </c>
      <c r="O112" s="2">
        <v>69.792000000000002</v>
      </c>
      <c r="P112" s="3"/>
    </row>
    <row r="113" spans="1:16" x14ac:dyDescent="0.3">
      <c r="A113" s="36">
        <v>2.12</v>
      </c>
      <c r="B113" s="8">
        <v>97</v>
      </c>
      <c r="C113" s="2">
        <f t="shared" ca="1" si="28"/>
        <v>1.59</v>
      </c>
      <c r="D113" s="2">
        <f t="shared" ca="1" si="21"/>
        <v>1.5</v>
      </c>
      <c r="E113" s="2">
        <f t="shared" ca="1" si="22"/>
        <v>502.5</v>
      </c>
      <c r="F113" s="2">
        <f t="shared" ca="1" si="23"/>
        <v>528.5</v>
      </c>
      <c r="G113" s="2">
        <f t="shared" ca="1" si="18"/>
        <v>3.32</v>
      </c>
      <c r="H113" s="2">
        <f t="shared" ca="1" si="19"/>
        <v>3.5</v>
      </c>
      <c r="I113" s="2">
        <f t="shared" ca="1" si="26"/>
        <v>532</v>
      </c>
      <c r="J113" s="2">
        <f t="shared" ca="1" si="24"/>
        <v>0</v>
      </c>
      <c r="K113" s="2">
        <f t="shared" ca="1" si="27"/>
        <v>26</v>
      </c>
      <c r="L113" s="2">
        <f ca="1">COUNTIF($I$17:I112,"&gt;"&amp;E113)</f>
        <v>5</v>
      </c>
      <c r="M113" s="3">
        <f t="shared" ca="1" si="25"/>
        <v>29.5</v>
      </c>
      <c r="N113" s="2" t="s">
        <v>120</v>
      </c>
      <c r="O113" s="2">
        <v>27.852</v>
      </c>
      <c r="P113" s="3"/>
    </row>
    <row r="114" spans="1:16" x14ac:dyDescent="0.3">
      <c r="A114" s="36">
        <v>2.13</v>
      </c>
      <c r="B114" s="8">
        <v>98</v>
      </c>
      <c r="C114" s="2">
        <f t="shared" ca="1" si="28"/>
        <v>7.9</v>
      </c>
      <c r="D114" s="2">
        <f t="shared" ca="1" si="21"/>
        <v>7.5</v>
      </c>
      <c r="E114" s="2">
        <f t="shared" ca="1" si="22"/>
        <v>510</v>
      </c>
      <c r="F114" s="2">
        <f t="shared" ca="1" si="23"/>
        <v>532</v>
      </c>
      <c r="G114" s="2">
        <f t="shared" ca="1" si="18"/>
        <v>2.61</v>
      </c>
      <c r="H114" s="2">
        <f t="shared" ca="1" si="19"/>
        <v>2.5</v>
      </c>
      <c r="I114" s="2">
        <f t="shared" ca="1" si="26"/>
        <v>534.5</v>
      </c>
      <c r="J114" s="2">
        <f t="shared" ca="1" si="24"/>
        <v>0</v>
      </c>
      <c r="K114" s="2">
        <f t="shared" ca="1" si="27"/>
        <v>22</v>
      </c>
      <c r="L114" s="2">
        <f ca="1">COUNTIF($I$17:I113,"&gt;"&amp;E114)</f>
        <v>5</v>
      </c>
      <c r="M114" s="3">
        <f t="shared" ca="1" si="25"/>
        <v>24.5</v>
      </c>
      <c r="N114" s="2" t="s">
        <v>121</v>
      </c>
      <c r="O114" s="2">
        <v>71.445999999999998</v>
      </c>
      <c r="P114" s="3"/>
    </row>
    <row r="115" spans="1:16" x14ac:dyDescent="0.3">
      <c r="A115" s="36">
        <v>2.14</v>
      </c>
      <c r="B115" s="8">
        <v>99</v>
      </c>
      <c r="C115" s="2">
        <f t="shared" ca="1" si="28"/>
        <v>9.5299999999999994</v>
      </c>
      <c r="D115" s="2">
        <f t="shared" ca="1" si="21"/>
        <v>9.5</v>
      </c>
      <c r="E115" s="2">
        <f t="shared" ca="1" si="22"/>
        <v>519.5</v>
      </c>
      <c r="F115" s="2">
        <f t="shared" ca="1" si="23"/>
        <v>534.5</v>
      </c>
      <c r="G115" s="2">
        <f t="shared" ca="1" si="18"/>
        <v>6.43</v>
      </c>
      <c r="H115" s="2">
        <f t="shared" ca="1" si="19"/>
        <v>6.5</v>
      </c>
      <c r="I115" s="2">
        <f t="shared" ca="1" si="26"/>
        <v>541</v>
      </c>
      <c r="J115" s="2">
        <f t="shared" ca="1" si="24"/>
        <v>0</v>
      </c>
      <c r="K115" s="2">
        <f t="shared" ca="1" si="27"/>
        <v>15</v>
      </c>
      <c r="L115" s="2">
        <f ca="1">COUNTIF($I$17:I114,"&gt;"&amp;E115)</f>
        <v>4</v>
      </c>
      <c r="M115" s="3">
        <f t="shared" ca="1" si="25"/>
        <v>21.5</v>
      </c>
      <c r="N115" s="2" t="s">
        <v>122</v>
      </c>
      <c r="O115" s="2">
        <v>177.898</v>
      </c>
      <c r="P115" s="3"/>
    </row>
    <row r="116" spans="1:16" x14ac:dyDescent="0.3">
      <c r="A116" s="36">
        <v>2.15</v>
      </c>
      <c r="B116" s="8">
        <v>100</v>
      </c>
      <c r="C116" s="2">
        <f t="shared" ca="1" si="28"/>
        <v>4.17</v>
      </c>
      <c r="D116" s="2">
        <f t="shared" ca="1" si="21"/>
        <v>4.5</v>
      </c>
      <c r="E116" s="2">
        <f t="shared" ca="1" si="22"/>
        <v>524</v>
      </c>
      <c r="F116" s="2">
        <f t="shared" ca="1" si="23"/>
        <v>541</v>
      </c>
      <c r="G116" s="2">
        <f t="shared" ca="1" si="18"/>
        <v>4.26</v>
      </c>
      <c r="H116" s="2">
        <f t="shared" ca="1" si="19"/>
        <v>4.5</v>
      </c>
      <c r="I116" s="2">
        <f t="shared" ca="1" si="26"/>
        <v>545.5</v>
      </c>
      <c r="J116" s="2">
        <f t="shared" ca="1" si="24"/>
        <v>0</v>
      </c>
      <c r="K116" s="2">
        <f t="shared" ca="1" si="27"/>
        <v>17</v>
      </c>
      <c r="L116" s="2">
        <f ca="1">COUNTIF($I$17:I115,"&gt;"&amp;E116)</f>
        <v>4</v>
      </c>
      <c r="M116" s="3">
        <f t="shared" ca="1" si="25"/>
        <v>21.5</v>
      </c>
      <c r="N116" s="2" t="s">
        <v>123</v>
      </c>
      <c r="O116" s="2">
        <v>148.154</v>
      </c>
      <c r="P116" s="3"/>
    </row>
    <row r="117" spans="1:16" x14ac:dyDescent="0.3">
      <c r="A117" s="36">
        <v>2.16</v>
      </c>
      <c r="B117" s="8">
        <v>101</v>
      </c>
      <c r="C117" s="2">
        <f t="shared" ca="1" si="28"/>
        <v>4.68</v>
      </c>
      <c r="D117" s="2">
        <f t="shared" ca="1" si="21"/>
        <v>4.5</v>
      </c>
      <c r="E117" s="2">
        <f t="shared" ca="1" si="22"/>
        <v>528.5</v>
      </c>
      <c r="F117" s="2">
        <f t="shared" ca="1" si="23"/>
        <v>545.5</v>
      </c>
      <c r="G117" s="2">
        <f t="shared" ca="1" si="18"/>
        <v>6.41</v>
      </c>
      <c r="H117" s="2">
        <f t="shared" ca="1" si="19"/>
        <v>6.5</v>
      </c>
      <c r="I117" s="2">
        <f t="shared" ca="1" si="26"/>
        <v>552</v>
      </c>
      <c r="J117" s="2">
        <f t="shared" ca="1" si="24"/>
        <v>0</v>
      </c>
      <c r="K117" s="2">
        <f t="shared" ca="1" si="27"/>
        <v>17</v>
      </c>
      <c r="L117" s="2">
        <f ca="1">COUNTIF($I$17:I116,"&gt;"&amp;E117)</f>
        <v>4</v>
      </c>
      <c r="M117" s="3">
        <f t="shared" ca="1" si="25"/>
        <v>23.5</v>
      </c>
      <c r="N117" s="2"/>
      <c r="O117" s="2"/>
      <c r="P117" s="3"/>
    </row>
    <row r="118" spans="1:16" x14ac:dyDescent="0.3">
      <c r="A118" s="36">
        <v>2.17</v>
      </c>
      <c r="B118" s="8">
        <v>102</v>
      </c>
      <c r="C118" s="2">
        <f t="shared" ca="1" si="28"/>
        <v>5.87</v>
      </c>
      <c r="D118" s="2">
        <f t="shared" ca="1" si="21"/>
        <v>5.5</v>
      </c>
      <c r="E118" s="2">
        <f t="shared" ca="1" si="22"/>
        <v>534</v>
      </c>
      <c r="F118" s="2">
        <f t="shared" ca="1" si="23"/>
        <v>552</v>
      </c>
      <c r="G118" s="2">
        <f t="shared" ca="1" si="18"/>
        <v>8.4700000000000006</v>
      </c>
      <c r="H118" s="2">
        <f t="shared" ca="1" si="19"/>
        <v>8.5</v>
      </c>
      <c r="I118" s="2">
        <f t="shared" ca="1" si="26"/>
        <v>560.5</v>
      </c>
      <c r="J118" s="2">
        <f t="shared" ca="1" si="24"/>
        <v>0</v>
      </c>
      <c r="K118" s="2">
        <f t="shared" ca="1" si="27"/>
        <v>18</v>
      </c>
      <c r="L118" s="2">
        <f ca="1">COUNTIF($I$17:I117,"&gt;"&amp;E118)</f>
        <v>4</v>
      </c>
      <c r="M118" s="3">
        <f t="shared" ca="1" si="25"/>
        <v>26.5</v>
      </c>
      <c r="N118" s="2"/>
      <c r="O118" s="2"/>
      <c r="P118" s="3"/>
    </row>
    <row r="119" spans="1:16" x14ac:dyDescent="0.3">
      <c r="A119" s="36">
        <v>2.1800000000000002</v>
      </c>
      <c r="B119" s="8">
        <v>103</v>
      </c>
      <c r="C119" s="2">
        <f t="shared" ca="1" si="28"/>
        <v>7.63</v>
      </c>
      <c r="D119" s="2">
        <f t="shared" ca="1" si="21"/>
        <v>7.5</v>
      </c>
      <c r="E119" s="2">
        <f t="shared" ca="1" si="22"/>
        <v>541.5</v>
      </c>
      <c r="F119" s="2">
        <f t="shared" ca="1" si="23"/>
        <v>560.5</v>
      </c>
      <c r="G119" s="2">
        <f t="shared" ca="1" si="18"/>
        <v>2.91</v>
      </c>
      <c r="H119" s="2">
        <f t="shared" ca="1" si="19"/>
        <v>3.5</v>
      </c>
      <c r="I119" s="2">
        <f t="shared" ca="1" si="26"/>
        <v>564</v>
      </c>
      <c r="J119" s="2">
        <f t="shared" ca="1" si="24"/>
        <v>0</v>
      </c>
      <c r="K119" s="2">
        <f t="shared" ca="1" si="27"/>
        <v>19</v>
      </c>
      <c r="L119" s="2">
        <f ca="1">COUNTIF($I$17:I118,"&gt;"&amp;E119)</f>
        <v>3</v>
      </c>
      <c r="M119" s="3">
        <f t="shared" ca="1" si="25"/>
        <v>22.5</v>
      </c>
      <c r="N119" s="2"/>
      <c r="O119" s="2"/>
      <c r="P119" s="3"/>
    </row>
    <row r="120" spans="1:16" x14ac:dyDescent="0.3">
      <c r="A120" s="36">
        <v>2.19</v>
      </c>
      <c r="B120" s="8">
        <v>104</v>
      </c>
      <c r="C120" s="2">
        <f t="shared" ca="1" si="28"/>
        <v>4.22</v>
      </c>
      <c r="D120" s="2">
        <f t="shared" ca="1" si="21"/>
        <v>4.5</v>
      </c>
      <c r="E120" s="2">
        <f t="shared" ca="1" si="22"/>
        <v>546</v>
      </c>
      <c r="F120" s="2">
        <f t="shared" ca="1" si="23"/>
        <v>564</v>
      </c>
      <c r="G120" s="2">
        <f t="shared" ca="1" si="18"/>
        <v>6.2</v>
      </c>
      <c r="H120" s="2">
        <f t="shared" ca="1" si="19"/>
        <v>6.5</v>
      </c>
      <c r="I120" s="2">
        <f t="shared" ca="1" si="26"/>
        <v>570.5</v>
      </c>
      <c r="J120" s="2">
        <f t="shared" ca="1" si="24"/>
        <v>0</v>
      </c>
      <c r="K120" s="2">
        <f t="shared" ca="1" si="27"/>
        <v>18</v>
      </c>
      <c r="L120" s="2">
        <f ca="1">COUNTIF($I$17:I119,"&gt;"&amp;E120)</f>
        <v>3</v>
      </c>
      <c r="M120" s="3">
        <f t="shared" ca="1" si="25"/>
        <v>24.5</v>
      </c>
      <c r="N120" s="2"/>
      <c r="O120" s="2"/>
      <c r="P120" s="3"/>
    </row>
    <row r="121" spans="1:16" x14ac:dyDescent="0.3">
      <c r="A121" s="36">
        <v>2.2000000000000002</v>
      </c>
      <c r="B121" s="8">
        <v>105</v>
      </c>
      <c r="C121" s="2">
        <f t="shared" ca="1" si="28"/>
        <v>1.53</v>
      </c>
      <c r="D121" s="2">
        <f t="shared" ca="1" si="21"/>
        <v>1.5</v>
      </c>
      <c r="E121" s="2">
        <f t="shared" ca="1" si="22"/>
        <v>547.5</v>
      </c>
      <c r="F121" s="2">
        <f t="shared" ca="1" si="23"/>
        <v>570.5</v>
      </c>
      <c r="G121" s="2">
        <f t="shared" ca="1" si="18"/>
        <v>5.45</v>
      </c>
      <c r="H121" s="2">
        <f t="shared" ca="1" si="19"/>
        <v>5.5</v>
      </c>
      <c r="I121" s="2">
        <f t="shared" ca="1" si="26"/>
        <v>576</v>
      </c>
      <c r="J121" s="2">
        <f t="shared" ca="1" si="24"/>
        <v>0</v>
      </c>
      <c r="K121" s="2">
        <f t="shared" ca="1" si="27"/>
        <v>23</v>
      </c>
      <c r="L121" s="2">
        <f ca="1">COUNTIF($I$17:I120,"&gt;"&amp;E121)</f>
        <v>4</v>
      </c>
      <c r="M121" s="3">
        <f t="shared" ca="1" si="25"/>
        <v>28.5</v>
      </c>
      <c r="N121" s="2"/>
      <c r="O121" s="2"/>
      <c r="P121" s="3"/>
    </row>
    <row r="122" spans="1:16" x14ac:dyDescent="0.3">
      <c r="A122" s="36">
        <v>2.21</v>
      </c>
      <c r="B122" s="8">
        <v>106</v>
      </c>
      <c r="C122" s="2">
        <f t="shared" ca="1" si="28"/>
        <v>4.82</v>
      </c>
      <c r="D122" s="2">
        <f t="shared" ca="1" si="21"/>
        <v>4.5</v>
      </c>
      <c r="E122" s="2">
        <f t="shared" ca="1" si="22"/>
        <v>552</v>
      </c>
      <c r="F122" s="2">
        <f t="shared" ca="1" si="23"/>
        <v>576</v>
      </c>
      <c r="G122" s="2">
        <f t="shared" ca="1" si="18"/>
        <v>4.8</v>
      </c>
      <c r="H122" s="2">
        <f t="shared" ca="1" si="19"/>
        <v>5.5</v>
      </c>
      <c r="I122" s="2">
        <f t="shared" ca="1" si="26"/>
        <v>581.5</v>
      </c>
      <c r="J122" s="2">
        <f t="shared" ca="1" si="24"/>
        <v>0</v>
      </c>
      <c r="K122" s="2">
        <f t="shared" ca="1" si="27"/>
        <v>24</v>
      </c>
      <c r="L122" s="2">
        <f ca="1">COUNTIF($I$17:I121,"&gt;"&amp;E122)</f>
        <v>4</v>
      </c>
      <c r="M122" s="3">
        <f t="shared" ca="1" si="25"/>
        <v>29.5</v>
      </c>
      <c r="N122" s="2"/>
      <c r="O122" s="2"/>
      <c r="P122" s="3"/>
    </row>
    <row r="123" spans="1:16" x14ac:dyDescent="0.3">
      <c r="A123" s="36">
        <v>2.2200000000000002</v>
      </c>
      <c r="B123" s="8">
        <v>107</v>
      </c>
      <c r="C123" s="2">
        <f t="shared" ca="1" si="28"/>
        <v>3.93</v>
      </c>
      <c r="D123" s="2">
        <f t="shared" ca="1" si="21"/>
        <v>4.5</v>
      </c>
      <c r="E123" s="2">
        <f t="shared" ca="1" si="22"/>
        <v>556.5</v>
      </c>
      <c r="F123" s="2">
        <f t="shared" ca="1" si="23"/>
        <v>581.5</v>
      </c>
      <c r="G123" s="2">
        <f t="shared" ca="1" si="18"/>
        <v>9.02</v>
      </c>
      <c r="H123" s="2">
        <f t="shared" ca="1" si="19"/>
        <v>9.5</v>
      </c>
      <c r="I123" s="2">
        <f t="shared" ca="1" si="26"/>
        <v>591</v>
      </c>
      <c r="J123" s="2">
        <f t="shared" ca="1" si="24"/>
        <v>0</v>
      </c>
      <c r="K123" s="2">
        <f t="shared" ca="1" si="27"/>
        <v>25</v>
      </c>
      <c r="L123" s="2">
        <f ca="1">COUNTIF($I$17:I122,"&gt;"&amp;E123)</f>
        <v>5</v>
      </c>
      <c r="M123" s="3">
        <f t="shared" ca="1" si="25"/>
        <v>34.5</v>
      </c>
      <c r="N123" s="2"/>
      <c r="O123" s="2"/>
      <c r="P123" s="3"/>
    </row>
    <row r="124" spans="1:16" x14ac:dyDescent="0.3">
      <c r="A124" s="36">
        <v>2.23</v>
      </c>
      <c r="B124" s="8">
        <v>108</v>
      </c>
      <c r="C124" s="2">
        <f t="shared" ca="1" si="28"/>
        <v>5.9</v>
      </c>
      <c r="D124" s="2">
        <f t="shared" ca="1" si="21"/>
        <v>5.5</v>
      </c>
      <c r="E124" s="2">
        <f t="shared" ca="1" si="22"/>
        <v>562</v>
      </c>
      <c r="F124" s="2">
        <f t="shared" ca="1" si="23"/>
        <v>591</v>
      </c>
      <c r="G124" s="2">
        <f t="shared" ca="1" si="18"/>
        <v>7.05</v>
      </c>
      <c r="H124" s="2">
        <f t="shared" ca="1" si="19"/>
        <v>7.5</v>
      </c>
      <c r="I124" s="2">
        <f t="shared" ca="1" si="26"/>
        <v>598.5</v>
      </c>
      <c r="J124" s="2">
        <f t="shared" ca="1" si="24"/>
        <v>0</v>
      </c>
      <c r="K124" s="2">
        <f t="shared" ca="1" si="27"/>
        <v>29</v>
      </c>
      <c r="L124" s="2">
        <f ca="1">COUNTIF($I$17:I123,"&gt;"&amp;E124)</f>
        <v>5</v>
      </c>
      <c r="M124" s="3">
        <f t="shared" ca="1" si="25"/>
        <v>36.5</v>
      </c>
      <c r="N124" s="2"/>
      <c r="O124" s="2"/>
      <c r="P124" s="3"/>
    </row>
    <row r="125" spans="1:16" x14ac:dyDescent="0.3">
      <c r="A125" s="36">
        <v>2.2400000000000002</v>
      </c>
      <c r="B125" s="8">
        <v>109</v>
      </c>
      <c r="C125" s="2">
        <f t="shared" ca="1" si="28"/>
        <v>1.81</v>
      </c>
      <c r="D125" s="2">
        <f t="shared" ca="1" si="21"/>
        <v>2.5</v>
      </c>
      <c r="E125" s="2">
        <f t="shared" ca="1" si="22"/>
        <v>564.5</v>
      </c>
      <c r="F125" s="2">
        <f t="shared" ca="1" si="23"/>
        <v>598.5</v>
      </c>
      <c r="G125" s="2">
        <f t="shared" ca="1" si="18"/>
        <v>2.88</v>
      </c>
      <c r="H125" s="2">
        <f t="shared" ca="1" si="19"/>
        <v>3.5</v>
      </c>
      <c r="I125" s="2">
        <f t="shared" ca="1" si="26"/>
        <v>602</v>
      </c>
      <c r="J125" s="2">
        <f t="shared" ca="1" si="24"/>
        <v>0</v>
      </c>
      <c r="K125" s="2">
        <f t="shared" ca="1" si="27"/>
        <v>34</v>
      </c>
      <c r="L125" s="2">
        <f ca="1">COUNTIF($I$17:I124,"&gt;"&amp;E125)</f>
        <v>5</v>
      </c>
      <c r="M125" s="3">
        <f t="shared" ca="1" si="25"/>
        <v>37.5</v>
      </c>
      <c r="N125" s="2"/>
      <c r="O125" s="2"/>
      <c r="P125" s="3"/>
    </row>
    <row r="126" spans="1:16" x14ac:dyDescent="0.3">
      <c r="A126" s="36">
        <v>2.25</v>
      </c>
      <c r="B126" s="8">
        <v>110</v>
      </c>
      <c r="C126" s="2">
        <f t="shared" ca="1" si="28"/>
        <v>2.56</v>
      </c>
      <c r="D126" s="2">
        <f t="shared" ca="1" si="21"/>
        <v>2.5</v>
      </c>
      <c r="E126" s="2">
        <f t="shared" ca="1" si="22"/>
        <v>567</v>
      </c>
      <c r="F126" s="2">
        <f t="shared" ca="1" si="23"/>
        <v>602</v>
      </c>
      <c r="G126" s="2">
        <f t="shared" ca="1" si="18"/>
        <v>4.28</v>
      </c>
      <c r="H126" s="2">
        <f t="shared" ca="1" si="19"/>
        <v>4.5</v>
      </c>
      <c r="I126" s="2">
        <f t="shared" ca="1" si="26"/>
        <v>606.5</v>
      </c>
      <c r="J126" s="2">
        <f t="shared" ca="1" si="24"/>
        <v>0</v>
      </c>
      <c r="K126" s="2">
        <f t="shared" ca="1" si="27"/>
        <v>35</v>
      </c>
      <c r="L126" s="2">
        <f ca="1">COUNTIF($I$17:I125,"&gt;"&amp;E126)</f>
        <v>6</v>
      </c>
      <c r="M126" s="3">
        <f t="shared" ca="1" si="25"/>
        <v>39.5</v>
      </c>
      <c r="N126" s="2"/>
      <c r="O126" s="2"/>
      <c r="P126" s="3"/>
    </row>
    <row r="127" spans="1:16" x14ac:dyDescent="0.3">
      <c r="A127" s="36">
        <v>2.2599999999999998</v>
      </c>
      <c r="B127" s="8">
        <v>111</v>
      </c>
      <c r="C127" s="2">
        <f t="shared" ca="1" si="28"/>
        <v>8.5500000000000007</v>
      </c>
      <c r="D127" s="2">
        <f t="shared" ca="1" si="21"/>
        <v>7.5</v>
      </c>
      <c r="E127" s="2">
        <f t="shared" ca="1" si="22"/>
        <v>574.5</v>
      </c>
      <c r="F127" s="2">
        <f t="shared" ca="1" si="23"/>
        <v>606.5</v>
      </c>
      <c r="G127" s="2">
        <f t="shared" ca="1" si="18"/>
        <v>7.67</v>
      </c>
      <c r="H127" s="2">
        <f t="shared" ca="1" si="19"/>
        <v>7.5</v>
      </c>
      <c r="I127" s="2">
        <f t="shared" ca="1" si="26"/>
        <v>614</v>
      </c>
      <c r="J127" s="2">
        <f t="shared" ca="1" si="24"/>
        <v>0</v>
      </c>
      <c r="K127" s="2">
        <f t="shared" ca="1" si="27"/>
        <v>32</v>
      </c>
      <c r="L127" s="2">
        <f ca="1">COUNTIF($I$17:I126,"&gt;"&amp;E127)</f>
        <v>6</v>
      </c>
      <c r="M127" s="3">
        <f t="shared" ca="1" si="25"/>
        <v>39.5</v>
      </c>
      <c r="N127" s="2"/>
      <c r="O127" s="2"/>
      <c r="P127" s="3"/>
    </row>
    <row r="128" spans="1:16" x14ac:dyDescent="0.3">
      <c r="A128" s="36">
        <v>2.27</v>
      </c>
      <c r="B128" s="8">
        <v>112</v>
      </c>
      <c r="C128" s="2">
        <f t="shared" ca="1" si="28"/>
        <v>2.4300000000000002</v>
      </c>
      <c r="D128" s="2">
        <f t="shared" ca="1" si="21"/>
        <v>2.5</v>
      </c>
      <c r="E128" s="2">
        <f t="shared" ca="1" si="22"/>
        <v>577</v>
      </c>
      <c r="F128" s="2">
        <f t="shared" ca="1" si="23"/>
        <v>614</v>
      </c>
      <c r="G128" s="2">
        <f t="shared" ca="1" si="18"/>
        <v>9.85</v>
      </c>
      <c r="H128" s="2">
        <f t="shared" ca="1" si="19"/>
        <v>9.5</v>
      </c>
      <c r="I128" s="2">
        <f t="shared" ca="1" si="26"/>
        <v>623.5</v>
      </c>
      <c r="J128" s="2">
        <f t="shared" ca="1" si="24"/>
        <v>0</v>
      </c>
      <c r="K128" s="2">
        <f t="shared" ca="1" si="27"/>
        <v>37</v>
      </c>
      <c r="L128" s="2">
        <f ca="1">COUNTIF($I$17:I127,"&gt;"&amp;E128)</f>
        <v>6</v>
      </c>
      <c r="M128" s="3">
        <f t="shared" ca="1" si="25"/>
        <v>46.5</v>
      </c>
      <c r="N128" s="2"/>
      <c r="O128" s="2"/>
      <c r="P128" s="3"/>
    </row>
    <row r="129" spans="1:16" x14ac:dyDescent="0.3">
      <c r="A129" s="36">
        <v>2.2799999999999998</v>
      </c>
      <c r="B129" s="8">
        <v>113</v>
      </c>
      <c r="C129" s="2">
        <f t="shared" ca="1" si="28"/>
        <v>7.16</v>
      </c>
      <c r="D129" s="2">
        <f t="shared" ca="1" si="21"/>
        <v>6.5</v>
      </c>
      <c r="E129" s="2">
        <f t="shared" ca="1" si="22"/>
        <v>583.5</v>
      </c>
      <c r="F129" s="2">
        <f t="shared" ca="1" si="23"/>
        <v>623.5</v>
      </c>
      <c r="G129" s="2">
        <f t="shared" ca="1" si="18"/>
        <v>9.42</v>
      </c>
      <c r="H129" s="2">
        <f t="shared" ca="1" si="19"/>
        <v>9.5</v>
      </c>
      <c r="I129" s="2">
        <f t="shared" ca="1" si="26"/>
        <v>633</v>
      </c>
      <c r="J129" s="2">
        <f t="shared" ca="1" si="24"/>
        <v>0</v>
      </c>
      <c r="K129" s="2">
        <f t="shared" ca="1" si="27"/>
        <v>40</v>
      </c>
      <c r="L129" s="2">
        <f ca="1">COUNTIF($I$17:I128,"&gt;"&amp;E129)</f>
        <v>6</v>
      </c>
      <c r="M129" s="3">
        <f t="shared" ca="1" si="25"/>
        <v>49.5</v>
      </c>
      <c r="N129" s="2"/>
      <c r="O129" s="2"/>
      <c r="P129" s="3"/>
    </row>
    <row r="130" spans="1:16" x14ac:dyDescent="0.3">
      <c r="A130" s="36">
        <v>2.29</v>
      </c>
      <c r="B130" s="8">
        <v>114</v>
      </c>
      <c r="C130" s="2">
        <f t="shared" ca="1" si="28"/>
        <v>5.27</v>
      </c>
      <c r="D130" s="2">
        <f t="shared" ca="1" si="21"/>
        <v>4.5</v>
      </c>
      <c r="E130" s="2">
        <f t="shared" ca="1" si="22"/>
        <v>588</v>
      </c>
      <c r="F130" s="2">
        <f t="shared" ca="1" si="23"/>
        <v>633</v>
      </c>
      <c r="G130" s="2">
        <f t="shared" ca="1" si="18"/>
        <v>6.38</v>
      </c>
      <c r="H130" s="2">
        <f t="shared" ca="1" si="19"/>
        <v>6.5</v>
      </c>
      <c r="I130" s="2">
        <f t="shared" ca="1" si="26"/>
        <v>639.5</v>
      </c>
      <c r="J130" s="2">
        <f t="shared" ca="1" si="24"/>
        <v>0</v>
      </c>
      <c r="K130" s="2">
        <f t="shared" ca="1" si="27"/>
        <v>45</v>
      </c>
      <c r="L130" s="2">
        <f ca="1">COUNTIF($I$17:I129,"&gt;"&amp;E130)</f>
        <v>7</v>
      </c>
      <c r="M130" s="3">
        <f t="shared" ca="1" si="25"/>
        <v>51.5</v>
      </c>
      <c r="N130" s="2"/>
      <c r="O130" s="2"/>
      <c r="P130" s="3"/>
    </row>
    <row r="131" spans="1:16" x14ac:dyDescent="0.3">
      <c r="A131" s="36">
        <v>2.2999999999999998</v>
      </c>
      <c r="B131" s="8">
        <v>115</v>
      </c>
      <c r="C131" s="2">
        <f t="shared" ca="1" si="28"/>
        <v>4.45</v>
      </c>
      <c r="D131" s="2">
        <f t="shared" ca="1" si="21"/>
        <v>4.5</v>
      </c>
      <c r="E131" s="2">
        <f t="shared" ca="1" si="22"/>
        <v>592.5</v>
      </c>
      <c r="F131" s="2">
        <f t="shared" ca="1" si="23"/>
        <v>639.5</v>
      </c>
      <c r="G131" s="2">
        <f t="shared" ca="1" si="18"/>
        <v>1.37</v>
      </c>
      <c r="H131" s="2">
        <f t="shared" ca="1" si="19"/>
        <v>1.5</v>
      </c>
      <c r="I131" s="2">
        <f t="shared" ca="1" si="26"/>
        <v>641</v>
      </c>
      <c r="J131" s="2">
        <f t="shared" ca="1" si="24"/>
        <v>0</v>
      </c>
      <c r="K131" s="2">
        <f t="shared" ca="1" si="27"/>
        <v>47</v>
      </c>
      <c r="L131" s="2">
        <f ca="1">COUNTIF($I$17:I130,"&gt;"&amp;E131)</f>
        <v>7</v>
      </c>
      <c r="M131" s="3">
        <f t="shared" ca="1" si="25"/>
        <v>48.5</v>
      </c>
      <c r="N131" s="2"/>
      <c r="O131" s="2"/>
      <c r="P131" s="3"/>
    </row>
    <row r="132" spans="1:16" x14ac:dyDescent="0.3">
      <c r="A132" s="36">
        <v>2.31</v>
      </c>
      <c r="B132" s="8">
        <v>116</v>
      </c>
      <c r="C132" s="2">
        <f t="shared" ca="1" si="28"/>
        <v>5.82</v>
      </c>
      <c r="D132" s="2">
        <f t="shared" ca="1" si="21"/>
        <v>5.5</v>
      </c>
      <c r="E132" s="2">
        <f t="shared" ca="1" si="22"/>
        <v>598</v>
      </c>
      <c r="F132" s="2">
        <f t="shared" ca="1" si="23"/>
        <v>641</v>
      </c>
      <c r="G132" s="2">
        <f t="shared" ca="1" si="18"/>
        <v>5.07</v>
      </c>
      <c r="H132" s="2">
        <f t="shared" ca="1" si="19"/>
        <v>5.5</v>
      </c>
      <c r="I132" s="2">
        <f t="shared" ca="1" si="26"/>
        <v>646.5</v>
      </c>
      <c r="J132" s="2">
        <f t="shared" ca="1" si="24"/>
        <v>0</v>
      </c>
      <c r="K132" s="2">
        <f t="shared" ca="1" si="27"/>
        <v>43</v>
      </c>
      <c r="L132" s="2">
        <f ca="1">COUNTIF($I$17:I131,"&gt;"&amp;E132)</f>
        <v>8</v>
      </c>
      <c r="M132" s="3">
        <f t="shared" ca="1" si="25"/>
        <v>48.5</v>
      </c>
      <c r="N132" s="2"/>
      <c r="O132" s="2"/>
      <c r="P132" s="3"/>
    </row>
    <row r="133" spans="1:16" x14ac:dyDescent="0.3">
      <c r="A133" s="36">
        <v>2.3199999999999998</v>
      </c>
      <c r="B133" s="8">
        <v>117</v>
      </c>
      <c r="C133" s="2">
        <f t="shared" ca="1" si="28"/>
        <v>8.7799999999999994</v>
      </c>
      <c r="D133" s="2">
        <f t="shared" ca="1" si="21"/>
        <v>8.5</v>
      </c>
      <c r="E133" s="2">
        <f t="shared" ca="1" si="22"/>
        <v>606.5</v>
      </c>
      <c r="F133" s="2">
        <f t="shared" ca="1" si="23"/>
        <v>646.5</v>
      </c>
      <c r="G133" s="2">
        <f t="shared" ca="1" si="18"/>
        <v>4.47</v>
      </c>
      <c r="H133" s="2">
        <f t="shared" ca="1" si="19"/>
        <v>4.5</v>
      </c>
      <c r="I133" s="2">
        <f t="shared" ca="1" si="26"/>
        <v>651</v>
      </c>
      <c r="J133" s="2">
        <f t="shared" ca="1" si="24"/>
        <v>0</v>
      </c>
      <c r="K133" s="2">
        <f t="shared" ca="1" si="27"/>
        <v>40</v>
      </c>
      <c r="L133" s="2">
        <f ca="1">COUNTIF($I$17:I132,"&gt;"&amp;E133)</f>
        <v>6</v>
      </c>
      <c r="M133" s="3">
        <f t="shared" ca="1" si="25"/>
        <v>44.5</v>
      </c>
      <c r="N133" s="2"/>
      <c r="O133" s="2"/>
      <c r="P133" s="3"/>
    </row>
    <row r="134" spans="1:16" x14ac:dyDescent="0.3">
      <c r="A134" s="36">
        <v>2.33</v>
      </c>
      <c r="B134" s="8">
        <v>118</v>
      </c>
      <c r="C134" s="2">
        <f t="shared" ca="1" si="28"/>
        <v>6.45</v>
      </c>
      <c r="D134" s="2">
        <f t="shared" ca="1" si="21"/>
        <v>5.5</v>
      </c>
      <c r="E134" s="2">
        <f t="shared" ca="1" si="22"/>
        <v>612</v>
      </c>
      <c r="F134" s="2">
        <f t="shared" ca="1" si="23"/>
        <v>651</v>
      </c>
      <c r="G134" s="2">
        <f t="shared" ca="1" si="18"/>
        <v>4.5</v>
      </c>
      <c r="H134" s="2">
        <f t="shared" ca="1" si="19"/>
        <v>4.5</v>
      </c>
      <c r="I134" s="2">
        <f t="shared" ca="1" si="26"/>
        <v>655.5</v>
      </c>
      <c r="J134" s="2">
        <f t="shared" ca="1" si="24"/>
        <v>0</v>
      </c>
      <c r="K134" s="2">
        <f t="shared" ca="1" si="27"/>
        <v>39</v>
      </c>
      <c r="L134" s="2">
        <f ca="1">COUNTIF($I$17:I133,"&gt;"&amp;E134)</f>
        <v>7</v>
      </c>
      <c r="M134" s="3">
        <f t="shared" ca="1" si="25"/>
        <v>43.5</v>
      </c>
      <c r="N134" s="2"/>
      <c r="O134" s="2"/>
      <c r="P134" s="3"/>
    </row>
    <row r="135" spans="1:16" x14ac:dyDescent="0.3">
      <c r="A135" s="36">
        <v>2.34</v>
      </c>
      <c r="B135" s="8">
        <v>119</v>
      </c>
      <c r="C135" s="2">
        <f t="shared" ca="1" si="28"/>
        <v>9.33</v>
      </c>
      <c r="D135" s="2">
        <f t="shared" ca="1" si="21"/>
        <v>9.5</v>
      </c>
      <c r="E135" s="2">
        <f t="shared" ca="1" si="22"/>
        <v>621.5</v>
      </c>
      <c r="F135" s="2">
        <f t="shared" ca="1" si="23"/>
        <v>655.5</v>
      </c>
      <c r="G135" s="2">
        <f t="shared" ca="1" si="18"/>
        <v>4.83</v>
      </c>
      <c r="H135" s="2">
        <f t="shared" ca="1" si="19"/>
        <v>5.5</v>
      </c>
      <c r="I135" s="2">
        <f t="shared" ca="1" si="26"/>
        <v>661</v>
      </c>
      <c r="J135" s="2">
        <f t="shared" ca="1" si="24"/>
        <v>0</v>
      </c>
      <c r="K135" s="2">
        <f t="shared" ca="1" si="27"/>
        <v>34</v>
      </c>
      <c r="L135" s="2">
        <f ca="1">COUNTIF($I$17:I134,"&gt;"&amp;E135)</f>
        <v>7</v>
      </c>
      <c r="M135" s="3">
        <f t="shared" ca="1" si="25"/>
        <v>39.5</v>
      </c>
      <c r="N135" s="2"/>
      <c r="O135" s="2"/>
      <c r="P135" s="3"/>
    </row>
    <row r="136" spans="1:16" x14ac:dyDescent="0.3">
      <c r="A136" s="36">
        <v>2.35</v>
      </c>
      <c r="B136" s="8">
        <v>120</v>
      </c>
      <c r="C136" s="2">
        <f t="shared" ca="1" si="28"/>
        <v>7.29</v>
      </c>
      <c r="D136" s="2">
        <f t="shared" ca="1" si="21"/>
        <v>6.5</v>
      </c>
      <c r="E136" s="2">
        <f t="shared" ca="1" si="22"/>
        <v>628</v>
      </c>
      <c r="F136" s="2">
        <f t="shared" ca="1" si="23"/>
        <v>661</v>
      </c>
      <c r="G136" s="2">
        <f t="shared" ca="1" si="18"/>
        <v>4.87</v>
      </c>
      <c r="H136" s="2">
        <f t="shared" ca="1" si="19"/>
        <v>5.5</v>
      </c>
      <c r="I136" s="2">
        <f t="shared" ca="1" si="26"/>
        <v>666.5</v>
      </c>
      <c r="J136" s="2">
        <f t="shared" ca="1" si="24"/>
        <v>0</v>
      </c>
      <c r="K136" s="2">
        <f t="shared" ca="1" si="27"/>
        <v>33</v>
      </c>
      <c r="L136" s="2">
        <f ca="1">COUNTIF($I$17:I135,"&gt;"&amp;E136)</f>
        <v>7</v>
      </c>
      <c r="M136" s="3">
        <f t="shared" ca="1" si="25"/>
        <v>38.5</v>
      </c>
      <c r="N136" s="2"/>
      <c r="O136" s="2"/>
      <c r="P136" s="3"/>
    </row>
    <row r="137" spans="1:16" x14ac:dyDescent="0.3">
      <c r="A137" s="36">
        <v>2.36</v>
      </c>
      <c r="B137" s="8">
        <v>121</v>
      </c>
      <c r="C137" s="2">
        <f t="shared" ca="1" si="28"/>
        <v>6.51</v>
      </c>
      <c r="D137" s="2">
        <f t="shared" ca="1" si="21"/>
        <v>5.5</v>
      </c>
      <c r="E137" s="2">
        <f t="shared" ca="1" si="22"/>
        <v>633.5</v>
      </c>
      <c r="F137" s="2">
        <f t="shared" ca="1" si="23"/>
        <v>666.5</v>
      </c>
      <c r="G137" s="2">
        <f t="shared" ca="1" si="18"/>
        <v>1.45</v>
      </c>
      <c r="H137" s="2">
        <f t="shared" ca="1" si="19"/>
        <v>1.5</v>
      </c>
      <c r="I137" s="2">
        <f t="shared" ca="1" si="26"/>
        <v>668</v>
      </c>
      <c r="J137" s="2">
        <f t="shared" ca="1" si="24"/>
        <v>0</v>
      </c>
      <c r="K137" s="2">
        <f t="shared" ca="1" si="27"/>
        <v>33</v>
      </c>
      <c r="L137" s="2">
        <f ca="1">COUNTIF($I$17:I136,"&gt;"&amp;E137)</f>
        <v>7</v>
      </c>
      <c r="M137" s="3">
        <f t="shared" ca="1" si="25"/>
        <v>34.5</v>
      </c>
      <c r="N137" s="2"/>
      <c r="O137" s="2"/>
      <c r="P137" s="3"/>
    </row>
    <row r="138" spans="1:16" x14ac:dyDescent="0.3">
      <c r="A138" s="36">
        <v>2.37</v>
      </c>
      <c r="B138" s="8">
        <v>122</v>
      </c>
      <c r="C138" s="2">
        <f t="shared" ca="1" si="28"/>
        <v>9.9</v>
      </c>
      <c r="D138" s="2">
        <f t="shared" ca="1" si="21"/>
        <v>9.5</v>
      </c>
      <c r="E138" s="2">
        <f t="shared" ca="1" si="22"/>
        <v>643</v>
      </c>
      <c r="F138" s="2">
        <f t="shared" ca="1" si="23"/>
        <v>668</v>
      </c>
      <c r="G138" s="2">
        <f t="shared" ca="1" si="18"/>
        <v>8.91</v>
      </c>
      <c r="H138" s="2">
        <f t="shared" ca="1" si="19"/>
        <v>8.5</v>
      </c>
      <c r="I138" s="2">
        <f t="shared" ca="1" si="26"/>
        <v>676.5</v>
      </c>
      <c r="J138" s="2">
        <f t="shared" ca="1" si="24"/>
        <v>0</v>
      </c>
      <c r="K138" s="2">
        <f t="shared" ca="1" si="27"/>
        <v>25</v>
      </c>
      <c r="L138" s="2">
        <f ca="1">COUNTIF($I$17:I137,"&gt;"&amp;E138)</f>
        <v>6</v>
      </c>
      <c r="M138" s="3">
        <f t="shared" ca="1" si="25"/>
        <v>33.5</v>
      </c>
      <c r="N138" s="2"/>
      <c r="O138" s="2"/>
      <c r="P138" s="3"/>
    </row>
    <row r="139" spans="1:16" x14ac:dyDescent="0.3">
      <c r="A139" s="36">
        <v>2.38</v>
      </c>
      <c r="B139" s="8">
        <v>123</v>
      </c>
      <c r="C139" s="2">
        <f t="shared" ca="1" si="28"/>
        <v>3.4</v>
      </c>
      <c r="D139" s="2">
        <f t="shared" ca="1" si="21"/>
        <v>3.5</v>
      </c>
      <c r="E139" s="2">
        <f t="shared" ca="1" si="22"/>
        <v>646.5</v>
      </c>
      <c r="F139" s="2">
        <f t="shared" ca="1" si="23"/>
        <v>676.5</v>
      </c>
      <c r="G139" s="2">
        <f t="shared" ca="1" si="18"/>
        <v>8.76</v>
      </c>
      <c r="H139" s="2">
        <f t="shared" ca="1" si="19"/>
        <v>8.5</v>
      </c>
      <c r="I139" s="2">
        <f t="shared" ca="1" si="26"/>
        <v>685</v>
      </c>
      <c r="J139" s="2">
        <f t="shared" ca="1" si="24"/>
        <v>0</v>
      </c>
      <c r="K139" s="2">
        <f t="shared" ca="1" si="27"/>
        <v>30</v>
      </c>
      <c r="L139" s="2">
        <f ca="1">COUNTIF($I$17:I138,"&gt;"&amp;E139)</f>
        <v>6</v>
      </c>
      <c r="M139" s="3">
        <f t="shared" ca="1" si="25"/>
        <v>38.5</v>
      </c>
      <c r="N139" s="2"/>
      <c r="O139" s="2"/>
      <c r="P139" s="3"/>
    </row>
    <row r="140" spans="1:16" x14ac:dyDescent="0.3">
      <c r="A140" s="36">
        <v>2.39</v>
      </c>
      <c r="B140" s="8">
        <v>124</v>
      </c>
      <c r="C140" s="2">
        <f t="shared" ca="1" si="28"/>
        <v>2.3199999999999998</v>
      </c>
      <c r="D140" s="2">
        <f t="shared" ca="1" si="21"/>
        <v>2.5</v>
      </c>
      <c r="E140" s="2">
        <f t="shared" ca="1" si="22"/>
        <v>649</v>
      </c>
      <c r="F140" s="2">
        <f t="shared" ca="1" si="23"/>
        <v>685</v>
      </c>
      <c r="G140" s="2">
        <f t="shared" ca="1" si="18"/>
        <v>5.29</v>
      </c>
      <c r="H140" s="2">
        <f t="shared" ca="1" si="19"/>
        <v>5.5</v>
      </c>
      <c r="I140" s="2">
        <f t="shared" ca="1" si="26"/>
        <v>690.5</v>
      </c>
      <c r="J140" s="2">
        <f t="shared" ca="1" si="24"/>
        <v>0</v>
      </c>
      <c r="K140" s="2">
        <f t="shared" ca="1" si="27"/>
        <v>36</v>
      </c>
      <c r="L140" s="2">
        <f ca="1">COUNTIF($I$17:I139,"&gt;"&amp;E140)</f>
        <v>7</v>
      </c>
      <c r="M140" s="3">
        <f t="shared" ca="1" si="25"/>
        <v>41.5</v>
      </c>
      <c r="N140" s="2"/>
      <c r="O140" s="2"/>
      <c r="P140" s="3"/>
    </row>
    <row r="141" spans="1:16" x14ac:dyDescent="0.3">
      <c r="A141" s="36">
        <v>2.4</v>
      </c>
      <c r="B141" s="8">
        <v>125</v>
      </c>
      <c r="C141" s="2">
        <f t="shared" ca="1" si="28"/>
        <v>6.25</v>
      </c>
      <c r="D141" s="2">
        <f t="shared" ca="1" si="21"/>
        <v>5.5</v>
      </c>
      <c r="E141" s="2">
        <f t="shared" ca="1" si="22"/>
        <v>654.5</v>
      </c>
      <c r="F141" s="2">
        <f t="shared" ca="1" si="23"/>
        <v>690.5</v>
      </c>
      <c r="G141" s="2">
        <f t="shared" ca="1" si="18"/>
        <v>7.2</v>
      </c>
      <c r="H141" s="2">
        <f t="shared" ca="1" si="19"/>
        <v>7.5</v>
      </c>
      <c r="I141" s="2">
        <f t="shared" ca="1" si="26"/>
        <v>698</v>
      </c>
      <c r="J141" s="2">
        <f t="shared" ca="1" si="24"/>
        <v>0</v>
      </c>
      <c r="K141" s="2">
        <f t="shared" ca="1" si="27"/>
        <v>36</v>
      </c>
      <c r="L141" s="2">
        <f ca="1">COUNTIF($I$17:I140,"&gt;"&amp;E141)</f>
        <v>7</v>
      </c>
      <c r="M141" s="3">
        <f t="shared" ca="1" si="25"/>
        <v>43.5</v>
      </c>
      <c r="N141" s="2"/>
      <c r="O141" s="2"/>
      <c r="P141" s="3"/>
    </row>
    <row r="142" spans="1:16" x14ac:dyDescent="0.3">
      <c r="A142" s="36">
        <v>2.41</v>
      </c>
      <c r="B142" s="8">
        <v>126</v>
      </c>
      <c r="C142" s="2">
        <f t="shared" ca="1" si="28"/>
        <v>5.47</v>
      </c>
      <c r="D142" s="2">
        <f t="shared" ca="1" si="21"/>
        <v>5.5</v>
      </c>
      <c r="E142" s="2">
        <f t="shared" ca="1" si="22"/>
        <v>660</v>
      </c>
      <c r="F142" s="2">
        <f t="shared" ca="1" si="23"/>
        <v>698</v>
      </c>
      <c r="G142" s="2">
        <f t="shared" ca="1" si="18"/>
        <v>9.06</v>
      </c>
      <c r="H142" s="2">
        <f t="shared" ca="1" si="19"/>
        <v>9.5</v>
      </c>
      <c r="I142" s="2">
        <f t="shared" ca="1" si="26"/>
        <v>707.5</v>
      </c>
      <c r="J142" s="2">
        <f t="shared" ca="1" si="24"/>
        <v>0</v>
      </c>
      <c r="K142" s="2">
        <f t="shared" ca="1" si="27"/>
        <v>38</v>
      </c>
      <c r="L142" s="2">
        <f ca="1">COUNTIF($I$17:I141,"&gt;"&amp;E142)</f>
        <v>7</v>
      </c>
      <c r="M142" s="3">
        <f t="shared" ca="1" si="25"/>
        <v>47.5</v>
      </c>
      <c r="N142" s="2"/>
      <c r="O142" s="2"/>
      <c r="P142" s="3"/>
    </row>
    <row r="143" spans="1:16" x14ac:dyDescent="0.3">
      <c r="A143" s="36">
        <v>2.42</v>
      </c>
      <c r="B143" s="8">
        <v>127</v>
      </c>
      <c r="C143" s="2">
        <f t="shared" ca="1" si="28"/>
        <v>4.43</v>
      </c>
      <c r="D143" s="2">
        <f t="shared" ca="1" si="21"/>
        <v>4.5</v>
      </c>
      <c r="E143" s="2">
        <f t="shared" ca="1" si="22"/>
        <v>664.5</v>
      </c>
      <c r="F143" s="2">
        <f t="shared" ca="1" si="23"/>
        <v>707.5</v>
      </c>
      <c r="G143" s="2">
        <f t="shared" ca="1" si="18"/>
        <v>1.62</v>
      </c>
      <c r="H143" s="2">
        <f t="shared" ca="1" si="19"/>
        <v>1.5</v>
      </c>
      <c r="I143" s="2">
        <f t="shared" ca="1" si="26"/>
        <v>709</v>
      </c>
      <c r="J143" s="2">
        <f t="shared" ca="1" si="24"/>
        <v>0</v>
      </c>
      <c r="K143" s="2">
        <f t="shared" ca="1" si="27"/>
        <v>43</v>
      </c>
      <c r="L143" s="2">
        <f ca="1">COUNTIF($I$17:I142,"&gt;"&amp;E143)</f>
        <v>7</v>
      </c>
      <c r="M143" s="3">
        <f t="shared" ca="1" si="25"/>
        <v>44.5</v>
      </c>
      <c r="N143" s="2"/>
      <c r="O143" s="2"/>
      <c r="P143" s="3"/>
    </row>
    <row r="144" spans="1:16" x14ac:dyDescent="0.3">
      <c r="A144" s="36">
        <v>2.4300000000000002</v>
      </c>
      <c r="B144" s="8">
        <v>128</v>
      </c>
      <c r="C144" s="2">
        <f t="shared" ca="1" si="28"/>
        <v>8.6999999999999993</v>
      </c>
      <c r="D144" s="2">
        <f t="shared" ca="1" si="21"/>
        <v>8.5</v>
      </c>
      <c r="E144" s="2">
        <f t="shared" ca="1" si="22"/>
        <v>673</v>
      </c>
      <c r="F144" s="2">
        <f t="shared" ca="1" si="23"/>
        <v>709</v>
      </c>
      <c r="G144" s="2">
        <f t="shared" ca="1" si="18"/>
        <v>6.59</v>
      </c>
      <c r="H144" s="2">
        <f t="shared" ca="1" si="19"/>
        <v>6.5</v>
      </c>
      <c r="I144" s="2">
        <f t="shared" ca="1" si="26"/>
        <v>715.5</v>
      </c>
      <c r="J144" s="2">
        <f t="shared" ca="1" si="24"/>
        <v>0</v>
      </c>
      <c r="K144" s="2">
        <f t="shared" ca="1" si="27"/>
        <v>36</v>
      </c>
      <c r="L144" s="2">
        <f ca="1">COUNTIF($I$17:I143,"&gt;"&amp;E144)</f>
        <v>6</v>
      </c>
      <c r="M144" s="3">
        <f t="shared" ca="1" si="25"/>
        <v>42.5</v>
      </c>
      <c r="N144" s="2"/>
      <c r="O144" s="2"/>
      <c r="P144" s="3"/>
    </row>
    <row r="145" spans="1:16" x14ac:dyDescent="0.3">
      <c r="A145" s="36">
        <v>2.44</v>
      </c>
      <c r="B145" s="8">
        <v>129</v>
      </c>
      <c r="C145" s="2">
        <f t="shared" ca="1" si="28"/>
        <v>5.96</v>
      </c>
      <c r="D145" s="2">
        <f t="shared" ca="1" si="21"/>
        <v>5.5</v>
      </c>
      <c r="E145" s="2">
        <f t="shared" ca="1" si="22"/>
        <v>678.5</v>
      </c>
      <c r="F145" s="2">
        <f t="shared" ca="1" si="23"/>
        <v>715.5</v>
      </c>
      <c r="G145" s="2">
        <f t="shared" ca="1" si="18"/>
        <v>4.5599999999999996</v>
      </c>
      <c r="H145" s="2">
        <f t="shared" ca="1" si="19"/>
        <v>4.5</v>
      </c>
      <c r="I145" s="2">
        <f t="shared" ca="1" si="26"/>
        <v>720</v>
      </c>
      <c r="J145" s="2">
        <f t="shared" ca="1" si="24"/>
        <v>0</v>
      </c>
      <c r="K145" s="2">
        <f t="shared" ca="1" si="27"/>
        <v>37</v>
      </c>
      <c r="L145" s="2">
        <f ca="1">COUNTIF($I$17:I144,"&gt;"&amp;E145)</f>
        <v>6</v>
      </c>
      <c r="M145" s="3">
        <f t="shared" ca="1" si="25"/>
        <v>41.5</v>
      </c>
      <c r="N145" s="2"/>
      <c r="O145" s="2"/>
      <c r="P145" s="3"/>
    </row>
    <row r="146" spans="1:16" x14ac:dyDescent="0.3">
      <c r="A146" s="36">
        <v>2.4500000000000002</v>
      </c>
      <c r="B146" s="8">
        <v>130</v>
      </c>
      <c r="C146" s="2">
        <f t="shared" ca="1" si="28"/>
        <v>4.45</v>
      </c>
      <c r="D146" s="2">
        <f t="shared" ca="1" si="21"/>
        <v>4.5</v>
      </c>
      <c r="E146" s="2">
        <f t="shared" ca="1" si="22"/>
        <v>683</v>
      </c>
      <c r="F146" s="2">
        <f t="shared" ca="1" si="23"/>
        <v>720</v>
      </c>
      <c r="G146" s="2">
        <f t="shared" ref="G146:G209" ca="1" si="29">TRUNC(RAND()*9+1,2)</f>
        <v>4.5599999999999996</v>
      </c>
      <c r="H146" s="2">
        <f t="shared" ref="H146:H209" ca="1" si="30">LOOKUP($G146,$M$4:$M$12,$O$4:$O$12)</f>
        <v>4.5</v>
      </c>
      <c r="I146" s="2">
        <f t="shared" ca="1" si="26"/>
        <v>724.5</v>
      </c>
      <c r="J146" s="2">
        <f t="shared" ca="1" si="24"/>
        <v>0</v>
      </c>
      <c r="K146" s="2">
        <f t="shared" ca="1" si="27"/>
        <v>37</v>
      </c>
      <c r="L146" s="2">
        <f ca="1">COUNTIF($I$17:I145,"&gt;"&amp;E146)</f>
        <v>7</v>
      </c>
      <c r="M146" s="3">
        <f t="shared" ca="1" si="25"/>
        <v>41.5</v>
      </c>
      <c r="N146" s="2"/>
      <c r="O146" s="2"/>
      <c r="P146" s="3"/>
    </row>
    <row r="147" spans="1:16" x14ac:dyDescent="0.3">
      <c r="A147" s="36">
        <v>2.46</v>
      </c>
      <c r="B147" s="8">
        <v>131</v>
      </c>
      <c r="C147" s="2">
        <f t="shared" ca="1" si="28"/>
        <v>8.58</v>
      </c>
      <c r="D147" s="2">
        <f t="shared" ref="D147:D210" ca="1" si="31">LOOKUP($C147,$F$4:$F$12,$H$4:$H$12)</f>
        <v>8.5</v>
      </c>
      <c r="E147" s="2">
        <f t="shared" ref="E147:E210" ca="1" si="32">SUM(E146,D147)</f>
        <v>691.5</v>
      </c>
      <c r="F147" s="2">
        <f t="shared" ref="F147:F210" ca="1" si="33">MAX($I146,$E147)</f>
        <v>724.5</v>
      </c>
      <c r="G147" s="2">
        <f t="shared" ca="1" si="29"/>
        <v>2.85</v>
      </c>
      <c r="H147" s="2">
        <f t="shared" ca="1" si="30"/>
        <v>3.5</v>
      </c>
      <c r="I147" s="2">
        <f t="shared" ca="1" si="26"/>
        <v>728</v>
      </c>
      <c r="J147" s="2">
        <f t="shared" ref="J147:J210" ca="1" si="34">IF(I146&lt;E147,E147-I146,0)</f>
        <v>0</v>
      </c>
      <c r="K147" s="2">
        <f t="shared" ca="1" si="27"/>
        <v>33</v>
      </c>
      <c r="L147" s="2">
        <f ca="1">COUNTIF($I$17:I146,"&gt;"&amp;E147)</f>
        <v>6</v>
      </c>
      <c r="M147" s="3">
        <f t="shared" ref="M147:M210" ca="1" si="35">I147-E147</f>
        <v>36.5</v>
      </c>
      <c r="N147" s="2"/>
      <c r="O147" s="2"/>
      <c r="P147" s="3"/>
    </row>
    <row r="148" spans="1:16" x14ac:dyDescent="0.3">
      <c r="A148" s="36">
        <v>2.4700000000000002</v>
      </c>
      <c r="B148" s="8">
        <v>132</v>
      </c>
      <c r="C148" s="2">
        <f t="shared" ca="1" si="28"/>
        <v>1.19</v>
      </c>
      <c r="D148" s="2">
        <f t="shared" ca="1" si="31"/>
        <v>1.5</v>
      </c>
      <c r="E148" s="2">
        <f t="shared" ca="1" si="32"/>
        <v>693</v>
      </c>
      <c r="F148" s="2">
        <f t="shared" ca="1" si="33"/>
        <v>728</v>
      </c>
      <c r="G148" s="2">
        <f t="shared" ca="1" si="29"/>
        <v>6.43</v>
      </c>
      <c r="H148" s="2">
        <f t="shared" ca="1" si="30"/>
        <v>6.5</v>
      </c>
      <c r="I148" s="2">
        <f t="shared" ref="I148:I211" ca="1" si="36">H148+F148</f>
        <v>734.5</v>
      </c>
      <c r="J148" s="2">
        <f t="shared" ca="1" si="34"/>
        <v>0</v>
      </c>
      <c r="K148" s="2">
        <f t="shared" ref="K148:K211" ca="1" si="37">F148-E148</f>
        <v>35</v>
      </c>
      <c r="L148" s="2">
        <f ca="1">COUNTIF($I$17:I147,"&gt;"&amp;E148)</f>
        <v>7</v>
      </c>
      <c r="M148" s="3">
        <f t="shared" ca="1" si="35"/>
        <v>41.5</v>
      </c>
      <c r="N148" s="2"/>
      <c r="O148" s="2"/>
      <c r="P148" s="3"/>
    </row>
    <row r="149" spans="1:16" x14ac:dyDescent="0.3">
      <c r="A149" s="36">
        <v>2.48</v>
      </c>
      <c r="B149" s="8">
        <v>133</v>
      </c>
      <c r="C149" s="2">
        <f t="shared" ca="1" si="28"/>
        <v>1.62</v>
      </c>
      <c r="D149" s="2">
        <f t="shared" ca="1" si="31"/>
        <v>1.5</v>
      </c>
      <c r="E149" s="2">
        <f t="shared" ca="1" si="32"/>
        <v>694.5</v>
      </c>
      <c r="F149" s="2">
        <f t="shared" ca="1" si="33"/>
        <v>734.5</v>
      </c>
      <c r="G149" s="2">
        <f t="shared" ca="1" si="29"/>
        <v>9.7799999999999994</v>
      </c>
      <c r="H149" s="2">
        <f t="shared" ca="1" si="30"/>
        <v>9.5</v>
      </c>
      <c r="I149" s="2">
        <f t="shared" ca="1" si="36"/>
        <v>744</v>
      </c>
      <c r="J149" s="2">
        <f t="shared" ca="1" si="34"/>
        <v>0</v>
      </c>
      <c r="K149" s="2">
        <f t="shared" ca="1" si="37"/>
        <v>40</v>
      </c>
      <c r="L149" s="2">
        <f ca="1">COUNTIF($I$17:I148,"&gt;"&amp;E149)</f>
        <v>8</v>
      </c>
      <c r="M149" s="3">
        <f t="shared" ca="1" si="35"/>
        <v>49.5</v>
      </c>
      <c r="N149" s="2"/>
      <c r="O149" s="2"/>
      <c r="P149" s="3"/>
    </row>
    <row r="150" spans="1:16" x14ac:dyDescent="0.3">
      <c r="A150" s="36">
        <v>2.4900000000000002</v>
      </c>
      <c r="B150" s="8">
        <v>134</v>
      </c>
      <c r="C150" s="2">
        <f t="shared" ca="1" si="28"/>
        <v>8.84</v>
      </c>
      <c r="D150" s="2">
        <f t="shared" ca="1" si="31"/>
        <v>8.5</v>
      </c>
      <c r="E150" s="2">
        <f t="shared" ca="1" si="32"/>
        <v>703</v>
      </c>
      <c r="F150" s="2">
        <f t="shared" ca="1" si="33"/>
        <v>744</v>
      </c>
      <c r="G150" s="2">
        <f t="shared" ca="1" si="29"/>
        <v>7.47</v>
      </c>
      <c r="H150" s="2">
        <f t="shared" ca="1" si="30"/>
        <v>7.5</v>
      </c>
      <c r="I150" s="2">
        <f t="shared" ca="1" si="36"/>
        <v>751.5</v>
      </c>
      <c r="J150" s="2">
        <f t="shared" ca="1" si="34"/>
        <v>0</v>
      </c>
      <c r="K150" s="2">
        <f t="shared" ca="1" si="37"/>
        <v>41</v>
      </c>
      <c r="L150" s="2">
        <f ca="1">COUNTIF($I$17:I149,"&gt;"&amp;E150)</f>
        <v>8</v>
      </c>
      <c r="M150" s="3">
        <f t="shared" ca="1" si="35"/>
        <v>48.5</v>
      </c>
      <c r="N150" s="2"/>
      <c r="O150" s="2"/>
      <c r="P150" s="3"/>
    </row>
    <row r="151" spans="1:16" x14ac:dyDescent="0.3">
      <c r="A151" s="36">
        <v>2.5</v>
      </c>
      <c r="B151" s="8">
        <v>135</v>
      </c>
      <c r="C151" s="2">
        <f t="shared" ca="1" si="28"/>
        <v>3.54</v>
      </c>
      <c r="D151" s="2">
        <f t="shared" ca="1" si="31"/>
        <v>3.5</v>
      </c>
      <c r="E151" s="2">
        <f t="shared" ca="1" si="32"/>
        <v>706.5</v>
      </c>
      <c r="F151" s="2">
        <f t="shared" ca="1" si="33"/>
        <v>751.5</v>
      </c>
      <c r="G151" s="2">
        <f t="shared" ca="1" si="29"/>
        <v>3.62</v>
      </c>
      <c r="H151" s="2">
        <f t="shared" ca="1" si="30"/>
        <v>4.5</v>
      </c>
      <c r="I151" s="2">
        <f t="shared" ca="1" si="36"/>
        <v>756</v>
      </c>
      <c r="J151" s="2">
        <f t="shared" ca="1" si="34"/>
        <v>0</v>
      </c>
      <c r="K151" s="2">
        <f t="shared" ca="1" si="37"/>
        <v>45</v>
      </c>
      <c r="L151" s="2">
        <f ca="1">COUNTIF($I$17:I150,"&gt;"&amp;E151)</f>
        <v>9</v>
      </c>
      <c r="M151" s="3">
        <f t="shared" ca="1" si="35"/>
        <v>49.5</v>
      </c>
      <c r="N151" s="2"/>
      <c r="O151" s="2"/>
      <c r="P151" s="3"/>
    </row>
    <row r="152" spans="1:16" x14ac:dyDescent="0.3">
      <c r="A152" s="36">
        <v>2.5099999999999998</v>
      </c>
      <c r="B152" s="8">
        <v>136</v>
      </c>
      <c r="C152" s="2">
        <f t="shared" ca="1" si="28"/>
        <v>3.22</v>
      </c>
      <c r="D152" s="2">
        <f t="shared" ca="1" si="31"/>
        <v>3.5</v>
      </c>
      <c r="E152" s="2">
        <f t="shared" ca="1" si="32"/>
        <v>710</v>
      </c>
      <c r="F152" s="2">
        <f t="shared" ca="1" si="33"/>
        <v>756</v>
      </c>
      <c r="G152" s="2">
        <f t="shared" ca="1" si="29"/>
        <v>7.82</v>
      </c>
      <c r="H152" s="2">
        <f t="shared" ca="1" si="30"/>
        <v>7.5</v>
      </c>
      <c r="I152" s="2">
        <f t="shared" ca="1" si="36"/>
        <v>763.5</v>
      </c>
      <c r="J152" s="2">
        <f t="shared" ca="1" si="34"/>
        <v>0</v>
      </c>
      <c r="K152" s="2">
        <f t="shared" ca="1" si="37"/>
        <v>46</v>
      </c>
      <c r="L152" s="2">
        <f ca="1">COUNTIF($I$17:I151,"&gt;"&amp;E152)</f>
        <v>8</v>
      </c>
      <c r="M152" s="3">
        <f t="shared" ca="1" si="35"/>
        <v>53.5</v>
      </c>
      <c r="N152" s="2"/>
      <c r="O152" s="2"/>
      <c r="P152" s="3"/>
    </row>
    <row r="153" spans="1:16" x14ac:dyDescent="0.3">
      <c r="A153" s="36">
        <v>2.52</v>
      </c>
      <c r="B153" s="8">
        <v>137</v>
      </c>
      <c r="C153" s="2">
        <f t="shared" ca="1" si="28"/>
        <v>6.35</v>
      </c>
      <c r="D153" s="2">
        <f t="shared" ca="1" si="31"/>
        <v>5.5</v>
      </c>
      <c r="E153" s="2">
        <f t="shared" ca="1" si="32"/>
        <v>715.5</v>
      </c>
      <c r="F153" s="2">
        <f t="shared" ca="1" si="33"/>
        <v>763.5</v>
      </c>
      <c r="G153" s="2">
        <f t="shared" ca="1" si="29"/>
        <v>1.9</v>
      </c>
      <c r="H153" s="2">
        <f t="shared" ca="1" si="30"/>
        <v>1.5</v>
      </c>
      <c r="I153" s="2">
        <f t="shared" ca="1" si="36"/>
        <v>765</v>
      </c>
      <c r="J153" s="2">
        <f t="shared" ca="1" si="34"/>
        <v>0</v>
      </c>
      <c r="K153" s="2">
        <f t="shared" ca="1" si="37"/>
        <v>48</v>
      </c>
      <c r="L153" s="2">
        <f ca="1">COUNTIF($I$17:I152,"&gt;"&amp;E153)</f>
        <v>8</v>
      </c>
      <c r="M153" s="3">
        <f t="shared" ca="1" si="35"/>
        <v>49.5</v>
      </c>
      <c r="N153" s="2"/>
      <c r="O153" s="2"/>
      <c r="P153" s="3"/>
    </row>
    <row r="154" spans="1:16" x14ac:dyDescent="0.3">
      <c r="A154" s="36">
        <v>2.5299999999999998</v>
      </c>
      <c r="B154" s="8">
        <v>138</v>
      </c>
      <c r="C154" s="2">
        <f t="shared" ca="1" si="28"/>
        <v>2.74</v>
      </c>
      <c r="D154" s="2">
        <f t="shared" ca="1" si="31"/>
        <v>3.5</v>
      </c>
      <c r="E154" s="2">
        <f t="shared" ca="1" si="32"/>
        <v>719</v>
      </c>
      <c r="F154" s="2">
        <f t="shared" ca="1" si="33"/>
        <v>765</v>
      </c>
      <c r="G154" s="2">
        <f t="shared" ca="1" si="29"/>
        <v>3.33</v>
      </c>
      <c r="H154" s="2">
        <f t="shared" ca="1" si="30"/>
        <v>3.5</v>
      </c>
      <c r="I154" s="2">
        <f t="shared" ca="1" si="36"/>
        <v>768.5</v>
      </c>
      <c r="J154" s="2">
        <f t="shared" ca="1" si="34"/>
        <v>0</v>
      </c>
      <c r="K154" s="2">
        <f t="shared" ca="1" si="37"/>
        <v>46</v>
      </c>
      <c r="L154" s="2">
        <f ca="1">COUNTIF($I$17:I153,"&gt;"&amp;E154)</f>
        <v>9</v>
      </c>
      <c r="M154" s="3">
        <f t="shared" ca="1" si="35"/>
        <v>49.5</v>
      </c>
      <c r="N154" s="2"/>
      <c r="O154" s="2"/>
      <c r="P154" s="3"/>
    </row>
    <row r="155" spans="1:16" x14ac:dyDescent="0.3">
      <c r="A155" s="36">
        <v>2.54</v>
      </c>
      <c r="B155" s="8">
        <v>139</v>
      </c>
      <c r="C155" s="2">
        <f t="shared" ca="1" si="28"/>
        <v>5.44</v>
      </c>
      <c r="D155" s="2">
        <f t="shared" ca="1" si="31"/>
        <v>5.5</v>
      </c>
      <c r="E155" s="2">
        <f t="shared" ca="1" si="32"/>
        <v>724.5</v>
      </c>
      <c r="F155" s="2">
        <f t="shared" ca="1" si="33"/>
        <v>768.5</v>
      </c>
      <c r="G155" s="2">
        <f t="shared" ca="1" si="29"/>
        <v>8.7100000000000009</v>
      </c>
      <c r="H155" s="2">
        <f t="shared" ca="1" si="30"/>
        <v>8.5</v>
      </c>
      <c r="I155" s="2">
        <f t="shared" ca="1" si="36"/>
        <v>777</v>
      </c>
      <c r="J155" s="2">
        <f t="shared" ca="1" si="34"/>
        <v>0</v>
      </c>
      <c r="K155" s="2">
        <f t="shared" ca="1" si="37"/>
        <v>44</v>
      </c>
      <c r="L155" s="2">
        <f ca="1">COUNTIF($I$17:I154,"&gt;"&amp;E155)</f>
        <v>8</v>
      </c>
      <c r="M155" s="3">
        <f t="shared" ca="1" si="35"/>
        <v>52.5</v>
      </c>
      <c r="N155" s="2"/>
      <c r="O155" s="2"/>
      <c r="P155" s="3"/>
    </row>
    <row r="156" spans="1:16" x14ac:dyDescent="0.3">
      <c r="A156" s="36">
        <v>2.5499999999999998</v>
      </c>
      <c r="B156" s="8">
        <v>140</v>
      </c>
      <c r="C156" s="2">
        <f t="shared" ca="1" si="28"/>
        <v>8.8800000000000008</v>
      </c>
      <c r="D156" s="2">
        <f t="shared" ca="1" si="31"/>
        <v>8.5</v>
      </c>
      <c r="E156" s="2">
        <f t="shared" ca="1" si="32"/>
        <v>733</v>
      </c>
      <c r="F156" s="2">
        <f t="shared" ca="1" si="33"/>
        <v>777</v>
      </c>
      <c r="G156" s="2">
        <f t="shared" ca="1" si="29"/>
        <v>7.53</v>
      </c>
      <c r="H156" s="2">
        <f t="shared" ca="1" si="30"/>
        <v>7.5</v>
      </c>
      <c r="I156" s="2">
        <f t="shared" ca="1" si="36"/>
        <v>784.5</v>
      </c>
      <c r="J156" s="2">
        <f t="shared" ca="1" si="34"/>
        <v>0</v>
      </c>
      <c r="K156" s="2">
        <f t="shared" ca="1" si="37"/>
        <v>44</v>
      </c>
      <c r="L156" s="2">
        <f ca="1">COUNTIF($I$17:I155,"&gt;"&amp;E156)</f>
        <v>8</v>
      </c>
      <c r="M156" s="3">
        <f t="shared" ca="1" si="35"/>
        <v>51.5</v>
      </c>
      <c r="N156" s="2"/>
      <c r="O156" s="2"/>
      <c r="P156" s="3"/>
    </row>
    <row r="157" spans="1:16" x14ac:dyDescent="0.3">
      <c r="A157" s="36">
        <v>2.56</v>
      </c>
      <c r="B157" s="8">
        <v>141</v>
      </c>
      <c r="C157" s="2">
        <f t="shared" ca="1" si="28"/>
        <v>2.89</v>
      </c>
      <c r="D157" s="2">
        <f t="shared" ca="1" si="31"/>
        <v>3.5</v>
      </c>
      <c r="E157" s="2">
        <f t="shared" ca="1" si="32"/>
        <v>736.5</v>
      </c>
      <c r="F157" s="2">
        <f t="shared" ca="1" si="33"/>
        <v>784.5</v>
      </c>
      <c r="G157" s="2">
        <f t="shared" ca="1" si="29"/>
        <v>3.9</v>
      </c>
      <c r="H157" s="2">
        <f t="shared" ca="1" si="30"/>
        <v>4.5</v>
      </c>
      <c r="I157" s="2">
        <f t="shared" ca="1" si="36"/>
        <v>789</v>
      </c>
      <c r="J157" s="2">
        <f t="shared" ca="1" si="34"/>
        <v>0</v>
      </c>
      <c r="K157" s="2">
        <f t="shared" ca="1" si="37"/>
        <v>48</v>
      </c>
      <c r="L157" s="2">
        <f ca="1">COUNTIF($I$17:I156,"&gt;"&amp;E157)</f>
        <v>8</v>
      </c>
      <c r="M157" s="3">
        <f t="shared" ca="1" si="35"/>
        <v>52.5</v>
      </c>
      <c r="N157" s="2"/>
      <c r="O157" s="2"/>
      <c r="P157" s="3"/>
    </row>
    <row r="158" spans="1:16" x14ac:dyDescent="0.3">
      <c r="A158" s="36">
        <v>2.57</v>
      </c>
      <c r="B158" s="8">
        <v>142</v>
      </c>
      <c r="C158" s="2">
        <f t="shared" ca="1" si="28"/>
        <v>9.3800000000000008</v>
      </c>
      <c r="D158" s="2">
        <f t="shared" ca="1" si="31"/>
        <v>9.5</v>
      </c>
      <c r="E158" s="2">
        <f t="shared" ca="1" si="32"/>
        <v>746</v>
      </c>
      <c r="F158" s="2">
        <f t="shared" ca="1" si="33"/>
        <v>789</v>
      </c>
      <c r="G158" s="2">
        <f t="shared" ca="1" si="29"/>
        <v>7.54</v>
      </c>
      <c r="H158" s="2">
        <f t="shared" ca="1" si="30"/>
        <v>7.5</v>
      </c>
      <c r="I158" s="2">
        <f t="shared" ca="1" si="36"/>
        <v>796.5</v>
      </c>
      <c r="J158" s="2">
        <f t="shared" ca="1" si="34"/>
        <v>0</v>
      </c>
      <c r="K158" s="2">
        <f t="shared" ca="1" si="37"/>
        <v>43</v>
      </c>
      <c r="L158" s="2">
        <f ca="1">COUNTIF($I$17:I157,"&gt;"&amp;E158)</f>
        <v>8</v>
      </c>
      <c r="M158" s="3">
        <f t="shared" ca="1" si="35"/>
        <v>50.5</v>
      </c>
      <c r="N158" s="2"/>
      <c r="O158" s="2"/>
      <c r="P158" s="3"/>
    </row>
    <row r="159" spans="1:16" x14ac:dyDescent="0.3">
      <c r="A159" s="36">
        <v>2.58</v>
      </c>
      <c r="B159" s="8">
        <v>143</v>
      </c>
      <c r="C159" s="2">
        <f t="shared" ca="1" si="28"/>
        <v>4.1399999999999997</v>
      </c>
      <c r="D159" s="2">
        <f t="shared" ca="1" si="31"/>
        <v>4.5</v>
      </c>
      <c r="E159" s="2">
        <f t="shared" ca="1" si="32"/>
        <v>750.5</v>
      </c>
      <c r="F159" s="2">
        <f t="shared" ca="1" si="33"/>
        <v>796.5</v>
      </c>
      <c r="G159" s="2">
        <f t="shared" ca="1" si="29"/>
        <v>6.01</v>
      </c>
      <c r="H159" s="2">
        <f t="shared" ca="1" si="30"/>
        <v>6.5</v>
      </c>
      <c r="I159" s="2">
        <f t="shared" ca="1" si="36"/>
        <v>803</v>
      </c>
      <c r="J159" s="2">
        <f t="shared" ca="1" si="34"/>
        <v>0</v>
      </c>
      <c r="K159" s="2">
        <f t="shared" ca="1" si="37"/>
        <v>46</v>
      </c>
      <c r="L159" s="2">
        <f ca="1">COUNTIF($I$17:I158,"&gt;"&amp;E159)</f>
        <v>9</v>
      </c>
      <c r="M159" s="3">
        <f t="shared" ca="1" si="35"/>
        <v>52.5</v>
      </c>
      <c r="N159" s="2"/>
      <c r="O159" s="2"/>
      <c r="P159" s="3"/>
    </row>
    <row r="160" spans="1:16" x14ac:dyDescent="0.3">
      <c r="A160" s="36">
        <v>2.59</v>
      </c>
      <c r="B160" s="8">
        <v>144</v>
      </c>
      <c r="C160" s="2">
        <f t="shared" ca="1" si="28"/>
        <v>3.61</v>
      </c>
      <c r="D160" s="2">
        <f t="shared" ca="1" si="31"/>
        <v>3.5</v>
      </c>
      <c r="E160" s="2">
        <f t="shared" ca="1" si="32"/>
        <v>754</v>
      </c>
      <c r="F160" s="2">
        <f t="shared" ca="1" si="33"/>
        <v>803</v>
      </c>
      <c r="G160" s="2">
        <f t="shared" ca="1" si="29"/>
        <v>6.44</v>
      </c>
      <c r="H160" s="2">
        <f t="shared" ca="1" si="30"/>
        <v>6.5</v>
      </c>
      <c r="I160" s="2">
        <f t="shared" ca="1" si="36"/>
        <v>809.5</v>
      </c>
      <c r="J160" s="2">
        <f t="shared" ca="1" si="34"/>
        <v>0</v>
      </c>
      <c r="K160" s="2">
        <f t="shared" ca="1" si="37"/>
        <v>49</v>
      </c>
      <c r="L160" s="2">
        <f ca="1">COUNTIF($I$17:I159,"&gt;"&amp;E160)</f>
        <v>9</v>
      </c>
      <c r="M160" s="3">
        <f t="shared" ca="1" si="35"/>
        <v>55.5</v>
      </c>
      <c r="N160" s="2"/>
      <c r="O160" s="2"/>
      <c r="P160" s="3"/>
    </row>
    <row r="161" spans="1:16" x14ac:dyDescent="0.3">
      <c r="A161" s="36">
        <v>2.6</v>
      </c>
      <c r="B161" s="8">
        <v>145</v>
      </c>
      <c r="C161" s="2">
        <f t="shared" ca="1" si="28"/>
        <v>9.16</v>
      </c>
      <c r="D161" s="2">
        <f t="shared" ca="1" si="31"/>
        <v>8.5</v>
      </c>
      <c r="E161" s="2">
        <f t="shared" ca="1" si="32"/>
        <v>762.5</v>
      </c>
      <c r="F161" s="2">
        <f t="shared" ca="1" si="33"/>
        <v>809.5</v>
      </c>
      <c r="G161" s="2">
        <f t="shared" ca="1" si="29"/>
        <v>8.98</v>
      </c>
      <c r="H161" s="2">
        <f t="shared" ca="1" si="30"/>
        <v>9.5</v>
      </c>
      <c r="I161" s="2">
        <f t="shared" ca="1" si="36"/>
        <v>819</v>
      </c>
      <c r="J161" s="2">
        <f t="shared" ca="1" si="34"/>
        <v>0</v>
      </c>
      <c r="K161" s="2">
        <f t="shared" ca="1" si="37"/>
        <v>47</v>
      </c>
      <c r="L161" s="2">
        <f ca="1">COUNTIF($I$17:I160,"&gt;"&amp;E161)</f>
        <v>9</v>
      </c>
      <c r="M161" s="3">
        <f t="shared" ca="1" si="35"/>
        <v>56.5</v>
      </c>
      <c r="N161" s="2"/>
      <c r="O161" s="2"/>
      <c r="P161" s="3"/>
    </row>
    <row r="162" spans="1:16" x14ac:dyDescent="0.3">
      <c r="A162" s="36">
        <v>2.61</v>
      </c>
      <c r="B162" s="8">
        <v>146</v>
      </c>
      <c r="C162" s="2">
        <f t="shared" ca="1" si="28"/>
        <v>1.31</v>
      </c>
      <c r="D162" s="2">
        <f t="shared" ca="1" si="31"/>
        <v>1.5</v>
      </c>
      <c r="E162" s="2">
        <f t="shared" ca="1" si="32"/>
        <v>764</v>
      </c>
      <c r="F162" s="2">
        <f t="shared" ca="1" si="33"/>
        <v>819</v>
      </c>
      <c r="G162" s="2">
        <f t="shared" ca="1" si="29"/>
        <v>8.52</v>
      </c>
      <c r="H162" s="2">
        <f t="shared" ca="1" si="30"/>
        <v>8.5</v>
      </c>
      <c r="I162" s="2">
        <f t="shared" ca="1" si="36"/>
        <v>827.5</v>
      </c>
      <c r="J162" s="2">
        <f t="shared" ca="1" si="34"/>
        <v>0</v>
      </c>
      <c r="K162" s="2">
        <f t="shared" ca="1" si="37"/>
        <v>55</v>
      </c>
      <c r="L162" s="2">
        <f ca="1">COUNTIF($I$17:I161,"&gt;"&amp;E162)</f>
        <v>9</v>
      </c>
      <c r="M162" s="3">
        <f t="shared" ca="1" si="35"/>
        <v>63.5</v>
      </c>
      <c r="N162" s="2"/>
      <c r="O162" s="2"/>
      <c r="P162" s="3"/>
    </row>
    <row r="163" spans="1:16" x14ac:dyDescent="0.3">
      <c r="A163" s="36">
        <v>2.62</v>
      </c>
      <c r="B163" s="8">
        <v>147</v>
      </c>
      <c r="C163" s="2">
        <f t="shared" ca="1" si="28"/>
        <v>8.84</v>
      </c>
      <c r="D163" s="2">
        <f t="shared" ca="1" si="31"/>
        <v>8.5</v>
      </c>
      <c r="E163" s="2">
        <f t="shared" ca="1" si="32"/>
        <v>772.5</v>
      </c>
      <c r="F163" s="2">
        <f t="shared" ca="1" si="33"/>
        <v>827.5</v>
      </c>
      <c r="G163" s="2">
        <f t="shared" ca="1" si="29"/>
        <v>8.9600000000000009</v>
      </c>
      <c r="H163" s="2">
        <f t="shared" ca="1" si="30"/>
        <v>9.5</v>
      </c>
      <c r="I163" s="2">
        <f t="shared" ca="1" si="36"/>
        <v>837</v>
      </c>
      <c r="J163" s="2">
        <f t="shared" ca="1" si="34"/>
        <v>0</v>
      </c>
      <c r="K163" s="2">
        <f t="shared" ca="1" si="37"/>
        <v>55</v>
      </c>
      <c r="L163" s="2">
        <f ca="1">COUNTIF($I$17:I162,"&gt;"&amp;E163)</f>
        <v>8</v>
      </c>
      <c r="M163" s="3">
        <f t="shared" ca="1" si="35"/>
        <v>64.5</v>
      </c>
      <c r="N163" s="2"/>
      <c r="O163" s="2"/>
      <c r="P163" s="3"/>
    </row>
    <row r="164" spans="1:16" x14ac:dyDescent="0.3">
      <c r="A164" s="36">
        <v>2.63</v>
      </c>
      <c r="B164" s="8">
        <v>148</v>
      </c>
      <c r="C164" s="2">
        <f t="shared" ca="1" si="28"/>
        <v>8.09</v>
      </c>
      <c r="D164" s="2">
        <f t="shared" ca="1" si="31"/>
        <v>7.5</v>
      </c>
      <c r="E164" s="2">
        <f t="shared" ca="1" si="32"/>
        <v>780</v>
      </c>
      <c r="F164" s="2">
        <f t="shared" ca="1" si="33"/>
        <v>837</v>
      </c>
      <c r="G164" s="2">
        <f t="shared" ca="1" si="29"/>
        <v>5.47</v>
      </c>
      <c r="H164" s="2">
        <f t="shared" ca="1" si="30"/>
        <v>5.5</v>
      </c>
      <c r="I164" s="2">
        <f t="shared" ca="1" si="36"/>
        <v>842.5</v>
      </c>
      <c r="J164" s="2">
        <f t="shared" ca="1" si="34"/>
        <v>0</v>
      </c>
      <c r="K164" s="2">
        <f t="shared" ca="1" si="37"/>
        <v>57</v>
      </c>
      <c r="L164" s="2">
        <f ca="1">COUNTIF($I$17:I163,"&gt;"&amp;E164)</f>
        <v>8</v>
      </c>
      <c r="M164" s="3">
        <f t="shared" ca="1" si="35"/>
        <v>62.5</v>
      </c>
      <c r="N164" s="2"/>
      <c r="O164" s="2"/>
      <c r="P164" s="3"/>
    </row>
    <row r="165" spans="1:16" x14ac:dyDescent="0.3">
      <c r="A165" s="36">
        <v>2.64</v>
      </c>
      <c r="B165" s="8">
        <v>149</v>
      </c>
      <c r="C165" s="2">
        <f t="shared" ca="1" si="28"/>
        <v>6.6</v>
      </c>
      <c r="D165" s="2">
        <f t="shared" ca="1" si="31"/>
        <v>5.5</v>
      </c>
      <c r="E165" s="2">
        <f t="shared" ca="1" si="32"/>
        <v>785.5</v>
      </c>
      <c r="F165" s="2">
        <f t="shared" ca="1" si="33"/>
        <v>842.5</v>
      </c>
      <c r="G165" s="2">
        <f t="shared" ca="1" si="29"/>
        <v>2.21</v>
      </c>
      <c r="H165" s="2">
        <f t="shared" ca="1" si="30"/>
        <v>2.5</v>
      </c>
      <c r="I165" s="2">
        <f t="shared" ca="1" si="36"/>
        <v>845</v>
      </c>
      <c r="J165" s="2">
        <f t="shared" ca="1" si="34"/>
        <v>0</v>
      </c>
      <c r="K165" s="2">
        <f t="shared" ca="1" si="37"/>
        <v>57</v>
      </c>
      <c r="L165" s="2">
        <f ca="1">COUNTIF($I$17:I164,"&gt;"&amp;E165)</f>
        <v>8</v>
      </c>
      <c r="M165" s="3">
        <f t="shared" ca="1" si="35"/>
        <v>59.5</v>
      </c>
      <c r="N165" s="2"/>
      <c r="O165" s="2"/>
      <c r="P165" s="3"/>
    </row>
    <row r="166" spans="1:16" x14ac:dyDescent="0.3">
      <c r="A166" s="36">
        <v>2.65</v>
      </c>
      <c r="B166" s="8">
        <v>150</v>
      </c>
      <c r="C166" s="2">
        <f t="shared" ref="C166:C229" ca="1" si="38">TRUNC(RAND()*9+1,2)</f>
        <v>1.4</v>
      </c>
      <c r="D166" s="2">
        <f t="shared" ca="1" si="31"/>
        <v>1.5</v>
      </c>
      <c r="E166" s="2">
        <f t="shared" ca="1" si="32"/>
        <v>787</v>
      </c>
      <c r="F166" s="2">
        <f t="shared" ca="1" si="33"/>
        <v>845</v>
      </c>
      <c r="G166" s="2">
        <f t="shared" ca="1" si="29"/>
        <v>2.79</v>
      </c>
      <c r="H166" s="2">
        <f t="shared" ca="1" si="30"/>
        <v>3.5</v>
      </c>
      <c r="I166" s="2">
        <f t="shared" ca="1" si="36"/>
        <v>848.5</v>
      </c>
      <c r="J166" s="2">
        <f t="shared" ca="1" si="34"/>
        <v>0</v>
      </c>
      <c r="K166" s="2">
        <f t="shared" ca="1" si="37"/>
        <v>58</v>
      </c>
      <c r="L166" s="2">
        <f ca="1">COUNTIF($I$17:I165,"&gt;"&amp;E166)</f>
        <v>9</v>
      </c>
      <c r="M166" s="3">
        <f t="shared" ca="1" si="35"/>
        <v>61.5</v>
      </c>
      <c r="N166" s="2"/>
      <c r="O166" s="2"/>
      <c r="P166" s="3"/>
    </row>
    <row r="167" spans="1:16" x14ac:dyDescent="0.3">
      <c r="A167" s="36">
        <v>2.66</v>
      </c>
      <c r="B167" s="8">
        <v>151</v>
      </c>
      <c r="C167" s="2">
        <f t="shared" ca="1" si="38"/>
        <v>2.44</v>
      </c>
      <c r="D167" s="2">
        <f t="shared" ca="1" si="31"/>
        <v>2.5</v>
      </c>
      <c r="E167" s="2">
        <f t="shared" ca="1" si="32"/>
        <v>789.5</v>
      </c>
      <c r="F167" s="2">
        <f t="shared" ca="1" si="33"/>
        <v>848.5</v>
      </c>
      <c r="G167" s="2">
        <f t="shared" ca="1" si="29"/>
        <v>1.37</v>
      </c>
      <c r="H167" s="2">
        <f t="shared" ca="1" si="30"/>
        <v>1.5</v>
      </c>
      <c r="I167" s="2">
        <f t="shared" ca="1" si="36"/>
        <v>850</v>
      </c>
      <c r="J167" s="2">
        <f t="shared" ca="1" si="34"/>
        <v>0</v>
      </c>
      <c r="K167" s="2">
        <f t="shared" ca="1" si="37"/>
        <v>59</v>
      </c>
      <c r="L167" s="2">
        <f ca="1">COUNTIF($I$17:I166,"&gt;"&amp;E167)</f>
        <v>9</v>
      </c>
      <c r="M167" s="3">
        <f t="shared" ca="1" si="35"/>
        <v>60.5</v>
      </c>
      <c r="N167" s="2"/>
      <c r="O167" s="2"/>
      <c r="P167" s="3"/>
    </row>
    <row r="168" spans="1:16" x14ac:dyDescent="0.3">
      <c r="A168" s="36">
        <v>2.67</v>
      </c>
      <c r="B168" s="8">
        <v>152</v>
      </c>
      <c r="C168" s="2">
        <f t="shared" ca="1" si="38"/>
        <v>7.57</v>
      </c>
      <c r="D168" s="2">
        <f t="shared" ca="1" si="31"/>
        <v>6.5</v>
      </c>
      <c r="E168" s="2">
        <f t="shared" ca="1" si="32"/>
        <v>796</v>
      </c>
      <c r="F168" s="2">
        <f t="shared" ca="1" si="33"/>
        <v>850</v>
      </c>
      <c r="G168" s="2">
        <f t="shared" ca="1" si="29"/>
        <v>5.57</v>
      </c>
      <c r="H168" s="2">
        <f t="shared" ca="1" si="30"/>
        <v>5.5</v>
      </c>
      <c r="I168" s="2">
        <f t="shared" ca="1" si="36"/>
        <v>855.5</v>
      </c>
      <c r="J168" s="2">
        <f t="shared" ca="1" si="34"/>
        <v>0</v>
      </c>
      <c r="K168" s="2">
        <f t="shared" ca="1" si="37"/>
        <v>54</v>
      </c>
      <c r="L168" s="2">
        <f ca="1">COUNTIF($I$17:I167,"&gt;"&amp;E168)</f>
        <v>10</v>
      </c>
      <c r="M168" s="3">
        <f t="shared" ca="1" si="35"/>
        <v>59.5</v>
      </c>
      <c r="N168" s="2"/>
      <c r="O168" s="2"/>
      <c r="P168" s="3"/>
    </row>
    <row r="169" spans="1:16" x14ac:dyDescent="0.3">
      <c r="A169" s="36">
        <v>2.68</v>
      </c>
      <c r="B169" s="8">
        <v>153</v>
      </c>
      <c r="C169" s="2">
        <f t="shared" ca="1" si="38"/>
        <v>5.25</v>
      </c>
      <c r="D169" s="2">
        <f t="shared" ca="1" si="31"/>
        <v>4.5</v>
      </c>
      <c r="E169" s="2">
        <f t="shared" ca="1" si="32"/>
        <v>800.5</v>
      </c>
      <c r="F169" s="2">
        <f t="shared" ca="1" si="33"/>
        <v>855.5</v>
      </c>
      <c r="G169" s="2">
        <f t="shared" ca="1" si="29"/>
        <v>6.89</v>
      </c>
      <c r="H169" s="2">
        <f t="shared" ca="1" si="30"/>
        <v>6.5</v>
      </c>
      <c r="I169" s="2">
        <f t="shared" ca="1" si="36"/>
        <v>862</v>
      </c>
      <c r="J169" s="2">
        <f t="shared" ca="1" si="34"/>
        <v>0</v>
      </c>
      <c r="K169" s="2">
        <f t="shared" ca="1" si="37"/>
        <v>55</v>
      </c>
      <c r="L169" s="2">
        <f ca="1">COUNTIF($I$17:I168,"&gt;"&amp;E169)</f>
        <v>10</v>
      </c>
      <c r="M169" s="3">
        <f t="shared" ca="1" si="35"/>
        <v>61.5</v>
      </c>
      <c r="N169" s="2"/>
      <c r="O169" s="2"/>
      <c r="P169" s="3"/>
    </row>
    <row r="170" spans="1:16" x14ac:dyDescent="0.3">
      <c r="A170" s="36">
        <v>2.69</v>
      </c>
      <c r="B170" s="8">
        <v>154</v>
      </c>
      <c r="C170" s="2">
        <f t="shared" ca="1" si="38"/>
        <v>1.63</v>
      </c>
      <c r="D170" s="2">
        <f t="shared" ca="1" si="31"/>
        <v>1.5</v>
      </c>
      <c r="E170" s="2">
        <f t="shared" ca="1" si="32"/>
        <v>802</v>
      </c>
      <c r="F170" s="2">
        <f t="shared" ca="1" si="33"/>
        <v>862</v>
      </c>
      <c r="G170" s="2">
        <f t="shared" ca="1" si="29"/>
        <v>7.82</v>
      </c>
      <c r="H170" s="2">
        <f t="shared" ca="1" si="30"/>
        <v>7.5</v>
      </c>
      <c r="I170" s="2">
        <f t="shared" ca="1" si="36"/>
        <v>869.5</v>
      </c>
      <c r="J170" s="2">
        <f t="shared" ca="1" si="34"/>
        <v>0</v>
      </c>
      <c r="K170" s="2">
        <f t="shared" ca="1" si="37"/>
        <v>60</v>
      </c>
      <c r="L170" s="2">
        <f ca="1">COUNTIF($I$17:I169,"&gt;"&amp;E170)</f>
        <v>11</v>
      </c>
      <c r="M170" s="3">
        <f t="shared" ca="1" si="35"/>
        <v>67.5</v>
      </c>
      <c r="N170" s="2"/>
      <c r="O170" s="2"/>
      <c r="P170" s="3"/>
    </row>
    <row r="171" spans="1:16" x14ac:dyDescent="0.3">
      <c r="A171" s="36">
        <v>2.7</v>
      </c>
      <c r="B171" s="8">
        <v>155</v>
      </c>
      <c r="C171" s="2">
        <f t="shared" ca="1" si="38"/>
        <v>3.64</v>
      </c>
      <c r="D171" s="2">
        <f t="shared" ca="1" si="31"/>
        <v>3.5</v>
      </c>
      <c r="E171" s="2">
        <f t="shared" ca="1" si="32"/>
        <v>805.5</v>
      </c>
      <c r="F171" s="2">
        <f t="shared" ca="1" si="33"/>
        <v>869.5</v>
      </c>
      <c r="G171" s="2">
        <f t="shared" ca="1" si="29"/>
        <v>3.55</v>
      </c>
      <c r="H171" s="2">
        <f t="shared" ca="1" si="30"/>
        <v>3.5</v>
      </c>
      <c r="I171" s="2">
        <f t="shared" ca="1" si="36"/>
        <v>873</v>
      </c>
      <c r="J171" s="2">
        <f t="shared" ca="1" si="34"/>
        <v>0</v>
      </c>
      <c r="K171" s="2">
        <f t="shared" ca="1" si="37"/>
        <v>64</v>
      </c>
      <c r="L171" s="2">
        <f ca="1">COUNTIF($I$17:I170,"&gt;"&amp;E171)</f>
        <v>11</v>
      </c>
      <c r="M171" s="3">
        <f t="shared" ca="1" si="35"/>
        <v>67.5</v>
      </c>
      <c r="N171" s="2"/>
      <c r="O171" s="2"/>
      <c r="P171" s="3"/>
    </row>
    <row r="172" spans="1:16" x14ac:dyDescent="0.3">
      <c r="A172" s="36">
        <v>2.71</v>
      </c>
      <c r="B172" s="8">
        <v>156</v>
      </c>
      <c r="C172" s="2">
        <f t="shared" ca="1" si="38"/>
        <v>8.76</v>
      </c>
      <c r="D172" s="2">
        <f t="shared" ca="1" si="31"/>
        <v>8.5</v>
      </c>
      <c r="E172" s="2">
        <f t="shared" ca="1" si="32"/>
        <v>814</v>
      </c>
      <c r="F172" s="2">
        <f t="shared" ca="1" si="33"/>
        <v>873</v>
      </c>
      <c r="G172" s="2">
        <f t="shared" ca="1" si="29"/>
        <v>8.56</v>
      </c>
      <c r="H172" s="2">
        <f t="shared" ca="1" si="30"/>
        <v>8.5</v>
      </c>
      <c r="I172" s="2">
        <f t="shared" ca="1" si="36"/>
        <v>881.5</v>
      </c>
      <c r="J172" s="2">
        <f t="shared" ca="1" si="34"/>
        <v>0</v>
      </c>
      <c r="K172" s="2">
        <f t="shared" ca="1" si="37"/>
        <v>59</v>
      </c>
      <c r="L172" s="2">
        <f ca="1">COUNTIF($I$17:I171,"&gt;"&amp;E172)</f>
        <v>11</v>
      </c>
      <c r="M172" s="3">
        <f t="shared" ca="1" si="35"/>
        <v>67.5</v>
      </c>
      <c r="N172" s="2"/>
      <c r="O172" s="2"/>
      <c r="P172" s="3"/>
    </row>
    <row r="173" spans="1:16" x14ac:dyDescent="0.3">
      <c r="A173" s="36">
        <v>2.72</v>
      </c>
      <c r="B173" s="8">
        <v>157</v>
      </c>
      <c r="C173" s="2">
        <f t="shared" ca="1" si="38"/>
        <v>5.46</v>
      </c>
      <c r="D173" s="2">
        <f t="shared" ca="1" si="31"/>
        <v>5.5</v>
      </c>
      <c r="E173" s="2">
        <f t="shared" ca="1" si="32"/>
        <v>819.5</v>
      </c>
      <c r="F173" s="2">
        <f t="shared" ca="1" si="33"/>
        <v>881.5</v>
      </c>
      <c r="G173" s="2">
        <f t="shared" ca="1" si="29"/>
        <v>2.21</v>
      </c>
      <c r="H173" s="2">
        <f t="shared" ca="1" si="30"/>
        <v>2.5</v>
      </c>
      <c r="I173" s="2">
        <f t="shared" ca="1" si="36"/>
        <v>884</v>
      </c>
      <c r="J173" s="2">
        <f t="shared" ca="1" si="34"/>
        <v>0</v>
      </c>
      <c r="K173" s="2">
        <f t="shared" ca="1" si="37"/>
        <v>62</v>
      </c>
      <c r="L173" s="2">
        <f ca="1">COUNTIF($I$17:I172,"&gt;"&amp;E173)</f>
        <v>11</v>
      </c>
      <c r="M173" s="3">
        <f t="shared" ca="1" si="35"/>
        <v>64.5</v>
      </c>
      <c r="N173" s="2"/>
      <c r="O173" s="2"/>
      <c r="P173" s="3"/>
    </row>
    <row r="174" spans="1:16" x14ac:dyDescent="0.3">
      <c r="A174" s="36">
        <v>2.73</v>
      </c>
      <c r="B174" s="8">
        <v>158</v>
      </c>
      <c r="C174" s="2">
        <f t="shared" ca="1" si="38"/>
        <v>8.4</v>
      </c>
      <c r="D174" s="2">
        <f t="shared" ca="1" si="31"/>
        <v>7.5</v>
      </c>
      <c r="E174" s="2">
        <f t="shared" ca="1" si="32"/>
        <v>827</v>
      </c>
      <c r="F174" s="2">
        <f t="shared" ca="1" si="33"/>
        <v>884</v>
      </c>
      <c r="G174" s="2">
        <f t="shared" ca="1" si="29"/>
        <v>7.41</v>
      </c>
      <c r="H174" s="2">
        <f t="shared" ca="1" si="30"/>
        <v>7.5</v>
      </c>
      <c r="I174" s="2">
        <f t="shared" ca="1" si="36"/>
        <v>891.5</v>
      </c>
      <c r="J174" s="2">
        <f t="shared" ca="1" si="34"/>
        <v>0</v>
      </c>
      <c r="K174" s="2">
        <f t="shared" ca="1" si="37"/>
        <v>57</v>
      </c>
      <c r="L174" s="2">
        <f ca="1">COUNTIF($I$17:I173,"&gt;"&amp;E174)</f>
        <v>12</v>
      </c>
      <c r="M174" s="3">
        <f t="shared" ca="1" si="35"/>
        <v>64.5</v>
      </c>
      <c r="N174" s="2"/>
      <c r="O174" s="2"/>
      <c r="P174" s="3"/>
    </row>
    <row r="175" spans="1:16" x14ac:dyDescent="0.3">
      <c r="A175" s="36">
        <v>2.74</v>
      </c>
      <c r="B175" s="8">
        <v>159</v>
      </c>
      <c r="C175" s="2">
        <f t="shared" ca="1" si="38"/>
        <v>5.72</v>
      </c>
      <c r="D175" s="2">
        <f t="shared" ca="1" si="31"/>
        <v>5.5</v>
      </c>
      <c r="E175" s="2">
        <f t="shared" ca="1" si="32"/>
        <v>832.5</v>
      </c>
      <c r="F175" s="2">
        <f t="shared" ca="1" si="33"/>
        <v>891.5</v>
      </c>
      <c r="G175" s="2">
        <f t="shared" ca="1" si="29"/>
        <v>4.71</v>
      </c>
      <c r="H175" s="2">
        <f t="shared" ca="1" si="30"/>
        <v>4.5</v>
      </c>
      <c r="I175" s="2">
        <f t="shared" ca="1" si="36"/>
        <v>896</v>
      </c>
      <c r="J175" s="2">
        <f t="shared" ca="1" si="34"/>
        <v>0</v>
      </c>
      <c r="K175" s="2">
        <f t="shared" ca="1" si="37"/>
        <v>59</v>
      </c>
      <c r="L175" s="2">
        <f ca="1">COUNTIF($I$17:I174,"&gt;"&amp;E175)</f>
        <v>12</v>
      </c>
      <c r="M175" s="3">
        <f t="shared" ca="1" si="35"/>
        <v>63.5</v>
      </c>
      <c r="N175" s="2"/>
      <c r="O175" s="2"/>
      <c r="P175" s="3"/>
    </row>
    <row r="176" spans="1:16" x14ac:dyDescent="0.3">
      <c r="A176" s="36">
        <v>2.75</v>
      </c>
      <c r="B176" s="8">
        <v>160</v>
      </c>
      <c r="C176" s="2">
        <f t="shared" ca="1" si="38"/>
        <v>5.17</v>
      </c>
      <c r="D176" s="2">
        <f t="shared" ca="1" si="31"/>
        <v>4.5</v>
      </c>
      <c r="E176" s="2">
        <f t="shared" ca="1" si="32"/>
        <v>837</v>
      </c>
      <c r="F176" s="2">
        <f t="shared" ca="1" si="33"/>
        <v>896</v>
      </c>
      <c r="G176" s="2">
        <f t="shared" ca="1" si="29"/>
        <v>1.86</v>
      </c>
      <c r="H176" s="2">
        <f t="shared" ca="1" si="30"/>
        <v>1.5</v>
      </c>
      <c r="I176" s="2">
        <f t="shared" ca="1" si="36"/>
        <v>897.5</v>
      </c>
      <c r="J176" s="2">
        <f t="shared" ca="1" si="34"/>
        <v>0</v>
      </c>
      <c r="K176" s="2">
        <f t="shared" ca="1" si="37"/>
        <v>59</v>
      </c>
      <c r="L176" s="2">
        <f ca="1">COUNTIF($I$17:I175,"&gt;"&amp;E176)</f>
        <v>12</v>
      </c>
      <c r="M176" s="3">
        <f t="shared" ca="1" si="35"/>
        <v>60.5</v>
      </c>
      <c r="N176" s="2"/>
      <c r="O176" s="2"/>
      <c r="P176" s="3"/>
    </row>
    <row r="177" spans="1:16" x14ac:dyDescent="0.3">
      <c r="A177" s="36">
        <v>2.76</v>
      </c>
      <c r="B177" s="8">
        <v>161</v>
      </c>
      <c r="C177" s="2">
        <f t="shared" ca="1" si="38"/>
        <v>3.04</v>
      </c>
      <c r="D177" s="2">
        <f t="shared" ca="1" si="31"/>
        <v>3.5</v>
      </c>
      <c r="E177" s="2">
        <f t="shared" ca="1" si="32"/>
        <v>840.5</v>
      </c>
      <c r="F177" s="2">
        <f t="shared" ca="1" si="33"/>
        <v>897.5</v>
      </c>
      <c r="G177" s="2">
        <f t="shared" ca="1" si="29"/>
        <v>8.4</v>
      </c>
      <c r="H177" s="2">
        <f t="shared" ca="1" si="30"/>
        <v>8.5</v>
      </c>
      <c r="I177" s="2">
        <f t="shared" ca="1" si="36"/>
        <v>906</v>
      </c>
      <c r="J177" s="2">
        <f t="shared" ca="1" si="34"/>
        <v>0</v>
      </c>
      <c r="K177" s="2">
        <f t="shared" ca="1" si="37"/>
        <v>57</v>
      </c>
      <c r="L177" s="2">
        <f ca="1">COUNTIF($I$17:I176,"&gt;"&amp;E177)</f>
        <v>13</v>
      </c>
      <c r="M177" s="3">
        <f t="shared" ca="1" si="35"/>
        <v>65.5</v>
      </c>
      <c r="N177" s="2"/>
      <c r="O177" s="2"/>
      <c r="P177" s="3"/>
    </row>
    <row r="178" spans="1:16" x14ac:dyDescent="0.3">
      <c r="A178" s="36">
        <v>2.77</v>
      </c>
      <c r="B178" s="8">
        <v>162</v>
      </c>
      <c r="C178" s="2">
        <f t="shared" ca="1" si="38"/>
        <v>1.07</v>
      </c>
      <c r="D178" s="2">
        <f t="shared" ca="1" si="31"/>
        <v>1.5</v>
      </c>
      <c r="E178" s="2">
        <f t="shared" ca="1" si="32"/>
        <v>842</v>
      </c>
      <c r="F178" s="2">
        <f t="shared" ca="1" si="33"/>
        <v>906</v>
      </c>
      <c r="G178" s="2">
        <f t="shared" ca="1" si="29"/>
        <v>1.63</v>
      </c>
      <c r="H178" s="2">
        <f t="shared" ca="1" si="30"/>
        <v>1.5</v>
      </c>
      <c r="I178" s="2">
        <f t="shared" ca="1" si="36"/>
        <v>907.5</v>
      </c>
      <c r="J178" s="2">
        <f t="shared" ca="1" si="34"/>
        <v>0</v>
      </c>
      <c r="K178" s="2">
        <f t="shared" ca="1" si="37"/>
        <v>64</v>
      </c>
      <c r="L178" s="2">
        <f ca="1">COUNTIF($I$17:I177,"&gt;"&amp;E178)</f>
        <v>14</v>
      </c>
      <c r="M178" s="3">
        <f t="shared" ca="1" si="35"/>
        <v>65.5</v>
      </c>
      <c r="N178" s="2"/>
      <c r="O178" s="2"/>
      <c r="P178" s="3"/>
    </row>
    <row r="179" spans="1:16" x14ac:dyDescent="0.3">
      <c r="A179" s="36">
        <v>2.78</v>
      </c>
      <c r="B179" s="8">
        <v>163</v>
      </c>
      <c r="C179" s="2">
        <f t="shared" ca="1" si="38"/>
        <v>1.27</v>
      </c>
      <c r="D179" s="2">
        <f t="shared" ca="1" si="31"/>
        <v>1.5</v>
      </c>
      <c r="E179" s="2">
        <f t="shared" ca="1" si="32"/>
        <v>843.5</v>
      </c>
      <c r="F179" s="2">
        <f t="shared" ca="1" si="33"/>
        <v>907.5</v>
      </c>
      <c r="G179" s="2">
        <f t="shared" ca="1" si="29"/>
        <v>9.9</v>
      </c>
      <c r="H179" s="2">
        <f t="shared" ca="1" si="30"/>
        <v>9.5</v>
      </c>
      <c r="I179" s="2">
        <f t="shared" ca="1" si="36"/>
        <v>917</v>
      </c>
      <c r="J179" s="2">
        <f t="shared" ca="1" si="34"/>
        <v>0</v>
      </c>
      <c r="K179" s="2">
        <f t="shared" ca="1" si="37"/>
        <v>64</v>
      </c>
      <c r="L179" s="2">
        <f ca="1">COUNTIF($I$17:I178,"&gt;"&amp;E179)</f>
        <v>14</v>
      </c>
      <c r="M179" s="3">
        <f t="shared" ca="1" si="35"/>
        <v>73.5</v>
      </c>
      <c r="N179" s="2"/>
      <c r="O179" s="2"/>
      <c r="P179" s="3"/>
    </row>
    <row r="180" spans="1:16" x14ac:dyDescent="0.3">
      <c r="A180" s="36">
        <v>2.79</v>
      </c>
      <c r="B180" s="8">
        <v>164</v>
      </c>
      <c r="C180" s="2">
        <f t="shared" ca="1" si="38"/>
        <v>2.69</v>
      </c>
      <c r="D180" s="2">
        <f t="shared" ca="1" si="31"/>
        <v>2.5</v>
      </c>
      <c r="E180" s="2">
        <f t="shared" ca="1" si="32"/>
        <v>846</v>
      </c>
      <c r="F180" s="2">
        <f t="shared" ca="1" si="33"/>
        <v>917</v>
      </c>
      <c r="G180" s="2">
        <f t="shared" ca="1" si="29"/>
        <v>6.21</v>
      </c>
      <c r="H180" s="2">
        <f t="shared" ca="1" si="30"/>
        <v>6.5</v>
      </c>
      <c r="I180" s="2">
        <f t="shared" ca="1" si="36"/>
        <v>923.5</v>
      </c>
      <c r="J180" s="2">
        <f t="shared" ca="1" si="34"/>
        <v>0</v>
      </c>
      <c r="K180" s="2">
        <f t="shared" ca="1" si="37"/>
        <v>71</v>
      </c>
      <c r="L180" s="2">
        <f ca="1">COUNTIF($I$17:I179,"&gt;"&amp;E180)</f>
        <v>14</v>
      </c>
      <c r="M180" s="3">
        <f t="shared" ca="1" si="35"/>
        <v>77.5</v>
      </c>
      <c r="N180" s="2"/>
      <c r="O180" s="2"/>
      <c r="P180" s="3"/>
    </row>
    <row r="181" spans="1:16" x14ac:dyDescent="0.3">
      <c r="A181" s="36">
        <v>2.8</v>
      </c>
      <c r="B181" s="8">
        <v>165</v>
      </c>
      <c r="C181" s="2">
        <f t="shared" ca="1" si="38"/>
        <v>5.81</v>
      </c>
      <c r="D181" s="2">
        <f t="shared" ca="1" si="31"/>
        <v>5.5</v>
      </c>
      <c r="E181" s="2">
        <f t="shared" ca="1" si="32"/>
        <v>851.5</v>
      </c>
      <c r="F181" s="2">
        <f t="shared" ca="1" si="33"/>
        <v>923.5</v>
      </c>
      <c r="G181" s="2">
        <f t="shared" ca="1" si="29"/>
        <v>2.83</v>
      </c>
      <c r="H181" s="2">
        <f t="shared" ca="1" si="30"/>
        <v>3.5</v>
      </c>
      <c r="I181" s="2">
        <f t="shared" ca="1" si="36"/>
        <v>927</v>
      </c>
      <c r="J181" s="2">
        <f t="shared" ca="1" si="34"/>
        <v>0</v>
      </c>
      <c r="K181" s="2">
        <f t="shared" ca="1" si="37"/>
        <v>72</v>
      </c>
      <c r="L181" s="2">
        <f ca="1">COUNTIF($I$17:I180,"&gt;"&amp;E181)</f>
        <v>13</v>
      </c>
      <c r="M181" s="3">
        <f t="shared" ca="1" si="35"/>
        <v>75.5</v>
      </c>
      <c r="N181" s="2"/>
      <c r="O181" s="2"/>
      <c r="P181" s="3"/>
    </row>
    <row r="182" spans="1:16" x14ac:dyDescent="0.3">
      <c r="A182" s="36">
        <v>2.81</v>
      </c>
      <c r="B182" s="8">
        <v>166</v>
      </c>
      <c r="C182" s="2">
        <f t="shared" ca="1" si="38"/>
        <v>3.7</v>
      </c>
      <c r="D182" s="2">
        <f t="shared" ca="1" si="31"/>
        <v>3.5</v>
      </c>
      <c r="E182" s="2">
        <f t="shared" ca="1" si="32"/>
        <v>855</v>
      </c>
      <c r="F182" s="2">
        <f t="shared" ca="1" si="33"/>
        <v>927</v>
      </c>
      <c r="G182" s="2">
        <f t="shared" ca="1" si="29"/>
        <v>7.61</v>
      </c>
      <c r="H182" s="2">
        <f t="shared" ca="1" si="30"/>
        <v>7.5</v>
      </c>
      <c r="I182" s="2">
        <f t="shared" ca="1" si="36"/>
        <v>934.5</v>
      </c>
      <c r="J182" s="2">
        <f t="shared" ca="1" si="34"/>
        <v>0</v>
      </c>
      <c r="K182" s="2">
        <f t="shared" ca="1" si="37"/>
        <v>72</v>
      </c>
      <c r="L182" s="2">
        <f ca="1">COUNTIF($I$17:I181,"&gt;"&amp;E182)</f>
        <v>14</v>
      </c>
      <c r="M182" s="3">
        <f t="shared" ca="1" si="35"/>
        <v>79.5</v>
      </c>
      <c r="N182" s="2"/>
      <c r="O182" s="2"/>
      <c r="P182" s="3"/>
    </row>
    <row r="183" spans="1:16" x14ac:dyDescent="0.3">
      <c r="A183" s="36">
        <v>2.82</v>
      </c>
      <c r="B183" s="8">
        <v>167</v>
      </c>
      <c r="C183" s="2">
        <f t="shared" ca="1" si="38"/>
        <v>8.48</v>
      </c>
      <c r="D183" s="2">
        <f t="shared" ca="1" si="31"/>
        <v>7.5</v>
      </c>
      <c r="E183" s="2">
        <f t="shared" ca="1" si="32"/>
        <v>862.5</v>
      </c>
      <c r="F183" s="2">
        <f t="shared" ca="1" si="33"/>
        <v>934.5</v>
      </c>
      <c r="G183" s="2">
        <f t="shared" ca="1" si="29"/>
        <v>4</v>
      </c>
      <c r="H183" s="2">
        <f t="shared" ca="1" si="30"/>
        <v>4.5</v>
      </c>
      <c r="I183" s="2">
        <f t="shared" ca="1" si="36"/>
        <v>939</v>
      </c>
      <c r="J183" s="2">
        <f t="shared" ca="1" si="34"/>
        <v>0</v>
      </c>
      <c r="K183" s="2">
        <f t="shared" ca="1" si="37"/>
        <v>72</v>
      </c>
      <c r="L183" s="2">
        <f ca="1">COUNTIF($I$17:I182,"&gt;"&amp;E183)</f>
        <v>13</v>
      </c>
      <c r="M183" s="3">
        <f t="shared" ca="1" si="35"/>
        <v>76.5</v>
      </c>
      <c r="N183" s="2"/>
      <c r="O183" s="2"/>
      <c r="P183" s="3"/>
    </row>
    <row r="184" spans="1:16" x14ac:dyDescent="0.3">
      <c r="A184" s="36">
        <v>2.83</v>
      </c>
      <c r="B184" s="8">
        <v>168</v>
      </c>
      <c r="C184" s="2">
        <f t="shared" ca="1" si="38"/>
        <v>7.1</v>
      </c>
      <c r="D184" s="2">
        <f t="shared" ca="1" si="31"/>
        <v>6.5</v>
      </c>
      <c r="E184" s="2">
        <f t="shared" ca="1" si="32"/>
        <v>869</v>
      </c>
      <c r="F184" s="2">
        <f t="shared" ca="1" si="33"/>
        <v>939</v>
      </c>
      <c r="G184" s="2">
        <f t="shared" ca="1" si="29"/>
        <v>1.1499999999999999</v>
      </c>
      <c r="H184" s="2">
        <f t="shared" ca="1" si="30"/>
        <v>1.5</v>
      </c>
      <c r="I184" s="2">
        <f t="shared" ca="1" si="36"/>
        <v>940.5</v>
      </c>
      <c r="J184" s="2">
        <f t="shared" ca="1" si="34"/>
        <v>0</v>
      </c>
      <c r="K184" s="2">
        <f t="shared" ca="1" si="37"/>
        <v>70</v>
      </c>
      <c r="L184" s="2">
        <f ca="1">COUNTIF($I$17:I183,"&gt;"&amp;E184)</f>
        <v>14</v>
      </c>
      <c r="M184" s="3">
        <f t="shared" ca="1" si="35"/>
        <v>71.5</v>
      </c>
      <c r="N184" s="2"/>
      <c r="O184" s="2"/>
      <c r="P184" s="3"/>
    </row>
    <row r="185" spans="1:16" x14ac:dyDescent="0.3">
      <c r="A185" s="36">
        <v>2.84</v>
      </c>
      <c r="B185" s="8">
        <v>169</v>
      </c>
      <c r="C185" s="2">
        <f t="shared" ca="1" si="38"/>
        <v>4.99</v>
      </c>
      <c r="D185" s="2">
        <f t="shared" ca="1" si="31"/>
        <v>4.5</v>
      </c>
      <c r="E185" s="2">
        <f t="shared" ca="1" si="32"/>
        <v>873.5</v>
      </c>
      <c r="F185" s="2">
        <f t="shared" ca="1" si="33"/>
        <v>940.5</v>
      </c>
      <c r="G185" s="2">
        <f t="shared" ca="1" si="29"/>
        <v>7.59</v>
      </c>
      <c r="H185" s="2">
        <f t="shared" ca="1" si="30"/>
        <v>7.5</v>
      </c>
      <c r="I185" s="2">
        <f t="shared" ca="1" si="36"/>
        <v>948</v>
      </c>
      <c r="J185" s="2">
        <f t="shared" ca="1" si="34"/>
        <v>0</v>
      </c>
      <c r="K185" s="2">
        <f t="shared" ca="1" si="37"/>
        <v>67</v>
      </c>
      <c r="L185" s="2">
        <f ca="1">COUNTIF($I$17:I184,"&gt;"&amp;E185)</f>
        <v>13</v>
      </c>
      <c r="M185" s="3">
        <f t="shared" ca="1" si="35"/>
        <v>74.5</v>
      </c>
      <c r="N185" s="2"/>
      <c r="O185" s="2"/>
      <c r="P185" s="3"/>
    </row>
    <row r="186" spans="1:16" x14ac:dyDescent="0.3">
      <c r="A186" s="36">
        <v>2.85</v>
      </c>
      <c r="B186" s="8">
        <v>170</v>
      </c>
      <c r="C186" s="2">
        <f t="shared" ca="1" si="38"/>
        <v>3.09</v>
      </c>
      <c r="D186" s="2">
        <f t="shared" ca="1" si="31"/>
        <v>3.5</v>
      </c>
      <c r="E186" s="2">
        <f t="shared" ca="1" si="32"/>
        <v>877</v>
      </c>
      <c r="F186" s="2">
        <f t="shared" ca="1" si="33"/>
        <v>948</v>
      </c>
      <c r="G186" s="2">
        <f t="shared" ca="1" si="29"/>
        <v>2.21</v>
      </c>
      <c r="H186" s="2">
        <f t="shared" ca="1" si="30"/>
        <v>2.5</v>
      </c>
      <c r="I186" s="2">
        <f t="shared" ca="1" si="36"/>
        <v>950.5</v>
      </c>
      <c r="J186" s="2">
        <f t="shared" ca="1" si="34"/>
        <v>0</v>
      </c>
      <c r="K186" s="2">
        <f t="shared" ca="1" si="37"/>
        <v>71</v>
      </c>
      <c r="L186" s="2">
        <f ca="1">COUNTIF($I$17:I185,"&gt;"&amp;E186)</f>
        <v>14</v>
      </c>
      <c r="M186" s="3">
        <f t="shared" ca="1" si="35"/>
        <v>73.5</v>
      </c>
      <c r="N186" s="2"/>
      <c r="O186" s="2"/>
      <c r="P186" s="3"/>
    </row>
    <row r="187" spans="1:16" x14ac:dyDescent="0.3">
      <c r="A187" s="36">
        <v>2.86</v>
      </c>
      <c r="B187" s="8">
        <v>171</v>
      </c>
      <c r="C187" s="2">
        <f t="shared" ca="1" si="38"/>
        <v>4.8499999999999996</v>
      </c>
      <c r="D187" s="2">
        <f t="shared" ca="1" si="31"/>
        <v>4.5</v>
      </c>
      <c r="E187" s="2">
        <f t="shared" ca="1" si="32"/>
        <v>881.5</v>
      </c>
      <c r="F187" s="2">
        <f t="shared" ca="1" si="33"/>
        <v>950.5</v>
      </c>
      <c r="G187" s="2">
        <f t="shared" ca="1" si="29"/>
        <v>5.09</v>
      </c>
      <c r="H187" s="2">
        <f t="shared" ca="1" si="30"/>
        <v>5.5</v>
      </c>
      <c r="I187" s="2">
        <f t="shared" ca="1" si="36"/>
        <v>956</v>
      </c>
      <c r="J187" s="2">
        <f t="shared" ca="1" si="34"/>
        <v>0</v>
      </c>
      <c r="K187" s="2">
        <f t="shared" ca="1" si="37"/>
        <v>69</v>
      </c>
      <c r="L187" s="2">
        <f ca="1">COUNTIF($I$17:I186,"&gt;"&amp;E187)</f>
        <v>14</v>
      </c>
      <c r="M187" s="3">
        <f t="shared" ca="1" si="35"/>
        <v>74.5</v>
      </c>
      <c r="N187" s="2"/>
      <c r="O187" s="2"/>
      <c r="P187" s="3"/>
    </row>
    <row r="188" spans="1:16" x14ac:dyDescent="0.3">
      <c r="A188" s="36">
        <v>2.87</v>
      </c>
      <c r="B188" s="8">
        <v>172</v>
      </c>
      <c r="C188" s="2">
        <f t="shared" ca="1" si="38"/>
        <v>7.7</v>
      </c>
      <c r="D188" s="2">
        <f t="shared" ca="1" si="31"/>
        <v>7.5</v>
      </c>
      <c r="E188" s="2">
        <f t="shared" ca="1" si="32"/>
        <v>889</v>
      </c>
      <c r="F188" s="2">
        <f t="shared" ca="1" si="33"/>
        <v>956</v>
      </c>
      <c r="G188" s="2">
        <f t="shared" ca="1" si="29"/>
        <v>3.4</v>
      </c>
      <c r="H188" s="2">
        <f t="shared" ca="1" si="30"/>
        <v>3.5</v>
      </c>
      <c r="I188" s="2">
        <f t="shared" ca="1" si="36"/>
        <v>959.5</v>
      </c>
      <c r="J188" s="2">
        <f t="shared" ca="1" si="34"/>
        <v>0</v>
      </c>
      <c r="K188" s="2">
        <f t="shared" ca="1" si="37"/>
        <v>67</v>
      </c>
      <c r="L188" s="2">
        <f ca="1">COUNTIF($I$17:I187,"&gt;"&amp;E188)</f>
        <v>14</v>
      </c>
      <c r="M188" s="3">
        <f t="shared" ca="1" si="35"/>
        <v>70.5</v>
      </c>
      <c r="N188" s="2"/>
      <c r="O188" s="2"/>
      <c r="P188" s="3"/>
    </row>
    <row r="189" spans="1:16" x14ac:dyDescent="0.3">
      <c r="A189" s="36">
        <v>2.88</v>
      </c>
      <c r="B189" s="8">
        <v>173</v>
      </c>
      <c r="C189" s="2">
        <f t="shared" ca="1" si="38"/>
        <v>8.26</v>
      </c>
      <c r="D189" s="2">
        <f t="shared" ca="1" si="31"/>
        <v>7.5</v>
      </c>
      <c r="E189" s="2">
        <f t="shared" ca="1" si="32"/>
        <v>896.5</v>
      </c>
      <c r="F189" s="2">
        <f t="shared" ca="1" si="33"/>
        <v>959.5</v>
      </c>
      <c r="G189" s="2">
        <f t="shared" ca="1" si="29"/>
        <v>5.99</v>
      </c>
      <c r="H189" s="2">
        <f t="shared" ca="1" si="30"/>
        <v>6.5</v>
      </c>
      <c r="I189" s="2">
        <f t="shared" ca="1" si="36"/>
        <v>966</v>
      </c>
      <c r="J189" s="2">
        <f t="shared" ca="1" si="34"/>
        <v>0</v>
      </c>
      <c r="K189" s="2">
        <f t="shared" ca="1" si="37"/>
        <v>63</v>
      </c>
      <c r="L189" s="2">
        <f ca="1">COUNTIF($I$17:I188,"&gt;"&amp;E189)</f>
        <v>13</v>
      </c>
      <c r="M189" s="3">
        <f t="shared" ca="1" si="35"/>
        <v>69.5</v>
      </c>
      <c r="N189" s="2"/>
      <c r="O189" s="2"/>
      <c r="P189" s="3"/>
    </row>
    <row r="190" spans="1:16" x14ac:dyDescent="0.3">
      <c r="A190" s="36">
        <v>2.89</v>
      </c>
      <c r="B190" s="8">
        <v>174</v>
      </c>
      <c r="C190" s="2">
        <f t="shared" ca="1" si="38"/>
        <v>4.59</v>
      </c>
      <c r="D190" s="2">
        <f t="shared" ca="1" si="31"/>
        <v>4.5</v>
      </c>
      <c r="E190" s="2">
        <f t="shared" ca="1" si="32"/>
        <v>901</v>
      </c>
      <c r="F190" s="2">
        <f t="shared" ca="1" si="33"/>
        <v>966</v>
      </c>
      <c r="G190" s="2">
        <f t="shared" ca="1" si="29"/>
        <v>9.27</v>
      </c>
      <c r="H190" s="2">
        <f t="shared" ca="1" si="30"/>
        <v>9.5</v>
      </c>
      <c r="I190" s="2">
        <f t="shared" ca="1" si="36"/>
        <v>975.5</v>
      </c>
      <c r="J190" s="2">
        <f t="shared" ca="1" si="34"/>
        <v>0</v>
      </c>
      <c r="K190" s="2">
        <f t="shared" ca="1" si="37"/>
        <v>65</v>
      </c>
      <c r="L190" s="2">
        <f ca="1">COUNTIF($I$17:I189,"&gt;"&amp;E190)</f>
        <v>13</v>
      </c>
      <c r="M190" s="3">
        <f t="shared" ca="1" si="35"/>
        <v>74.5</v>
      </c>
      <c r="N190" s="2"/>
      <c r="O190" s="2"/>
      <c r="P190" s="3"/>
    </row>
    <row r="191" spans="1:16" x14ac:dyDescent="0.3">
      <c r="A191" s="36">
        <v>2.9</v>
      </c>
      <c r="B191" s="8">
        <v>175</v>
      </c>
      <c r="C191" s="2">
        <f t="shared" ca="1" si="38"/>
        <v>7.97</v>
      </c>
      <c r="D191" s="2">
        <f t="shared" ca="1" si="31"/>
        <v>7.5</v>
      </c>
      <c r="E191" s="2">
        <f t="shared" ca="1" si="32"/>
        <v>908.5</v>
      </c>
      <c r="F191" s="2">
        <f t="shared" ca="1" si="33"/>
        <v>975.5</v>
      </c>
      <c r="G191" s="2">
        <f t="shared" ca="1" si="29"/>
        <v>9.35</v>
      </c>
      <c r="H191" s="2">
        <f t="shared" ca="1" si="30"/>
        <v>9.5</v>
      </c>
      <c r="I191" s="2">
        <f t="shared" ca="1" si="36"/>
        <v>985</v>
      </c>
      <c r="J191" s="2">
        <f t="shared" ca="1" si="34"/>
        <v>0</v>
      </c>
      <c r="K191" s="2">
        <f t="shared" ca="1" si="37"/>
        <v>67</v>
      </c>
      <c r="L191" s="2">
        <f ca="1">COUNTIF($I$17:I190,"&gt;"&amp;E191)</f>
        <v>12</v>
      </c>
      <c r="M191" s="3">
        <f t="shared" ca="1" si="35"/>
        <v>76.5</v>
      </c>
      <c r="N191" s="2"/>
      <c r="O191" s="2"/>
      <c r="P191" s="3"/>
    </row>
    <row r="192" spans="1:16" x14ac:dyDescent="0.3">
      <c r="A192" s="36">
        <v>2.91</v>
      </c>
      <c r="B192" s="8">
        <v>176</v>
      </c>
      <c r="C192" s="2">
        <f t="shared" ca="1" si="38"/>
        <v>6.23</v>
      </c>
      <c r="D192" s="2">
        <f t="shared" ca="1" si="31"/>
        <v>5.5</v>
      </c>
      <c r="E192" s="2">
        <f t="shared" ca="1" si="32"/>
        <v>914</v>
      </c>
      <c r="F192" s="2">
        <f t="shared" ca="1" si="33"/>
        <v>985</v>
      </c>
      <c r="G192" s="2">
        <f t="shared" ca="1" si="29"/>
        <v>9.82</v>
      </c>
      <c r="H192" s="2">
        <f t="shared" ca="1" si="30"/>
        <v>9.5</v>
      </c>
      <c r="I192" s="2">
        <f t="shared" ca="1" si="36"/>
        <v>994.5</v>
      </c>
      <c r="J192" s="2">
        <f t="shared" ca="1" si="34"/>
        <v>0</v>
      </c>
      <c r="K192" s="2">
        <f t="shared" ca="1" si="37"/>
        <v>71</v>
      </c>
      <c r="L192" s="2">
        <f ca="1">COUNTIF($I$17:I191,"&gt;"&amp;E192)</f>
        <v>13</v>
      </c>
      <c r="M192" s="3">
        <f t="shared" ca="1" si="35"/>
        <v>80.5</v>
      </c>
      <c r="N192" s="2"/>
      <c r="O192" s="2"/>
      <c r="P192" s="3"/>
    </row>
    <row r="193" spans="1:16" x14ac:dyDescent="0.3">
      <c r="A193" s="36">
        <v>2.92</v>
      </c>
      <c r="B193" s="8">
        <v>177</v>
      </c>
      <c r="C193" s="2">
        <f t="shared" ca="1" si="38"/>
        <v>9.42</v>
      </c>
      <c r="D193" s="2">
        <f t="shared" ca="1" si="31"/>
        <v>9.5</v>
      </c>
      <c r="E193" s="2">
        <f t="shared" ca="1" si="32"/>
        <v>923.5</v>
      </c>
      <c r="F193" s="2">
        <f t="shared" ca="1" si="33"/>
        <v>994.5</v>
      </c>
      <c r="G193" s="2">
        <f t="shared" ca="1" si="29"/>
        <v>5.53</v>
      </c>
      <c r="H193" s="2">
        <f t="shared" ca="1" si="30"/>
        <v>5.5</v>
      </c>
      <c r="I193" s="2">
        <f t="shared" ca="1" si="36"/>
        <v>1000</v>
      </c>
      <c r="J193" s="2">
        <f t="shared" ca="1" si="34"/>
        <v>0</v>
      </c>
      <c r="K193" s="2">
        <f t="shared" ca="1" si="37"/>
        <v>71</v>
      </c>
      <c r="L193" s="2">
        <f ca="1">COUNTIF($I$17:I192,"&gt;"&amp;E193)</f>
        <v>12</v>
      </c>
      <c r="M193" s="3">
        <f t="shared" ca="1" si="35"/>
        <v>76.5</v>
      </c>
      <c r="N193" s="2"/>
      <c r="O193" s="2"/>
      <c r="P193" s="3"/>
    </row>
    <row r="194" spans="1:16" x14ac:dyDescent="0.3">
      <c r="A194" s="36">
        <v>2.93</v>
      </c>
      <c r="B194" s="8">
        <v>178</v>
      </c>
      <c r="C194" s="2">
        <f t="shared" ca="1" si="38"/>
        <v>9.65</v>
      </c>
      <c r="D194" s="2">
        <f t="shared" ca="1" si="31"/>
        <v>9.5</v>
      </c>
      <c r="E194" s="2">
        <f t="shared" ca="1" si="32"/>
        <v>933</v>
      </c>
      <c r="F194" s="2">
        <f t="shared" ca="1" si="33"/>
        <v>1000</v>
      </c>
      <c r="G194" s="2">
        <f t="shared" ca="1" si="29"/>
        <v>4.38</v>
      </c>
      <c r="H194" s="2">
        <f t="shared" ca="1" si="30"/>
        <v>4.5</v>
      </c>
      <c r="I194" s="2">
        <f t="shared" ca="1" si="36"/>
        <v>1004.5</v>
      </c>
      <c r="J194" s="2">
        <f t="shared" ca="1" si="34"/>
        <v>0</v>
      </c>
      <c r="K194" s="2">
        <f t="shared" ca="1" si="37"/>
        <v>67</v>
      </c>
      <c r="L194" s="2">
        <f ca="1">COUNTIF($I$17:I193,"&gt;"&amp;E194)</f>
        <v>12</v>
      </c>
      <c r="M194" s="3">
        <f t="shared" ca="1" si="35"/>
        <v>71.5</v>
      </c>
      <c r="N194" s="2"/>
      <c r="O194" s="2"/>
      <c r="P194" s="3"/>
    </row>
    <row r="195" spans="1:16" x14ac:dyDescent="0.3">
      <c r="A195" s="36">
        <v>2.94</v>
      </c>
      <c r="B195" s="8">
        <v>179</v>
      </c>
      <c r="C195" s="2">
        <f t="shared" ca="1" si="38"/>
        <v>1.47</v>
      </c>
      <c r="D195" s="2">
        <f t="shared" ca="1" si="31"/>
        <v>1.5</v>
      </c>
      <c r="E195" s="2">
        <f t="shared" ca="1" si="32"/>
        <v>934.5</v>
      </c>
      <c r="F195" s="2">
        <f t="shared" ca="1" si="33"/>
        <v>1004.5</v>
      </c>
      <c r="G195" s="2">
        <f t="shared" ca="1" si="29"/>
        <v>8.1199999999999992</v>
      </c>
      <c r="H195" s="2">
        <f t="shared" ca="1" si="30"/>
        <v>8.5</v>
      </c>
      <c r="I195" s="2">
        <f t="shared" ca="1" si="36"/>
        <v>1013</v>
      </c>
      <c r="J195" s="2">
        <f t="shared" ca="1" si="34"/>
        <v>0</v>
      </c>
      <c r="K195" s="2">
        <f t="shared" ca="1" si="37"/>
        <v>70</v>
      </c>
      <c r="L195" s="2">
        <f ca="1">COUNTIF($I$17:I194,"&gt;"&amp;E195)</f>
        <v>12</v>
      </c>
      <c r="M195" s="3">
        <f t="shared" ca="1" si="35"/>
        <v>78.5</v>
      </c>
      <c r="N195" s="2"/>
      <c r="O195" s="2"/>
      <c r="P195" s="3"/>
    </row>
    <row r="196" spans="1:16" x14ac:dyDescent="0.3">
      <c r="A196" s="36">
        <v>2.95</v>
      </c>
      <c r="B196" s="8">
        <v>180</v>
      </c>
      <c r="C196" s="2">
        <f t="shared" ca="1" si="38"/>
        <v>4.1100000000000003</v>
      </c>
      <c r="D196" s="2">
        <f t="shared" ca="1" si="31"/>
        <v>4.5</v>
      </c>
      <c r="E196" s="2">
        <f t="shared" ca="1" si="32"/>
        <v>939</v>
      </c>
      <c r="F196" s="2">
        <f t="shared" ca="1" si="33"/>
        <v>1013</v>
      </c>
      <c r="G196" s="2">
        <f t="shared" ca="1" si="29"/>
        <v>1.53</v>
      </c>
      <c r="H196" s="2">
        <f t="shared" ca="1" si="30"/>
        <v>1.5</v>
      </c>
      <c r="I196" s="2">
        <f t="shared" ca="1" si="36"/>
        <v>1014.5</v>
      </c>
      <c r="J196" s="2">
        <f t="shared" ca="1" si="34"/>
        <v>0</v>
      </c>
      <c r="K196" s="2">
        <f t="shared" ca="1" si="37"/>
        <v>74</v>
      </c>
      <c r="L196" s="2">
        <f ca="1">COUNTIF($I$17:I195,"&gt;"&amp;E196)</f>
        <v>12</v>
      </c>
      <c r="M196" s="3">
        <f t="shared" ca="1" si="35"/>
        <v>75.5</v>
      </c>
      <c r="N196" s="2"/>
      <c r="O196" s="2"/>
      <c r="P196" s="3"/>
    </row>
    <row r="197" spans="1:16" x14ac:dyDescent="0.3">
      <c r="A197" s="36">
        <v>2.96</v>
      </c>
      <c r="B197" s="8">
        <v>181</v>
      </c>
      <c r="C197" s="2">
        <f t="shared" ca="1" si="38"/>
        <v>4.46</v>
      </c>
      <c r="D197" s="2">
        <f t="shared" ca="1" si="31"/>
        <v>4.5</v>
      </c>
      <c r="E197" s="2">
        <f t="shared" ca="1" si="32"/>
        <v>943.5</v>
      </c>
      <c r="F197" s="2">
        <f t="shared" ca="1" si="33"/>
        <v>1014.5</v>
      </c>
      <c r="G197" s="2">
        <f t="shared" ca="1" si="29"/>
        <v>3.75</v>
      </c>
      <c r="H197" s="2">
        <f t="shared" ca="1" si="30"/>
        <v>4.5</v>
      </c>
      <c r="I197" s="2">
        <f t="shared" ca="1" si="36"/>
        <v>1019</v>
      </c>
      <c r="J197" s="2">
        <f t="shared" ca="1" si="34"/>
        <v>0</v>
      </c>
      <c r="K197" s="2">
        <f t="shared" ca="1" si="37"/>
        <v>71</v>
      </c>
      <c r="L197" s="2">
        <f ca="1">COUNTIF($I$17:I196,"&gt;"&amp;E197)</f>
        <v>12</v>
      </c>
      <c r="M197" s="3">
        <f t="shared" ca="1" si="35"/>
        <v>75.5</v>
      </c>
      <c r="N197" s="2"/>
      <c r="O197" s="2"/>
      <c r="P197" s="3"/>
    </row>
    <row r="198" spans="1:16" x14ac:dyDescent="0.3">
      <c r="A198" s="36">
        <v>2.97</v>
      </c>
      <c r="B198" s="8">
        <v>182</v>
      </c>
      <c r="C198" s="2">
        <f t="shared" ca="1" si="38"/>
        <v>2.41</v>
      </c>
      <c r="D198" s="2">
        <f t="shared" ca="1" si="31"/>
        <v>2.5</v>
      </c>
      <c r="E198" s="2">
        <f t="shared" ca="1" si="32"/>
        <v>946</v>
      </c>
      <c r="F198" s="2">
        <f t="shared" ca="1" si="33"/>
        <v>1019</v>
      </c>
      <c r="G198" s="2">
        <f t="shared" ca="1" si="29"/>
        <v>3.79</v>
      </c>
      <c r="H198" s="2">
        <f t="shared" ca="1" si="30"/>
        <v>4.5</v>
      </c>
      <c r="I198" s="2">
        <f t="shared" ca="1" si="36"/>
        <v>1023.5</v>
      </c>
      <c r="J198" s="2">
        <f t="shared" ca="1" si="34"/>
        <v>0</v>
      </c>
      <c r="K198" s="2">
        <f t="shared" ca="1" si="37"/>
        <v>73</v>
      </c>
      <c r="L198" s="2">
        <f ca="1">COUNTIF($I$17:I197,"&gt;"&amp;E198)</f>
        <v>13</v>
      </c>
      <c r="M198" s="3">
        <f t="shared" ca="1" si="35"/>
        <v>77.5</v>
      </c>
      <c r="N198" s="2"/>
      <c r="O198" s="2"/>
      <c r="P198" s="3"/>
    </row>
    <row r="199" spans="1:16" x14ac:dyDescent="0.3">
      <c r="A199" s="36">
        <v>2.98</v>
      </c>
      <c r="B199" s="8">
        <v>183</v>
      </c>
      <c r="C199" s="2">
        <f t="shared" ca="1" si="38"/>
        <v>5.0999999999999996</v>
      </c>
      <c r="D199" s="2">
        <f t="shared" ca="1" si="31"/>
        <v>4.5</v>
      </c>
      <c r="E199" s="2">
        <f t="shared" ca="1" si="32"/>
        <v>950.5</v>
      </c>
      <c r="F199" s="2">
        <f t="shared" ca="1" si="33"/>
        <v>1023.5</v>
      </c>
      <c r="G199" s="2">
        <f t="shared" ca="1" si="29"/>
        <v>8.76</v>
      </c>
      <c r="H199" s="2">
        <f t="shared" ca="1" si="30"/>
        <v>8.5</v>
      </c>
      <c r="I199" s="2">
        <f t="shared" ca="1" si="36"/>
        <v>1032</v>
      </c>
      <c r="J199" s="2">
        <f t="shared" ca="1" si="34"/>
        <v>0</v>
      </c>
      <c r="K199" s="2">
        <f t="shared" ca="1" si="37"/>
        <v>73</v>
      </c>
      <c r="L199" s="2">
        <f ca="1">COUNTIF($I$17:I198,"&gt;"&amp;E199)</f>
        <v>12</v>
      </c>
      <c r="M199" s="3">
        <f t="shared" ca="1" si="35"/>
        <v>81.5</v>
      </c>
      <c r="N199" s="2"/>
      <c r="O199" s="2"/>
      <c r="P199" s="3"/>
    </row>
    <row r="200" spans="1:16" x14ac:dyDescent="0.3">
      <c r="A200" s="36">
        <v>2.99</v>
      </c>
      <c r="B200" s="8">
        <v>184</v>
      </c>
      <c r="C200" s="2">
        <f t="shared" ca="1" si="38"/>
        <v>5.68</v>
      </c>
      <c r="D200" s="2">
        <f t="shared" ca="1" si="31"/>
        <v>5.5</v>
      </c>
      <c r="E200" s="2">
        <f t="shared" ca="1" si="32"/>
        <v>956</v>
      </c>
      <c r="F200" s="2">
        <f t="shared" ca="1" si="33"/>
        <v>1032</v>
      </c>
      <c r="G200" s="2">
        <f t="shared" ca="1" si="29"/>
        <v>8.3000000000000007</v>
      </c>
      <c r="H200" s="2">
        <f t="shared" ca="1" si="30"/>
        <v>8.5</v>
      </c>
      <c r="I200" s="2">
        <f t="shared" ca="1" si="36"/>
        <v>1040.5</v>
      </c>
      <c r="J200" s="2">
        <f t="shared" ca="1" si="34"/>
        <v>0</v>
      </c>
      <c r="K200" s="2">
        <f t="shared" ca="1" si="37"/>
        <v>76</v>
      </c>
      <c r="L200" s="2">
        <f ca="1">COUNTIF($I$17:I199,"&gt;"&amp;E200)</f>
        <v>12</v>
      </c>
      <c r="M200" s="3">
        <f t="shared" ca="1" si="35"/>
        <v>84.5</v>
      </c>
      <c r="N200" s="2"/>
      <c r="O200" s="2"/>
      <c r="P200" s="3"/>
    </row>
    <row r="201" spans="1:16" x14ac:dyDescent="0.3">
      <c r="A201" s="36">
        <v>3</v>
      </c>
      <c r="B201" s="8">
        <v>185</v>
      </c>
      <c r="C201" s="2">
        <f t="shared" ca="1" si="38"/>
        <v>5.73</v>
      </c>
      <c r="D201" s="2">
        <f t="shared" ca="1" si="31"/>
        <v>5.5</v>
      </c>
      <c r="E201" s="2">
        <f t="shared" ca="1" si="32"/>
        <v>961.5</v>
      </c>
      <c r="F201" s="2">
        <f t="shared" ca="1" si="33"/>
        <v>1040.5</v>
      </c>
      <c r="G201" s="2">
        <f t="shared" ca="1" si="29"/>
        <v>5.08</v>
      </c>
      <c r="H201" s="2">
        <f t="shared" ca="1" si="30"/>
        <v>5.5</v>
      </c>
      <c r="I201" s="2">
        <f t="shared" ca="1" si="36"/>
        <v>1046</v>
      </c>
      <c r="J201" s="2">
        <f t="shared" ca="1" si="34"/>
        <v>0</v>
      </c>
      <c r="K201" s="2">
        <f t="shared" ca="1" si="37"/>
        <v>79</v>
      </c>
      <c r="L201" s="2">
        <f ca="1">COUNTIF($I$17:I200,"&gt;"&amp;E201)</f>
        <v>12</v>
      </c>
      <c r="M201" s="3">
        <f t="shared" ca="1" si="35"/>
        <v>84.5</v>
      </c>
      <c r="N201" s="2"/>
      <c r="O201" s="2"/>
      <c r="P201" s="3"/>
    </row>
    <row r="202" spans="1:16" x14ac:dyDescent="0.3">
      <c r="A202" s="36">
        <v>3.01</v>
      </c>
      <c r="B202" s="8">
        <v>186</v>
      </c>
      <c r="C202" s="2">
        <f t="shared" ca="1" si="38"/>
        <v>9.01</v>
      </c>
      <c r="D202" s="2">
        <f t="shared" ca="1" si="31"/>
        <v>8.5</v>
      </c>
      <c r="E202" s="2">
        <f t="shared" ca="1" si="32"/>
        <v>970</v>
      </c>
      <c r="F202" s="2">
        <f t="shared" ca="1" si="33"/>
        <v>1046</v>
      </c>
      <c r="G202" s="2">
        <f t="shared" ca="1" si="29"/>
        <v>1.05</v>
      </c>
      <c r="H202" s="2">
        <f t="shared" ca="1" si="30"/>
        <v>1.5</v>
      </c>
      <c r="I202" s="2">
        <f t="shared" ca="1" si="36"/>
        <v>1047.5</v>
      </c>
      <c r="J202" s="2">
        <f t="shared" ca="1" si="34"/>
        <v>0</v>
      </c>
      <c r="K202" s="2">
        <f t="shared" ca="1" si="37"/>
        <v>76</v>
      </c>
      <c r="L202" s="2">
        <f ca="1">COUNTIF($I$17:I201,"&gt;"&amp;E202)</f>
        <v>12</v>
      </c>
      <c r="M202" s="3">
        <f t="shared" ca="1" si="35"/>
        <v>77.5</v>
      </c>
      <c r="N202" s="2"/>
      <c r="O202" s="2"/>
      <c r="P202" s="3"/>
    </row>
    <row r="203" spans="1:16" x14ac:dyDescent="0.3">
      <c r="A203" s="36">
        <v>3.02</v>
      </c>
      <c r="B203" s="8">
        <v>187</v>
      </c>
      <c r="C203" s="2">
        <f t="shared" ca="1" si="38"/>
        <v>6.73</v>
      </c>
      <c r="D203" s="2">
        <f t="shared" ca="1" si="31"/>
        <v>6.5</v>
      </c>
      <c r="E203" s="2">
        <f t="shared" ca="1" si="32"/>
        <v>976.5</v>
      </c>
      <c r="F203" s="2">
        <f t="shared" ca="1" si="33"/>
        <v>1047.5</v>
      </c>
      <c r="G203" s="2">
        <f t="shared" ca="1" si="29"/>
        <v>5.73</v>
      </c>
      <c r="H203" s="2">
        <f t="shared" ca="1" si="30"/>
        <v>6.5</v>
      </c>
      <c r="I203" s="2">
        <f t="shared" ca="1" si="36"/>
        <v>1054</v>
      </c>
      <c r="J203" s="2">
        <f t="shared" ca="1" si="34"/>
        <v>0</v>
      </c>
      <c r="K203" s="2">
        <f t="shared" ca="1" si="37"/>
        <v>71</v>
      </c>
      <c r="L203" s="2">
        <f ca="1">COUNTIF($I$17:I202,"&gt;"&amp;E203)</f>
        <v>12</v>
      </c>
      <c r="M203" s="3">
        <f t="shared" ca="1" si="35"/>
        <v>77.5</v>
      </c>
      <c r="N203" s="2"/>
      <c r="O203" s="2"/>
      <c r="P203" s="3"/>
    </row>
    <row r="204" spans="1:16" x14ac:dyDescent="0.3">
      <c r="A204" s="36">
        <v>3.03</v>
      </c>
      <c r="B204" s="8">
        <v>188</v>
      </c>
      <c r="C204" s="2">
        <f t="shared" ca="1" si="38"/>
        <v>5.0199999999999996</v>
      </c>
      <c r="D204" s="2">
        <f t="shared" ca="1" si="31"/>
        <v>4.5</v>
      </c>
      <c r="E204" s="2">
        <f t="shared" ca="1" si="32"/>
        <v>981</v>
      </c>
      <c r="F204" s="2">
        <f t="shared" ca="1" si="33"/>
        <v>1054</v>
      </c>
      <c r="G204" s="2">
        <f t="shared" ca="1" si="29"/>
        <v>3.27</v>
      </c>
      <c r="H204" s="2">
        <f t="shared" ca="1" si="30"/>
        <v>3.5</v>
      </c>
      <c r="I204" s="2">
        <f t="shared" ca="1" si="36"/>
        <v>1057.5</v>
      </c>
      <c r="J204" s="2">
        <f t="shared" ca="1" si="34"/>
        <v>0</v>
      </c>
      <c r="K204" s="2">
        <f t="shared" ca="1" si="37"/>
        <v>73</v>
      </c>
      <c r="L204" s="2">
        <f ca="1">COUNTIF($I$17:I203,"&gt;"&amp;E204)</f>
        <v>13</v>
      </c>
      <c r="M204" s="3">
        <f t="shared" ca="1" si="35"/>
        <v>76.5</v>
      </c>
      <c r="N204" s="2"/>
      <c r="O204" s="2"/>
      <c r="P204" s="3"/>
    </row>
    <row r="205" spans="1:16" x14ac:dyDescent="0.3">
      <c r="A205" s="36">
        <v>3.04</v>
      </c>
      <c r="B205" s="8">
        <v>189</v>
      </c>
      <c r="C205" s="2">
        <f t="shared" ca="1" si="38"/>
        <v>2.96</v>
      </c>
      <c r="D205" s="2">
        <f t="shared" ca="1" si="31"/>
        <v>3.5</v>
      </c>
      <c r="E205" s="2">
        <f t="shared" ca="1" si="32"/>
        <v>984.5</v>
      </c>
      <c r="F205" s="2">
        <f t="shared" ca="1" si="33"/>
        <v>1057.5</v>
      </c>
      <c r="G205" s="2">
        <f t="shared" ca="1" si="29"/>
        <v>1.77</v>
      </c>
      <c r="H205" s="2">
        <f t="shared" ca="1" si="30"/>
        <v>1.5</v>
      </c>
      <c r="I205" s="2">
        <f t="shared" ca="1" si="36"/>
        <v>1059</v>
      </c>
      <c r="J205" s="2">
        <f t="shared" ca="1" si="34"/>
        <v>0</v>
      </c>
      <c r="K205" s="2">
        <f t="shared" ca="1" si="37"/>
        <v>73</v>
      </c>
      <c r="L205" s="2">
        <f ca="1">COUNTIF($I$17:I204,"&gt;"&amp;E205)</f>
        <v>14</v>
      </c>
      <c r="M205" s="3">
        <f t="shared" ca="1" si="35"/>
        <v>74.5</v>
      </c>
      <c r="N205" s="2"/>
      <c r="O205" s="2"/>
      <c r="P205" s="3"/>
    </row>
    <row r="206" spans="1:16" x14ac:dyDescent="0.3">
      <c r="A206" s="36">
        <v>3.05</v>
      </c>
      <c r="B206" s="8">
        <v>190</v>
      </c>
      <c r="C206" s="2">
        <f t="shared" ca="1" si="38"/>
        <v>4.5999999999999996</v>
      </c>
      <c r="D206" s="2">
        <f t="shared" ca="1" si="31"/>
        <v>4.5</v>
      </c>
      <c r="E206" s="2">
        <f t="shared" ca="1" si="32"/>
        <v>989</v>
      </c>
      <c r="F206" s="2">
        <f t="shared" ca="1" si="33"/>
        <v>1059</v>
      </c>
      <c r="G206" s="2">
        <f t="shared" ca="1" si="29"/>
        <v>2.11</v>
      </c>
      <c r="H206" s="2">
        <f t="shared" ca="1" si="30"/>
        <v>2.5</v>
      </c>
      <c r="I206" s="2">
        <f t="shared" ca="1" si="36"/>
        <v>1061.5</v>
      </c>
      <c r="J206" s="2">
        <f t="shared" ca="1" si="34"/>
        <v>0</v>
      </c>
      <c r="K206" s="2">
        <f t="shared" ca="1" si="37"/>
        <v>70</v>
      </c>
      <c r="L206" s="2">
        <f ca="1">COUNTIF($I$17:I205,"&gt;"&amp;E206)</f>
        <v>14</v>
      </c>
      <c r="M206" s="3">
        <f t="shared" ca="1" si="35"/>
        <v>72.5</v>
      </c>
      <c r="N206" s="2"/>
      <c r="O206" s="2"/>
      <c r="P206" s="3"/>
    </row>
    <row r="207" spans="1:16" x14ac:dyDescent="0.3">
      <c r="A207" s="36">
        <v>3.06</v>
      </c>
      <c r="B207" s="8">
        <v>191</v>
      </c>
      <c r="C207" s="2">
        <f t="shared" ca="1" si="38"/>
        <v>8.6</v>
      </c>
      <c r="D207" s="2">
        <f t="shared" ca="1" si="31"/>
        <v>8.5</v>
      </c>
      <c r="E207" s="2">
        <f t="shared" ca="1" si="32"/>
        <v>997.5</v>
      </c>
      <c r="F207" s="2">
        <f t="shared" ca="1" si="33"/>
        <v>1061.5</v>
      </c>
      <c r="G207" s="2">
        <f t="shared" ca="1" si="29"/>
        <v>4.68</v>
      </c>
      <c r="H207" s="2">
        <f t="shared" ca="1" si="30"/>
        <v>4.5</v>
      </c>
      <c r="I207" s="2">
        <f t="shared" ca="1" si="36"/>
        <v>1066</v>
      </c>
      <c r="J207" s="2">
        <f t="shared" ca="1" si="34"/>
        <v>0</v>
      </c>
      <c r="K207" s="2">
        <f t="shared" ca="1" si="37"/>
        <v>64</v>
      </c>
      <c r="L207" s="2">
        <f ca="1">COUNTIF($I$17:I206,"&gt;"&amp;E207)</f>
        <v>14</v>
      </c>
      <c r="M207" s="3">
        <f t="shared" ca="1" si="35"/>
        <v>68.5</v>
      </c>
      <c r="N207" s="2"/>
      <c r="O207" s="2"/>
      <c r="P207" s="3"/>
    </row>
    <row r="208" spans="1:16" x14ac:dyDescent="0.3">
      <c r="A208" s="36">
        <v>3.07</v>
      </c>
      <c r="B208" s="8">
        <v>192</v>
      </c>
      <c r="C208" s="2">
        <f t="shared" ca="1" si="38"/>
        <v>8.9499999999999993</v>
      </c>
      <c r="D208" s="2">
        <f t="shared" ca="1" si="31"/>
        <v>8.5</v>
      </c>
      <c r="E208" s="2">
        <f t="shared" ca="1" si="32"/>
        <v>1006</v>
      </c>
      <c r="F208" s="2">
        <f t="shared" ca="1" si="33"/>
        <v>1066</v>
      </c>
      <c r="G208" s="2">
        <f t="shared" ca="1" si="29"/>
        <v>9.84</v>
      </c>
      <c r="H208" s="2">
        <f t="shared" ca="1" si="30"/>
        <v>9.5</v>
      </c>
      <c r="I208" s="2">
        <f t="shared" ca="1" si="36"/>
        <v>1075.5</v>
      </c>
      <c r="J208" s="2">
        <f t="shared" ca="1" si="34"/>
        <v>0</v>
      </c>
      <c r="K208" s="2">
        <f t="shared" ca="1" si="37"/>
        <v>60</v>
      </c>
      <c r="L208" s="2">
        <f ca="1">COUNTIF($I$17:I207,"&gt;"&amp;E208)</f>
        <v>13</v>
      </c>
      <c r="M208" s="3">
        <f t="shared" ca="1" si="35"/>
        <v>69.5</v>
      </c>
      <c r="N208" s="2"/>
      <c r="O208" s="2"/>
      <c r="P208" s="3"/>
    </row>
    <row r="209" spans="1:16" x14ac:dyDescent="0.3">
      <c r="A209" s="36">
        <v>3.08</v>
      </c>
      <c r="B209" s="8">
        <v>193</v>
      </c>
      <c r="C209" s="2">
        <f t="shared" ca="1" si="38"/>
        <v>5.42</v>
      </c>
      <c r="D209" s="2">
        <f t="shared" ca="1" si="31"/>
        <v>5.5</v>
      </c>
      <c r="E209" s="2">
        <f t="shared" ca="1" si="32"/>
        <v>1011.5</v>
      </c>
      <c r="F209" s="2">
        <f t="shared" ca="1" si="33"/>
        <v>1075.5</v>
      </c>
      <c r="G209" s="2">
        <f t="shared" ca="1" si="29"/>
        <v>9.7200000000000006</v>
      </c>
      <c r="H209" s="2">
        <f t="shared" ca="1" si="30"/>
        <v>9.5</v>
      </c>
      <c r="I209" s="2">
        <f t="shared" ca="1" si="36"/>
        <v>1085</v>
      </c>
      <c r="J209" s="2">
        <f t="shared" ca="1" si="34"/>
        <v>0</v>
      </c>
      <c r="K209" s="2">
        <f t="shared" ca="1" si="37"/>
        <v>64</v>
      </c>
      <c r="L209" s="2">
        <f ca="1">COUNTIF($I$17:I208,"&gt;"&amp;E209)</f>
        <v>14</v>
      </c>
      <c r="M209" s="3">
        <f t="shared" ca="1" si="35"/>
        <v>73.5</v>
      </c>
      <c r="N209" s="2"/>
      <c r="O209" s="2"/>
      <c r="P209" s="3"/>
    </row>
    <row r="210" spans="1:16" x14ac:dyDescent="0.3">
      <c r="A210" s="36">
        <v>3.09</v>
      </c>
      <c r="B210" s="8">
        <v>194</v>
      </c>
      <c r="C210" s="2">
        <f t="shared" ca="1" si="38"/>
        <v>5.93</v>
      </c>
      <c r="D210" s="2">
        <f t="shared" ca="1" si="31"/>
        <v>5.5</v>
      </c>
      <c r="E210" s="2">
        <f t="shared" ca="1" si="32"/>
        <v>1017</v>
      </c>
      <c r="F210" s="2">
        <f t="shared" ca="1" si="33"/>
        <v>1085</v>
      </c>
      <c r="G210" s="2">
        <f t="shared" ref="G210:G273" ca="1" si="39">TRUNC(RAND()*9+1,2)</f>
        <v>2.73</v>
      </c>
      <c r="H210" s="2">
        <f t="shared" ref="H210:H273" ca="1" si="40">LOOKUP($G210,$M$4:$M$12,$O$4:$O$12)</f>
        <v>3.5</v>
      </c>
      <c r="I210" s="2">
        <f t="shared" ca="1" si="36"/>
        <v>1088.5</v>
      </c>
      <c r="J210" s="2">
        <f t="shared" ca="1" si="34"/>
        <v>0</v>
      </c>
      <c r="K210" s="2">
        <f t="shared" ca="1" si="37"/>
        <v>68</v>
      </c>
      <c r="L210" s="2">
        <f ca="1">COUNTIF($I$17:I209,"&gt;"&amp;E210)</f>
        <v>13</v>
      </c>
      <c r="M210" s="3">
        <f t="shared" ca="1" si="35"/>
        <v>71.5</v>
      </c>
      <c r="N210" s="2"/>
      <c r="O210" s="2"/>
      <c r="P210" s="3"/>
    </row>
    <row r="211" spans="1:16" x14ac:dyDescent="0.3">
      <c r="A211" s="36">
        <v>3.1</v>
      </c>
      <c r="B211" s="8">
        <v>195</v>
      </c>
      <c r="C211" s="2">
        <f t="shared" ca="1" si="38"/>
        <v>2.11</v>
      </c>
      <c r="D211" s="2">
        <f t="shared" ref="D211:D274" ca="1" si="41">LOOKUP($C211,$F$4:$F$12,$H$4:$H$12)</f>
        <v>2.5</v>
      </c>
      <c r="E211" s="2">
        <f t="shared" ref="E211:E274" ca="1" si="42">SUM(E210,D211)</f>
        <v>1019.5</v>
      </c>
      <c r="F211" s="2">
        <f t="shared" ref="F211:F274" ca="1" si="43">MAX($I210,$E211)</f>
        <v>1088.5</v>
      </c>
      <c r="G211" s="2">
        <f t="shared" ca="1" si="39"/>
        <v>5.38</v>
      </c>
      <c r="H211" s="2">
        <f t="shared" ca="1" si="40"/>
        <v>5.5</v>
      </c>
      <c r="I211" s="2">
        <f t="shared" ca="1" si="36"/>
        <v>1094</v>
      </c>
      <c r="J211" s="2">
        <f t="shared" ref="J211:J274" ca="1" si="44">IF(I210&lt;E211,E211-I210,0)</f>
        <v>0</v>
      </c>
      <c r="K211" s="2">
        <f t="shared" ca="1" si="37"/>
        <v>69</v>
      </c>
      <c r="L211" s="2">
        <f ca="1">COUNTIF($I$17:I210,"&gt;"&amp;E211)</f>
        <v>13</v>
      </c>
      <c r="M211" s="3">
        <f t="shared" ref="M211:M274" ca="1" si="45">I211-E211</f>
        <v>74.5</v>
      </c>
      <c r="N211" s="2"/>
      <c r="O211" s="2"/>
      <c r="P211" s="3"/>
    </row>
    <row r="212" spans="1:16" x14ac:dyDescent="0.3">
      <c r="A212" s="36">
        <v>3.11</v>
      </c>
      <c r="B212" s="8">
        <v>196</v>
      </c>
      <c r="C212" s="2">
        <f t="shared" ca="1" si="38"/>
        <v>7.59</v>
      </c>
      <c r="D212" s="2">
        <f t="shared" ca="1" si="41"/>
        <v>7.5</v>
      </c>
      <c r="E212" s="2">
        <f t="shared" ca="1" si="42"/>
        <v>1027</v>
      </c>
      <c r="F212" s="2">
        <f t="shared" ca="1" si="43"/>
        <v>1094</v>
      </c>
      <c r="G212" s="2">
        <f t="shared" ca="1" si="39"/>
        <v>8.5</v>
      </c>
      <c r="H212" s="2">
        <f t="shared" ca="1" si="40"/>
        <v>8.5</v>
      </c>
      <c r="I212" s="2">
        <f t="shared" ref="I212:I275" ca="1" si="46">H212+F212</f>
        <v>1102.5</v>
      </c>
      <c r="J212" s="2">
        <f t="shared" ca="1" si="44"/>
        <v>0</v>
      </c>
      <c r="K212" s="2">
        <f t="shared" ref="K212:K275" ca="1" si="47">F212-E212</f>
        <v>67</v>
      </c>
      <c r="L212" s="2">
        <f ca="1">COUNTIF($I$17:I211,"&gt;"&amp;E212)</f>
        <v>13</v>
      </c>
      <c r="M212" s="3">
        <f t="shared" ca="1" si="45"/>
        <v>75.5</v>
      </c>
      <c r="N212" s="2"/>
      <c r="O212" s="2"/>
      <c r="P212" s="3"/>
    </row>
    <row r="213" spans="1:16" x14ac:dyDescent="0.3">
      <c r="A213" s="36">
        <v>3.12</v>
      </c>
      <c r="B213" s="8">
        <v>197</v>
      </c>
      <c r="C213" s="2">
        <f t="shared" ca="1" si="38"/>
        <v>7.04</v>
      </c>
      <c r="D213" s="2">
        <f t="shared" ca="1" si="41"/>
        <v>6.5</v>
      </c>
      <c r="E213" s="2">
        <f t="shared" ca="1" si="42"/>
        <v>1033.5</v>
      </c>
      <c r="F213" s="2">
        <f t="shared" ca="1" si="43"/>
        <v>1102.5</v>
      </c>
      <c r="G213" s="2">
        <f t="shared" ca="1" si="39"/>
        <v>9.39</v>
      </c>
      <c r="H213" s="2">
        <f t="shared" ca="1" si="40"/>
        <v>9.5</v>
      </c>
      <c r="I213" s="2">
        <f t="shared" ca="1" si="46"/>
        <v>1112</v>
      </c>
      <c r="J213" s="2">
        <f t="shared" ca="1" si="44"/>
        <v>0</v>
      </c>
      <c r="K213" s="2">
        <f t="shared" ca="1" si="47"/>
        <v>69</v>
      </c>
      <c r="L213" s="2">
        <f ca="1">COUNTIF($I$17:I212,"&gt;"&amp;E213)</f>
        <v>13</v>
      </c>
      <c r="M213" s="3">
        <f t="shared" ca="1" si="45"/>
        <v>78.5</v>
      </c>
      <c r="N213" s="2"/>
      <c r="O213" s="2"/>
      <c r="P213" s="3"/>
    </row>
    <row r="214" spans="1:16" x14ac:dyDescent="0.3">
      <c r="A214" s="36">
        <v>3.13</v>
      </c>
      <c r="B214" s="8">
        <v>198</v>
      </c>
      <c r="C214" s="2">
        <f t="shared" ca="1" si="38"/>
        <v>8.66</v>
      </c>
      <c r="D214" s="2">
        <f t="shared" ca="1" si="41"/>
        <v>8.5</v>
      </c>
      <c r="E214" s="2">
        <f t="shared" ca="1" si="42"/>
        <v>1042</v>
      </c>
      <c r="F214" s="2">
        <f t="shared" ca="1" si="43"/>
        <v>1112</v>
      </c>
      <c r="G214" s="2">
        <f t="shared" ca="1" si="39"/>
        <v>6.51</v>
      </c>
      <c r="H214" s="2">
        <f t="shared" ca="1" si="40"/>
        <v>6.5</v>
      </c>
      <c r="I214" s="2">
        <f t="shared" ca="1" si="46"/>
        <v>1118.5</v>
      </c>
      <c r="J214" s="2">
        <f t="shared" ca="1" si="44"/>
        <v>0</v>
      </c>
      <c r="K214" s="2">
        <f t="shared" ca="1" si="47"/>
        <v>70</v>
      </c>
      <c r="L214" s="2">
        <f ca="1">COUNTIF($I$17:I213,"&gt;"&amp;E214)</f>
        <v>13</v>
      </c>
      <c r="M214" s="3">
        <f t="shared" ca="1" si="45"/>
        <v>76.5</v>
      </c>
      <c r="N214" s="2"/>
      <c r="O214" s="2"/>
      <c r="P214" s="3"/>
    </row>
    <row r="215" spans="1:16" x14ac:dyDescent="0.3">
      <c r="A215" s="36">
        <v>3.14</v>
      </c>
      <c r="B215" s="8">
        <v>199</v>
      </c>
      <c r="C215" s="2">
        <f t="shared" ca="1" si="38"/>
        <v>8.59</v>
      </c>
      <c r="D215" s="2">
        <f t="shared" ca="1" si="41"/>
        <v>8.5</v>
      </c>
      <c r="E215" s="2">
        <f t="shared" ca="1" si="42"/>
        <v>1050.5</v>
      </c>
      <c r="F215" s="2">
        <f t="shared" ca="1" si="43"/>
        <v>1118.5</v>
      </c>
      <c r="G215" s="2">
        <f t="shared" ca="1" si="39"/>
        <v>3.05</v>
      </c>
      <c r="H215" s="2">
        <f t="shared" ca="1" si="40"/>
        <v>3.5</v>
      </c>
      <c r="I215" s="2">
        <f t="shared" ca="1" si="46"/>
        <v>1122</v>
      </c>
      <c r="J215" s="2">
        <f t="shared" ca="1" si="44"/>
        <v>0</v>
      </c>
      <c r="K215" s="2">
        <f t="shared" ca="1" si="47"/>
        <v>68</v>
      </c>
      <c r="L215" s="2">
        <f ca="1">COUNTIF($I$17:I214,"&gt;"&amp;E215)</f>
        <v>12</v>
      </c>
      <c r="M215" s="3">
        <f t="shared" ca="1" si="45"/>
        <v>71.5</v>
      </c>
      <c r="N215" s="2"/>
      <c r="O215" s="2"/>
      <c r="P215" s="3"/>
    </row>
    <row r="216" spans="1:16" x14ac:dyDescent="0.3">
      <c r="A216" s="36">
        <v>3.15</v>
      </c>
      <c r="B216" s="8">
        <v>200</v>
      </c>
      <c r="C216" s="2">
        <f t="shared" ca="1" si="38"/>
        <v>6.61</v>
      </c>
      <c r="D216" s="2">
        <f t="shared" ca="1" si="41"/>
        <v>5.5</v>
      </c>
      <c r="E216" s="2">
        <f t="shared" ca="1" si="42"/>
        <v>1056</v>
      </c>
      <c r="F216" s="2">
        <f t="shared" ca="1" si="43"/>
        <v>1122</v>
      </c>
      <c r="G216" s="2">
        <f t="shared" ca="1" si="39"/>
        <v>2.64</v>
      </c>
      <c r="H216" s="2">
        <f t="shared" ca="1" si="40"/>
        <v>2.5</v>
      </c>
      <c r="I216" s="2">
        <f t="shared" ca="1" si="46"/>
        <v>1124.5</v>
      </c>
      <c r="J216" s="2">
        <f t="shared" ca="1" si="44"/>
        <v>0</v>
      </c>
      <c r="K216" s="2">
        <f t="shared" ca="1" si="47"/>
        <v>66</v>
      </c>
      <c r="L216" s="2">
        <f ca="1">COUNTIF($I$17:I215,"&gt;"&amp;E216)</f>
        <v>12</v>
      </c>
      <c r="M216" s="3">
        <f t="shared" ca="1" si="45"/>
        <v>68.5</v>
      </c>
      <c r="N216" s="2"/>
      <c r="O216" s="2"/>
      <c r="P216" s="3"/>
    </row>
    <row r="217" spans="1:16" x14ac:dyDescent="0.3">
      <c r="A217" s="36">
        <v>3.16</v>
      </c>
      <c r="B217" s="8">
        <v>201</v>
      </c>
      <c r="C217" s="2">
        <f t="shared" ca="1" si="38"/>
        <v>4.29</v>
      </c>
      <c r="D217" s="2">
        <f t="shared" ca="1" si="41"/>
        <v>4.5</v>
      </c>
      <c r="E217" s="2">
        <f t="shared" ca="1" si="42"/>
        <v>1060.5</v>
      </c>
      <c r="F217" s="2">
        <f t="shared" ca="1" si="43"/>
        <v>1124.5</v>
      </c>
      <c r="G217" s="2">
        <f t="shared" ca="1" si="39"/>
        <v>1.45</v>
      </c>
      <c r="H217" s="2">
        <f t="shared" ca="1" si="40"/>
        <v>1.5</v>
      </c>
      <c r="I217" s="2">
        <f t="shared" ca="1" si="46"/>
        <v>1126</v>
      </c>
      <c r="J217" s="2">
        <f t="shared" ca="1" si="44"/>
        <v>0</v>
      </c>
      <c r="K217" s="2">
        <f t="shared" ca="1" si="47"/>
        <v>64</v>
      </c>
      <c r="L217" s="2">
        <f ca="1">COUNTIF($I$17:I216,"&gt;"&amp;E217)</f>
        <v>11</v>
      </c>
      <c r="M217" s="3">
        <f t="shared" ca="1" si="45"/>
        <v>65.5</v>
      </c>
      <c r="N217" s="2"/>
      <c r="O217" s="2"/>
      <c r="P217" s="3"/>
    </row>
    <row r="218" spans="1:16" x14ac:dyDescent="0.3">
      <c r="A218" s="36">
        <v>3.17</v>
      </c>
      <c r="B218" s="8">
        <v>202</v>
      </c>
      <c r="C218" s="2">
        <f t="shared" ca="1" si="38"/>
        <v>2.46</v>
      </c>
      <c r="D218" s="2">
        <f t="shared" ca="1" si="41"/>
        <v>2.5</v>
      </c>
      <c r="E218" s="2">
        <f t="shared" ca="1" si="42"/>
        <v>1063</v>
      </c>
      <c r="F218" s="2">
        <f t="shared" ca="1" si="43"/>
        <v>1126</v>
      </c>
      <c r="G218" s="2">
        <f t="shared" ca="1" si="39"/>
        <v>2.57</v>
      </c>
      <c r="H218" s="2">
        <f t="shared" ca="1" si="40"/>
        <v>2.5</v>
      </c>
      <c r="I218" s="2">
        <f t="shared" ca="1" si="46"/>
        <v>1128.5</v>
      </c>
      <c r="J218" s="2">
        <f t="shared" ca="1" si="44"/>
        <v>0</v>
      </c>
      <c r="K218" s="2">
        <f t="shared" ca="1" si="47"/>
        <v>63</v>
      </c>
      <c r="L218" s="2">
        <f ca="1">COUNTIF($I$17:I217,"&gt;"&amp;E218)</f>
        <v>11</v>
      </c>
      <c r="M218" s="3">
        <f t="shared" ca="1" si="45"/>
        <v>65.5</v>
      </c>
      <c r="N218" s="2"/>
      <c r="O218" s="2"/>
      <c r="P218" s="3"/>
    </row>
    <row r="219" spans="1:16" x14ac:dyDescent="0.3">
      <c r="A219" s="36">
        <v>3.18</v>
      </c>
      <c r="B219" s="8">
        <v>203</v>
      </c>
      <c r="C219" s="2">
        <f t="shared" ca="1" si="38"/>
        <v>5.62</v>
      </c>
      <c r="D219" s="2">
        <f t="shared" ca="1" si="41"/>
        <v>5.5</v>
      </c>
      <c r="E219" s="2">
        <f t="shared" ca="1" si="42"/>
        <v>1068.5</v>
      </c>
      <c r="F219" s="2">
        <f t="shared" ca="1" si="43"/>
        <v>1128.5</v>
      </c>
      <c r="G219" s="2">
        <f t="shared" ca="1" si="39"/>
        <v>2.42</v>
      </c>
      <c r="H219" s="2">
        <f t="shared" ca="1" si="40"/>
        <v>2.5</v>
      </c>
      <c r="I219" s="2">
        <f t="shared" ca="1" si="46"/>
        <v>1131</v>
      </c>
      <c r="J219" s="2">
        <f t="shared" ca="1" si="44"/>
        <v>0</v>
      </c>
      <c r="K219" s="2">
        <f t="shared" ca="1" si="47"/>
        <v>60</v>
      </c>
      <c r="L219" s="2">
        <f ca="1">COUNTIF($I$17:I218,"&gt;"&amp;E219)</f>
        <v>11</v>
      </c>
      <c r="M219" s="3">
        <f t="shared" ca="1" si="45"/>
        <v>62.5</v>
      </c>
      <c r="N219" s="2"/>
      <c r="O219" s="2"/>
      <c r="P219" s="3"/>
    </row>
    <row r="220" spans="1:16" x14ac:dyDescent="0.3">
      <c r="A220" s="36">
        <v>3.19</v>
      </c>
      <c r="B220" s="8">
        <v>204</v>
      </c>
      <c r="C220" s="2">
        <f t="shared" ca="1" si="38"/>
        <v>8.4600000000000009</v>
      </c>
      <c r="D220" s="2">
        <f t="shared" ca="1" si="41"/>
        <v>7.5</v>
      </c>
      <c r="E220" s="2">
        <f t="shared" ca="1" si="42"/>
        <v>1076</v>
      </c>
      <c r="F220" s="2">
        <f t="shared" ca="1" si="43"/>
        <v>1131</v>
      </c>
      <c r="G220" s="2">
        <f t="shared" ca="1" si="39"/>
        <v>8.7899999999999991</v>
      </c>
      <c r="H220" s="2">
        <f t="shared" ca="1" si="40"/>
        <v>8.5</v>
      </c>
      <c r="I220" s="2">
        <f t="shared" ca="1" si="46"/>
        <v>1139.5</v>
      </c>
      <c r="J220" s="2">
        <f t="shared" ca="1" si="44"/>
        <v>0</v>
      </c>
      <c r="K220" s="2">
        <f t="shared" ca="1" si="47"/>
        <v>55</v>
      </c>
      <c r="L220" s="2">
        <f ca="1">COUNTIF($I$17:I219,"&gt;"&amp;E220)</f>
        <v>11</v>
      </c>
      <c r="M220" s="3">
        <f t="shared" ca="1" si="45"/>
        <v>63.5</v>
      </c>
      <c r="N220" s="2"/>
      <c r="O220" s="2"/>
      <c r="P220" s="3"/>
    </row>
    <row r="221" spans="1:16" x14ac:dyDescent="0.3">
      <c r="A221" s="36">
        <v>3.2</v>
      </c>
      <c r="B221" s="8">
        <v>205</v>
      </c>
      <c r="C221" s="2">
        <f t="shared" ca="1" si="38"/>
        <v>7.5</v>
      </c>
      <c r="D221" s="2">
        <f t="shared" ca="1" si="41"/>
        <v>6.5</v>
      </c>
      <c r="E221" s="2">
        <f t="shared" ca="1" si="42"/>
        <v>1082.5</v>
      </c>
      <c r="F221" s="2">
        <f t="shared" ca="1" si="43"/>
        <v>1139.5</v>
      </c>
      <c r="G221" s="2">
        <f t="shared" ca="1" si="39"/>
        <v>2.88</v>
      </c>
      <c r="H221" s="2">
        <f t="shared" ca="1" si="40"/>
        <v>3.5</v>
      </c>
      <c r="I221" s="2">
        <f t="shared" ca="1" si="46"/>
        <v>1143</v>
      </c>
      <c r="J221" s="2">
        <f t="shared" ca="1" si="44"/>
        <v>0</v>
      </c>
      <c r="K221" s="2">
        <f t="shared" ca="1" si="47"/>
        <v>57</v>
      </c>
      <c r="L221" s="2">
        <f ca="1">COUNTIF($I$17:I220,"&gt;"&amp;E221)</f>
        <v>12</v>
      </c>
      <c r="M221" s="3">
        <f t="shared" ca="1" si="45"/>
        <v>60.5</v>
      </c>
      <c r="N221" s="2"/>
      <c r="O221" s="2"/>
      <c r="P221" s="3"/>
    </row>
    <row r="222" spans="1:16" x14ac:dyDescent="0.3">
      <c r="A222" s="36">
        <v>3.21</v>
      </c>
      <c r="B222" s="8">
        <v>206</v>
      </c>
      <c r="C222" s="2">
        <f t="shared" ca="1" si="38"/>
        <v>6.16</v>
      </c>
      <c r="D222" s="2">
        <f t="shared" ca="1" si="41"/>
        <v>5.5</v>
      </c>
      <c r="E222" s="2">
        <f t="shared" ca="1" si="42"/>
        <v>1088</v>
      </c>
      <c r="F222" s="2">
        <f t="shared" ca="1" si="43"/>
        <v>1143</v>
      </c>
      <c r="G222" s="2">
        <f t="shared" ca="1" si="39"/>
        <v>6.53</v>
      </c>
      <c r="H222" s="2">
        <f t="shared" ca="1" si="40"/>
        <v>6.5</v>
      </c>
      <c r="I222" s="2">
        <f t="shared" ca="1" si="46"/>
        <v>1149.5</v>
      </c>
      <c r="J222" s="2">
        <f t="shared" ca="1" si="44"/>
        <v>0</v>
      </c>
      <c r="K222" s="2">
        <f t="shared" ca="1" si="47"/>
        <v>55</v>
      </c>
      <c r="L222" s="2">
        <f ca="1">COUNTIF($I$17:I221,"&gt;"&amp;E222)</f>
        <v>12</v>
      </c>
      <c r="M222" s="3">
        <f t="shared" ca="1" si="45"/>
        <v>61.5</v>
      </c>
      <c r="N222" s="2"/>
      <c r="O222" s="2"/>
      <c r="P222" s="3"/>
    </row>
    <row r="223" spans="1:16" x14ac:dyDescent="0.3">
      <c r="A223" s="36">
        <v>3.22</v>
      </c>
      <c r="B223" s="8">
        <v>207</v>
      </c>
      <c r="C223" s="2">
        <f t="shared" ca="1" si="38"/>
        <v>4.92</v>
      </c>
      <c r="D223" s="2">
        <f t="shared" ca="1" si="41"/>
        <v>4.5</v>
      </c>
      <c r="E223" s="2">
        <f t="shared" ca="1" si="42"/>
        <v>1092.5</v>
      </c>
      <c r="F223" s="2">
        <f t="shared" ca="1" si="43"/>
        <v>1149.5</v>
      </c>
      <c r="G223" s="2">
        <f t="shared" ca="1" si="39"/>
        <v>1.18</v>
      </c>
      <c r="H223" s="2">
        <f t="shared" ca="1" si="40"/>
        <v>1.5</v>
      </c>
      <c r="I223" s="2">
        <f t="shared" ca="1" si="46"/>
        <v>1151</v>
      </c>
      <c r="J223" s="2">
        <f t="shared" ca="1" si="44"/>
        <v>0</v>
      </c>
      <c r="K223" s="2">
        <f t="shared" ca="1" si="47"/>
        <v>57</v>
      </c>
      <c r="L223" s="2">
        <f ca="1">COUNTIF($I$17:I222,"&gt;"&amp;E223)</f>
        <v>12</v>
      </c>
      <c r="M223" s="3">
        <f t="shared" ca="1" si="45"/>
        <v>58.5</v>
      </c>
      <c r="N223" s="2"/>
      <c r="O223" s="2"/>
      <c r="P223" s="3"/>
    </row>
    <row r="224" spans="1:16" x14ac:dyDescent="0.3">
      <c r="A224" s="36">
        <v>3.23</v>
      </c>
      <c r="B224" s="8">
        <v>208</v>
      </c>
      <c r="C224" s="2">
        <f t="shared" ca="1" si="38"/>
        <v>2.2799999999999998</v>
      </c>
      <c r="D224" s="2">
        <f t="shared" ca="1" si="41"/>
        <v>2.5</v>
      </c>
      <c r="E224" s="2">
        <f t="shared" ca="1" si="42"/>
        <v>1095</v>
      </c>
      <c r="F224" s="2">
        <f t="shared" ca="1" si="43"/>
        <v>1151</v>
      </c>
      <c r="G224" s="2">
        <f t="shared" ca="1" si="39"/>
        <v>2.96</v>
      </c>
      <c r="H224" s="2">
        <f t="shared" ca="1" si="40"/>
        <v>3.5</v>
      </c>
      <c r="I224" s="2">
        <f t="shared" ca="1" si="46"/>
        <v>1154.5</v>
      </c>
      <c r="J224" s="2">
        <f t="shared" ca="1" si="44"/>
        <v>0</v>
      </c>
      <c r="K224" s="2">
        <f t="shared" ca="1" si="47"/>
        <v>56</v>
      </c>
      <c r="L224" s="2">
        <f ca="1">COUNTIF($I$17:I223,"&gt;"&amp;E224)</f>
        <v>12</v>
      </c>
      <c r="M224" s="3">
        <f t="shared" ca="1" si="45"/>
        <v>59.5</v>
      </c>
      <c r="N224" s="2"/>
      <c r="O224" s="2"/>
      <c r="P224" s="3"/>
    </row>
    <row r="225" spans="1:16" x14ac:dyDescent="0.3">
      <c r="A225" s="36">
        <v>3.24</v>
      </c>
      <c r="B225" s="8">
        <v>209</v>
      </c>
      <c r="C225" s="2">
        <f t="shared" ca="1" si="38"/>
        <v>9.9700000000000006</v>
      </c>
      <c r="D225" s="2">
        <f t="shared" ca="1" si="41"/>
        <v>9.5</v>
      </c>
      <c r="E225" s="2">
        <f t="shared" ca="1" si="42"/>
        <v>1104.5</v>
      </c>
      <c r="F225" s="2">
        <f t="shared" ca="1" si="43"/>
        <v>1154.5</v>
      </c>
      <c r="G225" s="2">
        <f t="shared" ca="1" si="39"/>
        <v>1.02</v>
      </c>
      <c r="H225" s="2">
        <f t="shared" ca="1" si="40"/>
        <v>1.5</v>
      </c>
      <c r="I225" s="2">
        <f t="shared" ca="1" si="46"/>
        <v>1156</v>
      </c>
      <c r="J225" s="2">
        <f t="shared" ca="1" si="44"/>
        <v>0</v>
      </c>
      <c r="K225" s="2">
        <f t="shared" ca="1" si="47"/>
        <v>50</v>
      </c>
      <c r="L225" s="2">
        <f ca="1">COUNTIF($I$17:I224,"&gt;"&amp;E225)</f>
        <v>12</v>
      </c>
      <c r="M225" s="3">
        <f t="shared" ca="1" si="45"/>
        <v>51.5</v>
      </c>
      <c r="N225" s="2"/>
      <c r="O225" s="2"/>
      <c r="P225" s="3"/>
    </row>
    <row r="226" spans="1:16" x14ac:dyDescent="0.3">
      <c r="A226" s="36">
        <v>3.25</v>
      </c>
      <c r="B226" s="8">
        <v>210</v>
      </c>
      <c r="C226" s="2">
        <f t="shared" ca="1" si="38"/>
        <v>7.75</v>
      </c>
      <c r="D226" s="2">
        <f t="shared" ca="1" si="41"/>
        <v>7.5</v>
      </c>
      <c r="E226" s="2">
        <f t="shared" ca="1" si="42"/>
        <v>1112</v>
      </c>
      <c r="F226" s="2">
        <f t="shared" ca="1" si="43"/>
        <v>1156</v>
      </c>
      <c r="G226" s="2">
        <f t="shared" ca="1" si="39"/>
        <v>2.37</v>
      </c>
      <c r="H226" s="2">
        <f t="shared" ca="1" si="40"/>
        <v>2.5</v>
      </c>
      <c r="I226" s="2">
        <f t="shared" ca="1" si="46"/>
        <v>1158.5</v>
      </c>
      <c r="J226" s="2">
        <f t="shared" ca="1" si="44"/>
        <v>0</v>
      </c>
      <c r="K226" s="2">
        <f t="shared" ca="1" si="47"/>
        <v>44</v>
      </c>
      <c r="L226" s="2">
        <f ca="1">COUNTIF($I$17:I225,"&gt;"&amp;E226)</f>
        <v>12</v>
      </c>
      <c r="M226" s="3">
        <f t="shared" ca="1" si="45"/>
        <v>46.5</v>
      </c>
      <c r="N226" s="2"/>
      <c r="O226" s="2"/>
      <c r="P226" s="3"/>
    </row>
    <row r="227" spans="1:16" x14ac:dyDescent="0.3">
      <c r="A227" s="36">
        <v>3.26</v>
      </c>
      <c r="B227" s="8">
        <v>211</v>
      </c>
      <c r="C227" s="2">
        <f t="shared" ca="1" si="38"/>
        <v>3.56</v>
      </c>
      <c r="D227" s="2">
        <f t="shared" ca="1" si="41"/>
        <v>3.5</v>
      </c>
      <c r="E227" s="2">
        <f t="shared" ca="1" si="42"/>
        <v>1115.5</v>
      </c>
      <c r="F227" s="2">
        <f t="shared" ca="1" si="43"/>
        <v>1158.5</v>
      </c>
      <c r="G227" s="2">
        <f t="shared" ca="1" si="39"/>
        <v>3.62</v>
      </c>
      <c r="H227" s="2">
        <f t="shared" ca="1" si="40"/>
        <v>4.5</v>
      </c>
      <c r="I227" s="2">
        <f t="shared" ca="1" si="46"/>
        <v>1163</v>
      </c>
      <c r="J227" s="2">
        <f t="shared" ca="1" si="44"/>
        <v>0</v>
      </c>
      <c r="K227" s="2">
        <f t="shared" ca="1" si="47"/>
        <v>43</v>
      </c>
      <c r="L227" s="2">
        <f ca="1">COUNTIF($I$17:I226,"&gt;"&amp;E227)</f>
        <v>13</v>
      </c>
      <c r="M227" s="3">
        <f t="shared" ca="1" si="45"/>
        <v>47.5</v>
      </c>
      <c r="N227" s="2"/>
      <c r="O227" s="2"/>
      <c r="P227" s="3"/>
    </row>
    <row r="228" spans="1:16" x14ac:dyDescent="0.3">
      <c r="A228" s="36">
        <v>3.27</v>
      </c>
      <c r="B228" s="8">
        <v>212</v>
      </c>
      <c r="C228" s="2">
        <f t="shared" ca="1" si="38"/>
        <v>7.27</v>
      </c>
      <c r="D228" s="2">
        <f t="shared" ca="1" si="41"/>
        <v>6.5</v>
      </c>
      <c r="E228" s="2">
        <f t="shared" ca="1" si="42"/>
        <v>1122</v>
      </c>
      <c r="F228" s="2">
        <f t="shared" ca="1" si="43"/>
        <v>1163</v>
      </c>
      <c r="G228" s="2">
        <f t="shared" ca="1" si="39"/>
        <v>3.76</v>
      </c>
      <c r="H228" s="2">
        <f t="shared" ca="1" si="40"/>
        <v>4.5</v>
      </c>
      <c r="I228" s="2">
        <f t="shared" ca="1" si="46"/>
        <v>1167.5</v>
      </c>
      <c r="J228" s="2">
        <f t="shared" ca="1" si="44"/>
        <v>0</v>
      </c>
      <c r="K228" s="2">
        <f t="shared" ca="1" si="47"/>
        <v>41</v>
      </c>
      <c r="L228" s="2">
        <f ca="1">COUNTIF($I$17:I227,"&gt;"&amp;E228)</f>
        <v>12</v>
      </c>
      <c r="M228" s="3">
        <f t="shared" ca="1" si="45"/>
        <v>45.5</v>
      </c>
      <c r="N228" s="2"/>
      <c r="O228" s="2"/>
      <c r="P228" s="3"/>
    </row>
    <row r="229" spans="1:16" x14ac:dyDescent="0.3">
      <c r="A229" s="36">
        <v>3.28</v>
      </c>
      <c r="B229" s="8">
        <v>213</v>
      </c>
      <c r="C229" s="2">
        <f t="shared" ca="1" si="38"/>
        <v>1.4</v>
      </c>
      <c r="D229" s="2">
        <f t="shared" ca="1" si="41"/>
        <v>1.5</v>
      </c>
      <c r="E229" s="2">
        <f t="shared" ca="1" si="42"/>
        <v>1123.5</v>
      </c>
      <c r="F229" s="2">
        <f t="shared" ca="1" si="43"/>
        <v>1167.5</v>
      </c>
      <c r="G229" s="2">
        <f t="shared" ca="1" si="39"/>
        <v>6.32</v>
      </c>
      <c r="H229" s="2">
        <f t="shared" ca="1" si="40"/>
        <v>6.5</v>
      </c>
      <c r="I229" s="2">
        <f t="shared" ca="1" si="46"/>
        <v>1174</v>
      </c>
      <c r="J229" s="2">
        <f t="shared" ca="1" si="44"/>
        <v>0</v>
      </c>
      <c r="K229" s="2">
        <f t="shared" ca="1" si="47"/>
        <v>44</v>
      </c>
      <c r="L229" s="2">
        <f ca="1">COUNTIF($I$17:I228,"&gt;"&amp;E229)</f>
        <v>13</v>
      </c>
      <c r="M229" s="3">
        <f t="shared" ca="1" si="45"/>
        <v>50.5</v>
      </c>
      <c r="N229" s="2"/>
      <c r="O229" s="2"/>
      <c r="P229" s="3"/>
    </row>
    <row r="230" spans="1:16" x14ac:dyDescent="0.3">
      <c r="A230" s="36">
        <v>3.29</v>
      </c>
      <c r="B230" s="8">
        <v>214</v>
      </c>
      <c r="C230" s="2">
        <f t="shared" ref="C230:C293" ca="1" si="48">TRUNC(RAND()*9+1,2)</f>
        <v>3.77</v>
      </c>
      <c r="D230" s="2">
        <f t="shared" ca="1" si="41"/>
        <v>3.5</v>
      </c>
      <c r="E230" s="2">
        <f t="shared" ca="1" si="42"/>
        <v>1127</v>
      </c>
      <c r="F230" s="2">
        <f t="shared" ca="1" si="43"/>
        <v>1174</v>
      </c>
      <c r="G230" s="2">
        <f t="shared" ca="1" si="39"/>
        <v>2.67</v>
      </c>
      <c r="H230" s="2">
        <f t="shared" ca="1" si="40"/>
        <v>2.5</v>
      </c>
      <c r="I230" s="2">
        <f t="shared" ca="1" si="46"/>
        <v>1176.5</v>
      </c>
      <c r="J230" s="2">
        <f t="shared" ca="1" si="44"/>
        <v>0</v>
      </c>
      <c r="K230" s="2">
        <f t="shared" ca="1" si="47"/>
        <v>47</v>
      </c>
      <c r="L230" s="2">
        <f ca="1">COUNTIF($I$17:I229,"&gt;"&amp;E230)</f>
        <v>12</v>
      </c>
      <c r="M230" s="3">
        <f t="shared" ca="1" si="45"/>
        <v>49.5</v>
      </c>
      <c r="N230" s="2"/>
      <c r="O230" s="2"/>
      <c r="P230" s="3"/>
    </row>
    <row r="231" spans="1:16" x14ac:dyDescent="0.3">
      <c r="A231" s="36">
        <v>3.3</v>
      </c>
      <c r="B231" s="8">
        <v>215</v>
      </c>
      <c r="C231" s="2">
        <f t="shared" ca="1" si="48"/>
        <v>7.34</v>
      </c>
      <c r="D231" s="2">
        <f t="shared" ca="1" si="41"/>
        <v>6.5</v>
      </c>
      <c r="E231" s="2">
        <f t="shared" ca="1" si="42"/>
        <v>1133.5</v>
      </c>
      <c r="F231" s="2">
        <f t="shared" ca="1" si="43"/>
        <v>1176.5</v>
      </c>
      <c r="G231" s="2">
        <f t="shared" ca="1" si="39"/>
        <v>8.4700000000000006</v>
      </c>
      <c r="H231" s="2">
        <f t="shared" ca="1" si="40"/>
        <v>8.5</v>
      </c>
      <c r="I231" s="2">
        <f t="shared" ca="1" si="46"/>
        <v>1185</v>
      </c>
      <c r="J231" s="2">
        <f t="shared" ca="1" si="44"/>
        <v>0</v>
      </c>
      <c r="K231" s="2">
        <f t="shared" ca="1" si="47"/>
        <v>43</v>
      </c>
      <c r="L231" s="2">
        <f ca="1">COUNTIF($I$17:I230,"&gt;"&amp;E231)</f>
        <v>11</v>
      </c>
      <c r="M231" s="3">
        <f t="shared" ca="1" si="45"/>
        <v>51.5</v>
      </c>
      <c r="N231" s="2"/>
      <c r="O231" s="2"/>
      <c r="P231" s="3"/>
    </row>
    <row r="232" spans="1:16" x14ac:dyDescent="0.3">
      <c r="A232" s="36">
        <v>3.31</v>
      </c>
      <c r="B232" s="8">
        <v>216</v>
      </c>
      <c r="C232" s="2">
        <f t="shared" ca="1" si="48"/>
        <v>8.57</v>
      </c>
      <c r="D232" s="2">
        <f t="shared" ca="1" si="41"/>
        <v>8.5</v>
      </c>
      <c r="E232" s="2">
        <f t="shared" ca="1" si="42"/>
        <v>1142</v>
      </c>
      <c r="F232" s="2">
        <f t="shared" ca="1" si="43"/>
        <v>1185</v>
      </c>
      <c r="G232" s="2">
        <f t="shared" ca="1" si="39"/>
        <v>8.56</v>
      </c>
      <c r="H232" s="2">
        <f t="shared" ca="1" si="40"/>
        <v>8.5</v>
      </c>
      <c r="I232" s="2">
        <f t="shared" ca="1" si="46"/>
        <v>1193.5</v>
      </c>
      <c r="J232" s="2">
        <f t="shared" ca="1" si="44"/>
        <v>0</v>
      </c>
      <c r="K232" s="2">
        <f t="shared" ca="1" si="47"/>
        <v>43</v>
      </c>
      <c r="L232" s="2">
        <f ca="1">COUNTIF($I$17:I231,"&gt;"&amp;E232)</f>
        <v>11</v>
      </c>
      <c r="M232" s="3">
        <f t="shared" ca="1" si="45"/>
        <v>51.5</v>
      </c>
      <c r="N232" s="2"/>
      <c r="O232" s="2"/>
      <c r="P232" s="3"/>
    </row>
    <row r="233" spans="1:16" x14ac:dyDescent="0.3">
      <c r="A233" s="36">
        <v>3.32</v>
      </c>
      <c r="B233" s="8">
        <v>217</v>
      </c>
      <c r="C233" s="2">
        <f t="shared" ca="1" si="48"/>
        <v>1.29</v>
      </c>
      <c r="D233" s="2">
        <f t="shared" ca="1" si="41"/>
        <v>1.5</v>
      </c>
      <c r="E233" s="2">
        <f t="shared" ca="1" si="42"/>
        <v>1143.5</v>
      </c>
      <c r="F233" s="2">
        <f t="shared" ca="1" si="43"/>
        <v>1193.5</v>
      </c>
      <c r="G233" s="2">
        <f t="shared" ca="1" si="39"/>
        <v>3.5</v>
      </c>
      <c r="H233" s="2">
        <f t="shared" ca="1" si="40"/>
        <v>3.5</v>
      </c>
      <c r="I233" s="2">
        <f t="shared" ca="1" si="46"/>
        <v>1197</v>
      </c>
      <c r="J233" s="2">
        <f t="shared" ca="1" si="44"/>
        <v>0</v>
      </c>
      <c r="K233" s="2">
        <f t="shared" ca="1" si="47"/>
        <v>50</v>
      </c>
      <c r="L233" s="2">
        <f ca="1">COUNTIF($I$17:I232,"&gt;"&amp;E233)</f>
        <v>11</v>
      </c>
      <c r="M233" s="3">
        <f t="shared" ca="1" si="45"/>
        <v>53.5</v>
      </c>
      <c r="N233" s="2"/>
      <c r="O233" s="2"/>
      <c r="P233" s="3"/>
    </row>
    <row r="234" spans="1:16" x14ac:dyDescent="0.3">
      <c r="A234" s="36">
        <v>3.33</v>
      </c>
      <c r="B234" s="8">
        <v>218</v>
      </c>
      <c r="C234" s="2">
        <f t="shared" ca="1" si="48"/>
        <v>2.27</v>
      </c>
      <c r="D234" s="2">
        <f t="shared" ca="1" si="41"/>
        <v>2.5</v>
      </c>
      <c r="E234" s="2">
        <f t="shared" ca="1" si="42"/>
        <v>1146</v>
      </c>
      <c r="F234" s="2">
        <f t="shared" ca="1" si="43"/>
        <v>1197</v>
      </c>
      <c r="G234" s="2">
        <f t="shared" ca="1" si="39"/>
        <v>5.23</v>
      </c>
      <c r="H234" s="2">
        <f t="shared" ca="1" si="40"/>
        <v>5.5</v>
      </c>
      <c r="I234" s="2">
        <f t="shared" ca="1" si="46"/>
        <v>1202.5</v>
      </c>
      <c r="J234" s="2">
        <f t="shared" ca="1" si="44"/>
        <v>0</v>
      </c>
      <c r="K234" s="2">
        <f t="shared" ca="1" si="47"/>
        <v>51</v>
      </c>
      <c r="L234" s="2">
        <f ca="1">COUNTIF($I$17:I233,"&gt;"&amp;E234)</f>
        <v>12</v>
      </c>
      <c r="M234" s="3">
        <f t="shared" ca="1" si="45"/>
        <v>56.5</v>
      </c>
      <c r="N234" s="2"/>
      <c r="O234" s="2"/>
      <c r="P234" s="3"/>
    </row>
    <row r="235" spans="1:16" x14ac:dyDescent="0.3">
      <c r="A235" s="36">
        <v>3.34</v>
      </c>
      <c r="B235" s="8">
        <v>219</v>
      </c>
      <c r="C235" s="2">
        <f t="shared" ca="1" si="48"/>
        <v>3.46</v>
      </c>
      <c r="D235" s="2">
        <f t="shared" ca="1" si="41"/>
        <v>3.5</v>
      </c>
      <c r="E235" s="2">
        <f t="shared" ca="1" si="42"/>
        <v>1149.5</v>
      </c>
      <c r="F235" s="2">
        <f t="shared" ca="1" si="43"/>
        <v>1202.5</v>
      </c>
      <c r="G235" s="2">
        <f t="shared" ca="1" si="39"/>
        <v>2.68</v>
      </c>
      <c r="H235" s="2">
        <f t="shared" ca="1" si="40"/>
        <v>2.5</v>
      </c>
      <c r="I235" s="2">
        <f t="shared" ca="1" si="46"/>
        <v>1205</v>
      </c>
      <c r="J235" s="2">
        <f t="shared" ca="1" si="44"/>
        <v>0</v>
      </c>
      <c r="K235" s="2">
        <f t="shared" ca="1" si="47"/>
        <v>53</v>
      </c>
      <c r="L235" s="2">
        <f ca="1">COUNTIF($I$17:I234,"&gt;"&amp;E235)</f>
        <v>12</v>
      </c>
      <c r="M235" s="3">
        <f t="shared" ca="1" si="45"/>
        <v>55.5</v>
      </c>
      <c r="N235" s="2"/>
      <c r="O235" s="2"/>
      <c r="P235" s="3"/>
    </row>
    <row r="236" spans="1:16" x14ac:dyDescent="0.3">
      <c r="A236" s="36">
        <v>3.35</v>
      </c>
      <c r="B236" s="8">
        <v>220</v>
      </c>
      <c r="C236" s="2">
        <f t="shared" ca="1" si="48"/>
        <v>2.94</v>
      </c>
      <c r="D236" s="2">
        <f t="shared" ca="1" si="41"/>
        <v>3.5</v>
      </c>
      <c r="E236" s="2">
        <f t="shared" ca="1" si="42"/>
        <v>1153</v>
      </c>
      <c r="F236" s="2">
        <f t="shared" ca="1" si="43"/>
        <v>1205</v>
      </c>
      <c r="G236" s="2">
        <f t="shared" ca="1" si="39"/>
        <v>5.95</v>
      </c>
      <c r="H236" s="2">
        <f t="shared" ca="1" si="40"/>
        <v>6.5</v>
      </c>
      <c r="I236" s="2">
        <f t="shared" ca="1" si="46"/>
        <v>1211.5</v>
      </c>
      <c r="J236" s="2">
        <f t="shared" ca="1" si="44"/>
        <v>0</v>
      </c>
      <c r="K236" s="2">
        <f t="shared" ca="1" si="47"/>
        <v>52</v>
      </c>
      <c r="L236" s="2">
        <f ca="1">COUNTIF($I$17:I235,"&gt;"&amp;E236)</f>
        <v>12</v>
      </c>
      <c r="M236" s="3">
        <f t="shared" ca="1" si="45"/>
        <v>58.5</v>
      </c>
      <c r="N236" s="2"/>
      <c r="O236" s="2"/>
      <c r="P236" s="3"/>
    </row>
    <row r="237" spans="1:16" x14ac:dyDescent="0.3">
      <c r="A237" s="36">
        <v>3.36</v>
      </c>
      <c r="B237" s="8">
        <v>221</v>
      </c>
      <c r="C237" s="2">
        <f t="shared" ca="1" si="48"/>
        <v>3.99</v>
      </c>
      <c r="D237" s="2">
        <f t="shared" ca="1" si="41"/>
        <v>4.5</v>
      </c>
      <c r="E237" s="2">
        <f t="shared" ca="1" si="42"/>
        <v>1157.5</v>
      </c>
      <c r="F237" s="2">
        <f t="shared" ca="1" si="43"/>
        <v>1211.5</v>
      </c>
      <c r="G237" s="2">
        <f t="shared" ca="1" si="39"/>
        <v>8.89</v>
      </c>
      <c r="H237" s="2">
        <f t="shared" ca="1" si="40"/>
        <v>8.5</v>
      </c>
      <c r="I237" s="2">
        <f t="shared" ca="1" si="46"/>
        <v>1220</v>
      </c>
      <c r="J237" s="2">
        <f t="shared" ca="1" si="44"/>
        <v>0</v>
      </c>
      <c r="K237" s="2">
        <f t="shared" ca="1" si="47"/>
        <v>54</v>
      </c>
      <c r="L237" s="2">
        <f ca="1">COUNTIF($I$17:I236,"&gt;"&amp;E237)</f>
        <v>11</v>
      </c>
      <c r="M237" s="3">
        <f t="shared" ca="1" si="45"/>
        <v>62.5</v>
      </c>
      <c r="N237" s="2"/>
      <c r="O237" s="2"/>
      <c r="P237" s="3"/>
    </row>
    <row r="238" spans="1:16" x14ac:dyDescent="0.3">
      <c r="A238" s="36">
        <v>3.37</v>
      </c>
      <c r="B238" s="8">
        <v>222</v>
      </c>
      <c r="C238" s="2">
        <f t="shared" ca="1" si="48"/>
        <v>6.85</v>
      </c>
      <c r="D238" s="2">
        <f t="shared" ca="1" si="41"/>
        <v>6.5</v>
      </c>
      <c r="E238" s="2">
        <f t="shared" ca="1" si="42"/>
        <v>1164</v>
      </c>
      <c r="F238" s="2">
        <f t="shared" ca="1" si="43"/>
        <v>1220</v>
      </c>
      <c r="G238" s="2">
        <f t="shared" ca="1" si="39"/>
        <v>1.33</v>
      </c>
      <c r="H238" s="2">
        <f t="shared" ca="1" si="40"/>
        <v>1.5</v>
      </c>
      <c r="I238" s="2">
        <f t="shared" ca="1" si="46"/>
        <v>1221.5</v>
      </c>
      <c r="J238" s="2">
        <f t="shared" ca="1" si="44"/>
        <v>0</v>
      </c>
      <c r="K238" s="2">
        <f t="shared" ca="1" si="47"/>
        <v>56</v>
      </c>
      <c r="L238" s="2">
        <f ca="1">COUNTIF($I$17:I237,"&gt;"&amp;E238)</f>
        <v>10</v>
      </c>
      <c r="M238" s="3">
        <f t="shared" ca="1" si="45"/>
        <v>57.5</v>
      </c>
      <c r="N238" s="2"/>
      <c r="O238" s="2"/>
      <c r="P238" s="3"/>
    </row>
    <row r="239" spans="1:16" x14ac:dyDescent="0.3">
      <c r="A239" s="36">
        <v>3.38</v>
      </c>
      <c r="B239" s="8">
        <v>223</v>
      </c>
      <c r="C239" s="2">
        <f t="shared" ca="1" si="48"/>
        <v>4.59</v>
      </c>
      <c r="D239" s="2">
        <f t="shared" ca="1" si="41"/>
        <v>4.5</v>
      </c>
      <c r="E239" s="2">
        <f t="shared" ca="1" si="42"/>
        <v>1168.5</v>
      </c>
      <c r="F239" s="2">
        <f t="shared" ca="1" si="43"/>
        <v>1221.5</v>
      </c>
      <c r="G239" s="2">
        <f t="shared" ca="1" si="39"/>
        <v>3.3</v>
      </c>
      <c r="H239" s="2">
        <f t="shared" ca="1" si="40"/>
        <v>3.5</v>
      </c>
      <c r="I239" s="2">
        <f t="shared" ca="1" si="46"/>
        <v>1225</v>
      </c>
      <c r="J239" s="2">
        <f t="shared" ca="1" si="44"/>
        <v>0</v>
      </c>
      <c r="K239" s="2">
        <f t="shared" ca="1" si="47"/>
        <v>53</v>
      </c>
      <c r="L239" s="2">
        <f ca="1">COUNTIF($I$17:I238,"&gt;"&amp;E239)</f>
        <v>10</v>
      </c>
      <c r="M239" s="3">
        <f t="shared" ca="1" si="45"/>
        <v>56.5</v>
      </c>
      <c r="N239" s="2"/>
      <c r="O239" s="2"/>
      <c r="P239" s="3"/>
    </row>
    <row r="240" spans="1:16" x14ac:dyDescent="0.3">
      <c r="A240" s="36">
        <v>3.39</v>
      </c>
      <c r="B240" s="8">
        <v>224</v>
      </c>
      <c r="C240" s="2">
        <f t="shared" ca="1" si="48"/>
        <v>7.91</v>
      </c>
      <c r="D240" s="2">
        <f t="shared" ca="1" si="41"/>
        <v>7.5</v>
      </c>
      <c r="E240" s="2">
        <f t="shared" ca="1" si="42"/>
        <v>1176</v>
      </c>
      <c r="F240" s="2">
        <f t="shared" ca="1" si="43"/>
        <v>1225</v>
      </c>
      <c r="G240" s="2">
        <f t="shared" ca="1" si="39"/>
        <v>2.5099999999999998</v>
      </c>
      <c r="H240" s="2">
        <f t="shared" ca="1" si="40"/>
        <v>2.5</v>
      </c>
      <c r="I240" s="2">
        <f t="shared" ca="1" si="46"/>
        <v>1227.5</v>
      </c>
      <c r="J240" s="2">
        <f t="shared" ca="1" si="44"/>
        <v>0</v>
      </c>
      <c r="K240" s="2">
        <f t="shared" ca="1" si="47"/>
        <v>49</v>
      </c>
      <c r="L240" s="2">
        <f ca="1">COUNTIF($I$17:I239,"&gt;"&amp;E240)</f>
        <v>10</v>
      </c>
      <c r="M240" s="3">
        <f t="shared" ca="1" si="45"/>
        <v>51.5</v>
      </c>
      <c r="N240" s="2"/>
      <c r="O240" s="2"/>
      <c r="P240" s="3"/>
    </row>
    <row r="241" spans="1:16" x14ac:dyDescent="0.3">
      <c r="A241" s="36">
        <v>3.4</v>
      </c>
      <c r="B241" s="8">
        <v>225</v>
      </c>
      <c r="C241" s="2">
        <f t="shared" ca="1" si="48"/>
        <v>5.79</v>
      </c>
      <c r="D241" s="2">
        <f t="shared" ca="1" si="41"/>
        <v>5.5</v>
      </c>
      <c r="E241" s="2">
        <f t="shared" ca="1" si="42"/>
        <v>1181.5</v>
      </c>
      <c r="F241" s="2">
        <f t="shared" ca="1" si="43"/>
        <v>1227.5</v>
      </c>
      <c r="G241" s="2">
        <f t="shared" ca="1" si="39"/>
        <v>1.39</v>
      </c>
      <c r="H241" s="2">
        <f t="shared" ca="1" si="40"/>
        <v>1.5</v>
      </c>
      <c r="I241" s="2">
        <f t="shared" ca="1" si="46"/>
        <v>1229</v>
      </c>
      <c r="J241" s="2">
        <f t="shared" ca="1" si="44"/>
        <v>0</v>
      </c>
      <c r="K241" s="2">
        <f t="shared" ca="1" si="47"/>
        <v>46</v>
      </c>
      <c r="L241" s="2">
        <f ca="1">COUNTIF($I$17:I240,"&gt;"&amp;E241)</f>
        <v>10</v>
      </c>
      <c r="M241" s="3">
        <f t="shared" ca="1" si="45"/>
        <v>47.5</v>
      </c>
      <c r="N241" s="2"/>
      <c r="O241" s="2"/>
      <c r="P241" s="3"/>
    </row>
    <row r="242" spans="1:16" x14ac:dyDescent="0.3">
      <c r="A242" s="36">
        <v>3.41</v>
      </c>
      <c r="B242" s="8">
        <v>226</v>
      </c>
      <c r="C242" s="2">
        <f t="shared" ca="1" si="48"/>
        <v>6.54</v>
      </c>
      <c r="D242" s="2">
        <f t="shared" ca="1" si="41"/>
        <v>5.5</v>
      </c>
      <c r="E242" s="2">
        <f t="shared" ca="1" si="42"/>
        <v>1187</v>
      </c>
      <c r="F242" s="2">
        <f t="shared" ca="1" si="43"/>
        <v>1229</v>
      </c>
      <c r="G242" s="2">
        <f t="shared" ca="1" si="39"/>
        <v>1.1299999999999999</v>
      </c>
      <c r="H242" s="2">
        <f t="shared" ca="1" si="40"/>
        <v>1.5</v>
      </c>
      <c r="I242" s="2">
        <f t="shared" ca="1" si="46"/>
        <v>1230.5</v>
      </c>
      <c r="J242" s="2">
        <f t="shared" ca="1" si="44"/>
        <v>0</v>
      </c>
      <c r="K242" s="2">
        <f t="shared" ca="1" si="47"/>
        <v>42</v>
      </c>
      <c r="L242" s="2">
        <f ca="1">COUNTIF($I$17:I241,"&gt;"&amp;E242)</f>
        <v>10</v>
      </c>
      <c r="M242" s="3">
        <f t="shared" ca="1" si="45"/>
        <v>43.5</v>
      </c>
      <c r="N242" s="2"/>
      <c r="O242" s="2"/>
      <c r="P242" s="3"/>
    </row>
    <row r="243" spans="1:16" x14ac:dyDescent="0.3">
      <c r="A243" s="36">
        <v>3.42</v>
      </c>
      <c r="B243" s="8">
        <v>227</v>
      </c>
      <c r="C243" s="2">
        <f t="shared" ca="1" si="48"/>
        <v>6.14</v>
      </c>
      <c r="D243" s="2">
        <f t="shared" ca="1" si="41"/>
        <v>5.5</v>
      </c>
      <c r="E243" s="2">
        <f t="shared" ca="1" si="42"/>
        <v>1192.5</v>
      </c>
      <c r="F243" s="2">
        <f t="shared" ca="1" si="43"/>
        <v>1230.5</v>
      </c>
      <c r="G243" s="2">
        <f t="shared" ca="1" si="39"/>
        <v>1.35</v>
      </c>
      <c r="H243" s="2">
        <f t="shared" ca="1" si="40"/>
        <v>1.5</v>
      </c>
      <c r="I243" s="2">
        <f t="shared" ca="1" si="46"/>
        <v>1232</v>
      </c>
      <c r="J243" s="2">
        <f t="shared" ca="1" si="44"/>
        <v>0</v>
      </c>
      <c r="K243" s="2">
        <f t="shared" ca="1" si="47"/>
        <v>38</v>
      </c>
      <c r="L243" s="2">
        <f ca="1">COUNTIF($I$17:I242,"&gt;"&amp;E243)</f>
        <v>11</v>
      </c>
      <c r="M243" s="3">
        <f t="shared" ca="1" si="45"/>
        <v>39.5</v>
      </c>
      <c r="N243" s="2"/>
      <c r="O243" s="2"/>
      <c r="P243" s="3"/>
    </row>
    <row r="244" spans="1:16" x14ac:dyDescent="0.3">
      <c r="A244" s="36">
        <v>3.43</v>
      </c>
      <c r="B244" s="8">
        <v>228</v>
      </c>
      <c r="C244" s="2">
        <f t="shared" ca="1" si="48"/>
        <v>4.46</v>
      </c>
      <c r="D244" s="2">
        <f t="shared" ca="1" si="41"/>
        <v>4.5</v>
      </c>
      <c r="E244" s="2">
        <f t="shared" ca="1" si="42"/>
        <v>1197</v>
      </c>
      <c r="F244" s="2">
        <f t="shared" ca="1" si="43"/>
        <v>1232</v>
      </c>
      <c r="G244" s="2">
        <f t="shared" ca="1" si="39"/>
        <v>8.7100000000000009</v>
      </c>
      <c r="H244" s="2">
        <f t="shared" ca="1" si="40"/>
        <v>8.5</v>
      </c>
      <c r="I244" s="2">
        <f t="shared" ca="1" si="46"/>
        <v>1240.5</v>
      </c>
      <c r="J244" s="2">
        <f t="shared" ca="1" si="44"/>
        <v>0</v>
      </c>
      <c r="K244" s="2">
        <f t="shared" ca="1" si="47"/>
        <v>35</v>
      </c>
      <c r="L244" s="2">
        <f ca="1">COUNTIF($I$17:I243,"&gt;"&amp;E244)</f>
        <v>10</v>
      </c>
      <c r="M244" s="3">
        <f t="shared" ca="1" si="45"/>
        <v>43.5</v>
      </c>
      <c r="N244" s="2"/>
      <c r="O244" s="2"/>
      <c r="P244" s="3"/>
    </row>
    <row r="245" spans="1:16" x14ac:dyDescent="0.3">
      <c r="A245" s="36">
        <v>3.44</v>
      </c>
      <c r="B245" s="8">
        <v>229</v>
      </c>
      <c r="C245" s="2">
        <f t="shared" ca="1" si="48"/>
        <v>8.8000000000000007</v>
      </c>
      <c r="D245" s="2">
        <f t="shared" ca="1" si="41"/>
        <v>8.5</v>
      </c>
      <c r="E245" s="2">
        <f t="shared" ca="1" si="42"/>
        <v>1205.5</v>
      </c>
      <c r="F245" s="2">
        <f t="shared" ca="1" si="43"/>
        <v>1240.5</v>
      </c>
      <c r="G245" s="2">
        <f t="shared" ca="1" si="39"/>
        <v>7</v>
      </c>
      <c r="H245" s="2">
        <f t="shared" ca="1" si="40"/>
        <v>7.5</v>
      </c>
      <c r="I245" s="2">
        <f t="shared" ca="1" si="46"/>
        <v>1248</v>
      </c>
      <c r="J245" s="2">
        <f t="shared" ca="1" si="44"/>
        <v>0</v>
      </c>
      <c r="K245" s="2">
        <f t="shared" ca="1" si="47"/>
        <v>35</v>
      </c>
      <c r="L245" s="2">
        <f ca="1">COUNTIF($I$17:I244,"&gt;"&amp;E245)</f>
        <v>9</v>
      </c>
      <c r="M245" s="3">
        <f t="shared" ca="1" si="45"/>
        <v>42.5</v>
      </c>
      <c r="N245" s="2"/>
      <c r="O245" s="2"/>
      <c r="P245" s="3"/>
    </row>
    <row r="246" spans="1:16" x14ac:dyDescent="0.3">
      <c r="A246" s="36">
        <v>3.45</v>
      </c>
      <c r="B246" s="8">
        <v>230</v>
      </c>
      <c r="C246" s="2">
        <f t="shared" ca="1" si="48"/>
        <v>8.77</v>
      </c>
      <c r="D246" s="2">
        <f t="shared" ca="1" si="41"/>
        <v>8.5</v>
      </c>
      <c r="E246" s="2">
        <f t="shared" ca="1" si="42"/>
        <v>1214</v>
      </c>
      <c r="F246" s="2">
        <f t="shared" ca="1" si="43"/>
        <v>1248</v>
      </c>
      <c r="G246" s="2">
        <f t="shared" ca="1" si="39"/>
        <v>2.9</v>
      </c>
      <c r="H246" s="2">
        <f t="shared" ca="1" si="40"/>
        <v>3.5</v>
      </c>
      <c r="I246" s="2">
        <f t="shared" ca="1" si="46"/>
        <v>1251.5</v>
      </c>
      <c r="J246" s="2">
        <f t="shared" ca="1" si="44"/>
        <v>0</v>
      </c>
      <c r="K246" s="2">
        <f t="shared" ca="1" si="47"/>
        <v>34</v>
      </c>
      <c r="L246" s="2">
        <f ca="1">COUNTIF($I$17:I245,"&gt;"&amp;E246)</f>
        <v>9</v>
      </c>
      <c r="M246" s="3">
        <f t="shared" ca="1" si="45"/>
        <v>37.5</v>
      </c>
      <c r="N246" s="2"/>
      <c r="O246" s="2"/>
      <c r="P246" s="3"/>
    </row>
    <row r="247" spans="1:16" x14ac:dyDescent="0.3">
      <c r="A247" s="36">
        <v>3.46</v>
      </c>
      <c r="B247" s="8">
        <v>231</v>
      </c>
      <c r="C247" s="2">
        <f t="shared" ca="1" si="48"/>
        <v>2.16</v>
      </c>
      <c r="D247" s="2">
        <f t="shared" ca="1" si="41"/>
        <v>2.5</v>
      </c>
      <c r="E247" s="2">
        <f t="shared" ca="1" si="42"/>
        <v>1216.5</v>
      </c>
      <c r="F247" s="2">
        <f t="shared" ca="1" si="43"/>
        <v>1251.5</v>
      </c>
      <c r="G247" s="2">
        <f t="shared" ca="1" si="39"/>
        <v>1.7</v>
      </c>
      <c r="H247" s="2">
        <f t="shared" ca="1" si="40"/>
        <v>1.5</v>
      </c>
      <c r="I247" s="2">
        <f t="shared" ca="1" si="46"/>
        <v>1253</v>
      </c>
      <c r="J247" s="2">
        <f t="shared" ca="1" si="44"/>
        <v>0</v>
      </c>
      <c r="K247" s="2">
        <f t="shared" ca="1" si="47"/>
        <v>35</v>
      </c>
      <c r="L247" s="2">
        <f ca="1">COUNTIF($I$17:I246,"&gt;"&amp;E247)</f>
        <v>10</v>
      </c>
      <c r="M247" s="3">
        <f t="shared" ca="1" si="45"/>
        <v>36.5</v>
      </c>
      <c r="N247" s="2"/>
      <c r="O247" s="2"/>
      <c r="P247" s="3"/>
    </row>
    <row r="248" spans="1:16" x14ac:dyDescent="0.3">
      <c r="A248" s="36">
        <v>3.47</v>
      </c>
      <c r="B248" s="8">
        <v>232</v>
      </c>
      <c r="C248" s="2">
        <f t="shared" ca="1" si="48"/>
        <v>3.94</v>
      </c>
      <c r="D248" s="2">
        <f t="shared" ca="1" si="41"/>
        <v>4.5</v>
      </c>
      <c r="E248" s="2">
        <f t="shared" ca="1" si="42"/>
        <v>1221</v>
      </c>
      <c r="F248" s="2">
        <f t="shared" ca="1" si="43"/>
        <v>1253</v>
      </c>
      <c r="G248" s="2">
        <f t="shared" ca="1" si="39"/>
        <v>8.1300000000000008</v>
      </c>
      <c r="H248" s="2">
        <f t="shared" ca="1" si="40"/>
        <v>8.5</v>
      </c>
      <c r="I248" s="2">
        <f t="shared" ca="1" si="46"/>
        <v>1261.5</v>
      </c>
      <c r="J248" s="2">
        <f t="shared" ca="1" si="44"/>
        <v>0</v>
      </c>
      <c r="K248" s="2">
        <f t="shared" ca="1" si="47"/>
        <v>32</v>
      </c>
      <c r="L248" s="2">
        <f ca="1">COUNTIF($I$17:I247,"&gt;"&amp;E248)</f>
        <v>10</v>
      </c>
      <c r="M248" s="3">
        <f t="shared" ca="1" si="45"/>
        <v>40.5</v>
      </c>
      <c r="N248" s="2"/>
      <c r="O248" s="2"/>
      <c r="P248" s="3"/>
    </row>
    <row r="249" spans="1:16" x14ac:dyDescent="0.3">
      <c r="A249" s="36">
        <v>3.48</v>
      </c>
      <c r="B249" s="8">
        <v>233</v>
      </c>
      <c r="C249" s="2">
        <f t="shared" ca="1" si="48"/>
        <v>8.02</v>
      </c>
      <c r="D249" s="2">
        <f t="shared" ca="1" si="41"/>
        <v>7.5</v>
      </c>
      <c r="E249" s="2">
        <f t="shared" ca="1" si="42"/>
        <v>1228.5</v>
      </c>
      <c r="F249" s="2">
        <f t="shared" ca="1" si="43"/>
        <v>1261.5</v>
      </c>
      <c r="G249" s="2">
        <f t="shared" ca="1" si="39"/>
        <v>7.96</v>
      </c>
      <c r="H249" s="2">
        <f t="shared" ca="1" si="40"/>
        <v>8.5</v>
      </c>
      <c r="I249" s="2">
        <f t="shared" ca="1" si="46"/>
        <v>1270</v>
      </c>
      <c r="J249" s="2">
        <f t="shared" ca="1" si="44"/>
        <v>0</v>
      </c>
      <c r="K249" s="2">
        <f t="shared" ca="1" si="47"/>
        <v>33</v>
      </c>
      <c r="L249" s="2">
        <f ca="1">COUNTIF($I$17:I248,"&gt;"&amp;E249)</f>
        <v>8</v>
      </c>
      <c r="M249" s="3">
        <f t="shared" ca="1" si="45"/>
        <v>41.5</v>
      </c>
      <c r="N249" s="2"/>
      <c r="O249" s="2"/>
      <c r="P249" s="3"/>
    </row>
    <row r="250" spans="1:16" x14ac:dyDescent="0.3">
      <c r="A250" s="36">
        <v>3.49</v>
      </c>
      <c r="B250" s="8">
        <v>234</v>
      </c>
      <c r="C250" s="2">
        <f t="shared" ca="1" si="48"/>
        <v>2.67</v>
      </c>
      <c r="D250" s="2">
        <f t="shared" ca="1" si="41"/>
        <v>2.5</v>
      </c>
      <c r="E250" s="2">
        <f t="shared" ca="1" si="42"/>
        <v>1231</v>
      </c>
      <c r="F250" s="2">
        <f t="shared" ca="1" si="43"/>
        <v>1270</v>
      </c>
      <c r="G250" s="2">
        <f t="shared" ca="1" si="39"/>
        <v>6.3</v>
      </c>
      <c r="H250" s="2">
        <f t="shared" ca="1" si="40"/>
        <v>6.5</v>
      </c>
      <c r="I250" s="2">
        <f t="shared" ca="1" si="46"/>
        <v>1276.5</v>
      </c>
      <c r="J250" s="2">
        <f t="shared" ca="1" si="44"/>
        <v>0</v>
      </c>
      <c r="K250" s="2">
        <f t="shared" ca="1" si="47"/>
        <v>39</v>
      </c>
      <c r="L250" s="2">
        <f ca="1">COUNTIF($I$17:I249,"&gt;"&amp;E250)</f>
        <v>7</v>
      </c>
      <c r="M250" s="3">
        <f t="shared" ca="1" si="45"/>
        <v>45.5</v>
      </c>
      <c r="N250" s="2"/>
      <c r="O250" s="2"/>
      <c r="P250" s="3"/>
    </row>
    <row r="251" spans="1:16" x14ac:dyDescent="0.3">
      <c r="A251" s="36">
        <v>3.5</v>
      </c>
      <c r="B251" s="8">
        <v>235</v>
      </c>
      <c r="C251" s="2">
        <f t="shared" ca="1" si="48"/>
        <v>7.4</v>
      </c>
      <c r="D251" s="2">
        <f t="shared" ca="1" si="41"/>
        <v>6.5</v>
      </c>
      <c r="E251" s="2">
        <f t="shared" ca="1" si="42"/>
        <v>1237.5</v>
      </c>
      <c r="F251" s="2">
        <f t="shared" ca="1" si="43"/>
        <v>1276.5</v>
      </c>
      <c r="G251" s="2">
        <f t="shared" ca="1" si="39"/>
        <v>8.19</v>
      </c>
      <c r="H251" s="2">
        <f t="shared" ca="1" si="40"/>
        <v>8.5</v>
      </c>
      <c r="I251" s="2">
        <f t="shared" ca="1" si="46"/>
        <v>1285</v>
      </c>
      <c r="J251" s="2">
        <f t="shared" ca="1" si="44"/>
        <v>0</v>
      </c>
      <c r="K251" s="2">
        <f t="shared" ca="1" si="47"/>
        <v>39</v>
      </c>
      <c r="L251" s="2">
        <f ca="1">COUNTIF($I$17:I250,"&gt;"&amp;E251)</f>
        <v>7</v>
      </c>
      <c r="M251" s="3">
        <f t="shared" ca="1" si="45"/>
        <v>47.5</v>
      </c>
      <c r="N251" s="2"/>
      <c r="O251" s="2"/>
      <c r="P251" s="3"/>
    </row>
    <row r="252" spans="1:16" x14ac:dyDescent="0.3">
      <c r="A252" s="36">
        <v>3.51</v>
      </c>
      <c r="B252" s="8">
        <v>236</v>
      </c>
      <c r="C252" s="2">
        <f t="shared" ca="1" si="48"/>
        <v>3.3</v>
      </c>
      <c r="D252" s="2">
        <f t="shared" ca="1" si="41"/>
        <v>3.5</v>
      </c>
      <c r="E252" s="2">
        <f t="shared" ca="1" si="42"/>
        <v>1241</v>
      </c>
      <c r="F252" s="2">
        <f t="shared" ca="1" si="43"/>
        <v>1285</v>
      </c>
      <c r="G252" s="2">
        <f t="shared" ca="1" si="39"/>
        <v>6.69</v>
      </c>
      <c r="H252" s="2">
        <f t="shared" ca="1" si="40"/>
        <v>6.5</v>
      </c>
      <c r="I252" s="2">
        <f t="shared" ca="1" si="46"/>
        <v>1291.5</v>
      </c>
      <c r="J252" s="2">
        <f t="shared" ca="1" si="44"/>
        <v>0</v>
      </c>
      <c r="K252" s="2">
        <f t="shared" ca="1" si="47"/>
        <v>44</v>
      </c>
      <c r="L252" s="2">
        <f ca="1">COUNTIF($I$17:I251,"&gt;"&amp;E252)</f>
        <v>7</v>
      </c>
      <c r="M252" s="3">
        <f t="shared" ca="1" si="45"/>
        <v>50.5</v>
      </c>
      <c r="N252" s="2"/>
      <c r="O252" s="2"/>
      <c r="P252" s="3"/>
    </row>
    <row r="253" spans="1:16" x14ac:dyDescent="0.3">
      <c r="A253" s="36">
        <v>3.52</v>
      </c>
      <c r="B253" s="8">
        <v>237</v>
      </c>
      <c r="C253" s="2">
        <f t="shared" ca="1" si="48"/>
        <v>2.79</v>
      </c>
      <c r="D253" s="2">
        <f t="shared" ca="1" si="41"/>
        <v>3.5</v>
      </c>
      <c r="E253" s="2">
        <f t="shared" ca="1" si="42"/>
        <v>1244.5</v>
      </c>
      <c r="F253" s="2">
        <f t="shared" ca="1" si="43"/>
        <v>1291.5</v>
      </c>
      <c r="G253" s="2">
        <f t="shared" ca="1" si="39"/>
        <v>6.1</v>
      </c>
      <c r="H253" s="2">
        <f t="shared" ca="1" si="40"/>
        <v>6.5</v>
      </c>
      <c r="I253" s="2">
        <f t="shared" ca="1" si="46"/>
        <v>1298</v>
      </c>
      <c r="J253" s="2">
        <f t="shared" ca="1" si="44"/>
        <v>0</v>
      </c>
      <c r="K253" s="2">
        <f t="shared" ca="1" si="47"/>
        <v>47</v>
      </c>
      <c r="L253" s="2">
        <f ca="1">COUNTIF($I$17:I252,"&gt;"&amp;E253)</f>
        <v>8</v>
      </c>
      <c r="M253" s="3">
        <f t="shared" ca="1" si="45"/>
        <v>53.5</v>
      </c>
      <c r="N253" s="2"/>
      <c r="O253" s="2"/>
      <c r="P253" s="3"/>
    </row>
    <row r="254" spans="1:16" x14ac:dyDescent="0.3">
      <c r="A254" s="36">
        <v>3.53</v>
      </c>
      <c r="B254" s="8">
        <v>238</v>
      </c>
      <c r="C254" s="2">
        <f t="shared" ca="1" si="48"/>
        <v>9.52</v>
      </c>
      <c r="D254" s="2">
        <f t="shared" ca="1" si="41"/>
        <v>9.5</v>
      </c>
      <c r="E254" s="2">
        <f t="shared" ca="1" si="42"/>
        <v>1254</v>
      </c>
      <c r="F254" s="2">
        <f t="shared" ca="1" si="43"/>
        <v>1298</v>
      </c>
      <c r="G254" s="2">
        <f t="shared" ca="1" si="39"/>
        <v>2.0499999999999998</v>
      </c>
      <c r="H254" s="2">
        <f t="shared" ca="1" si="40"/>
        <v>2.5</v>
      </c>
      <c r="I254" s="2">
        <f t="shared" ca="1" si="46"/>
        <v>1300.5</v>
      </c>
      <c r="J254" s="2">
        <f t="shared" ca="1" si="44"/>
        <v>0</v>
      </c>
      <c r="K254" s="2">
        <f t="shared" ca="1" si="47"/>
        <v>44</v>
      </c>
      <c r="L254" s="2">
        <f ca="1">COUNTIF($I$17:I253,"&gt;"&amp;E254)</f>
        <v>6</v>
      </c>
      <c r="M254" s="3">
        <f t="shared" ca="1" si="45"/>
        <v>46.5</v>
      </c>
      <c r="N254" s="2"/>
      <c r="O254" s="2"/>
      <c r="P254" s="3"/>
    </row>
    <row r="255" spans="1:16" x14ac:dyDescent="0.3">
      <c r="A255" s="36">
        <v>3.54</v>
      </c>
      <c r="B255" s="8">
        <v>239</v>
      </c>
      <c r="C255" s="2">
        <f t="shared" ca="1" si="48"/>
        <v>3.86</v>
      </c>
      <c r="D255" s="2">
        <f t="shared" ca="1" si="41"/>
        <v>3.5</v>
      </c>
      <c r="E255" s="2">
        <f t="shared" ca="1" si="42"/>
        <v>1257.5</v>
      </c>
      <c r="F255" s="2">
        <f t="shared" ca="1" si="43"/>
        <v>1300.5</v>
      </c>
      <c r="G255" s="2">
        <f t="shared" ca="1" si="39"/>
        <v>8.5299999999999994</v>
      </c>
      <c r="H255" s="2">
        <f t="shared" ca="1" si="40"/>
        <v>8.5</v>
      </c>
      <c r="I255" s="2">
        <f t="shared" ca="1" si="46"/>
        <v>1309</v>
      </c>
      <c r="J255" s="2">
        <f t="shared" ca="1" si="44"/>
        <v>0</v>
      </c>
      <c r="K255" s="2">
        <f t="shared" ca="1" si="47"/>
        <v>43</v>
      </c>
      <c r="L255" s="2">
        <f ca="1">COUNTIF($I$17:I254,"&gt;"&amp;E255)</f>
        <v>7</v>
      </c>
      <c r="M255" s="3">
        <f t="shared" ca="1" si="45"/>
        <v>51.5</v>
      </c>
      <c r="N255" s="2"/>
      <c r="O255" s="2"/>
      <c r="P255" s="3"/>
    </row>
    <row r="256" spans="1:16" x14ac:dyDescent="0.3">
      <c r="A256" s="36">
        <v>3.55</v>
      </c>
      <c r="B256" s="8">
        <v>240</v>
      </c>
      <c r="C256" s="2">
        <f t="shared" ca="1" si="48"/>
        <v>9.2799999999999994</v>
      </c>
      <c r="D256" s="2">
        <f t="shared" ca="1" si="41"/>
        <v>8.5</v>
      </c>
      <c r="E256" s="2">
        <f t="shared" ca="1" si="42"/>
        <v>1266</v>
      </c>
      <c r="F256" s="2">
        <f t="shared" ca="1" si="43"/>
        <v>1309</v>
      </c>
      <c r="G256" s="2">
        <f t="shared" ca="1" si="39"/>
        <v>4.63</v>
      </c>
      <c r="H256" s="2">
        <f t="shared" ca="1" si="40"/>
        <v>4.5</v>
      </c>
      <c r="I256" s="2">
        <f t="shared" ca="1" si="46"/>
        <v>1313.5</v>
      </c>
      <c r="J256" s="2">
        <f t="shared" ca="1" si="44"/>
        <v>0</v>
      </c>
      <c r="K256" s="2">
        <f t="shared" ca="1" si="47"/>
        <v>43</v>
      </c>
      <c r="L256" s="2">
        <f ca="1">COUNTIF($I$17:I255,"&gt;"&amp;E256)</f>
        <v>7</v>
      </c>
      <c r="M256" s="3">
        <f t="shared" ca="1" si="45"/>
        <v>47.5</v>
      </c>
      <c r="N256" s="2"/>
      <c r="O256" s="2"/>
      <c r="P256" s="3"/>
    </row>
    <row r="257" spans="1:16" x14ac:dyDescent="0.3">
      <c r="A257" s="36">
        <v>3.56</v>
      </c>
      <c r="B257" s="8">
        <v>241</v>
      </c>
      <c r="C257" s="2">
        <f t="shared" ca="1" si="48"/>
        <v>3.1</v>
      </c>
      <c r="D257" s="2">
        <f t="shared" ca="1" si="41"/>
        <v>3.5</v>
      </c>
      <c r="E257" s="2">
        <f t="shared" ca="1" si="42"/>
        <v>1269.5</v>
      </c>
      <c r="F257" s="2">
        <f t="shared" ca="1" si="43"/>
        <v>1313.5</v>
      </c>
      <c r="G257" s="2">
        <f t="shared" ca="1" si="39"/>
        <v>3.18</v>
      </c>
      <c r="H257" s="2">
        <f t="shared" ca="1" si="40"/>
        <v>3.5</v>
      </c>
      <c r="I257" s="2">
        <f t="shared" ca="1" si="46"/>
        <v>1317</v>
      </c>
      <c r="J257" s="2">
        <f t="shared" ca="1" si="44"/>
        <v>0</v>
      </c>
      <c r="K257" s="2">
        <f t="shared" ca="1" si="47"/>
        <v>44</v>
      </c>
      <c r="L257" s="2">
        <f ca="1">COUNTIF($I$17:I256,"&gt;"&amp;E257)</f>
        <v>8</v>
      </c>
      <c r="M257" s="3">
        <f t="shared" ca="1" si="45"/>
        <v>47.5</v>
      </c>
      <c r="N257" s="2"/>
      <c r="O257" s="2"/>
      <c r="P257" s="3"/>
    </row>
    <row r="258" spans="1:16" x14ac:dyDescent="0.3">
      <c r="A258" s="36">
        <v>3.57</v>
      </c>
      <c r="B258" s="8">
        <v>242</v>
      </c>
      <c r="C258" s="2">
        <f t="shared" ca="1" si="48"/>
        <v>5.87</v>
      </c>
      <c r="D258" s="2">
        <f t="shared" ca="1" si="41"/>
        <v>5.5</v>
      </c>
      <c r="E258" s="2">
        <f t="shared" ca="1" si="42"/>
        <v>1275</v>
      </c>
      <c r="F258" s="2">
        <f t="shared" ca="1" si="43"/>
        <v>1317</v>
      </c>
      <c r="G258" s="2">
        <f t="shared" ca="1" si="39"/>
        <v>6.35</v>
      </c>
      <c r="H258" s="2">
        <f t="shared" ca="1" si="40"/>
        <v>6.5</v>
      </c>
      <c r="I258" s="2">
        <f t="shared" ca="1" si="46"/>
        <v>1323.5</v>
      </c>
      <c r="J258" s="2">
        <f t="shared" ca="1" si="44"/>
        <v>0</v>
      </c>
      <c r="K258" s="2">
        <f t="shared" ca="1" si="47"/>
        <v>42</v>
      </c>
      <c r="L258" s="2">
        <f ca="1">COUNTIF($I$17:I257,"&gt;"&amp;E258)</f>
        <v>8</v>
      </c>
      <c r="M258" s="3">
        <f t="shared" ca="1" si="45"/>
        <v>48.5</v>
      </c>
      <c r="N258" s="2"/>
      <c r="O258" s="2"/>
      <c r="P258" s="3"/>
    </row>
    <row r="259" spans="1:16" x14ac:dyDescent="0.3">
      <c r="A259" s="36">
        <v>3.58</v>
      </c>
      <c r="B259" s="8">
        <v>243</v>
      </c>
      <c r="C259" s="2">
        <f t="shared" ca="1" si="48"/>
        <v>8.6</v>
      </c>
      <c r="D259" s="2">
        <f t="shared" ca="1" si="41"/>
        <v>8.5</v>
      </c>
      <c r="E259" s="2">
        <f t="shared" ca="1" si="42"/>
        <v>1283.5</v>
      </c>
      <c r="F259" s="2">
        <f t="shared" ca="1" si="43"/>
        <v>1323.5</v>
      </c>
      <c r="G259" s="2">
        <f t="shared" ca="1" si="39"/>
        <v>9.65</v>
      </c>
      <c r="H259" s="2">
        <f t="shared" ca="1" si="40"/>
        <v>9.5</v>
      </c>
      <c r="I259" s="2">
        <f t="shared" ca="1" si="46"/>
        <v>1333</v>
      </c>
      <c r="J259" s="2">
        <f t="shared" ca="1" si="44"/>
        <v>0</v>
      </c>
      <c r="K259" s="2">
        <f t="shared" ca="1" si="47"/>
        <v>40</v>
      </c>
      <c r="L259" s="2">
        <f ca="1">COUNTIF($I$17:I258,"&gt;"&amp;E259)</f>
        <v>8</v>
      </c>
      <c r="M259" s="3">
        <f t="shared" ca="1" si="45"/>
        <v>49.5</v>
      </c>
      <c r="N259" s="2"/>
      <c r="O259" s="2"/>
      <c r="P259" s="3"/>
    </row>
    <row r="260" spans="1:16" x14ac:dyDescent="0.3">
      <c r="A260" s="36">
        <v>3.59</v>
      </c>
      <c r="B260" s="8">
        <v>244</v>
      </c>
      <c r="C260" s="2">
        <f t="shared" ca="1" si="48"/>
        <v>3.24</v>
      </c>
      <c r="D260" s="2">
        <f t="shared" ca="1" si="41"/>
        <v>3.5</v>
      </c>
      <c r="E260" s="2">
        <f t="shared" ca="1" si="42"/>
        <v>1287</v>
      </c>
      <c r="F260" s="2">
        <f t="shared" ca="1" si="43"/>
        <v>1333</v>
      </c>
      <c r="G260" s="2">
        <f t="shared" ca="1" si="39"/>
        <v>3.42</v>
      </c>
      <c r="H260" s="2">
        <f t="shared" ca="1" si="40"/>
        <v>3.5</v>
      </c>
      <c r="I260" s="2">
        <f t="shared" ca="1" si="46"/>
        <v>1336.5</v>
      </c>
      <c r="J260" s="2">
        <f t="shared" ca="1" si="44"/>
        <v>0</v>
      </c>
      <c r="K260" s="2">
        <f t="shared" ca="1" si="47"/>
        <v>46</v>
      </c>
      <c r="L260" s="2">
        <f ca="1">COUNTIF($I$17:I259,"&gt;"&amp;E260)</f>
        <v>8</v>
      </c>
      <c r="M260" s="3">
        <f t="shared" ca="1" si="45"/>
        <v>49.5</v>
      </c>
      <c r="N260" s="2"/>
      <c r="O260" s="2"/>
      <c r="P260" s="3"/>
    </row>
    <row r="261" spans="1:16" x14ac:dyDescent="0.3">
      <c r="A261" s="36">
        <v>3.6</v>
      </c>
      <c r="B261" s="8">
        <v>245</v>
      </c>
      <c r="C261" s="2">
        <f t="shared" ca="1" si="48"/>
        <v>7.56</v>
      </c>
      <c r="D261" s="2">
        <f t="shared" ca="1" si="41"/>
        <v>6.5</v>
      </c>
      <c r="E261" s="2">
        <f t="shared" ca="1" si="42"/>
        <v>1293.5</v>
      </c>
      <c r="F261" s="2">
        <f t="shared" ca="1" si="43"/>
        <v>1336.5</v>
      </c>
      <c r="G261" s="2">
        <f t="shared" ca="1" si="39"/>
        <v>8.49</v>
      </c>
      <c r="H261" s="2">
        <f t="shared" ca="1" si="40"/>
        <v>8.5</v>
      </c>
      <c r="I261" s="2">
        <f t="shared" ca="1" si="46"/>
        <v>1345</v>
      </c>
      <c r="J261" s="2">
        <f t="shared" ca="1" si="44"/>
        <v>0</v>
      </c>
      <c r="K261" s="2">
        <f t="shared" ca="1" si="47"/>
        <v>43</v>
      </c>
      <c r="L261" s="2">
        <f ca="1">COUNTIF($I$17:I260,"&gt;"&amp;E261)</f>
        <v>8</v>
      </c>
      <c r="M261" s="3">
        <f t="shared" ca="1" si="45"/>
        <v>51.5</v>
      </c>
      <c r="N261" s="2"/>
      <c r="O261" s="2"/>
      <c r="P261" s="3"/>
    </row>
    <row r="262" spans="1:16" x14ac:dyDescent="0.3">
      <c r="A262" s="36">
        <v>3.61</v>
      </c>
      <c r="B262" s="8">
        <v>246</v>
      </c>
      <c r="C262" s="2">
        <f t="shared" ca="1" si="48"/>
        <v>9.41</v>
      </c>
      <c r="D262" s="2">
        <f t="shared" ca="1" si="41"/>
        <v>9.5</v>
      </c>
      <c r="E262" s="2">
        <f t="shared" ca="1" si="42"/>
        <v>1303</v>
      </c>
      <c r="F262" s="2">
        <f t="shared" ca="1" si="43"/>
        <v>1345</v>
      </c>
      <c r="G262" s="2">
        <f t="shared" ca="1" si="39"/>
        <v>1.85</v>
      </c>
      <c r="H262" s="2">
        <f t="shared" ca="1" si="40"/>
        <v>1.5</v>
      </c>
      <c r="I262" s="2">
        <f t="shared" ca="1" si="46"/>
        <v>1346.5</v>
      </c>
      <c r="J262" s="2">
        <f t="shared" ca="1" si="44"/>
        <v>0</v>
      </c>
      <c r="K262" s="2">
        <f t="shared" ca="1" si="47"/>
        <v>42</v>
      </c>
      <c r="L262" s="2">
        <f ca="1">COUNTIF($I$17:I261,"&gt;"&amp;E262)</f>
        <v>7</v>
      </c>
      <c r="M262" s="3">
        <f t="shared" ca="1" si="45"/>
        <v>43.5</v>
      </c>
      <c r="N262" s="2"/>
      <c r="O262" s="2"/>
      <c r="P262" s="3"/>
    </row>
    <row r="263" spans="1:16" x14ac:dyDescent="0.3">
      <c r="A263" s="36">
        <v>3.62</v>
      </c>
      <c r="B263" s="8">
        <v>247</v>
      </c>
      <c r="C263" s="2">
        <f t="shared" ca="1" si="48"/>
        <v>3.02</v>
      </c>
      <c r="D263" s="2">
        <f t="shared" ca="1" si="41"/>
        <v>3.5</v>
      </c>
      <c r="E263" s="2">
        <f t="shared" ca="1" si="42"/>
        <v>1306.5</v>
      </c>
      <c r="F263" s="2">
        <f t="shared" ca="1" si="43"/>
        <v>1346.5</v>
      </c>
      <c r="G263" s="2">
        <f t="shared" ca="1" si="39"/>
        <v>7.85</v>
      </c>
      <c r="H263" s="2">
        <f t="shared" ca="1" si="40"/>
        <v>7.5</v>
      </c>
      <c r="I263" s="2">
        <f t="shared" ca="1" si="46"/>
        <v>1354</v>
      </c>
      <c r="J263" s="2">
        <f t="shared" ca="1" si="44"/>
        <v>0</v>
      </c>
      <c r="K263" s="2">
        <f t="shared" ca="1" si="47"/>
        <v>40</v>
      </c>
      <c r="L263" s="2">
        <f ca="1">COUNTIF($I$17:I262,"&gt;"&amp;E263)</f>
        <v>8</v>
      </c>
      <c r="M263" s="3">
        <f t="shared" ca="1" si="45"/>
        <v>47.5</v>
      </c>
      <c r="N263" s="2"/>
      <c r="O263" s="2"/>
      <c r="P263" s="3"/>
    </row>
    <row r="264" spans="1:16" x14ac:dyDescent="0.3">
      <c r="A264" s="36">
        <v>3.63</v>
      </c>
      <c r="B264" s="8">
        <v>248</v>
      </c>
      <c r="C264" s="2">
        <f t="shared" ca="1" si="48"/>
        <v>2.74</v>
      </c>
      <c r="D264" s="2">
        <f t="shared" ca="1" si="41"/>
        <v>3.5</v>
      </c>
      <c r="E264" s="2">
        <f t="shared" ca="1" si="42"/>
        <v>1310</v>
      </c>
      <c r="F264" s="2">
        <f t="shared" ca="1" si="43"/>
        <v>1354</v>
      </c>
      <c r="G264" s="2">
        <f t="shared" ca="1" si="39"/>
        <v>6.75</v>
      </c>
      <c r="H264" s="2">
        <f t="shared" ca="1" si="40"/>
        <v>6.5</v>
      </c>
      <c r="I264" s="2">
        <f t="shared" ca="1" si="46"/>
        <v>1360.5</v>
      </c>
      <c r="J264" s="2">
        <f t="shared" ca="1" si="44"/>
        <v>0</v>
      </c>
      <c r="K264" s="2">
        <f t="shared" ca="1" si="47"/>
        <v>44</v>
      </c>
      <c r="L264" s="2">
        <f ca="1">COUNTIF($I$17:I263,"&gt;"&amp;E264)</f>
        <v>8</v>
      </c>
      <c r="M264" s="3">
        <f t="shared" ca="1" si="45"/>
        <v>50.5</v>
      </c>
      <c r="N264" s="2"/>
      <c r="O264" s="2"/>
      <c r="P264" s="3"/>
    </row>
    <row r="265" spans="1:16" x14ac:dyDescent="0.3">
      <c r="A265" s="36">
        <v>3.64</v>
      </c>
      <c r="B265" s="8">
        <v>249</v>
      </c>
      <c r="C265" s="2">
        <f t="shared" ca="1" si="48"/>
        <v>2.66</v>
      </c>
      <c r="D265" s="2">
        <f t="shared" ca="1" si="41"/>
        <v>2.5</v>
      </c>
      <c r="E265" s="2">
        <f t="shared" ca="1" si="42"/>
        <v>1312.5</v>
      </c>
      <c r="F265" s="2">
        <f t="shared" ca="1" si="43"/>
        <v>1360.5</v>
      </c>
      <c r="G265" s="2">
        <f t="shared" ca="1" si="39"/>
        <v>4.2699999999999996</v>
      </c>
      <c r="H265" s="2">
        <f t="shared" ca="1" si="40"/>
        <v>4.5</v>
      </c>
      <c r="I265" s="2">
        <f t="shared" ca="1" si="46"/>
        <v>1365</v>
      </c>
      <c r="J265" s="2">
        <f t="shared" ca="1" si="44"/>
        <v>0</v>
      </c>
      <c r="K265" s="2">
        <f t="shared" ca="1" si="47"/>
        <v>48</v>
      </c>
      <c r="L265" s="2">
        <f ca="1">COUNTIF($I$17:I264,"&gt;"&amp;E265)</f>
        <v>9</v>
      </c>
      <c r="M265" s="3">
        <f t="shared" ca="1" si="45"/>
        <v>52.5</v>
      </c>
      <c r="N265" s="2"/>
      <c r="O265" s="2"/>
      <c r="P265" s="3"/>
    </row>
    <row r="266" spans="1:16" x14ac:dyDescent="0.3">
      <c r="A266" s="36">
        <v>3.65</v>
      </c>
      <c r="B266" s="8">
        <v>250</v>
      </c>
      <c r="C266" s="2">
        <f t="shared" ca="1" si="48"/>
        <v>5.91</v>
      </c>
      <c r="D266" s="2">
        <f t="shared" ca="1" si="41"/>
        <v>5.5</v>
      </c>
      <c r="E266" s="2">
        <f t="shared" ca="1" si="42"/>
        <v>1318</v>
      </c>
      <c r="F266" s="2">
        <f t="shared" ca="1" si="43"/>
        <v>1365</v>
      </c>
      <c r="G266" s="2">
        <f t="shared" ca="1" si="39"/>
        <v>8.52</v>
      </c>
      <c r="H266" s="2">
        <f t="shared" ca="1" si="40"/>
        <v>8.5</v>
      </c>
      <c r="I266" s="2">
        <f t="shared" ca="1" si="46"/>
        <v>1373.5</v>
      </c>
      <c r="J266" s="2">
        <f t="shared" ca="1" si="44"/>
        <v>0</v>
      </c>
      <c r="K266" s="2">
        <f t="shared" ca="1" si="47"/>
        <v>47</v>
      </c>
      <c r="L266" s="2">
        <f ca="1">COUNTIF($I$17:I265,"&gt;"&amp;E266)</f>
        <v>8</v>
      </c>
      <c r="M266" s="3">
        <f t="shared" ca="1" si="45"/>
        <v>55.5</v>
      </c>
      <c r="N266" s="2"/>
      <c r="O266" s="2"/>
      <c r="P266" s="3"/>
    </row>
    <row r="267" spans="1:16" x14ac:dyDescent="0.3">
      <c r="A267" s="36">
        <v>3.66</v>
      </c>
      <c r="B267" s="8">
        <v>251</v>
      </c>
      <c r="C267" s="2">
        <f t="shared" ca="1" si="48"/>
        <v>1.45</v>
      </c>
      <c r="D267" s="2">
        <f t="shared" ca="1" si="41"/>
        <v>1.5</v>
      </c>
      <c r="E267" s="2">
        <f t="shared" ca="1" si="42"/>
        <v>1319.5</v>
      </c>
      <c r="F267" s="2">
        <f t="shared" ca="1" si="43"/>
        <v>1373.5</v>
      </c>
      <c r="G267" s="2">
        <f t="shared" ca="1" si="39"/>
        <v>3.87</v>
      </c>
      <c r="H267" s="2">
        <f t="shared" ca="1" si="40"/>
        <v>4.5</v>
      </c>
      <c r="I267" s="2">
        <f t="shared" ca="1" si="46"/>
        <v>1378</v>
      </c>
      <c r="J267" s="2">
        <f t="shared" ca="1" si="44"/>
        <v>0</v>
      </c>
      <c r="K267" s="2">
        <f t="shared" ca="1" si="47"/>
        <v>54</v>
      </c>
      <c r="L267" s="2">
        <f ca="1">COUNTIF($I$17:I266,"&gt;"&amp;E267)</f>
        <v>9</v>
      </c>
      <c r="M267" s="3">
        <f t="shared" ca="1" si="45"/>
        <v>58.5</v>
      </c>
      <c r="N267" s="2"/>
      <c r="O267" s="2"/>
      <c r="P267" s="3"/>
    </row>
    <row r="268" spans="1:16" x14ac:dyDescent="0.3">
      <c r="A268" s="36">
        <v>3.67</v>
      </c>
      <c r="B268" s="8">
        <v>252</v>
      </c>
      <c r="C268" s="2">
        <f t="shared" ca="1" si="48"/>
        <v>7.8</v>
      </c>
      <c r="D268" s="2">
        <f t="shared" ca="1" si="41"/>
        <v>7.5</v>
      </c>
      <c r="E268" s="2">
        <f t="shared" ca="1" si="42"/>
        <v>1327</v>
      </c>
      <c r="F268" s="2">
        <f t="shared" ca="1" si="43"/>
        <v>1378</v>
      </c>
      <c r="G268" s="2">
        <f t="shared" ca="1" si="39"/>
        <v>6.7</v>
      </c>
      <c r="H268" s="2">
        <f t="shared" ca="1" si="40"/>
        <v>6.5</v>
      </c>
      <c r="I268" s="2">
        <f t="shared" ca="1" si="46"/>
        <v>1384.5</v>
      </c>
      <c r="J268" s="2">
        <f t="shared" ca="1" si="44"/>
        <v>0</v>
      </c>
      <c r="K268" s="2">
        <f t="shared" ca="1" si="47"/>
        <v>51</v>
      </c>
      <c r="L268" s="2">
        <f ca="1">COUNTIF($I$17:I267,"&gt;"&amp;E268)</f>
        <v>9</v>
      </c>
      <c r="M268" s="3">
        <f t="shared" ca="1" si="45"/>
        <v>57.5</v>
      </c>
      <c r="N268" s="2"/>
      <c r="O268" s="2"/>
      <c r="P268" s="3"/>
    </row>
    <row r="269" spans="1:16" x14ac:dyDescent="0.3">
      <c r="A269" s="36">
        <v>3.68</v>
      </c>
      <c r="B269" s="8">
        <v>253</v>
      </c>
      <c r="C269" s="2">
        <f t="shared" ca="1" si="48"/>
        <v>2.5499999999999998</v>
      </c>
      <c r="D269" s="2">
        <f t="shared" ca="1" si="41"/>
        <v>2.5</v>
      </c>
      <c r="E269" s="2">
        <f t="shared" ca="1" si="42"/>
        <v>1329.5</v>
      </c>
      <c r="F269" s="2">
        <f t="shared" ca="1" si="43"/>
        <v>1384.5</v>
      </c>
      <c r="G269" s="2">
        <f t="shared" ca="1" si="39"/>
        <v>7.25</v>
      </c>
      <c r="H269" s="2">
        <f t="shared" ca="1" si="40"/>
        <v>7.5</v>
      </c>
      <c r="I269" s="2">
        <f t="shared" ca="1" si="46"/>
        <v>1392</v>
      </c>
      <c r="J269" s="2">
        <f ca="1">IF(I268&lt;E269,E269-I268,0)</f>
        <v>0</v>
      </c>
      <c r="K269" s="2">
        <f t="shared" ca="1" si="47"/>
        <v>55</v>
      </c>
      <c r="L269" s="2">
        <f ca="1">COUNTIF($I$17:I268,"&gt;"&amp;E269)</f>
        <v>10</v>
      </c>
      <c r="M269" s="3">
        <f t="shared" ca="1" si="45"/>
        <v>62.5</v>
      </c>
      <c r="N269" s="2"/>
      <c r="O269" s="2"/>
      <c r="P269" s="3"/>
    </row>
    <row r="270" spans="1:16" x14ac:dyDescent="0.3">
      <c r="A270" s="36">
        <v>3.69</v>
      </c>
      <c r="B270" s="8">
        <v>254</v>
      </c>
      <c r="C270" s="2">
        <f t="shared" ca="1" si="48"/>
        <v>7.22</v>
      </c>
      <c r="D270" s="2">
        <f t="shared" ca="1" si="41"/>
        <v>6.5</v>
      </c>
      <c r="E270" s="2">
        <f t="shared" ca="1" si="42"/>
        <v>1336</v>
      </c>
      <c r="F270" s="2">
        <f t="shared" ca="1" si="43"/>
        <v>1392</v>
      </c>
      <c r="G270" s="2">
        <f t="shared" ca="1" si="39"/>
        <v>9.7200000000000006</v>
      </c>
      <c r="H270" s="2">
        <f t="shared" ca="1" si="40"/>
        <v>9.5</v>
      </c>
      <c r="I270" s="2">
        <f t="shared" ca="1" si="46"/>
        <v>1401.5</v>
      </c>
      <c r="J270" s="2">
        <f t="shared" ca="1" si="44"/>
        <v>0</v>
      </c>
      <c r="K270" s="2">
        <f t="shared" ca="1" si="47"/>
        <v>56</v>
      </c>
      <c r="L270" s="2">
        <f ca="1">COUNTIF($I$17:I269,"&gt;"&amp;E270)</f>
        <v>10</v>
      </c>
      <c r="M270" s="3">
        <f t="shared" ca="1" si="45"/>
        <v>65.5</v>
      </c>
      <c r="N270" s="2"/>
      <c r="O270" s="2"/>
      <c r="P270" s="3"/>
    </row>
    <row r="271" spans="1:16" x14ac:dyDescent="0.3">
      <c r="A271" s="36">
        <v>3.7</v>
      </c>
      <c r="B271" s="8">
        <v>255</v>
      </c>
      <c r="C271" s="2">
        <f t="shared" ca="1" si="48"/>
        <v>1.89</v>
      </c>
      <c r="D271" s="2">
        <f t="shared" ca="1" si="41"/>
        <v>2.5</v>
      </c>
      <c r="E271" s="2">
        <f t="shared" ca="1" si="42"/>
        <v>1338.5</v>
      </c>
      <c r="F271" s="2">
        <f t="shared" ca="1" si="43"/>
        <v>1401.5</v>
      </c>
      <c r="G271" s="2">
        <f t="shared" ca="1" si="39"/>
        <v>6.12</v>
      </c>
      <c r="H271" s="2">
        <f t="shared" ca="1" si="40"/>
        <v>6.5</v>
      </c>
      <c r="I271" s="2">
        <f t="shared" ca="1" si="46"/>
        <v>1408</v>
      </c>
      <c r="J271" s="2">
        <f t="shared" ca="1" si="44"/>
        <v>0</v>
      </c>
      <c r="K271" s="2">
        <f t="shared" ca="1" si="47"/>
        <v>63</v>
      </c>
      <c r="L271" s="2">
        <f ca="1">COUNTIF($I$17:I270,"&gt;"&amp;E271)</f>
        <v>10</v>
      </c>
      <c r="M271" s="3">
        <f t="shared" ca="1" si="45"/>
        <v>69.5</v>
      </c>
      <c r="N271" s="2"/>
      <c r="O271" s="2"/>
      <c r="P271" s="3"/>
    </row>
    <row r="272" spans="1:16" x14ac:dyDescent="0.3">
      <c r="A272" s="36">
        <v>3.71</v>
      </c>
      <c r="B272" s="8">
        <v>256</v>
      </c>
      <c r="C272" s="2">
        <f t="shared" ca="1" si="48"/>
        <v>4.33</v>
      </c>
      <c r="D272" s="2">
        <f t="shared" ca="1" si="41"/>
        <v>4.5</v>
      </c>
      <c r="E272" s="2">
        <f t="shared" ca="1" si="42"/>
        <v>1343</v>
      </c>
      <c r="F272" s="2">
        <f t="shared" ca="1" si="43"/>
        <v>1408</v>
      </c>
      <c r="G272" s="2">
        <f t="shared" ca="1" si="39"/>
        <v>2.98</v>
      </c>
      <c r="H272" s="2">
        <f t="shared" ca="1" si="40"/>
        <v>3.5</v>
      </c>
      <c r="I272" s="2">
        <f t="shared" ca="1" si="46"/>
        <v>1411.5</v>
      </c>
      <c r="J272" s="2">
        <f t="shared" ca="1" si="44"/>
        <v>0</v>
      </c>
      <c r="K272" s="2">
        <f t="shared" ca="1" si="47"/>
        <v>65</v>
      </c>
      <c r="L272" s="2">
        <f ca="1">COUNTIF($I$17:I271,"&gt;"&amp;E272)</f>
        <v>11</v>
      </c>
      <c r="M272" s="3">
        <f t="shared" ca="1" si="45"/>
        <v>68.5</v>
      </c>
      <c r="N272" s="2"/>
      <c r="O272" s="2"/>
      <c r="P272" s="3"/>
    </row>
    <row r="273" spans="1:16" x14ac:dyDescent="0.3">
      <c r="A273" s="36">
        <v>3.72</v>
      </c>
      <c r="B273" s="8">
        <v>257</v>
      </c>
      <c r="C273" s="2">
        <f t="shared" ca="1" si="48"/>
        <v>1.24</v>
      </c>
      <c r="D273" s="2">
        <f t="shared" ca="1" si="41"/>
        <v>1.5</v>
      </c>
      <c r="E273" s="2">
        <f t="shared" ca="1" si="42"/>
        <v>1344.5</v>
      </c>
      <c r="F273" s="2">
        <f t="shared" ca="1" si="43"/>
        <v>1411.5</v>
      </c>
      <c r="G273" s="2">
        <f t="shared" ca="1" si="39"/>
        <v>8.07</v>
      </c>
      <c r="H273" s="2">
        <f t="shared" ca="1" si="40"/>
        <v>8.5</v>
      </c>
      <c r="I273" s="2">
        <f t="shared" ca="1" si="46"/>
        <v>1420</v>
      </c>
      <c r="J273" s="2">
        <f t="shared" ca="1" si="44"/>
        <v>0</v>
      </c>
      <c r="K273" s="2">
        <f t="shared" ca="1" si="47"/>
        <v>67</v>
      </c>
      <c r="L273" s="2">
        <f ca="1">COUNTIF($I$17:I272,"&gt;"&amp;E273)</f>
        <v>12</v>
      </c>
      <c r="M273" s="3">
        <f t="shared" ca="1" si="45"/>
        <v>75.5</v>
      </c>
      <c r="N273" s="2"/>
      <c r="O273" s="2"/>
      <c r="P273" s="3"/>
    </row>
    <row r="274" spans="1:16" x14ac:dyDescent="0.3">
      <c r="A274" s="36">
        <v>3.73</v>
      </c>
      <c r="B274" s="8">
        <v>258</v>
      </c>
      <c r="C274" s="2">
        <f t="shared" ca="1" si="48"/>
        <v>1.83</v>
      </c>
      <c r="D274" s="2">
        <f t="shared" ca="1" si="41"/>
        <v>2.5</v>
      </c>
      <c r="E274" s="2">
        <f t="shared" ca="1" si="42"/>
        <v>1347</v>
      </c>
      <c r="F274" s="2">
        <f t="shared" ca="1" si="43"/>
        <v>1420</v>
      </c>
      <c r="G274" s="2">
        <f t="shared" ref="G274:G337" ca="1" si="49">TRUNC(RAND()*9+1,2)</f>
        <v>5.85</v>
      </c>
      <c r="H274" s="2">
        <f t="shared" ref="H274:H337" ca="1" si="50">LOOKUP($G274,$M$4:$M$12,$O$4:$O$12)</f>
        <v>6.5</v>
      </c>
      <c r="I274" s="2">
        <f t="shared" ca="1" si="46"/>
        <v>1426.5</v>
      </c>
      <c r="J274" s="2">
        <f t="shared" ca="1" si="44"/>
        <v>0</v>
      </c>
      <c r="K274" s="2">
        <f t="shared" ca="1" si="47"/>
        <v>73</v>
      </c>
      <c r="L274" s="2">
        <f ca="1">COUNTIF($I$17:I273,"&gt;"&amp;E274)</f>
        <v>11</v>
      </c>
      <c r="M274" s="3">
        <f t="shared" ca="1" si="45"/>
        <v>79.5</v>
      </c>
      <c r="N274" s="2"/>
      <c r="O274" s="2"/>
      <c r="P274" s="3"/>
    </row>
    <row r="275" spans="1:16" x14ac:dyDescent="0.3">
      <c r="A275" s="36">
        <v>3.74</v>
      </c>
      <c r="B275" s="8">
        <v>259</v>
      </c>
      <c r="C275" s="2">
        <f t="shared" ca="1" si="48"/>
        <v>9.3699999999999992</v>
      </c>
      <c r="D275" s="2">
        <f t="shared" ref="D275:D338" ca="1" si="51">LOOKUP($C275,$F$4:$F$12,$H$4:$H$12)</f>
        <v>9.5</v>
      </c>
      <c r="E275" s="2">
        <f t="shared" ref="E275:E338" ca="1" si="52">SUM(E274,D275)</f>
        <v>1356.5</v>
      </c>
      <c r="F275" s="2">
        <f t="shared" ref="F275:F338" ca="1" si="53">MAX($I274,$E275)</f>
        <v>1426.5</v>
      </c>
      <c r="G275" s="2">
        <f t="shared" ca="1" si="49"/>
        <v>3.04</v>
      </c>
      <c r="H275" s="2">
        <f t="shared" ca="1" si="50"/>
        <v>3.5</v>
      </c>
      <c r="I275" s="2">
        <f t="shared" ca="1" si="46"/>
        <v>1430</v>
      </c>
      <c r="J275" s="2">
        <f t="shared" ref="J275:J338" ca="1" si="54">IF(I274&lt;E275,E275-I274,0)</f>
        <v>0</v>
      </c>
      <c r="K275" s="2">
        <f t="shared" ca="1" si="47"/>
        <v>70</v>
      </c>
      <c r="L275" s="2">
        <f ca="1">COUNTIF($I$17:I274,"&gt;"&amp;E275)</f>
        <v>11</v>
      </c>
      <c r="M275" s="3">
        <f t="shared" ref="M275:M338" ca="1" si="55">I275-E275</f>
        <v>73.5</v>
      </c>
      <c r="N275" s="2"/>
      <c r="O275" s="2"/>
      <c r="P275" s="3"/>
    </row>
    <row r="276" spans="1:16" x14ac:dyDescent="0.3">
      <c r="A276" s="36">
        <v>3.75</v>
      </c>
      <c r="B276" s="8">
        <v>260</v>
      </c>
      <c r="C276" s="2">
        <f t="shared" ca="1" si="48"/>
        <v>6.72</v>
      </c>
      <c r="D276" s="2">
        <f t="shared" ca="1" si="51"/>
        <v>6.5</v>
      </c>
      <c r="E276" s="2">
        <f t="shared" ca="1" si="52"/>
        <v>1363</v>
      </c>
      <c r="F276" s="2">
        <f t="shared" ca="1" si="53"/>
        <v>1430</v>
      </c>
      <c r="G276" s="2">
        <f t="shared" ca="1" si="49"/>
        <v>9.89</v>
      </c>
      <c r="H276" s="2">
        <f t="shared" ca="1" si="50"/>
        <v>9.5</v>
      </c>
      <c r="I276" s="2">
        <f t="shared" ref="I276:I339" ca="1" si="56">H276+F276</f>
        <v>1439.5</v>
      </c>
      <c r="J276" s="2">
        <f t="shared" ca="1" si="54"/>
        <v>0</v>
      </c>
      <c r="K276" s="2">
        <f t="shared" ref="K276:K339" ca="1" si="57">F276-E276</f>
        <v>67</v>
      </c>
      <c r="L276" s="2">
        <f ca="1">COUNTIF($I$17:I275,"&gt;"&amp;E276)</f>
        <v>11</v>
      </c>
      <c r="M276" s="3">
        <f t="shared" ca="1" si="55"/>
        <v>76.5</v>
      </c>
      <c r="N276" s="2"/>
      <c r="O276" s="2"/>
      <c r="P276" s="3"/>
    </row>
    <row r="277" spans="1:16" x14ac:dyDescent="0.3">
      <c r="A277" s="36">
        <v>3.76</v>
      </c>
      <c r="B277" s="8">
        <v>261</v>
      </c>
      <c r="C277" s="2">
        <f t="shared" ca="1" si="48"/>
        <v>8.23</v>
      </c>
      <c r="D277" s="2">
        <f t="shared" ca="1" si="51"/>
        <v>7.5</v>
      </c>
      <c r="E277" s="2">
        <f t="shared" ca="1" si="52"/>
        <v>1370.5</v>
      </c>
      <c r="F277" s="2">
        <f t="shared" ca="1" si="53"/>
        <v>1439.5</v>
      </c>
      <c r="G277" s="2">
        <f t="shared" ca="1" si="49"/>
        <v>1.38</v>
      </c>
      <c r="H277" s="2">
        <f t="shared" ca="1" si="50"/>
        <v>1.5</v>
      </c>
      <c r="I277" s="2">
        <f t="shared" ca="1" si="56"/>
        <v>1441</v>
      </c>
      <c r="J277" s="2">
        <f t="shared" ca="1" si="54"/>
        <v>0</v>
      </c>
      <c r="K277" s="2">
        <f t="shared" ca="1" si="57"/>
        <v>69</v>
      </c>
      <c r="L277" s="2">
        <f ca="1">COUNTIF($I$17:I276,"&gt;"&amp;E277)</f>
        <v>11</v>
      </c>
      <c r="M277" s="3">
        <f t="shared" ca="1" si="55"/>
        <v>70.5</v>
      </c>
      <c r="N277" s="2"/>
      <c r="O277" s="2"/>
      <c r="P277" s="3"/>
    </row>
    <row r="278" spans="1:16" x14ac:dyDescent="0.3">
      <c r="A278" s="36">
        <v>3.77</v>
      </c>
      <c r="B278" s="8">
        <v>262</v>
      </c>
      <c r="C278" s="2">
        <f t="shared" ca="1" si="48"/>
        <v>6.2</v>
      </c>
      <c r="D278" s="2">
        <f t="shared" ca="1" si="51"/>
        <v>5.5</v>
      </c>
      <c r="E278" s="2">
        <f t="shared" ca="1" si="52"/>
        <v>1376</v>
      </c>
      <c r="F278" s="2">
        <f t="shared" ca="1" si="53"/>
        <v>1441</v>
      </c>
      <c r="G278" s="2">
        <f t="shared" ca="1" si="49"/>
        <v>6.65</v>
      </c>
      <c r="H278" s="2">
        <f t="shared" ca="1" si="50"/>
        <v>6.5</v>
      </c>
      <c r="I278" s="2">
        <f t="shared" ca="1" si="56"/>
        <v>1447.5</v>
      </c>
      <c r="J278" s="2">
        <f t="shared" ca="1" si="54"/>
        <v>0</v>
      </c>
      <c r="K278" s="2">
        <f t="shared" ca="1" si="57"/>
        <v>65</v>
      </c>
      <c r="L278" s="2">
        <f ca="1">COUNTIF($I$17:I277,"&gt;"&amp;E278)</f>
        <v>11</v>
      </c>
      <c r="M278" s="3">
        <f t="shared" ca="1" si="55"/>
        <v>71.5</v>
      </c>
      <c r="N278" s="2"/>
      <c r="O278" s="2"/>
      <c r="P278" s="3"/>
    </row>
    <row r="279" spans="1:16" x14ac:dyDescent="0.3">
      <c r="A279" s="36">
        <v>3.78</v>
      </c>
      <c r="B279" s="8">
        <v>263</v>
      </c>
      <c r="C279" s="2">
        <f t="shared" ca="1" si="48"/>
        <v>4.25</v>
      </c>
      <c r="D279" s="2">
        <f t="shared" ca="1" si="51"/>
        <v>4.5</v>
      </c>
      <c r="E279" s="2">
        <f t="shared" ca="1" si="52"/>
        <v>1380.5</v>
      </c>
      <c r="F279" s="2">
        <f t="shared" ca="1" si="53"/>
        <v>1447.5</v>
      </c>
      <c r="G279" s="2">
        <f t="shared" ca="1" si="49"/>
        <v>5.94</v>
      </c>
      <c r="H279" s="2">
        <f t="shared" ca="1" si="50"/>
        <v>6.5</v>
      </c>
      <c r="I279" s="2">
        <f t="shared" ca="1" si="56"/>
        <v>1454</v>
      </c>
      <c r="J279" s="2">
        <f t="shared" ca="1" si="54"/>
        <v>0</v>
      </c>
      <c r="K279" s="2">
        <f t="shared" ca="1" si="57"/>
        <v>67</v>
      </c>
      <c r="L279" s="2">
        <f ca="1">COUNTIF($I$17:I278,"&gt;"&amp;E279)</f>
        <v>11</v>
      </c>
      <c r="M279" s="3">
        <f t="shared" ca="1" si="55"/>
        <v>73.5</v>
      </c>
      <c r="N279" s="2"/>
      <c r="O279" s="2"/>
      <c r="P279" s="3"/>
    </row>
    <row r="280" spans="1:16" x14ac:dyDescent="0.3">
      <c r="A280" s="36">
        <v>3.79</v>
      </c>
      <c r="B280" s="8">
        <v>264</v>
      </c>
      <c r="C280" s="2">
        <f t="shared" ca="1" si="48"/>
        <v>6.56</v>
      </c>
      <c r="D280" s="2">
        <f t="shared" ca="1" si="51"/>
        <v>5.5</v>
      </c>
      <c r="E280" s="2">
        <f t="shared" ca="1" si="52"/>
        <v>1386</v>
      </c>
      <c r="F280" s="2">
        <f t="shared" ca="1" si="53"/>
        <v>1454</v>
      </c>
      <c r="G280" s="2">
        <f t="shared" ca="1" si="49"/>
        <v>7.04</v>
      </c>
      <c r="H280" s="2">
        <f t="shared" ca="1" si="50"/>
        <v>7.5</v>
      </c>
      <c r="I280" s="2">
        <f t="shared" ca="1" si="56"/>
        <v>1461.5</v>
      </c>
      <c r="J280" s="2">
        <f t="shared" ca="1" si="54"/>
        <v>0</v>
      </c>
      <c r="K280" s="2">
        <f t="shared" ca="1" si="57"/>
        <v>68</v>
      </c>
      <c r="L280" s="2">
        <f ca="1">COUNTIF($I$17:I279,"&gt;"&amp;E280)</f>
        <v>11</v>
      </c>
      <c r="M280" s="3">
        <f t="shared" ca="1" si="55"/>
        <v>75.5</v>
      </c>
      <c r="N280" s="2"/>
      <c r="O280" s="2"/>
      <c r="P280" s="3"/>
    </row>
    <row r="281" spans="1:16" x14ac:dyDescent="0.3">
      <c r="A281" s="36">
        <v>3.8</v>
      </c>
      <c r="B281" s="8">
        <v>265</v>
      </c>
      <c r="C281" s="2">
        <f t="shared" ca="1" si="48"/>
        <v>7.9</v>
      </c>
      <c r="D281" s="2">
        <f t="shared" ca="1" si="51"/>
        <v>7.5</v>
      </c>
      <c r="E281" s="2">
        <f t="shared" ca="1" si="52"/>
        <v>1393.5</v>
      </c>
      <c r="F281" s="2">
        <f t="shared" ca="1" si="53"/>
        <v>1461.5</v>
      </c>
      <c r="G281" s="2">
        <f t="shared" ca="1" si="49"/>
        <v>7.12</v>
      </c>
      <c r="H281" s="2">
        <f t="shared" ca="1" si="50"/>
        <v>7.5</v>
      </c>
      <c r="I281" s="2">
        <f t="shared" ca="1" si="56"/>
        <v>1469</v>
      </c>
      <c r="J281" s="2">
        <f t="shared" ca="1" si="54"/>
        <v>0</v>
      </c>
      <c r="K281" s="2">
        <f t="shared" ca="1" si="57"/>
        <v>68</v>
      </c>
      <c r="L281" s="2">
        <f ca="1">COUNTIF($I$17:I280,"&gt;"&amp;E281)</f>
        <v>11</v>
      </c>
      <c r="M281" s="3">
        <f t="shared" ca="1" si="55"/>
        <v>75.5</v>
      </c>
      <c r="N281" s="2"/>
      <c r="O281" s="2"/>
      <c r="P281" s="3"/>
    </row>
    <row r="282" spans="1:16" x14ac:dyDescent="0.3">
      <c r="A282" s="36">
        <v>3.81</v>
      </c>
      <c r="B282" s="8">
        <v>266</v>
      </c>
      <c r="C282" s="2">
        <f t="shared" ca="1" si="48"/>
        <v>5.35</v>
      </c>
      <c r="D282" s="2">
        <f t="shared" ca="1" si="51"/>
        <v>4.5</v>
      </c>
      <c r="E282" s="2">
        <f t="shared" ca="1" si="52"/>
        <v>1398</v>
      </c>
      <c r="F282" s="2">
        <f t="shared" ca="1" si="53"/>
        <v>1469</v>
      </c>
      <c r="G282" s="2">
        <f t="shared" ca="1" si="49"/>
        <v>6.06</v>
      </c>
      <c r="H282" s="2">
        <f t="shared" ca="1" si="50"/>
        <v>6.5</v>
      </c>
      <c r="I282" s="2">
        <f t="shared" ca="1" si="56"/>
        <v>1475.5</v>
      </c>
      <c r="J282" s="2">
        <f t="shared" ca="1" si="54"/>
        <v>0</v>
      </c>
      <c r="K282" s="2">
        <f t="shared" ca="1" si="57"/>
        <v>71</v>
      </c>
      <c r="L282" s="2">
        <f ca="1">COUNTIF($I$17:I281,"&gt;"&amp;E282)</f>
        <v>12</v>
      </c>
      <c r="M282" s="3">
        <f t="shared" ca="1" si="55"/>
        <v>77.5</v>
      </c>
      <c r="N282" s="2"/>
      <c r="O282" s="2"/>
      <c r="P282" s="3"/>
    </row>
    <row r="283" spans="1:16" x14ac:dyDescent="0.3">
      <c r="A283" s="36">
        <v>3.82</v>
      </c>
      <c r="B283" s="8">
        <v>267</v>
      </c>
      <c r="C283" s="2">
        <f t="shared" ca="1" si="48"/>
        <v>9.67</v>
      </c>
      <c r="D283" s="2">
        <f t="shared" ca="1" si="51"/>
        <v>9.5</v>
      </c>
      <c r="E283" s="2">
        <f t="shared" ca="1" si="52"/>
        <v>1407.5</v>
      </c>
      <c r="F283" s="2">
        <f t="shared" ca="1" si="53"/>
        <v>1475.5</v>
      </c>
      <c r="G283" s="2">
        <f t="shared" ca="1" si="49"/>
        <v>6.68</v>
      </c>
      <c r="H283" s="2">
        <f t="shared" ca="1" si="50"/>
        <v>6.5</v>
      </c>
      <c r="I283" s="2">
        <f t="shared" ca="1" si="56"/>
        <v>1482</v>
      </c>
      <c r="J283" s="2">
        <f t="shared" ca="1" si="54"/>
        <v>0</v>
      </c>
      <c r="K283" s="2">
        <f t="shared" ca="1" si="57"/>
        <v>68</v>
      </c>
      <c r="L283" s="2">
        <f ca="1">COUNTIF($I$17:I282,"&gt;"&amp;E283)</f>
        <v>12</v>
      </c>
      <c r="M283" s="3">
        <f t="shared" ca="1" si="55"/>
        <v>74.5</v>
      </c>
      <c r="N283" s="2"/>
      <c r="O283" s="2"/>
      <c r="P283" s="3"/>
    </row>
    <row r="284" spans="1:16" x14ac:dyDescent="0.3">
      <c r="A284" s="36">
        <v>3.83</v>
      </c>
      <c r="B284" s="8">
        <v>268</v>
      </c>
      <c r="C284" s="2">
        <f t="shared" ca="1" si="48"/>
        <v>2</v>
      </c>
      <c r="D284" s="2">
        <f t="shared" ca="1" si="51"/>
        <v>2.5</v>
      </c>
      <c r="E284" s="2">
        <f t="shared" ca="1" si="52"/>
        <v>1410</v>
      </c>
      <c r="F284" s="2">
        <f t="shared" ca="1" si="53"/>
        <v>1482</v>
      </c>
      <c r="G284" s="2">
        <f t="shared" ca="1" si="49"/>
        <v>2.12</v>
      </c>
      <c r="H284" s="2">
        <f t="shared" ca="1" si="50"/>
        <v>2.5</v>
      </c>
      <c r="I284" s="2">
        <f t="shared" ca="1" si="56"/>
        <v>1484.5</v>
      </c>
      <c r="J284" s="2">
        <f t="shared" ca="1" si="54"/>
        <v>0</v>
      </c>
      <c r="K284" s="2">
        <f t="shared" ca="1" si="57"/>
        <v>72</v>
      </c>
      <c r="L284" s="2">
        <f ca="1">COUNTIF($I$17:I283,"&gt;"&amp;E284)</f>
        <v>12</v>
      </c>
      <c r="M284" s="3">
        <f t="shared" ca="1" si="55"/>
        <v>74.5</v>
      </c>
      <c r="N284" s="2"/>
      <c r="O284" s="2"/>
      <c r="P284" s="3"/>
    </row>
    <row r="285" spans="1:16" x14ac:dyDescent="0.3">
      <c r="A285" s="36">
        <v>3.84</v>
      </c>
      <c r="B285" s="8">
        <v>269</v>
      </c>
      <c r="C285" s="2">
        <f t="shared" ca="1" si="48"/>
        <v>9</v>
      </c>
      <c r="D285" s="2">
        <f t="shared" ca="1" si="51"/>
        <v>8.5</v>
      </c>
      <c r="E285" s="2">
        <f t="shared" ca="1" si="52"/>
        <v>1418.5</v>
      </c>
      <c r="F285" s="2">
        <f t="shared" ca="1" si="53"/>
        <v>1484.5</v>
      </c>
      <c r="G285" s="2">
        <f t="shared" ca="1" si="49"/>
        <v>7.38</v>
      </c>
      <c r="H285" s="2">
        <f t="shared" ca="1" si="50"/>
        <v>7.5</v>
      </c>
      <c r="I285" s="2">
        <f t="shared" ca="1" si="56"/>
        <v>1492</v>
      </c>
      <c r="J285" s="2">
        <f t="shared" ca="1" si="54"/>
        <v>0</v>
      </c>
      <c r="K285" s="2">
        <f t="shared" ca="1" si="57"/>
        <v>66</v>
      </c>
      <c r="L285" s="2">
        <f ca="1">COUNTIF($I$17:I284,"&gt;"&amp;E285)</f>
        <v>12</v>
      </c>
      <c r="M285" s="3">
        <f t="shared" ca="1" si="55"/>
        <v>73.5</v>
      </c>
      <c r="N285" s="2"/>
      <c r="O285" s="2"/>
      <c r="P285" s="3"/>
    </row>
    <row r="286" spans="1:16" x14ac:dyDescent="0.3">
      <c r="A286" s="36">
        <v>3.85</v>
      </c>
      <c r="B286" s="8">
        <v>270</v>
      </c>
      <c r="C286" s="2">
        <f t="shared" ca="1" si="48"/>
        <v>1.91</v>
      </c>
      <c r="D286" s="2">
        <f t="shared" ca="1" si="51"/>
        <v>2.5</v>
      </c>
      <c r="E286" s="2">
        <f t="shared" ca="1" si="52"/>
        <v>1421</v>
      </c>
      <c r="F286" s="2">
        <f t="shared" ca="1" si="53"/>
        <v>1492</v>
      </c>
      <c r="G286" s="2">
        <f t="shared" ca="1" si="49"/>
        <v>2.0299999999999998</v>
      </c>
      <c r="H286" s="2">
        <f t="shared" ca="1" si="50"/>
        <v>2.5</v>
      </c>
      <c r="I286" s="2">
        <f t="shared" ca="1" si="56"/>
        <v>1494.5</v>
      </c>
      <c r="J286" s="2">
        <f t="shared" ca="1" si="54"/>
        <v>0</v>
      </c>
      <c r="K286" s="2">
        <f t="shared" ca="1" si="57"/>
        <v>71</v>
      </c>
      <c r="L286" s="2">
        <f ca="1">COUNTIF($I$17:I285,"&gt;"&amp;E286)</f>
        <v>12</v>
      </c>
      <c r="M286" s="3">
        <f t="shared" ca="1" si="55"/>
        <v>73.5</v>
      </c>
      <c r="N286" s="2"/>
      <c r="O286" s="2"/>
      <c r="P286" s="3"/>
    </row>
    <row r="287" spans="1:16" x14ac:dyDescent="0.3">
      <c r="A287" s="36">
        <v>3.86</v>
      </c>
      <c r="B287" s="8">
        <v>271</v>
      </c>
      <c r="C287" s="2">
        <f t="shared" ca="1" si="48"/>
        <v>4.1100000000000003</v>
      </c>
      <c r="D287" s="2">
        <f t="shared" ca="1" si="51"/>
        <v>4.5</v>
      </c>
      <c r="E287" s="2">
        <f t="shared" ca="1" si="52"/>
        <v>1425.5</v>
      </c>
      <c r="F287" s="2">
        <f t="shared" ca="1" si="53"/>
        <v>1494.5</v>
      </c>
      <c r="G287" s="2">
        <f t="shared" ca="1" si="49"/>
        <v>7.06</v>
      </c>
      <c r="H287" s="2">
        <f t="shared" ca="1" si="50"/>
        <v>7.5</v>
      </c>
      <c r="I287" s="2">
        <f t="shared" ca="1" si="56"/>
        <v>1502</v>
      </c>
      <c r="J287" s="2">
        <f t="shared" ca="1" si="54"/>
        <v>0</v>
      </c>
      <c r="K287" s="2">
        <f t="shared" ca="1" si="57"/>
        <v>69</v>
      </c>
      <c r="L287" s="2">
        <f ca="1">COUNTIF($I$17:I286,"&gt;"&amp;E287)</f>
        <v>13</v>
      </c>
      <c r="M287" s="3">
        <f t="shared" ca="1" si="55"/>
        <v>76.5</v>
      </c>
      <c r="N287" s="2"/>
      <c r="O287" s="2"/>
      <c r="P287" s="3"/>
    </row>
    <row r="288" spans="1:16" x14ac:dyDescent="0.3">
      <c r="A288" s="36">
        <v>3.87</v>
      </c>
      <c r="B288" s="8">
        <v>272</v>
      </c>
      <c r="C288" s="2">
        <f t="shared" ca="1" si="48"/>
        <v>7.35</v>
      </c>
      <c r="D288" s="2">
        <f t="shared" ca="1" si="51"/>
        <v>6.5</v>
      </c>
      <c r="E288" s="2">
        <f t="shared" ca="1" si="52"/>
        <v>1432</v>
      </c>
      <c r="F288" s="2">
        <f t="shared" ca="1" si="53"/>
        <v>1502</v>
      </c>
      <c r="G288" s="2">
        <f t="shared" ca="1" si="49"/>
        <v>4.32</v>
      </c>
      <c r="H288" s="2">
        <f t="shared" ca="1" si="50"/>
        <v>4.5</v>
      </c>
      <c r="I288" s="2">
        <f t="shared" ca="1" si="56"/>
        <v>1506.5</v>
      </c>
      <c r="J288" s="2">
        <f t="shared" ca="1" si="54"/>
        <v>0</v>
      </c>
      <c r="K288" s="2">
        <f t="shared" ca="1" si="57"/>
        <v>70</v>
      </c>
      <c r="L288" s="2">
        <f ca="1">COUNTIF($I$17:I287,"&gt;"&amp;E288)</f>
        <v>12</v>
      </c>
      <c r="M288" s="3">
        <f t="shared" ca="1" si="55"/>
        <v>74.5</v>
      </c>
      <c r="N288" s="2"/>
      <c r="O288" s="2"/>
      <c r="P288" s="3"/>
    </row>
    <row r="289" spans="1:16" x14ac:dyDescent="0.3">
      <c r="A289" s="36">
        <v>3.88</v>
      </c>
      <c r="B289" s="8">
        <v>273</v>
      </c>
      <c r="C289" s="2">
        <f t="shared" ca="1" si="48"/>
        <v>8.9499999999999993</v>
      </c>
      <c r="D289" s="2">
        <f t="shared" ca="1" si="51"/>
        <v>8.5</v>
      </c>
      <c r="E289" s="2">
        <f t="shared" ca="1" si="52"/>
        <v>1440.5</v>
      </c>
      <c r="F289" s="2">
        <f t="shared" ca="1" si="53"/>
        <v>1506.5</v>
      </c>
      <c r="G289" s="2">
        <f t="shared" ca="1" si="49"/>
        <v>7.03</v>
      </c>
      <c r="H289" s="2">
        <f t="shared" ca="1" si="50"/>
        <v>7.5</v>
      </c>
      <c r="I289" s="2">
        <f t="shared" ca="1" si="56"/>
        <v>1514</v>
      </c>
      <c r="J289" s="2">
        <f t="shared" ca="1" si="54"/>
        <v>0</v>
      </c>
      <c r="K289" s="2">
        <f t="shared" ca="1" si="57"/>
        <v>66</v>
      </c>
      <c r="L289" s="2">
        <f ca="1">COUNTIF($I$17:I288,"&gt;"&amp;E289)</f>
        <v>12</v>
      </c>
      <c r="M289" s="3">
        <f t="shared" ca="1" si="55"/>
        <v>73.5</v>
      </c>
      <c r="N289" s="2"/>
      <c r="O289" s="2"/>
      <c r="P289" s="3"/>
    </row>
    <row r="290" spans="1:16" x14ac:dyDescent="0.3">
      <c r="A290" s="36">
        <v>3.89</v>
      </c>
      <c r="B290" s="8">
        <v>274</v>
      </c>
      <c r="C290" s="2">
        <f t="shared" ca="1" si="48"/>
        <v>6.55</v>
      </c>
      <c r="D290" s="2">
        <f t="shared" ca="1" si="51"/>
        <v>5.5</v>
      </c>
      <c r="E290" s="2">
        <f t="shared" ca="1" si="52"/>
        <v>1446</v>
      </c>
      <c r="F290" s="2">
        <f t="shared" ca="1" si="53"/>
        <v>1514</v>
      </c>
      <c r="G290" s="2">
        <f t="shared" ca="1" si="49"/>
        <v>6.99</v>
      </c>
      <c r="H290" s="2">
        <f t="shared" ca="1" si="50"/>
        <v>7.5</v>
      </c>
      <c r="I290" s="2">
        <f t="shared" ca="1" si="56"/>
        <v>1521.5</v>
      </c>
      <c r="J290" s="2">
        <f t="shared" ca="1" si="54"/>
        <v>0</v>
      </c>
      <c r="K290" s="2">
        <f t="shared" ca="1" si="57"/>
        <v>68</v>
      </c>
      <c r="L290" s="2">
        <f ca="1">COUNTIF($I$17:I289,"&gt;"&amp;E290)</f>
        <v>12</v>
      </c>
      <c r="M290" s="3">
        <f t="shared" ca="1" si="55"/>
        <v>75.5</v>
      </c>
      <c r="N290" s="2"/>
      <c r="O290" s="2"/>
      <c r="P290" s="3"/>
    </row>
    <row r="291" spans="1:16" x14ac:dyDescent="0.3">
      <c r="A291" s="36">
        <v>3.9</v>
      </c>
      <c r="B291" s="8">
        <v>275</v>
      </c>
      <c r="C291" s="2">
        <f t="shared" ca="1" si="48"/>
        <v>9.14</v>
      </c>
      <c r="D291" s="2">
        <f t="shared" ca="1" si="51"/>
        <v>8.5</v>
      </c>
      <c r="E291" s="2">
        <f t="shared" ca="1" si="52"/>
        <v>1454.5</v>
      </c>
      <c r="F291" s="2">
        <f t="shared" ca="1" si="53"/>
        <v>1521.5</v>
      </c>
      <c r="G291" s="2">
        <f t="shared" ca="1" si="49"/>
        <v>8.6300000000000008</v>
      </c>
      <c r="H291" s="2">
        <f t="shared" ca="1" si="50"/>
        <v>8.5</v>
      </c>
      <c r="I291" s="2">
        <f t="shared" ca="1" si="56"/>
        <v>1530</v>
      </c>
      <c r="J291" s="2">
        <f t="shared" ca="1" si="54"/>
        <v>0</v>
      </c>
      <c r="K291" s="2">
        <f t="shared" ca="1" si="57"/>
        <v>67</v>
      </c>
      <c r="L291" s="2">
        <f ca="1">COUNTIF($I$17:I290,"&gt;"&amp;E291)</f>
        <v>11</v>
      </c>
      <c r="M291" s="3">
        <f t="shared" ca="1" si="55"/>
        <v>75.5</v>
      </c>
      <c r="N291" s="2"/>
      <c r="O291" s="2"/>
      <c r="P291" s="3"/>
    </row>
    <row r="292" spans="1:16" x14ac:dyDescent="0.3">
      <c r="A292" s="36">
        <v>3.91</v>
      </c>
      <c r="B292" s="8">
        <v>276</v>
      </c>
      <c r="C292" s="2">
        <f t="shared" ca="1" si="48"/>
        <v>5.04</v>
      </c>
      <c r="D292" s="2">
        <f t="shared" ca="1" si="51"/>
        <v>4.5</v>
      </c>
      <c r="E292" s="2">
        <f t="shared" ca="1" si="52"/>
        <v>1459</v>
      </c>
      <c r="F292" s="2">
        <f t="shared" ca="1" si="53"/>
        <v>1530</v>
      </c>
      <c r="G292" s="2">
        <f t="shared" ca="1" si="49"/>
        <v>8.7799999999999994</v>
      </c>
      <c r="H292" s="2">
        <f t="shared" ca="1" si="50"/>
        <v>8.5</v>
      </c>
      <c r="I292" s="2">
        <f t="shared" ca="1" si="56"/>
        <v>1538.5</v>
      </c>
      <c r="J292" s="2">
        <f t="shared" ca="1" si="54"/>
        <v>0</v>
      </c>
      <c r="K292" s="2">
        <f t="shared" ca="1" si="57"/>
        <v>71</v>
      </c>
      <c r="L292" s="2">
        <f ca="1">COUNTIF($I$17:I291,"&gt;"&amp;E292)</f>
        <v>12</v>
      </c>
      <c r="M292" s="3">
        <f t="shared" ca="1" si="55"/>
        <v>79.5</v>
      </c>
      <c r="N292" s="2"/>
      <c r="O292" s="2"/>
      <c r="P292" s="3"/>
    </row>
    <row r="293" spans="1:16" x14ac:dyDescent="0.3">
      <c r="A293" s="36">
        <v>3.92</v>
      </c>
      <c r="B293" s="8">
        <v>277</v>
      </c>
      <c r="C293" s="2">
        <f t="shared" ca="1" si="48"/>
        <v>1.19</v>
      </c>
      <c r="D293" s="2">
        <f t="shared" ca="1" si="51"/>
        <v>1.5</v>
      </c>
      <c r="E293" s="2">
        <f t="shared" ca="1" si="52"/>
        <v>1460.5</v>
      </c>
      <c r="F293" s="2">
        <f t="shared" ca="1" si="53"/>
        <v>1538.5</v>
      </c>
      <c r="G293" s="2">
        <f t="shared" ca="1" si="49"/>
        <v>2.46</v>
      </c>
      <c r="H293" s="2">
        <f t="shared" ca="1" si="50"/>
        <v>2.5</v>
      </c>
      <c r="I293" s="2">
        <f t="shared" ca="1" si="56"/>
        <v>1541</v>
      </c>
      <c r="J293" s="2">
        <f t="shared" ca="1" si="54"/>
        <v>0</v>
      </c>
      <c r="K293" s="2">
        <f t="shared" ca="1" si="57"/>
        <v>78</v>
      </c>
      <c r="L293" s="2">
        <f ca="1">COUNTIF($I$17:I292,"&gt;"&amp;E293)</f>
        <v>13</v>
      </c>
      <c r="M293" s="3">
        <f t="shared" ca="1" si="55"/>
        <v>80.5</v>
      </c>
      <c r="N293" s="2"/>
      <c r="O293" s="2"/>
      <c r="P293" s="3"/>
    </row>
    <row r="294" spans="1:16" x14ac:dyDescent="0.3">
      <c r="A294" s="36">
        <v>3.93</v>
      </c>
      <c r="B294" s="8">
        <v>278</v>
      </c>
      <c r="C294" s="2">
        <f t="shared" ref="C294:C357" ca="1" si="58">TRUNC(RAND()*9+1,2)</f>
        <v>7.92</v>
      </c>
      <c r="D294" s="2">
        <f t="shared" ca="1" si="51"/>
        <v>7.5</v>
      </c>
      <c r="E294" s="2">
        <f t="shared" ca="1" si="52"/>
        <v>1468</v>
      </c>
      <c r="F294" s="2">
        <f t="shared" ca="1" si="53"/>
        <v>1541</v>
      </c>
      <c r="G294" s="2">
        <f t="shared" ca="1" si="49"/>
        <v>4.99</v>
      </c>
      <c r="H294" s="2">
        <f t="shared" ca="1" si="50"/>
        <v>5.5</v>
      </c>
      <c r="I294" s="2">
        <f t="shared" ca="1" si="56"/>
        <v>1546.5</v>
      </c>
      <c r="J294" s="2">
        <f t="shared" ca="1" si="54"/>
        <v>0</v>
      </c>
      <c r="K294" s="2">
        <f t="shared" ca="1" si="57"/>
        <v>73</v>
      </c>
      <c r="L294" s="2">
        <f ca="1">COUNTIF($I$17:I293,"&gt;"&amp;E294)</f>
        <v>13</v>
      </c>
      <c r="M294" s="3">
        <f t="shared" ca="1" si="55"/>
        <v>78.5</v>
      </c>
      <c r="N294" s="2"/>
      <c r="O294" s="2"/>
      <c r="P294" s="3"/>
    </row>
    <row r="295" spans="1:16" x14ac:dyDescent="0.3">
      <c r="A295" s="36">
        <v>3.94</v>
      </c>
      <c r="B295" s="8">
        <v>279</v>
      </c>
      <c r="C295" s="2">
        <f t="shared" ca="1" si="58"/>
        <v>5.03</v>
      </c>
      <c r="D295" s="2">
        <f t="shared" ca="1" si="51"/>
        <v>4.5</v>
      </c>
      <c r="E295" s="2">
        <f t="shared" ca="1" si="52"/>
        <v>1472.5</v>
      </c>
      <c r="F295" s="2">
        <f t="shared" ca="1" si="53"/>
        <v>1546.5</v>
      </c>
      <c r="G295" s="2">
        <f t="shared" ca="1" si="49"/>
        <v>3.18</v>
      </c>
      <c r="H295" s="2">
        <f t="shared" ca="1" si="50"/>
        <v>3.5</v>
      </c>
      <c r="I295" s="2">
        <f t="shared" ca="1" si="56"/>
        <v>1550</v>
      </c>
      <c r="J295" s="2">
        <f t="shared" ca="1" si="54"/>
        <v>0</v>
      </c>
      <c r="K295" s="2">
        <f t="shared" ca="1" si="57"/>
        <v>74</v>
      </c>
      <c r="L295" s="2">
        <f ca="1">COUNTIF($I$17:I294,"&gt;"&amp;E295)</f>
        <v>13</v>
      </c>
      <c r="M295" s="3">
        <f t="shared" ca="1" si="55"/>
        <v>77.5</v>
      </c>
      <c r="N295" s="2"/>
      <c r="O295" s="2"/>
      <c r="P295" s="3"/>
    </row>
    <row r="296" spans="1:16" x14ac:dyDescent="0.3">
      <c r="A296" s="36">
        <v>3.95</v>
      </c>
      <c r="B296" s="8">
        <v>280</v>
      </c>
      <c r="C296" s="2">
        <f t="shared" ca="1" si="58"/>
        <v>7.22</v>
      </c>
      <c r="D296" s="2">
        <f t="shared" ca="1" si="51"/>
        <v>6.5</v>
      </c>
      <c r="E296" s="2">
        <f t="shared" ca="1" si="52"/>
        <v>1479</v>
      </c>
      <c r="F296" s="2">
        <f t="shared" ca="1" si="53"/>
        <v>1550</v>
      </c>
      <c r="G296" s="2">
        <f t="shared" ca="1" si="49"/>
        <v>8.23</v>
      </c>
      <c r="H296" s="2">
        <f t="shared" ca="1" si="50"/>
        <v>8.5</v>
      </c>
      <c r="I296" s="2">
        <f t="shared" ca="1" si="56"/>
        <v>1558.5</v>
      </c>
      <c r="J296" s="2">
        <f t="shared" ca="1" si="54"/>
        <v>0</v>
      </c>
      <c r="K296" s="2">
        <f t="shared" ca="1" si="57"/>
        <v>71</v>
      </c>
      <c r="L296" s="2">
        <f ca="1">COUNTIF($I$17:I295,"&gt;"&amp;E296)</f>
        <v>13</v>
      </c>
      <c r="M296" s="3">
        <f t="shared" ca="1" si="55"/>
        <v>79.5</v>
      </c>
      <c r="N296" s="2"/>
      <c r="O296" s="2"/>
      <c r="P296" s="3"/>
    </row>
    <row r="297" spans="1:16" x14ac:dyDescent="0.3">
      <c r="A297" s="36">
        <v>3.96</v>
      </c>
      <c r="B297" s="8">
        <v>281</v>
      </c>
      <c r="C297" s="2">
        <f t="shared" ca="1" si="58"/>
        <v>7.05</v>
      </c>
      <c r="D297" s="2">
        <f t="shared" ca="1" si="51"/>
        <v>6.5</v>
      </c>
      <c r="E297" s="2">
        <f t="shared" ca="1" si="52"/>
        <v>1485.5</v>
      </c>
      <c r="F297" s="2">
        <f t="shared" ca="1" si="53"/>
        <v>1558.5</v>
      </c>
      <c r="G297" s="2">
        <f t="shared" ca="1" si="49"/>
        <v>1.57</v>
      </c>
      <c r="H297" s="2">
        <f t="shared" ca="1" si="50"/>
        <v>1.5</v>
      </c>
      <c r="I297" s="2">
        <f t="shared" ca="1" si="56"/>
        <v>1560</v>
      </c>
      <c r="J297" s="2">
        <f t="shared" ca="1" si="54"/>
        <v>0</v>
      </c>
      <c r="K297" s="2">
        <f t="shared" ca="1" si="57"/>
        <v>73</v>
      </c>
      <c r="L297" s="2">
        <f ca="1">COUNTIF($I$17:I296,"&gt;"&amp;E297)</f>
        <v>12</v>
      </c>
      <c r="M297" s="3">
        <f t="shared" ca="1" si="55"/>
        <v>74.5</v>
      </c>
      <c r="N297" s="2"/>
      <c r="O297" s="2"/>
      <c r="P297" s="3"/>
    </row>
    <row r="298" spans="1:16" x14ac:dyDescent="0.3">
      <c r="A298" s="36">
        <v>3.97</v>
      </c>
      <c r="B298" s="8">
        <v>282</v>
      </c>
      <c r="C298" s="2">
        <f t="shared" ca="1" si="58"/>
        <v>6.45</v>
      </c>
      <c r="D298" s="2">
        <f t="shared" ca="1" si="51"/>
        <v>5.5</v>
      </c>
      <c r="E298" s="2">
        <f t="shared" ca="1" si="52"/>
        <v>1491</v>
      </c>
      <c r="F298" s="2">
        <f t="shared" ca="1" si="53"/>
        <v>1560</v>
      </c>
      <c r="G298" s="2">
        <f t="shared" ca="1" si="49"/>
        <v>6.02</v>
      </c>
      <c r="H298" s="2">
        <f t="shared" ca="1" si="50"/>
        <v>6.5</v>
      </c>
      <c r="I298" s="2">
        <f t="shared" ca="1" si="56"/>
        <v>1566.5</v>
      </c>
      <c r="J298" s="2">
        <f t="shared" ca="1" si="54"/>
        <v>0</v>
      </c>
      <c r="K298" s="2">
        <f t="shared" ca="1" si="57"/>
        <v>69</v>
      </c>
      <c r="L298" s="2">
        <f ca="1">COUNTIF($I$17:I297,"&gt;"&amp;E298)</f>
        <v>13</v>
      </c>
      <c r="M298" s="3">
        <f t="shared" ca="1" si="55"/>
        <v>75.5</v>
      </c>
      <c r="N298" s="2"/>
      <c r="O298" s="2"/>
      <c r="P298" s="3"/>
    </row>
    <row r="299" spans="1:16" x14ac:dyDescent="0.3">
      <c r="A299" s="36">
        <v>3.98</v>
      </c>
      <c r="B299" s="8">
        <v>283</v>
      </c>
      <c r="C299" s="2">
        <f t="shared" ca="1" si="58"/>
        <v>2.74</v>
      </c>
      <c r="D299" s="2">
        <f t="shared" ca="1" si="51"/>
        <v>3.5</v>
      </c>
      <c r="E299" s="2">
        <f t="shared" ca="1" si="52"/>
        <v>1494.5</v>
      </c>
      <c r="F299" s="2">
        <f t="shared" ca="1" si="53"/>
        <v>1566.5</v>
      </c>
      <c r="G299" s="2">
        <f t="shared" ca="1" si="49"/>
        <v>2.82</v>
      </c>
      <c r="H299" s="2">
        <f t="shared" ca="1" si="50"/>
        <v>3.5</v>
      </c>
      <c r="I299" s="2">
        <f t="shared" ca="1" si="56"/>
        <v>1570</v>
      </c>
      <c r="J299" s="2">
        <f t="shared" ca="1" si="54"/>
        <v>0</v>
      </c>
      <c r="K299" s="2">
        <f t="shared" ca="1" si="57"/>
        <v>72</v>
      </c>
      <c r="L299" s="2">
        <f ca="1">COUNTIF($I$17:I298,"&gt;"&amp;E299)</f>
        <v>12</v>
      </c>
      <c r="M299" s="3">
        <f t="shared" ca="1" si="55"/>
        <v>75.5</v>
      </c>
      <c r="N299" s="2"/>
      <c r="O299" s="2"/>
      <c r="P299" s="3"/>
    </row>
    <row r="300" spans="1:16" x14ac:dyDescent="0.3">
      <c r="A300" s="36">
        <v>3.99</v>
      </c>
      <c r="B300" s="8">
        <v>284</v>
      </c>
      <c r="C300" s="2">
        <f t="shared" ca="1" si="58"/>
        <v>4.34</v>
      </c>
      <c r="D300" s="2">
        <f t="shared" ca="1" si="51"/>
        <v>4.5</v>
      </c>
      <c r="E300" s="2">
        <f t="shared" ca="1" si="52"/>
        <v>1499</v>
      </c>
      <c r="F300" s="2">
        <f t="shared" ca="1" si="53"/>
        <v>1570</v>
      </c>
      <c r="G300" s="2">
        <f t="shared" ca="1" si="49"/>
        <v>5.71</v>
      </c>
      <c r="H300" s="2">
        <f t="shared" ca="1" si="50"/>
        <v>6.5</v>
      </c>
      <c r="I300" s="2">
        <f t="shared" ca="1" si="56"/>
        <v>1576.5</v>
      </c>
      <c r="J300" s="2">
        <f t="shared" ca="1" si="54"/>
        <v>0</v>
      </c>
      <c r="K300" s="2">
        <f t="shared" ca="1" si="57"/>
        <v>71</v>
      </c>
      <c r="L300" s="2">
        <f ca="1">COUNTIF($I$17:I299,"&gt;"&amp;E300)</f>
        <v>13</v>
      </c>
      <c r="M300" s="3">
        <f t="shared" ca="1" si="55"/>
        <v>77.5</v>
      </c>
      <c r="N300" s="2"/>
      <c r="O300" s="2"/>
      <c r="P300" s="3"/>
    </row>
    <row r="301" spans="1:16" x14ac:dyDescent="0.3">
      <c r="A301" s="36">
        <v>4</v>
      </c>
      <c r="B301" s="8">
        <v>285</v>
      </c>
      <c r="C301" s="2">
        <f t="shared" ca="1" si="58"/>
        <v>6.88</v>
      </c>
      <c r="D301" s="2">
        <f t="shared" ca="1" si="51"/>
        <v>6.5</v>
      </c>
      <c r="E301" s="2">
        <f t="shared" ca="1" si="52"/>
        <v>1505.5</v>
      </c>
      <c r="F301" s="2">
        <f t="shared" ca="1" si="53"/>
        <v>1576.5</v>
      </c>
      <c r="G301" s="2">
        <f t="shared" ca="1" si="49"/>
        <v>8.1300000000000008</v>
      </c>
      <c r="H301" s="2">
        <f t="shared" ca="1" si="50"/>
        <v>8.5</v>
      </c>
      <c r="I301" s="2">
        <f t="shared" ca="1" si="56"/>
        <v>1585</v>
      </c>
      <c r="J301" s="2">
        <f t="shared" ca="1" si="54"/>
        <v>0</v>
      </c>
      <c r="K301" s="2">
        <f t="shared" ca="1" si="57"/>
        <v>71</v>
      </c>
      <c r="L301" s="2">
        <f ca="1">COUNTIF($I$17:I300,"&gt;"&amp;E301)</f>
        <v>13</v>
      </c>
      <c r="M301" s="3">
        <f t="shared" ca="1" si="55"/>
        <v>79.5</v>
      </c>
      <c r="N301" s="2"/>
      <c r="O301" s="2"/>
      <c r="P301" s="3"/>
    </row>
    <row r="302" spans="1:16" x14ac:dyDescent="0.3">
      <c r="A302" s="36">
        <v>4.01</v>
      </c>
      <c r="B302" s="8">
        <v>286</v>
      </c>
      <c r="C302" s="2">
        <f t="shared" ca="1" si="58"/>
        <v>2.64</v>
      </c>
      <c r="D302" s="2">
        <f t="shared" ca="1" si="51"/>
        <v>2.5</v>
      </c>
      <c r="E302" s="2">
        <f t="shared" ca="1" si="52"/>
        <v>1508</v>
      </c>
      <c r="F302" s="2">
        <f t="shared" ca="1" si="53"/>
        <v>1585</v>
      </c>
      <c r="G302" s="2">
        <f t="shared" ca="1" si="49"/>
        <v>9.77</v>
      </c>
      <c r="H302" s="2">
        <f t="shared" ca="1" si="50"/>
        <v>9.5</v>
      </c>
      <c r="I302" s="2">
        <f t="shared" ca="1" si="56"/>
        <v>1594.5</v>
      </c>
      <c r="J302" s="2">
        <f t="shared" ca="1" si="54"/>
        <v>0</v>
      </c>
      <c r="K302" s="2">
        <f t="shared" ca="1" si="57"/>
        <v>77</v>
      </c>
      <c r="L302" s="2">
        <f ca="1">COUNTIF($I$17:I301,"&gt;"&amp;E302)</f>
        <v>13</v>
      </c>
      <c r="M302" s="3">
        <f t="shared" ca="1" si="55"/>
        <v>86.5</v>
      </c>
      <c r="N302" s="2"/>
      <c r="O302" s="2"/>
      <c r="P302" s="3"/>
    </row>
    <row r="303" spans="1:16" x14ac:dyDescent="0.3">
      <c r="A303" s="36">
        <v>4.0199999999999996</v>
      </c>
      <c r="B303" s="8">
        <v>287</v>
      </c>
      <c r="C303" s="2">
        <f t="shared" ca="1" si="58"/>
        <v>9.84</v>
      </c>
      <c r="D303" s="2">
        <f t="shared" ca="1" si="51"/>
        <v>9.5</v>
      </c>
      <c r="E303" s="2">
        <f t="shared" ca="1" si="52"/>
        <v>1517.5</v>
      </c>
      <c r="F303" s="2">
        <f t="shared" ca="1" si="53"/>
        <v>1594.5</v>
      </c>
      <c r="G303" s="2">
        <f t="shared" ca="1" si="49"/>
        <v>5.84</v>
      </c>
      <c r="H303" s="2">
        <f t="shared" ca="1" si="50"/>
        <v>6.5</v>
      </c>
      <c r="I303" s="2">
        <f t="shared" ca="1" si="56"/>
        <v>1601</v>
      </c>
      <c r="J303" s="2">
        <f t="shared" ca="1" si="54"/>
        <v>0</v>
      </c>
      <c r="K303" s="2">
        <f t="shared" ca="1" si="57"/>
        <v>77</v>
      </c>
      <c r="L303" s="2">
        <f ca="1">COUNTIF($I$17:I302,"&gt;"&amp;E303)</f>
        <v>13</v>
      </c>
      <c r="M303" s="3">
        <f t="shared" ca="1" si="55"/>
        <v>83.5</v>
      </c>
      <c r="N303" s="2"/>
      <c r="O303" s="2"/>
      <c r="P303" s="3"/>
    </row>
    <row r="304" spans="1:16" x14ac:dyDescent="0.3">
      <c r="A304" s="36">
        <v>4.03</v>
      </c>
      <c r="B304" s="8">
        <v>288</v>
      </c>
      <c r="C304" s="2">
        <f t="shared" ca="1" si="58"/>
        <v>1.1399999999999999</v>
      </c>
      <c r="D304" s="2">
        <f t="shared" ca="1" si="51"/>
        <v>1.5</v>
      </c>
      <c r="E304" s="2">
        <f t="shared" ca="1" si="52"/>
        <v>1519</v>
      </c>
      <c r="F304" s="2">
        <f t="shared" ca="1" si="53"/>
        <v>1601</v>
      </c>
      <c r="G304" s="2">
        <f t="shared" ca="1" si="49"/>
        <v>5.01</v>
      </c>
      <c r="H304" s="2">
        <f t="shared" ca="1" si="50"/>
        <v>5.5</v>
      </c>
      <c r="I304" s="2">
        <f t="shared" ca="1" si="56"/>
        <v>1606.5</v>
      </c>
      <c r="J304" s="2">
        <f t="shared" ca="1" si="54"/>
        <v>0</v>
      </c>
      <c r="K304" s="2">
        <f t="shared" ca="1" si="57"/>
        <v>82</v>
      </c>
      <c r="L304" s="2">
        <f ca="1">COUNTIF($I$17:I303,"&gt;"&amp;E304)</f>
        <v>14</v>
      </c>
      <c r="M304" s="3">
        <f t="shared" ca="1" si="55"/>
        <v>87.5</v>
      </c>
      <c r="N304" s="2"/>
      <c r="O304" s="2"/>
      <c r="P304" s="3"/>
    </row>
    <row r="305" spans="1:16" x14ac:dyDescent="0.3">
      <c r="A305" s="36">
        <v>4.04</v>
      </c>
      <c r="B305" s="8">
        <v>289</v>
      </c>
      <c r="C305" s="2">
        <f t="shared" ca="1" si="58"/>
        <v>9.2899999999999991</v>
      </c>
      <c r="D305" s="2">
        <f t="shared" ca="1" si="51"/>
        <v>9.5</v>
      </c>
      <c r="E305" s="2">
        <f t="shared" ca="1" si="52"/>
        <v>1528.5</v>
      </c>
      <c r="F305" s="2">
        <f t="shared" ca="1" si="53"/>
        <v>1606.5</v>
      </c>
      <c r="G305" s="2">
        <f t="shared" ca="1" si="49"/>
        <v>3.66</v>
      </c>
      <c r="H305" s="2">
        <f t="shared" ca="1" si="50"/>
        <v>4.5</v>
      </c>
      <c r="I305" s="2">
        <f t="shared" ca="1" si="56"/>
        <v>1611</v>
      </c>
      <c r="J305" s="2">
        <f t="shared" ca="1" si="54"/>
        <v>0</v>
      </c>
      <c r="K305" s="2">
        <f t="shared" ca="1" si="57"/>
        <v>78</v>
      </c>
      <c r="L305" s="2">
        <f ca="1">COUNTIF($I$17:I304,"&gt;"&amp;E305)</f>
        <v>14</v>
      </c>
      <c r="M305" s="3">
        <f t="shared" ca="1" si="55"/>
        <v>82.5</v>
      </c>
      <c r="N305" s="2"/>
      <c r="O305" s="2"/>
      <c r="P305" s="3"/>
    </row>
    <row r="306" spans="1:16" x14ac:dyDescent="0.3">
      <c r="A306" s="36">
        <v>4.05</v>
      </c>
      <c r="B306" s="8">
        <v>290</v>
      </c>
      <c r="C306" s="2">
        <f t="shared" ca="1" si="58"/>
        <v>9.39</v>
      </c>
      <c r="D306" s="2">
        <f t="shared" ca="1" si="51"/>
        <v>9.5</v>
      </c>
      <c r="E306" s="2">
        <f t="shared" ca="1" si="52"/>
        <v>1538</v>
      </c>
      <c r="F306" s="2">
        <f t="shared" ca="1" si="53"/>
        <v>1611</v>
      </c>
      <c r="G306" s="2">
        <f t="shared" ca="1" si="49"/>
        <v>2.5</v>
      </c>
      <c r="H306" s="2">
        <f t="shared" ca="1" si="50"/>
        <v>2.5</v>
      </c>
      <c r="I306" s="2">
        <f t="shared" ca="1" si="56"/>
        <v>1613.5</v>
      </c>
      <c r="J306" s="2">
        <f t="shared" ca="1" si="54"/>
        <v>0</v>
      </c>
      <c r="K306" s="2">
        <f t="shared" ca="1" si="57"/>
        <v>73</v>
      </c>
      <c r="L306" s="2">
        <f ca="1">COUNTIF($I$17:I305,"&gt;"&amp;E306)</f>
        <v>14</v>
      </c>
      <c r="M306" s="3">
        <f t="shared" ca="1" si="55"/>
        <v>75.5</v>
      </c>
      <c r="N306" s="2"/>
      <c r="O306" s="2"/>
      <c r="P306" s="3"/>
    </row>
    <row r="307" spans="1:16" x14ac:dyDescent="0.3">
      <c r="A307" s="36">
        <v>4.0599999999999996</v>
      </c>
      <c r="B307" s="8">
        <v>291</v>
      </c>
      <c r="C307" s="2">
        <f t="shared" ca="1" si="58"/>
        <v>4.03</v>
      </c>
      <c r="D307" s="2">
        <f t="shared" ca="1" si="51"/>
        <v>4.5</v>
      </c>
      <c r="E307" s="2">
        <f t="shared" ca="1" si="52"/>
        <v>1542.5</v>
      </c>
      <c r="F307" s="2">
        <f t="shared" ca="1" si="53"/>
        <v>1613.5</v>
      </c>
      <c r="G307" s="2">
        <f t="shared" ca="1" si="49"/>
        <v>6.96</v>
      </c>
      <c r="H307" s="2">
        <f t="shared" ca="1" si="50"/>
        <v>7.5</v>
      </c>
      <c r="I307" s="2">
        <f t="shared" ca="1" si="56"/>
        <v>1621</v>
      </c>
      <c r="J307" s="2">
        <f t="shared" ca="1" si="54"/>
        <v>0</v>
      </c>
      <c r="K307" s="2">
        <f t="shared" ca="1" si="57"/>
        <v>71</v>
      </c>
      <c r="L307" s="2">
        <f ca="1">COUNTIF($I$17:I306,"&gt;"&amp;E307)</f>
        <v>13</v>
      </c>
      <c r="M307" s="3">
        <f t="shared" ca="1" si="55"/>
        <v>78.5</v>
      </c>
      <c r="N307" s="2"/>
      <c r="O307" s="2"/>
      <c r="P307" s="3"/>
    </row>
    <row r="308" spans="1:16" x14ac:dyDescent="0.3">
      <c r="A308" s="36">
        <v>4.07</v>
      </c>
      <c r="B308" s="8">
        <v>292</v>
      </c>
      <c r="C308" s="2">
        <f t="shared" ca="1" si="58"/>
        <v>5.94</v>
      </c>
      <c r="D308" s="2">
        <f t="shared" ca="1" si="51"/>
        <v>5.5</v>
      </c>
      <c r="E308" s="2">
        <f t="shared" ca="1" si="52"/>
        <v>1548</v>
      </c>
      <c r="F308" s="2">
        <f t="shared" ca="1" si="53"/>
        <v>1621</v>
      </c>
      <c r="G308" s="2">
        <f t="shared" ca="1" si="49"/>
        <v>2.4900000000000002</v>
      </c>
      <c r="H308" s="2">
        <f t="shared" ca="1" si="50"/>
        <v>2.5</v>
      </c>
      <c r="I308" s="2">
        <f t="shared" ca="1" si="56"/>
        <v>1623.5</v>
      </c>
      <c r="J308" s="2">
        <f t="shared" ca="1" si="54"/>
        <v>0</v>
      </c>
      <c r="K308" s="2">
        <f t="shared" ca="1" si="57"/>
        <v>73</v>
      </c>
      <c r="L308" s="2">
        <f ca="1">COUNTIF($I$17:I307,"&gt;"&amp;E308)</f>
        <v>13</v>
      </c>
      <c r="M308" s="3">
        <f t="shared" ca="1" si="55"/>
        <v>75.5</v>
      </c>
      <c r="N308" s="2"/>
      <c r="O308" s="2"/>
      <c r="P308" s="3"/>
    </row>
    <row r="309" spans="1:16" x14ac:dyDescent="0.3">
      <c r="A309" s="36">
        <v>4.08</v>
      </c>
      <c r="B309" s="8">
        <v>293</v>
      </c>
      <c r="C309" s="2">
        <f t="shared" ca="1" si="58"/>
        <v>2.79</v>
      </c>
      <c r="D309" s="2">
        <f t="shared" ca="1" si="51"/>
        <v>3.5</v>
      </c>
      <c r="E309" s="2">
        <f t="shared" ca="1" si="52"/>
        <v>1551.5</v>
      </c>
      <c r="F309" s="2">
        <f t="shared" ca="1" si="53"/>
        <v>1623.5</v>
      </c>
      <c r="G309" s="2">
        <f t="shared" ca="1" si="49"/>
        <v>8.5299999999999994</v>
      </c>
      <c r="H309" s="2">
        <f t="shared" ca="1" si="50"/>
        <v>8.5</v>
      </c>
      <c r="I309" s="2">
        <f t="shared" ca="1" si="56"/>
        <v>1632</v>
      </c>
      <c r="J309" s="2">
        <f t="shared" ca="1" si="54"/>
        <v>0</v>
      </c>
      <c r="K309" s="2">
        <f t="shared" ca="1" si="57"/>
        <v>72</v>
      </c>
      <c r="L309" s="2">
        <f ca="1">COUNTIF($I$17:I308,"&gt;"&amp;E309)</f>
        <v>13</v>
      </c>
      <c r="M309" s="3">
        <f t="shared" ca="1" si="55"/>
        <v>80.5</v>
      </c>
      <c r="N309" s="2"/>
      <c r="O309" s="2"/>
      <c r="P309" s="3"/>
    </row>
    <row r="310" spans="1:16" x14ac:dyDescent="0.3">
      <c r="A310" s="36">
        <v>4.09</v>
      </c>
      <c r="B310" s="8">
        <v>294</v>
      </c>
      <c r="C310" s="2">
        <f t="shared" ca="1" si="58"/>
        <v>6.69</v>
      </c>
      <c r="D310" s="2">
        <f t="shared" ca="1" si="51"/>
        <v>6.5</v>
      </c>
      <c r="E310" s="2">
        <f t="shared" ca="1" si="52"/>
        <v>1558</v>
      </c>
      <c r="F310" s="2">
        <f t="shared" ca="1" si="53"/>
        <v>1632</v>
      </c>
      <c r="G310" s="2">
        <f t="shared" ca="1" si="49"/>
        <v>8.9499999999999993</v>
      </c>
      <c r="H310" s="2">
        <f t="shared" ca="1" si="50"/>
        <v>9.5</v>
      </c>
      <c r="I310" s="2">
        <f t="shared" ca="1" si="56"/>
        <v>1641.5</v>
      </c>
      <c r="J310" s="2">
        <f t="shared" ca="1" si="54"/>
        <v>0</v>
      </c>
      <c r="K310" s="2">
        <f t="shared" ca="1" si="57"/>
        <v>74</v>
      </c>
      <c r="L310" s="2">
        <f ca="1">COUNTIF($I$17:I309,"&gt;"&amp;E310)</f>
        <v>14</v>
      </c>
      <c r="M310" s="3">
        <f t="shared" ca="1" si="55"/>
        <v>83.5</v>
      </c>
      <c r="N310" s="2"/>
      <c r="O310" s="2"/>
      <c r="P310" s="3"/>
    </row>
    <row r="311" spans="1:16" x14ac:dyDescent="0.3">
      <c r="A311" s="36">
        <v>4.0999999999999996</v>
      </c>
      <c r="B311" s="8">
        <v>295</v>
      </c>
      <c r="C311" s="2">
        <f t="shared" ca="1" si="58"/>
        <v>3.71</v>
      </c>
      <c r="D311" s="2">
        <f t="shared" ca="1" si="51"/>
        <v>3.5</v>
      </c>
      <c r="E311" s="2">
        <f t="shared" ca="1" si="52"/>
        <v>1561.5</v>
      </c>
      <c r="F311" s="2">
        <f t="shared" ca="1" si="53"/>
        <v>1641.5</v>
      </c>
      <c r="G311" s="2">
        <f t="shared" ca="1" si="49"/>
        <v>7.72</v>
      </c>
      <c r="H311" s="2">
        <f t="shared" ca="1" si="50"/>
        <v>7.5</v>
      </c>
      <c r="I311" s="2">
        <f t="shared" ca="1" si="56"/>
        <v>1649</v>
      </c>
      <c r="J311" s="2">
        <f t="shared" ca="1" si="54"/>
        <v>0</v>
      </c>
      <c r="K311" s="2">
        <f t="shared" ca="1" si="57"/>
        <v>80</v>
      </c>
      <c r="L311" s="2">
        <f ca="1">COUNTIF($I$17:I310,"&gt;"&amp;E311)</f>
        <v>13</v>
      </c>
      <c r="M311" s="3">
        <f t="shared" ca="1" si="55"/>
        <v>87.5</v>
      </c>
      <c r="N311" s="2"/>
      <c r="O311" s="2"/>
      <c r="P311" s="3"/>
    </row>
    <row r="312" spans="1:16" x14ac:dyDescent="0.3">
      <c r="A312" s="36">
        <v>4.1100000000000003</v>
      </c>
      <c r="B312" s="8">
        <v>296</v>
      </c>
      <c r="C312" s="2">
        <f t="shared" ca="1" si="58"/>
        <v>1.55</v>
      </c>
      <c r="D312" s="2">
        <f t="shared" ca="1" si="51"/>
        <v>1.5</v>
      </c>
      <c r="E312" s="2">
        <f t="shared" ca="1" si="52"/>
        <v>1563</v>
      </c>
      <c r="F312" s="2">
        <f t="shared" ca="1" si="53"/>
        <v>1649</v>
      </c>
      <c r="G312" s="2">
        <f t="shared" ca="1" si="49"/>
        <v>3.57</v>
      </c>
      <c r="H312" s="2">
        <f t="shared" ca="1" si="50"/>
        <v>3.5</v>
      </c>
      <c r="I312" s="2">
        <f t="shared" ca="1" si="56"/>
        <v>1652.5</v>
      </c>
      <c r="J312" s="2">
        <f t="shared" ca="1" si="54"/>
        <v>0</v>
      </c>
      <c r="K312" s="2">
        <f t="shared" ca="1" si="57"/>
        <v>86</v>
      </c>
      <c r="L312" s="2">
        <f ca="1">COUNTIF($I$17:I311,"&gt;"&amp;E312)</f>
        <v>14</v>
      </c>
      <c r="M312" s="3">
        <f t="shared" ca="1" si="55"/>
        <v>89.5</v>
      </c>
      <c r="N312" s="2"/>
      <c r="O312" s="2"/>
      <c r="P312" s="3"/>
    </row>
    <row r="313" spans="1:16" x14ac:dyDescent="0.3">
      <c r="A313" s="36">
        <v>4.12</v>
      </c>
      <c r="B313" s="8">
        <v>297</v>
      </c>
      <c r="C313" s="2">
        <f t="shared" ca="1" si="58"/>
        <v>4.2300000000000004</v>
      </c>
      <c r="D313" s="2">
        <f t="shared" ca="1" si="51"/>
        <v>4.5</v>
      </c>
      <c r="E313" s="2">
        <f t="shared" ca="1" si="52"/>
        <v>1567.5</v>
      </c>
      <c r="F313" s="2">
        <f t="shared" ca="1" si="53"/>
        <v>1652.5</v>
      </c>
      <c r="G313" s="2">
        <f t="shared" ca="1" si="49"/>
        <v>9.48</v>
      </c>
      <c r="H313" s="2">
        <f t="shared" ca="1" si="50"/>
        <v>9.5</v>
      </c>
      <c r="I313" s="2">
        <f t="shared" ca="1" si="56"/>
        <v>1662</v>
      </c>
      <c r="J313" s="2">
        <f t="shared" ca="1" si="54"/>
        <v>0</v>
      </c>
      <c r="K313" s="2">
        <f t="shared" ca="1" si="57"/>
        <v>85</v>
      </c>
      <c r="L313" s="2">
        <f ca="1">COUNTIF($I$17:I312,"&gt;"&amp;E313)</f>
        <v>14</v>
      </c>
      <c r="M313" s="3">
        <f t="shared" ca="1" si="55"/>
        <v>94.5</v>
      </c>
      <c r="N313" s="2"/>
      <c r="O313" s="2"/>
      <c r="P313" s="3"/>
    </row>
    <row r="314" spans="1:16" x14ac:dyDescent="0.3">
      <c r="A314" s="36">
        <v>4.13</v>
      </c>
      <c r="B314" s="8">
        <v>298</v>
      </c>
      <c r="C314" s="2">
        <f t="shared" ca="1" si="58"/>
        <v>5.93</v>
      </c>
      <c r="D314" s="2">
        <f t="shared" ca="1" si="51"/>
        <v>5.5</v>
      </c>
      <c r="E314" s="2">
        <f t="shared" ca="1" si="52"/>
        <v>1573</v>
      </c>
      <c r="F314" s="2">
        <f t="shared" ca="1" si="53"/>
        <v>1662</v>
      </c>
      <c r="G314" s="2">
        <f t="shared" ca="1" si="49"/>
        <v>8.89</v>
      </c>
      <c r="H314" s="2">
        <f t="shared" ca="1" si="50"/>
        <v>8.5</v>
      </c>
      <c r="I314" s="2">
        <f t="shared" ca="1" si="56"/>
        <v>1670.5</v>
      </c>
      <c r="J314" s="2">
        <f t="shared" ca="1" si="54"/>
        <v>0</v>
      </c>
      <c r="K314" s="2">
        <f t="shared" ca="1" si="57"/>
        <v>89</v>
      </c>
      <c r="L314" s="2">
        <f ca="1">COUNTIF($I$17:I313,"&gt;"&amp;E314)</f>
        <v>14</v>
      </c>
      <c r="M314" s="3">
        <f t="shared" ca="1" si="55"/>
        <v>97.5</v>
      </c>
      <c r="N314" s="2"/>
      <c r="O314" s="2"/>
      <c r="P314" s="3"/>
    </row>
    <row r="315" spans="1:16" x14ac:dyDescent="0.3">
      <c r="A315" s="36">
        <v>4.1399999999999997</v>
      </c>
      <c r="B315" s="8">
        <v>299</v>
      </c>
      <c r="C315" s="2">
        <f t="shared" ca="1" si="58"/>
        <v>1.08</v>
      </c>
      <c r="D315" s="2">
        <f t="shared" ca="1" si="51"/>
        <v>1.5</v>
      </c>
      <c r="E315" s="2">
        <f t="shared" ca="1" si="52"/>
        <v>1574.5</v>
      </c>
      <c r="F315" s="2">
        <f t="shared" ca="1" si="53"/>
        <v>1670.5</v>
      </c>
      <c r="G315" s="2">
        <f t="shared" ca="1" si="49"/>
        <v>9.93</v>
      </c>
      <c r="H315" s="2">
        <f t="shared" ca="1" si="50"/>
        <v>9.5</v>
      </c>
      <c r="I315" s="2">
        <f t="shared" ca="1" si="56"/>
        <v>1680</v>
      </c>
      <c r="J315" s="2">
        <f t="shared" ca="1" si="54"/>
        <v>0</v>
      </c>
      <c r="K315" s="2">
        <f t="shared" ca="1" si="57"/>
        <v>96</v>
      </c>
      <c r="L315" s="2">
        <f ca="1">COUNTIF($I$17:I314,"&gt;"&amp;E315)</f>
        <v>15</v>
      </c>
      <c r="M315" s="3">
        <f t="shared" ca="1" si="55"/>
        <v>105.5</v>
      </c>
      <c r="N315" s="2"/>
      <c r="O315" s="2"/>
      <c r="P315" s="3"/>
    </row>
    <row r="316" spans="1:16" x14ac:dyDescent="0.3">
      <c r="A316" s="36">
        <v>4.1500000000000004</v>
      </c>
      <c r="B316" s="8">
        <v>300</v>
      </c>
      <c r="C316" s="2">
        <f t="shared" ca="1" si="58"/>
        <v>9.08</v>
      </c>
      <c r="D316" s="2">
        <f t="shared" ca="1" si="51"/>
        <v>8.5</v>
      </c>
      <c r="E316" s="2">
        <f t="shared" ca="1" si="52"/>
        <v>1583</v>
      </c>
      <c r="F316" s="2">
        <f t="shared" ca="1" si="53"/>
        <v>1680</v>
      </c>
      <c r="G316" s="2">
        <f t="shared" ca="1" si="49"/>
        <v>7.99</v>
      </c>
      <c r="H316" s="2">
        <f t="shared" ca="1" si="50"/>
        <v>8.5</v>
      </c>
      <c r="I316" s="2">
        <f t="shared" ca="1" si="56"/>
        <v>1688.5</v>
      </c>
      <c r="J316" s="2">
        <f t="shared" ca="1" si="54"/>
        <v>0</v>
      </c>
      <c r="K316" s="2">
        <f t="shared" ca="1" si="57"/>
        <v>97</v>
      </c>
      <c r="L316" s="2">
        <f ca="1">COUNTIF($I$17:I315,"&gt;"&amp;E316)</f>
        <v>15</v>
      </c>
      <c r="M316" s="3">
        <f t="shared" ca="1" si="55"/>
        <v>105.5</v>
      </c>
      <c r="N316" s="2"/>
      <c r="O316" s="2"/>
      <c r="P316" s="3"/>
    </row>
    <row r="317" spans="1:16" x14ac:dyDescent="0.3">
      <c r="A317" s="36">
        <v>4.16</v>
      </c>
      <c r="B317" s="8">
        <v>301</v>
      </c>
      <c r="C317" s="2">
        <f t="shared" ca="1" si="58"/>
        <v>8.5</v>
      </c>
      <c r="D317" s="2">
        <f t="shared" ca="1" si="51"/>
        <v>7.5</v>
      </c>
      <c r="E317" s="2">
        <f t="shared" ca="1" si="52"/>
        <v>1590.5</v>
      </c>
      <c r="F317" s="2">
        <f t="shared" ca="1" si="53"/>
        <v>1688.5</v>
      </c>
      <c r="G317" s="2">
        <f t="shared" ca="1" si="49"/>
        <v>4.4400000000000004</v>
      </c>
      <c r="H317" s="2">
        <f t="shared" ca="1" si="50"/>
        <v>4.5</v>
      </c>
      <c r="I317" s="2">
        <f t="shared" ca="1" si="56"/>
        <v>1693</v>
      </c>
      <c r="J317" s="2">
        <f t="shared" ca="1" si="54"/>
        <v>0</v>
      </c>
      <c r="K317" s="2">
        <f t="shared" ca="1" si="57"/>
        <v>98</v>
      </c>
      <c r="L317" s="2">
        <f ca="1">COUNTIF($I$17:I316,"&gt;"&amp;E317)</f>
        <v>15</v>
      </c>
      <c r="M317" s="3">
        <f t="shared" ca="1" si="55"/>
        <v>102.5</v>
      </c>
      <c r="N317" s="2"/>
      <c r="O317" s="2"/>
      <c r="P317" s="3"/>
    </row>
    <row r="318" spans="1:16" x14ac:dyDescent="0.3">
      <c r="A318" s="36">
        <v>4.17</v>
      </c>
      <c r="B318" s="8">
        <v>302</v>
      </c>
      <c r="C318" s="2">
        <f t="shared" ca="1" si="58"/>
        <v>3.34</v>
      </c>
      <c r="D318" s="2">
        <f t="shared" ca="1" si="51"/>
        <v>3.5</v>
      </c>
      <c r="E318" s="2">
        <f t="shared" ca="1" si="52"/>
        <v>1594</v>
      </c>
      <c r="F318" s="2">
        <f t="shared" ca="1" si="53"/>
        <v>1693</v>
      </c>
      <c r="G318" s="2">
        <f t="shared" ca="1" si="49"/>
        <v>5.43</v>
      </c>
      <c r="H318" s="2">
        <f t="shared" ca="1" si="50"/>
        <v>5.5</v>
      </c>
      <c r="I318" s="2">
        <f t="shared" ca="1" si="56"/>
        <v>1698.5</v>
      </c>
      <c r="J318" s="2">
        <f t="shared" ca="1" si="54"/>
        <v>0</v>
      </c>
      <c r="K318" s="2">
        <f t="shared" ca="1" si="57"/>
        <v>99</v>
      </c>
      <c r="L318" s="2">
        <f ca="1">COUNTIF($I$17:I317,"&gt;"&amp;E318)</f>
        <v>16</v>
      </c>
      <c r="M318" s="3">
        <f t="shared" ca="1" si="55"/>
        <v>104.5</v>
      </c>
      <c r="N318" s="2"/>
      <c r="O318" s="2"/>
      <c r="P318" s="3"/>
    </row>
    <row r="319" spans="1:16" x14ac:dyDescent="0.3">
      <c r="A319" s="36">
        <v>4.18</v>
      </c>
      <c r="B319" s="8">
        <v>303</v>
      </c>
      <c r="C319" s="2">
        <f t="shared" ca="1" si="58"/>
        <v>1.5</v>
      </c>
      <c r="D319" s="2">
        <f t="shared" ca="1" si="51"/>
        <v>1.5</v>
      </c>
      <c r="E319" s="2">
        <f t="shared" ca="1" si="52"/>
        <v>1595.5</v>
      </c>
      <c r="F319" s="2">
        <f t="shared" ca="1" si="53"/>
        <v>1698.5</v>
      </c>
      <c r="G319" s="2">
        <f t="shared" ca="1" si="49"/>
        <v>6.98</v>
      </c>
      <c r="H319" s="2">
        <f t="shared" ca="1" si="50"/>
        <v>7.5</v>
      </c>
      <c r="I319" s="2">
        <f t="shared" ca="1" si="56"/>
        <v>1706</v>
      </c>
      <c r="J319" s="2">
        <f t="shared" ca="1" si="54"/>
        <v>0</v>
      </c>
      <c r="K319" s="2">
        <f t="shared" ca="1" si="57"/>
        <v>103</v>
      </c>
      <c r="L319" s="2">
        <f ca="1">COUNTIF($I$17:I318,"&gt;"&amp;E319)</f>
        <v>16</v>
      </c>
      <c r="M319" s="3">
        <f t="shared" ca="1" si="55"/>
        <v>110.5</v>
      </c>
      <c r="N319" s="2"/>
      <c r="O319" s="2"/>
      <c r="P319" s="3"/>
    </row>
    <row r="320" spans="1:16" x14ac:dyDescent="0.3">
      <c r="A320" s="36">
        <v>4.1900000000000004</v>
      </c>
      <c r="B320" s="8">
        <v>304</v>
      </c>
      <c r="C320" s="2">
        <f t="shared" ca="1" si="58"/>
        <v>2.93</v>
      </c>
      <c r="D320" s="2">
        <f t="shared" ca="1" si="51"/>
        <v>3.5</v>
      </c>
      <c r="E320" s="2">
        <f t="shared" ca="1" si="52"/>
        <v>1599</v>
      </c>
      <c r="F320" s="2">
        <f t="shared" ca="1" si="53"/>
        <v>1706</v>
      </c>
      <c r="G320" s="2">
        <f t="shared" ca="1" si="49"/>
        <v>8.66</v>
      </c>
      <c r="H320" s="2">
        <f t="shared" ca="1" si="50"/>
        <v>8.5</v>
      </c>
      <c r="I320" s="2">
        <f t="shared" ca="1" si="56"/>
        <v>1714.5</v>
      </c>
      <c r="J320" s="2">
        <f t="shared" ca="1" si="54"/>
        <v>0</v>
      </c>
      <c r="K320" s="2">
        <f t="shared" ca="1" si="57"/>
        <v>107</v>
      </c>
      <c r="L320" s="2">
        <f ca="1">COUNTIF($I$17:I319,"&gt;"&amp;E320)</f>
        <v>17</v>
      </c>
      <c r="M320" s="3">
        <f t="shared" ca="1" si="55"/>
        <v>115.5</v>
      </c>
      <c r="N320" s="2"/>
      <c r="O320" s="2"/>
      <c r="P320" s="3"/>
    </row>
    <row r="321" spans="1:16" x14ac:dyDescent="0.3">
      <c r="A321" s="36">
        <v>4.2</v>
      </c>
      <c r="B321" s="8">
        <v>305</v>
      </c>
      <c r="C321" s="2">
        <f t="shared" ca="1" si="58"/>
        <v>5.16</v>
      </c>
      <c r="D321" s="2">
        <f t="shared" ca="1" si="51"/>
        <v>4.5</v>
      </c>
      <c r="E321" s="2">
        <f t="shared" ca="1" si="52"/>
        <v>1603.5</v>
      </c>
      <c r="F321" s="2">
        <f t="shared" ca="1" si="53"/>
        <v>1714.5</v>
      </c>
      <c r="G321" s="2">
        <f t="shared" ca="1" si="49"/>
        <v>4.09</v>
      </c>
      <c r="H321" s="2">
        <f t="shared" ca="1" si="50"/>
        <v>4.5</v>
      </c>
      <c r="I321" s="2">
        <f t="shared" ca="1" si="56"/>
        <v>1719</v>
      </c>
      <c r="J321" s="2">
        <f t="shared" ca="1" si="54"/>
        <v>0</v>
      </c>
      <c r="K321" s="2">
        <f t="shared" ca="1" si="57"/>
        <v>111</v>
      </c>
      <c r="L321" s="2">
        <f ca="1">COUNTIF($I$17:I320,"&gt;"&amp;E321)</f>
        <v>17</v>
      </c>
      <c r="M321" s="3">
        <f t="shared" ca="1" si="55"/>
        <v>115.5</v>
      </c>
      <c r="N321" s="2"/>
      <c r="O321" s="2"/>
      <c r="P321" s="3"/>
    </row>
    <row r="322" spans="1:16" x14ac:dyDescent="0.3">
      <c r="A322" s="36">
        <v>4.21</v>
      </c>
      <c r="B322" s="8">
        <v>306</v>
      </c>
      <c r="C322" s="2">
        <f t="shared" ca="1" si="58"/>
        <v>2.13</v>
      </c>
      <c r="D322" s="2">
        <f t="shared" ca="1" si="51"/>
        <v>2.5</v>
      </c>
      <c r="E322" s="2">
        <f t="shared" ca="1" si="52"/>
        <v>1606</v>
      </c>
      <c r="F322" s="2">
        <f t="shared" ca="1" si="53"/>
        <v>1719</v>
      </c>
      <c r="G322" s="2">
        <f t="shared" ca="1" si="49"/>
        <v>3.16</v>
      </c>
      <c r="H322" s="2">
        <f t="shared" ca="1" si="50"/>
        <v>3.5</v>
      </c>
      <c r="I322" s="2">
        <f t="shared" ca="1" si="56"/>
        <v>1722.5</v>
      </c>
      <c r="J322" s="2">
        <f t="shared" ca="1" si="54"/>
        <v>0</v>
      </c>
      <c r="K322" s="2">
        <f t="shared" ca="1" si="57"/>
        <v>113</v>
      </c>
      <c r="L322" s="2">
        <f ca="1">COUNTIF($I$17:I321,"&gt;"&amp;E322)</f>
        <v>18</v>
      </c>
      <c r="M322" s="3">
        <f t="shared" ca="1" si="55"/>
        <v>116.5</v>
      </c>
      <c r="N322" s="2"/>
      <c r="O322" s="2"/>
      <c r="P322" s="3"/>
    </row>
    <row r="323" spans="1:16" x14ac:dyDescent="0.3">
      <c r="A323" s="36">
        <v>4.22</v>
      </c>
      <c r="B323" s="8">
        <v>307</v>
      </c>
      <c r="C323" s="2">
        <f t="shared" ca="1" si="58"/>
        <v>4.93</v>
      </c>
      <c r="D323" s="2">
        <f t="shared" ca="1" si="51"/>
        <v>4.5</v>
      </c>
      <c r="E323" s="2">
        <f t="shared" ca="1" si="52"/>
        <v>1610.5</v>
      </c>
      <c r="F323" s="2">
        <f t="shared" ca="1" si="53"/>
        <v>1722.5</v>
      </c>
      <c r="G323" s="2">
        <f t="shared" ca="1" si="49"/>
        <v>7</v>
      </c>
      <c r="H323" s="2">
        <f t="shared" ca="1" si="50"/>
        <v>7.5</v>
      </c>
      <c r="I323" s="2">
        <f t="shared" ca="1" si="56"/>
        <v>1730</v>
      </c>
      <c r="J323" s="2">
        <f t="shared" ca="1" si="54"/>
        <v>0</v>
      </c>
      <c r="K323" s="2">
        <f t="shared" ca="1" si="57"/>
        <v>112</v>
      </c>
      <c r="L323" s="2">
        <f ca="1">COUNTIF($I$17:I322,"&gt;"&amp;E323)</f>
        <v>18</v>
      </c>
      <c r="M323" s="3">
        <f t="shared" ca="1" si="55"/>
        <v>119.5</v>
      </c>
      <c r="N323" s="2"/>
      <c r="O323" s="2"/>
      <c r="P323" s="3"/>
    </row>
    <row r="324" spans="1:16" x14ac:dyDescent="0.3">
      <c r="A324" s="36">
        <v>4.2300000000000004</v>
      </c>
      <c r="B324" s="8">
        <v>308</v>
      </c>
      <c r="C324" s="2">
        <f t="shared" ca="1" si="58"/>
        <v>4.79</v>
      </c>
      <c r="D324" s="2">
        <f t="shared" ca="1" si="51"/>
        <v>4.5</v>
      </c>
      <c r="E324" s="2">
        <f t="shared" ca="1" si="52"/>
        <v>1615</v>
      </c>
      <c r="F324" s="2">
        <f t="shared" ca="1" si="53"/>
        <v>1730</v>
      </c>
      <c r="G324" s="2">
        <f t="shared" ca="1" si="49"/>
        <v>8.35</v>
      </c>
      <c r="H324" s="2">
        <f t="shared" ca="1" si="50"/>
        <v>8.5</v>
      </c>
      <c r="I324" s="2">
        <f t="shared" ca="1" si="56"/>
        <v>1738.5</v>
      </c>
      <c r="J324" s="2">
        <f t="shared" ca="1" si="54"/>
        <v>0</v>
      </c>
      <c r="K324" s="2">
        <f t="shared" ca="1" si="57"/>
        <v>115</v>
      </c>
      <c r="L324" s="2">
        <f ca="1">COUNTIF($I$17:I323,"&gt;"&amp;E324)</f>
        <v>17</v>
      </c>
      <c r="M324" s="3">
        <f t="shared" ca="1" si="55"/>
        <v>123.5</v>
      </c>
      <c r="N324" s="2"/>
      <c r="O324" s="2"/>
      <c r="P324" s="3"/>
    </row>
    <row r="325" spans="1:16" x14ac:dyDescent="0.3">
      <c r="A325" s="36">
        <v>4.24</v>
      </c>
      <c r="B325" s="8">
        <v>309</v>
      </c>
      <c r="C325" s="2">
        <f t="shared" ca="1" si="58"/>
        <v>4.01</v>
      </c>
      <c r="D325" s="2">
        <f t="shared" ca="1" si="51"/>
        <v>4.5</v>
      </c>
      <c r="E325" s="2">
        <f t="shared" ca="1" si="52"/>
        <v>1619.5</v>
      </c>
      <c r="F325" s="2">
        <f t="shared" ca="1" si="53"/>
        <v>1738.5</v>
      </c>
      <c r="G325" s="2">
        <f t="shared" ca="1" si="49"/>
        <v>3.15</v>
      </c>
      <c r="H325" s="2">
        <f t="shared" ca="1" si="50"/>
        <v>3.5</v>
      </c>
      <c r="I325" s="2">
        <f t="shared" ca="1" si="56"/>
        <v>1742</v>
      </c>
      <c r="J325" s="2">
        <f t="shared" ca="1" si="54"/>
        <v>0</v>
      </c>
      <c r="K325" s="2">
        <f t="shared" ca="1" si="57"/>
        <v>119</v>
      </c>
      <c r="L325" s="2">
        <f ca="1">COUNTIF($I$17:I324,"&gt;"&amp;E325)</f>
        <v>18</v>
      </c>
      <c r="M325" s="3">
        <f t="shared" ca="1" si="55"/>
        <v>122.5</v>
      </c>
      <c r="N325" s="2"/>
      <c r="O325" s="2"/>
      <c r="P325" s="3"/>
    </row>
    <row r="326" spans="1:16" x14ac:dyDescent="0.3">
      <c r="A326" s="36">
        <v>4.25</v>
      </c>
      <c r="B326" s="8">
        <v>310</v>
      </c>
      <c r="C326" s="2">
        <f t="shared" ca="1" si="58"/>
        <v>4.25</v>
      </c>
      <c r="D326" s="2">
        <f t="shared" ca="1" si="51"/>
        <v>4.5</v>
      </c>
      <c r="E326" s="2">
        <f t="shared" ca="1" si="52"/>
        <v>1624</v>
      </c>
      <c r="F326" s="2">
        <f t="shared" ca="1" si="53"/>
        <v>1742</v>
      </c>
      <c r="G326" s="2">
        <f t="shared" ca="1" si="49"/>
        <v>6.21</v>
      </c>
      <c r="H326" s="2">
        <f t="shared" ca="1" si="50"/>
        <v>6.5</v>
      </c>
      <c r="I326" s="2">
        <f t="shared" ca="1" si="56"/>
        <v>1748.5</v>
      </c>
      <c r="J326" s="2">
        <f t="shared" ca="1" si="54"/>
        <v>0</v>
      </c>
      <c r="K326" s="2">
        <f t="shared" ca="1" si="57"/>
        <v>118</v>
      </c>
      <c r="L326" s="2">
        <f ca="1">COUNTIF($I$17:I325,"&gt;"&amp;E326)</f>
        <v>17</v>
      </c>
      <c r="M326" s="3">
        <f t="shared" ca="1" si="55"/>
        <v>124.5</v>
      </c>
      <c r="N326" s="2"/>
      <c r="O326" s="2"/>
      <c r="P326" s="3"/>
    </row>
    <row r="327" spans="1:16" x14ac:dyDescent="0.3">
      <c r="A327" s="36">
        <v>4.26</v>
      </c>
      <c r="B327" s="8">
        <v>311</v>
      </c>
      <c r="C327" s="2">
        <f t="shared" ca="1" si="58"/>
        <v>9.0299999999999994</v>
      </c>
      <c r="D327" s="2">
        <f t="shared" ca="1" si="51"/>
        <v>8.5</v>
      </c>
      <c r="E327" s="2">
        <f t="shared" ca="1" si="52"/>
        <v>1632.5</v>
      </c>
      <c r="F327" s="2">
        <f t="shared" ca="1" si="53"/>
        <v>1748.5</v>
      </c>
      <c r="G327" s="2">
        <f t="shared" ca="1" si="49"/>
        <v>6.41</v>
      </c>
      <c r="H327" s="2">
        <f t="shared" ca="1" si="50"/>
        <v>6.5</v>
      </c>
      <c r="I327" s="2">
        <f t="shared" ca="1" si="56"/>
        <v>1755</v>
      </c>
      <c r="J327" s="2">
        <f t="shared" ca="1" si="54"/>
        <v>0</v>
      </c>
      <c r="K327" s="2">
        <f t="shared" ca="1" si="57"/>
        <v>116</v>
      </c>
      <c r="L327" s="2">
        <f ca="1">COUNTIF($I$17:I326,"&gt;"&amp;E327)</f>
        <v>17</v>
      </c>
      <c r="M327" s="3">
        <f t="shared" ca="1" si="55"/>
        <v>122.5</v>
      </c>
      <c r="N327" s="2"/>
      <c r="O327" s="2"/>
      <c r="P327" s="3"/>
    </row>
    <row r="328" spans="1:16" x14ac:dyDescent="0.3">
      <c r="A328" s="36">
        <v>4.2699999999999996</v>
      </c>
      <c r="B328" s="8">
        <v>312</v>
      </c>
      <c r="C328" s="2">
        <f t="shared" ca="1" si="58"/>
        <v>6.38</v>
      </c>
      <c r="D328" s="2">
        <f t="shared" ca="1" si="51"/>
        <v>5.5</v>
      </c>
      <c r="E328" s="2">
        <f t="shared" ca="1" si="52"/>
        <v>1638</v>
      </c>
      <c r="F328" s="2">
        <f t="shared" ca="1" si="53"/>
        <v>1755</v>
      </c>
      <c r="G328" s="2">
        <f t="shared" ca="1" si="49"/>
        <v>7.24</v>
      </c>
      <c r="H328" s="2">
        <f t="shared" ca="1" si="50"/>
        <v>7.5</v>
      </c>
      <c r="I328" s="2">
        <f t="shared" ca="1" si="56"/>
        <v>1762.5</v>
      </c>
      <c r="J328" s="2">
        <f t="shared" ca="1" si="54"/>
        <v>0</v>
      </c>
      <c r="K328" s="2">
        <f t="shared" ca="1" si="57"/>
        <v>117</v>
      </c>
      <c r="L328" s="2">
        <f ca="1">COUNTIF($I$17:I327,"&gt;"&amp;E328)</f>
        <v>18</v>
      </c>
      <c r="M328" s="3">
        <f t="shared" ca="1" si="55"/>
        <v>124.5</v>
      </c>
      <c r="N328" s="2"/>
      <c r="O328" s="2"/>
      <c r="P328" s="3"/>
    </row>
    <row r="329" spans="1:16" x14ac:dyDescent="0.3">
      <c r="A329" s="36">
        <v>4.28</v>
      </c>
      <c r="B329" s="8">
        <v>313</v>
      </c>
      <c r="C329" s="2">
        <f t="shared" ca="1" si="58"/>
        <v>8.1</v>
      </c>
      <c r="D329" s="2">
        <f t="shared" ca="1" si="51"/>
        <v>7.5</v>
      </c>
      <c r="E329" s="2">
        <f t="shared" ca="1" si="52"/>
        <v>1645.5</v>
      </c>
      <c r="F329" s="2">
        <f t="shared" ca="1" si="53"/>
        <v>1762.5</v>
      </c>
      <c r="G329" s="2">
        <f t="shared" ca="1" si="49"/>
        <v>8.61</v>
      </c>
      <c r="H329" s="2">
        <f t="shared" ca="1" si="50"/>
        <v>8.5</v>
      </c>
      <c r="I329" s="2">
        <f t="shared" ca="1" si="56"/>
        <v>1771</v>
      </c>
      <c r="J329" s="2">
        <f t="shared" ca="1" si="54"/>
        <v>0</v>
      </c>
      <c r="K329" s="2">
        <f t="shared" ca="1" si="57"/>
        <v>117</v>
      </c>
      <c r="L329" s="2">
        <f ca="1">COUNTIF($I$17:I328,"&gt;"&amp;E329)</f>
        <v>18</v>
      </c>
      <c r="M329" s="3">
        <f t="shared" ca="1" si="55"/>
        <v>125.5</v>
      </c>
      <c r="N329" s="2"/>
      <c r="O329" s="2"/>
      <c r="P329" s="3"/>
    </row>
    <row r="330" spans="1:16" x14ac:dyDescent="0.3">
      <c r="A330" s="36">
        <v>4.29</v>
      </c>
      <c r="B330" s="8">
        <v>314</v>
      </c>
      <c r="C330" s="2">
        <f t="shared" ca="1" si="58"/>
        <v>6.56</v>
      </c>
      <c r="D330" s="2">
        <f t="shared" ca="1" si="51"/>
        <v>5.5</v>
      </c>
      <c r="E330" s="2">
        <f t="shared" ca="1" si="52"/>
        <v>1651</v>
      </c>
      <c r="F330" s="2">
        <f t="shared" ca="1" si="53"/>
        <v>1771</v>
      </c>
      <c r="G330" s="2">
        <f t="shared" ca="1" si="49"/>
        <v>8</v>
      </c>
      <c r="H330" s="2">
        <f t="shared" ca="1" si="50"/>
        <v>8.5</v>
      </c>
      <c r="I330" s="2">
        <f t="shared" ca="1" si="56"/>
        <v>1779.5</v>
      </c>
      <c r="J330" s="2">
        <f t="shared" ca="1" si="54"/>
        <v>0</v>
      </c>
      <c r="K330" s="2">
        <f t="shared" ca="1" si="57"/>
        <v>120</v>
      </c>
      <c r="L330" s="2">
        <f ca="1">COUNTIF($I$17:I329,"&gt;"&amp;E330)</f>
        <v>18</v>
      </c>
      <c r="M330" s="3">
        <f t="shared" ca="1" si="55"/>
        <v>128.5</v>
      </c>
      <c r="N330" s="2"/>
      <c r="O330" s="2"/>
      <c r="P330" s="3"/>
    </row>
    <row r="331" spans="1:16" x14ac:dyDescent="0.3">
      <c r="A331" s="36">
        <v>4.3</v>
      </c>
      <c r="B331" s="8">
        <v>315</v>
      </c>
      <c r="C331" s="2">
        <f t="shared" ca="1" si="58"/>
        <v>2.84</v>
      </c>
      <c r="D331" s="2">
        <f t="shared" ca="1" si="51"/>
        <v>3.5</v>
      </c>
      <c r="E331" s="2">
        <f t="shared" ca="1" si="52"/>
        <v>1654.5</v>
      </c>
      <c r="F331" s="2">
        <f t="shared" ca="1" si="53"/>
        <v>1779.5</v>
      </c>
      <c r="G331" s="2">
        <f t="shared" ca="1" si="49"/>
        <v>4.38</v>
      </c>
      <c r="H331" s="2">
        <f t="shared" ca="1" si="50"/>
        <v>4.5</v>
      </c>
      <c r="I331" s="2">
        <f t="shared" ca="1" si="56"/>
        <v>1784</v>
      </c>
      <c r="J331" s="2">
        <f t="shared" ca="1" si="54"/>
        <v>0</v>
      </c>
      <c r="K331" s="2">
        <f t="shared" ca="1" si="57"/>
        <v>125</v>
      </c>
      <c r="L331" s="2">
        <f ca="1">COUNTIF($I$17:I330,"&gt;"&amp;E331)</f>
        <v>18</v>
      </c>
      <c r="M331" s="3">
        <f t="shared" ca="1" si="55"/>
        <v>129.5</v>
      </c>
      <c r="N331" s="2"/>
      <c r="O331" s="2"/>
      <c r="P331" s="3"/>
    </row>
    <row r="332" spans="1:16" x14ac:dyDescent="0.3">
      <c r="A332" s="36">
        <v>4.3099999999999996</v>
      </c>
      <c r="B332" s="8">
        <v>316</v>
      </c>
      <c r="C332" s="2">
        <f t="shared" ca="1" si="58"/>
        <v>2.5099999999999998</v>
      </c>
      <c r="D332" s="2">
        <f t="shared" ca="1" si="51"/>
        <v>2.5</v>
      </c>
      <c r="E332" s="2">
        <f t="shared" ca="1" si="52"/>
        <v>1657</v>
      </c>
      <c r="F332" s="2">
        <f t="shared" ca="1" si="53"/>
        <v>1784</v>
      </c>
      <c r="G332" s="2">
        <f t="shared" ca="1" si="49"/>
        <v>8.16</v>
      </c>
      <c r="H332" s="2">
        <f t="shared" ca="1" si="50"/>
        <v>8.5</v>
      </c>
      <c r="I332" s="2">
        <f t="shared" ca="1" si="56"/>
        <v>1792.5</v>
      </c>
      <c r="J332" s="2">
        <f t="shared" ca="1" si="54"/>
        <v>0</v>
      </c>
      <c r="K332" s="2">
        <f t="shared" ca="1" si="57"/>
        <v>127</v>
      </c>
      <c r="L332" s="2">
        <f ca="1">COUNTIF($I$17:I331,"&gt;"&amp;E332)</f>
        <v>19</v>
      </c>
      <c r="M332" s="3">
        <f t="shared" ca="1" si="55"/>
        <v>135.5</v>
      </c>
      <c r="N332" s="2"/>
      <c r="O332" s="2"/>
      <c r="P332" s="3"/>
    </row>
    <row r="333" spans="1:16" x14ac:dyDescent="0.3">
      <c r="A333" s="36">
        <v>4.32</v>
      </c>
      <c r="B333" s="8">
        <v>317</v>
      </c>
      <c r="C333" s="2">
        <f t="shared" ca="1" si="58"/>
        <v>3.93</v>
      </c>
      <c r="D333" s="2">
        <f t="shared" ca="1" si="51"/>
        <v>4.5</v>
      </c>
      <c r="E333" s="2">
        <f t="shared" ca="1" si="52"/>
        <v>1661.5</v>
      </c>
      <c r="F333" s="2">
        <f t="shared" ca="1" si="53"/>
        <v>1792.5</v>
      </c>
      <c r="G333" s="2">
        <f t="shared" ca="1" si="49"/>
        <v>9.9600000000000009</v>
      </c>
      <c r="H333" s="2">
        <f t="shared" ca="1" si="50"/>
        <v>9.5</v>
      </c>
      <c r="I333" s="2">
        <f t="shared" ca="1" si="56"/>
        <v>1802</v>
      </c>
      <c r="J333" s="2">
        <f t="shared" ca="1" si="54"/>
        <v>0</v>
      </c>
      <c r="K333" s="2">
        <f t="shared" ca="1" si="57"/>
        <v>131</v>
      </c>
      <c r="L333" s="2">
        <f ca="1">COUNTIF($I$17:I332,"&gt;"&amp;E333)</f>
        <v>20</v>
      </c>
      <c r="M333" s="3">
        <f t="shared" ca="1" si="55"/>
        <v>140.5</v>
      </c>
      <c r="N333" s="2"/>
      <c r="O333" s="2"/>
      <c r="P333" s="3"/>
    </row>
    <row r="334" spans="1:16" x14ac:dyDescent="0.3">
      <c r="A334" s="36">
        <v>4.33</v>
      </c>
      <c r="B334" s="8">
        <v>318</v>
      </c>
      <c r="C334" s="2">
        <f t="shared" ca="1" si="58"/>
        <v>9.26</v>
      </c>
      <c r="D334" s="2">
        <f t="shared" ca="1" si="51"/>
        <v>8.5</v>
      </c>
      <c r="E334" s="2">
        <f t="shared" ca="1" si="52"/>
        <v>1670</v>
      </c>
      <c r="F334" s="2">
        <f t="shared" ca="1" si="53"/>
        <v>1802</v>
      </c>
      <c r="G334" s="2">
        <f t="shared" ca="1" si="49"/>
        <v>2.54</v>
      </c>
      <c r="H334" s="2">
        <f t="shared" ca="1" si="50"/>
        <v>2.5</v>
      </c>
      <c r="I334" s="2">
        <f t="shared" ca="1" si="56"/>
        <v>1804.5</v>
      </c>
      <c r="J334" s="2">
        <f t="shared" ca="1" si="54"/>
        <v>0</v>
      </c>
      <c r="K334" s="2">
        <f t="shared" ca="1" si="57"/>
        <v>132</v>
      </c>
      <c r="L334" s="2">
        <f ca="1">COUNTIF($I$17:I333,"&gt;"&amp;E334)</f>
        <v>20</v>
      </c>
      <c r="M334" s="3">
        <f t="shared" ca="1" si="55"/>
        <v>134.5</v>
      </c>
      <c r="N334" s="2"/>
      <c r="O334" s="2"/>
      <c r="P334" s="3"/>
    </row>
    <row r="335" spans="1:16" x14ac:dyDescent="0.3">
      <c r="A335" s="36">
        <v>4.34</v>
      </c>
      <c r="B335" s="8">
        <v>319</v>
      </c>
      <c r="C335" s="2">
        <f t="shared" ca="1" si="58"/>
        <v>7.11</v>
      </c>
      <c r="D335" s="2">
        <f t="shared" ca="1" si="51"/>
        <v>6.5</v>
      </c>
      <c r="E335" s="2">
        <f t="shared" ca="1" si="52"/>
        <v>1676.5</v>
      </c>
      <c r="F335" s="2">
        <f t="shared" ca="1" si="53"/>
        <v>1804.5</v>
      </c>
      <c r="G335" s="2">
        <f t="shared" ca="1" si="49"/>
        <v>2.35</v>
      </c>
      <c r="H335" s="2">
        <f t="shared" ca="1" si="50"/>
        <v>2.5</v>
      </c>
      <c r="I335" s="2">
        <f t="shared" ca="1" si="56"/>
        <v>1807</v>
      </c>
      <c r="J335" s="2">
        <f t="shared" ca="1" si="54"/>
        <v>0</v>
      </c>
      <c r="K335" s="2">
        <f t="shared" ca="1" si="57"/>
        <v>128</v>
      </c>
      <c r="L335" s="2">
        <f ca="1">COUNTIF($I$17:I334,"&gt;"&amp;E335)</f>
        <v>20</v>
      </c>
      <c r="M335" s="3">
        <f t="shared" ca="1" si="55"/>
        <v>130.5</v>
      </c>
      <c r="N335" s="2"/>
      <c r="O335" s="2"/>
      <c r="P335" s="3"/>
    </row>
    <row r="336" spans="1:16" x14ac:dyDescent="0.3">
      <c r="A336" s="36">
        <v>4.3499999999999996</v>
      </c>
      <c r="B336" s="8">
        <v>320</v>
      </c>
      <c r="C336" s="2">
        <f t="shared" ca="1" si="58"/>
        <v>8.58</v>
      </c>
      <c r="D336" s="2">
        <f t="shared" ca="1" si="51"/>
        <v>8.5</v>
      </c>
      <c r="E336" s="2">
        <f t="shared" ca="1" si="52"/>
        <v>1685</v>
      </c>
      <c r="F336" s="2">
        <f t="shared" ca="1" si="53"/>
        <v>1807</v>
      </c>
      <c r="G336" s="2">
        <f t="shared" ca="1" si="49"/>
        <v>3.43</v>
      </c>
      <c r="H336" s="2">
        <f t="shared" ca="1" si="50"/>
        <v>3.5</v>
      </c>
      <c r="I336" s="2">
        <f t="shared" ca="1" si="56"/>
        <v>1810.5</v>
      </c>
      <c r="J336" s="2">
        <f t="shared" ca="1" si="54"/>
        <v>0</v>
      </c>
      <c r="K336" s="2">
        <f t="shared" ca="1" si="57"/>
        <v>122</v>
      </c>
      <c r="L336" s="2">
        <f ca="1">COUNTIF($I$17:I335,"&gt;"&amp;E336)</f>
        <v>20</v>
      </c>
      <c r="M336" s="3">
        <f t="shared" ca="1" si="55"/>
        <v>125.5</v>
      </c>
      <c r="N336" s="2"/>
      <c r="O336" s="2"/>
      <c r="P336" s="3"/>
    </row>
    <row r="337" spans="1:16" x14ac:dyDescent="0.3">
      <c r="A337" s="36">
        <v>4.3600000000000003</v>
      </c>
      <c r="B337" s="8">
        <v>321</v>
      </c>
      <c r="C337" s="2">
        <f t="shared" ca="1" si="58"/>
        <v>1.19</v>
      </c>
      <c r="D337" s="2">
        <f t="shared" ca="1" si="51"/>
        <v>1.5</v>
      </c>
      <c r="E337" s="2">
        <f t="shared" ca="1" si="52"/>
        <v>1686.5</v>
      </c>
      <c r="F337" s="2">
        <f t="shared" ca="1" si="53"/>
        <v>1810.5</v>
      </c>
      <c r="G337" s="2">
        <f t="shared" ca="1" si="49"/>
        <v>3.35</v>
      </c>
      <c r="H337" s="2">
        <f t="shared" ca="1" si="50"/>
        <v>3.5</v>
      </c>
      <c r="I337" s="2">
        <f t="shared" ca="1" si="56"/>
        <v>1814</v>
      </c>
      <c r="J337" s="2">
        <f t="shared" ca="1" si="54"/>
        <v>0</v>
      </c>
      <c r="K337" s="2">
        <f t="shared" ca="1" si="57"/>
        <v>124</v>
      </c>
      <c r="L337" s="2">
        <f ca="1">COUNTIF($I$17:I336,"&gt;"&amp;E337)</f>
        <v>21</v>
      </c>
      <c r="M337" s="3">
        <f t="shared" ca="1" si="55"/>
        <v>127.5</v>
      </c>
      <c r="N337" s="2"/>
      <c r="O337" s="2"/>
      <c r="P337" s="3"/>
    </row>
    <row r="338" spans="1:16" x14ac:dyDescent="0.3">
      <c r="A338" s="36">
        <v>4.37</v>
      </c>
      <c r="B338" s="8">
        <v>322</v>
      </c>
      <c r="C338" s="2">
        <f t="shared" ca="1" si="58"/>
        <v>6.65</v>
      </c>
      <c r="D338" s="2">
        <f t="shared" ca="1" si="51"/>
        <v>5.5</v>
      </c>
      <c r="E338" s="2">
        <f t="shared" ca="1" si="52"/>
        <v>1692</v>
      </c>
      <c r="F338" s="2">
        <f t="shared" ca="1" si="53"/>
        <v>1814</v>
      </c>
      <c r="G338" s="2">
        <f t="shared" ref="G338:G401" ca="1" si="59">TRUNC(RAND()*9+1,2)</f>
        <v>3.08</v>
      </c>
      <c r="H338" s="2">
        <f t="shared" ref="H338:H401" ca="1" si="60">LOOKUP($G338,$M$4:$M$12,$O$4:$O$12)</f>
        <v>3.5</v>
      </c>
      <c r="I338" s="2">
        <f t="shared" ca="1" si="56"/>
        <v>1817.5</v>
      </c>
      <c r="J338" s="2">
        <f t="shared" ca="1" si="54"/>
        <v>0</v>
      </c>
      <c r="K338" s="2">
        <f t="shared" ca="1" si="57"/>
        <v>122</v>
      </c>
      <c r="L338" s="2">
        <f ca="1">COUNTIF($I$17:I337,"&gt;"&amp;E338)</f>
        <v>21</v>
      </c>
      <c r="M338" s="3">
        <f t="shared" ca="1" si="55"/>
        <v>125.5</v>
      </c>
      <c r="N338" s="2"/>
      <c r="O338" s="2"/>
      <c r="P338" s="3"/>
    </row>
    <row r="339" spans="1:16" x14ac:dyDescent="0.3">
      <c r="A339" s="36">
        <v>4.38</v>
      </c>
      <c r="B339" s="8">
        <v>323</v>
      </c>
      <c r="C339" s="2">
        <f t="shared" ca="1" si="58"/>
        <v>2.9</v>
      </c>
      <c r="D339" s="2">
        <f t="shared" ref="D339:D402" ca="1" si="61">LOOKUP($C339,$F$4:$F$12,$H$4:$H$12)</f>
        <v>3.5</v>
      </c>
      <c r="E339" s="2">
        <f t="shared" ref="E339:E402" ca="1" si="62">SUM(E338,D339)</f>
        <v>1695.5</v>
      </c>
      <c r="F339" s="2">
        <f t="shared" ref="F339:F402" ca="1" si="63">MAX($I338,$E339)</f>
        <v>1817.5</v>
      </c>
      <c r="G339" s="2">
        <f t="shared" ca="1" si="59"/>
        <v>6.13</v>
      </c>
      <c r="H339" s="2">
        <f t="shared" ca="1" si="60"/>
        <v>6.5</v>
      </c>
      <c r="I339" s="2">
        <f t="shared" ca="1" si="56"/>
        <v>1824</v>
      </c>
      <c r="J339" s="2">
        <f t="shared" ref="J339:J402" ca="1" si="64">IF(I338&lt;E339,E339-I338,0)</f>
        <v>0</v>
      </c>
      <c r="K339" s="2">
        <f t="shared" ca="1" si="57"/>
        <v>122</v>
      </c>
      <c r="L339" s="2">
        <f ca="1">COUNTIF($I$17:I338,"&gt;"&amp;E339)</f>
        <v>21</v>
      </c>
      <c r="M339" s="3">
        <f t="shared" ref="M339:M402" ca="1" si="65">I339-E339</f>
        <v>128.5</v>
      </c>
      <c r="N339" s="2"/>
      <c r="O339" s="2"/>
      <c r="P339" s="3"/>
    </row>
    <row r="340" spans="1:16" x14ac:dyDescent="0.3">
      <c r="A340" s="36">
        <v>4.3899999999999997</v>
      </c>
      <c r="B340" s="8">
        <v>324</v>
      </c>
      <c r="C340" s="2">
        <f t="shared" ca="1" si="58"/>
        <v>3.05</v>
      </c>
      <c r="D340" s="2">
        <f t="shared" ca="1" si="61"/>
        <v>3.5</v>
      </c>
      <c r="E340" s="2">
        <f t="shared" ca="1" si="62"/>
        <v>1699</v>
      </c>
      <c r="F340" s="2">
        <f t="shared" ca="1" si="63"/>
        <v>1824</v>
      </c>
      <c r="G340" s="2">
        <f t="shared" ca="1" si="59"/>
        <v>8.68</v>
      </c>
      <c r="H340" s="2">
        <f t="shared" ca="1" si="60"/>
        <v>8.5</v>
      </c>
      <c r="I340" s="2">
        <f t="shared" ref="I340:I403" ca="1" si="66">H340+F340</f>
        <v>1832.5</v>
      </c>
      <c r="J340" s="2">
        <f t="shared" ca="1" si="64"/>
        <v>0</v>
      </c>
      <c r="K340" s="2">
        <f t="shared" ref="K340:K403" ca="1" si="67">F340-E340</f>
        <v>125</v>
      </c>
      <c r="L340" s="2">
        <f ca="1">COUNTIF($I$17:I339,"&gt;"&amp;E340)</f>
        <v>21</v>
      </c>
      <c r="M340" s="3">
        <f t="shared" ca="1" si="65"/>
        <v>133.5</v>
      </c>
      <c r="N340" s="2"/>
      <c r="O340" s="2"/>
      <c r="P340" s="3"/>
    </row>
    <row r="341" spans="1:16" x14ac:dyDescent="0.3">
      <c r="A341" s="36">
        <v>4.4000000000000004</v>
      </c>
      <c r="B341" s="8">
        <v>325</v>
      </c>
      <c r="C341" s="2">
        <f t="shared" ca="1" si="58"/>
        <v>6.23</v>
      </c>
      <c r="D341" s="2">
        <f t="shared" ca="1" si="61"/>
        <v>5.5</v>
      </c>
      <c r="E341" s="2">
        <f t="shared" ca="1" si="62"/>
        <v>1704.5</v>
      </c>
      <c r="F341" s="2">
        <f t="shared" ca="1" si="63"/>
        <v>1832.5</v>
      </c>
      <c r="G341" s="2">
        <f t="shared" ca="1" si="59"/>
        <v>9.19</v>
      </c>
      <c r="H341" s="2">
        <f t="shared" ca="1" si="60"/>
        <v>9.5</v>
      </c>
      <c r="I341" s="2">
        <f t="shared" ca="1" si="66"/>
        <v>1842</v>
      </c>
      <c r="J341" s="2">
        <f t="shared" ca="1" si="64"/>
        <v>0</v>
      </c>
      <c r="K341" s="2">
        <f t="shared" ca="1" si="67"/>
        <v>128</v>
      </c>
      <c r="L341" s="2">
        <f ca="1">COUNTIF($I$17:I340,"&gt;"&amp;E341)</f>
        <v>22</v>
      </c>
      <c r="M341" s="3">
        <f t="shared" ca="1" si="65"/>
        <v>137.5</v>
      </c>
      <c r="N341" s="2"/>
      <c r="O341" s="2"/>
      <c r="P341" s="3"/>
    </row>
    <row r="342" spans="1:16" x14ac:dyDescent="0.3">
      <c r="A342" s="36">
        <v>4.41</v>
      </c>
      <c r="B342" s="8">
        <v>326</v>
      </c>
      <c r="C342" s="2">
        <f t="shared" ca="1" si="58"/>
        <v>4.09</v>
      </c>
      <c r="D342" s="2">
        <f t="shared" ca="1" si="61"/>
        <v>4.5</v>
      </c>
      <c r="E342" s="2">
        <f t="shared" ca="1" si="62"/>
        <v>1709</v>
      </c>
      <c r="F342" s="2">
        <f t="shared" ca="1" si="63"/>
        <v>1842</v>
      </c>
      <c r="G342" s="2">
        <f t="shared" ca="1" si="59"/>
        <v>1.24</v>
      </c>
      <c r="H342" s="2">
        <f t="shared" ca="1" si="60"/>
        <v>1.5</v>
      </c>
      <c r="I342" s="2">
        <f t="shared" ca="1" si="66"/>
        <v>1843.5</v>
      </c>
      <c r="J342" s="2">
        <f t="shared" ca="1" si="64"/>
        <v>0</v>
      </c>
      <c r="K342" s="2">
        <f t="shared" ca="1" si="67"/>
        <v>133</v>
      </c>
      <c r="L342" s="2">
        <f ca="1">COUNTIF($I$17:I341,"&gt;"&amp;E342)</f>
        <v>22</v>
      </c>
      <c r="M342" s="3">
        <f t="shared" ca="1" si="65"/>
        <v>134.5</v>
      </c>
      <c r="N342" s="2"/>
      <c r="O342" s="2"/>
      <c r="P342" s="3"/>
    </row>
    <row r="343" spans="1:16" x14ac:dyDescent="0.3">
      <c r="A343" s="36">
        <v>4.42</v>
      </c>
      <c r="B343" s="8">
        <v>327</v>
      </c>
      <c r="C343" s="2">
        <f t="shared" ca="1" si="58"/>
        <v>8.65</v>
      </c>
      <c r="D343" s="2">
        <f t="shared" ca="1" si="61"/>
        <v>8.5</v>
      </c>
      <c r="E343" s="2">
        <f t="shared" ca="1" si="62"/>
        <v>1717.5</v>
      </c>
      <c r="F343" s="2">
        <f t="shared" ca="1" si="63"/>
        <v>1843.5</v>
      </c>
      <c r="G343" s="2">
        <f t="shared" ca="1" si="59"/>
        <v>2.42</v>
      </c>
      <c r="H343" s="2">
        <f t="shared" ca="1" si="60"/>
        <v>2.5</v>
      </c>
      <c r="I343" s="2">
        <f t="shared" ca="1" si="66"/>
        <v>1846</v>
      </c>
      <c r="J343" s="2">
        <f t="shared" ca="1" si="64"/>
        <v>0</v>
      </c>
      <c r="K343" s="2">
        <f t="shared" ca="1" si="67"/>
        <v>126</v>
      </c>
      <c r="L343" s="2">
        <f ca="1">COUNTIF($I$17:I342,"&gt;"&amp;E343)</f>
        <v>22</v>
      </c>
      <c r="M343" s="3">
        <f t="shared" ca="1" si="65"/>
        <v>128.5</v>
      </c>
      <c r="N343" s="2"/>
      <c r="O343" s="2"/>
      <c r="P343" s="3"/>
    </row>
    <row r="344" spans="1:16" x14ac:dyDescent="0.3">
      <c r="A344" s="36">
        <v>4.43</v>
      </c>
      <c r="B344" s="8">
        <v>328</v>
      </c>
      <c r="C344" s="2">
        <f t="shared" ca="1" si="58"/>
        <v>1.52</v>
      </c>
      <c r="D344" s="2">
        <f t="shared" ca="1" si="61"/>
        <v>1.5</v>
      </c>
      <c r="E344" s="2">
        <f t="shared" ca="1" si="62"/>
        <v>1719</v>
      </c>
      <c r="F344" s="2">
        <f t="shared" ca="1" si="63"/>
        <v>1846</v>
      </c>
      <c r="G344" s="2">
        <f t="shared" ca="1" si="59"/>
        <v>6.46</v>
      </c>
      <c r="H344" s="2">
        <f t="shared" ca="1" si="60"/>
        <v>6.5</v>
      </c>
      <c r="I344" s="2">
        <f t="shared" ca="1" si="66"/>
        <v>1852.5</v>
      </c>
      <c r="J344" s="2">
        <f t="shared" ca="1" si="64"/>
        <v>0</v>
      </c>
      <c r="K344" s="2">
        <f t="shared" ca="1" si="67"/>
        <v>127</v>
      </c>
      <c r="L344" s="2">
        <f ca="1">COUNTIF($I$17:I343,"&gt;"&amp;E344)</f>
        <v>22</v>
      </c>
      <c r="M344" s="3">
        <f t="shared" ca="1" si="65"/>
        <v>133.5</v>
      </c>
      <c r="N344" s="2"/>
      <c r="O344" s="2"/>
      <c r="P344" s="3"/>
    </row>
    <row r="345" spans="1:16" x14ac:dyDescent="0.3">
      <c r="A345" s="36">
        <v>4.4400000000000004</v>
      </c>
      <c r="B345" s="8">
        <v>329</v>
      </c>
      <c r="C345" s="2">
        <f t="shared" ca="1" si="58"/>
        <v>7.19</v>
      </c>
      <c r="D345" s="2">
        <f t="shared" ca="1" si="61"/>
        <v>6.5</v>
      </c>
      <c r="E345" s="2">
        <f t="shared" ca="1" si="62"/>
        <v>1725.5</v>
      </c>
      <c r="F345" s="2">
        <f t="shared" ca="1" si="63"/>
        <v>1852.5</v>
      </c>
      <c r="G345" s="2">
        <f t="shared" ca="1" si="59"/>
        <v>4.96</v>
      </c>
      <c r="H345" s="2">
        <f t="shared" ca="1" si="60"/>
        <v>5.5</v>
      </c>
      <c r="I345" s="2">
        <f t="shared" ca="1" si="66"/>
        <v>1858</v>
      </c>
      <c r="J345" s="2">
        <f t="shared" ca="1" si="64"/>
        <v>0</v>
      </c>
      <c r="K345" s="2">
        <f t="shared" ca="1" si="67"/>
        <v>127</v>
      </c>
      <c r="L345" s="2">
        <f ca="1">COUNTIF($I$17:I344,"&gt;"&amp;E345)</f>
        <v>22</v>
      </c>
      <c r="M345" s="3">
        <f t="shared" ca="1" si="65"/>
        <v>132.5</v>
      </c>
      <c r="N345" s="2"/>
      <c r="O345" s="2"/>
      <c r="P345" s="3"/>
    </row>
    <row r="346" spans="1:16" x14ac:dyDescent="0.3">
      <c r="A346" s="36">
        <v>4.45</v>
      </c>
      <c r="B346" s="8">
        <v>330</v>
      </c>
      <c r="C346" s="2">
        <f t="shared" ca="1" si="58"/>
        <v>2.83</v>
      </c>
      <c r="D346" s="2">
        <f t="shared" ca="1" si="61"/>
        <v>3.5</v>
      </c>
      <c r="E346" s="2">
        <f t="shared" ca="1" si="62"/>
        <v>1729</v>
      </c>
      <c r="F346" s="2">
        <f t="shared" ca="1" si="63"/>
        <v>1858</v>
      </c>
      <c r="G346" s="2">
        <f t="shared" ca="1" si="59"/>
        <v>5.15</v>
      </c>
      <c r="H346" s="2">
        <f t="shared" ca="1" si="60"/>
        <v>5.5</v>
      </c>
      <c r="I346" s="2">
        <f t="shared" ca="1" si="66"/>
        <v>1863.5</v>
      </c>
      <c r="J346" s="2">
        <f t="shared" ca="1" si="64"/>
        <v>0</v>
      </c>
      <c r="K346" s="2">
        <f t="shared" ca="1" si="67"/>
        <v>129</v>
      </c>
      <c r="L346" s="2">
        <f ca="1">COUNTIF($I$17:I345,"&gt;"&amp;E346)</f>
        <v>23</v>
      </c>
      <c r="M346" s="3">
        <f t="shared" ca="1" si="65"/>
        <v>134.5</v>
      </c>
      <c r="N346" s="2"/>
      <c r="O346" s="2"/>
      <c r="P346" s="3"/>
    </row>
    <row r="347" spans="1:16" x14ac:dyDescent="0.3">
      <c r="A347" s="36">
        <v>4.46</v>
      </c>
      <c r="B347" s="8">
        <v>331</v>
      </c>
      <c r="C347" s="2">
        <f t="shared" ca="1" si="58"/>
        <v>3.97</v>
      </c>
      <c r="D347" s="2">
        <f t="shared" ca="1" si="61"/>
        <v>4.5</v>
      </c>
      <c r="E347" s="2">
        <f t="shared" ca="1" si="62"/>
        <v>1733.5</v>
      </c>
      <c r="F347" s="2">
        <f t="shared" ca="1" si="63"/>
        <v>1863.5</v>
      </c>
      <c r="G347" s="2">
        <f t="shared" ca="1" si="59"/>
        <v>2.85</v>
      </c>
      <c r="H347" s="2">
        <f t="shared" ca="1" si="60"/>
        <v>3.5</v>
      </c>
      <c r="I347" s="2">
        <f t="shared" ca="1" si="66"/>
        <v>1867</v>
      </c>
      <c r="J347" s="2">
        <f t="shared" ca="1" si="64"/>
        <v>0</v>
      </c>
      <c r="K347" s="2">
        <f t="shared" ca="1" si="67"/>
        <v>130</v>
      </c>
      <c r="L347" s="2">
        <f ca="1">COUNTIF($I$17:I346,"&gt;"&amp;E347)</f>
        <v>23</v>
      </c>
      <c r="M347" s="3">
        <f t="shared" ca="1" si="65"/>
        <v>133.5</v>
      </c>
      <c r="N347" s="2"/>
      <c r="O347" s="2"/>
      <c r="P347" s="3"/>
    </row>
    <row r="348" spans="1:16" x14ac:dyDescent="0.3">
      <c r="A348" s="36">
        <v>4.47</v>
      </c>
      <c r="B348" s="8">
        <v>332</v>
      </c>
      <c r="C348" s="2">
        <f t="shared" ca="1" si="58"/>
        <v>5.33</v>
      </c>
      <c r="D348" s="2">
        <f t="shared" ca="1" si="61"/>
        <v>4.5</v>
      </c>
      <c r="E348" s="2">
        <f t="shared" ca="1" si="62"/>
        <v>1738</v>
      </c>
      <c r="F348" s="2">
        <f t="shared" ca="1" si="63"/>
        <v>1867</v>
      </c>
      <c r="G348" s="2">
        <f t="shared" ca="1" si="59"/>
        <v>3.57</v>
      </c>
      <c r="H348" s="2">
        <f t="shared" ca="1" si="60"/>
        <v>3.5</v>
      </c>
      <c r="I348" s="2">
        <f t="shared" ca="1" si="66"/>
        <v>1870.5</v>
      </c>
      <c r="J348" s="2">
        <f t="shared" ca="1" si="64"/>
        <v>0</v>
      </c>
      <c r="K348" s="2">
        <f t="shared" ca="1" si="67"/>
        <v>129</v>
      </c>
      <c r="L348" s="2">
        <f ca="1">COUNTIF($I$17:I347,"&gt;"&amp;E348)</f>
        <v>24</v>
      </c>
      <c r="M348" s="3">
        <f t="shared" ca="1" si="65"/>
        <v>132.5</v>
      </c>
      <c r="N348" s="2"/>
      <c r="O348" s="2"/>
      <c r="P348" s="3"/>
    </row>
    <row r="349" spans="1:16" x14ac:dyDescent="0.3">
      <c r="A349" s="36">
        <v>4.4800000000000004</v>
      </c>
      <c r="B349" s="8">
        <v>333</v>
      </c>
      <c r="C349" s="2">
        <f t="shared" ca="1" si="58"/>
        <v>2.2599999999999998</v>
      </c>
      <c r="D349" s="2">
        <f t="shared" ca="1" si="61"/>
        <v>2.5</v>
      </c>
      <c r="E349" s="2">
        <f t="shared" ca="1" si="62"/>
        <v>1740.5</v>
      </c>
      <c r="F349" s="2">
        <f t="shared" ca="1" si="63"/>
        <v>1870.5</v>
      </c>
      <c r="G349" s="2">
        <f t="shared" ca="1" si="59"/>
        <v>7.61</v>
      </c>
      <c r="H349" s="2">
        <f t="shared" ca="1" si="60"/>
        <v>7.5</v>
      </c>
      <c r="I349" s="2">
        <f t="shared" ca="1" si="66"/>
        <v>1878</v>
      </c>
      <c r="J349" s="2">
        <f t="shared" ca="1" si="64"/>
        <v>0</v>
      </c>
      <c r="K349" s="2">
        <f t="shared" ca="1" si="67"/>
        <v>130</v>
      </c>
      <c r="L349" s="2">
        <f ca="1">COUNTIF($I$17:I348,"&gt;"&amp;E349)</f>
        <v>24</v>
      </c>
      <c r="M349" s="3">
        <f t="shared" ca="1" si="65"/>
        <v>137.5</v>
      </c>
      <c r="N349" s="2"/>
      <c r="O349" s="2"/>
      <c r="P349" s="3"/>
    </row>
    <row r="350" spans="1:16" x14ac:dyDescent="0.3">
      <c r="A350" s="36">
        <v>4.49</v>
      </c>
      <c r="B350" s="8">
        <v>334</v>
      </c>
      <c r="C350" s="2">
        <f t="shared" ca="1" si="58"/>
        <v>1.54</v>
      </c>
      <c r="D350" s="2">
        <f t="shared" ca="1" si="61"/>
        <v>1.5</v>
      </c>
      <c r="E350" s="2">
        <f t="shared" ca="1" si="62"/>
        <v>1742</v>
      </c>
      <c r="F350" s="2">
        <f t="shared" ca="1" si="63"/>
        <v>1878</v>
      </c>
      <c r="G350" s="2">
        <f t="shared" ca="1" si="59"/>
        <v>6.97</v>
      </c>
      <c r="H350" s="2">
        <f t="shared" ca="1" si="60"/>
        <v>7.5</v>
      </c>
      <c r="I350" s="2">
        <f t="shared" ca="1" si="66"/>
        <v>1885.5</v>
      </c>
      <c r="J350" s="2">
        <f t="shared" ca="1" si="64"/>
        <v>0</v>
      </c>
      <c r="K350" s="2">
        <f t="shared" ca="1" si="67"/>
        <v>136</v>
      </c>
      <c r="L350" s="2">
        <f ca="1">COUNTIF($I$17:I349,"&gt;"&amp;E350)</f>
        <v>24</v>
      </c>
      <c r="M350" s="3">
        <f t="shared" ca="1" si="65"/>
        <v>143.5</v>
      </c>
      <c r="N350" s="2"/>
      <c r="O350" s="2"/>
      <c r="P350" s="3"/>
    </row>
    <row r="351" spans="1:16" x14ac:dyDescent="0.3">
      <c r="A351" s="36">
        <v>4.5</v>
      </c>
      <c r="B351" s="8">
        <v>335</v>
      </c>
      <c r="C351" s="2">
        <f t="shared" ca="1" si="58"/>
        <v>4.92</v>
      </c>
      <c r="D351" s="2">
        <f t="shared" ca="1" si="61"/>
        <v>4.5</v>
      </c>
      <c r="E351" s="2">
        <f t="shared" ca="1" si="62"/>
        <v>1746.5</v>
      </c>
      <c r="F351" s="2">
        <f t="shared" ca="1" si="63"/>
        <v>1885.5</v>
      </c>
      <c r="G351" s="2">
        <f t="shared" ca="1" si="59"/>
        <v>2.99</v>
      </c>
      <c r="H351" s="2">
        <f t="shared" ca="1" si="60"/>
        <v>3.5</v>
      </c>
      <c r="I351" s="2">
        <f t="shared" ca="1" si="66"/>
        <v>1889</v>
      </c>
      <c r="J351" s="2">
        <f t="shared" ca="1" si="64"/>
        <v>0</v>
      </c>
      <c r="K351" s="2">
        <f t="shared" ca="1" si="67"/>
        <v>139</v>
      </c>
      <c r="L351" s="2">
        <f ca="1">COUNTIF($I$17:I350,"&gt;"&amp;E351)</f>
        <v>25</v>
      </c>
      <c r="M351" s="3">
        <f t="shared" ca="1" si="65"/>
        <v>142.5</v>
      </c>
      <c r="N351" s="2"/>
      <c r="O351" s="2"/>
      <c r="P351" s="3"/>
    </row>
    <row r="352" spans="1:16" x14ac:dyDescent="0.3">
      <c r="A352" s="36">
        <v>4.51</v>
      </c>
      <c r="B352" s="8">
        <v>336</v>
      </c>
      <c r="C352" s="2">
        <f t="shared" ca="1" si="58"/>
        <v>6.35</v>
      </c>
      <c r="D352" s="2">
        <f t="shared" ca="1" si="61"/>
        <v>5.5</v>
      </c>
      <c r="E352" s="2">
        <f t="shared" ca="1" si="62"/>
        <v>1752</v>
      </c>
      <c r="F352" s="2">
        <f t="shared" ca="1" si="63"/>
        <v>1889</v>
      </c>
      <c r="G352" s="2">
        <f t="shared" ca="1" si="59"/>
        <v>6.47</v>
      </c>
      <c r="H352" s="2">
        <f t="shared" ca="1" si="60"/>
        <v>6.5</v>
      </c>
      <c r="I352" s="2">
        <f t="shared" ca="1" si="66"/>
        <v>1895.5</v>
      </c>
      <c r="J352" s="2">
        <f t="shared" ca="1" si="64"/>
        <v>0</v>
      </c>
      <c r="K352" s="2">
        <f t="shared" ca="1" si="67"/>
        <v>137</v>
      </c>
      <c r="L352" s="2">
        <f ca="1">COUNTIF($I$17:I351,"&gt;"&amp;E352)</f>
        <v>25</v>
      </c>
      <c r="M352" s="3">
        <f t="shared" ca="1" si="65"/>
        <v>143.5</v>
      </c>
      <c r="N352" s="2"/>
      <c r="O352" s="2"/>
      <c r="P352" s="3"/>
    </row>
    <row r="353" spans="1:16" x14ac:dyDescent="0.3">
      <c r="A353" s="36">
        <v>4.5199999999999996</v>
      </c>
      <c r="B353" s="8">
        <v>337</v>
      </c>
      <c r="C353" s="2">
        <f t="shared" ca="1" si="58"/>
        <v>5.45</v>
      </c>
      <c r="D353" s="2">
        <f t="shared" ca="1" si="61"/>
        <v>5.5</v>
      </c>
      <c r="E353" s="2">
        <f t="shared" ca="1" si="62"/>
        <v>1757.5</v>
      </c>
      <c r="F353" s="2">
        <f t="shared" ca="1" si="63"/>
        <v>1895.5</v>
      </c>
      <c r="G353" s="2">
        <f t="shared" ca="1" si="59"/>
        <v>6.35</v>
      </c>
      <c r="H353" s="2">
        <f t="shared" ca="1" si="60"/>
        <v>6.5</v>
      </c>
      <c r="I353" s="2">
        <f t="shared" ca="1" si="66"/>
        <v>1902</v>
      </c>
      <c r="J353" s="2">
        <f t="shared" ca="1" si="64"/>
        <v>0</v>
      </c>
      <c r="K353" s="2">
        <f t="shared" ca="1" si="67"/>
        <v>138</v>
      </c>
      <c r="L353" s="2">
        <f ca="1">COUNTIF($I$17:I352,"&gt;"&amp;E353)</f>
        <v>25</v>
      </c>
      <c r="M353" s="3">
        <f t="shared" ca="1" si="65"/>
        <v>144.5</v>
      </c>
      <c r="N353" s="2"/>
      <c r="O353" s="2"/>
      <c r="P353" s="3"/>
    </row>
    <row r="354" spans="1:16" x14ac:dyDescent="0.3">
      <c r="A354" s="36">
        <v>4.53</v>
      </c>
      <c r="B354" s="8">
        <v>338</v>
      </c>
      <c r="C354" s="2">
        <f t="shared" ca="1" si="58"/>
        <v>7.22</v>
      </c>
      <c r="D354" s="2">
        <f t="shared" ca="1" si="61"/>
        <v>6.5</v>
      </c>
      <c r="E354" s="2">
        <f t="shared" ca="1" si="62"/>
        <v>1764</v>
      </c>
      <c r="F354" s="2">
        <f t="shared" ca="1" si="63"/>
        <v>1902</v>
      </c>
      <c r="G354" s="2">
        <f t="shared" ca="1" si="59"/>
        <v>9.42</v>
      </c>
      <c r="H354" s="2">
        <f t="shared" ca="1" si="60"/>
        <v>9.5</v>
      </c>
      <c r="I354" s="2">
        <f t="shared" ca="1" si="66"/>
        <v>1911.5</v>
      </c>
      <c r="J354" s="2">
        <f t="shared" ca="1" si="64"/>
        <v>0</v>
      </c>
      <c r="K354" s="2">
        <f t="shared" ca="1" si="67"/>
        <v>138</v>
      </c>
      <c r="L354" s="2">
        <f ca="1">COUNTIF($I$17:I353,"&gt;"&amp;E354)</f>
        <v>25</v>
      </c>
      <c r="M354" s="3">
        <f t="shared" ca="1" si="65"/>
        <v>147.5</v>
      </c>
      <c r="N354" s="2"/>
      <c r="O354" s="2"/>
      <c r="P354" s="3"/>
    </row>
    <row r="355" spans="1:16" x14ac:dyDescent="0.3">
      <c r="A355" s="36">
        <v>4.54</v>
      </c>
      <c r="B355" s="8">
        <v>339</v>
      </c>
      <c r="C355" s="2">
        <f t="shared" ca="1" si="58"/>
        <v>8.91</v>
      </c>
      <c r="D355" s="2">
        <f t="shared" ca="1" si="61"/>
        <v>8.5</v>
      </c>
      <c r="E355" s="2">
        <f t="shared" ca="1" si="62"/>
        <v>1772.5</v>
      </c>
      <c r="F355" s="2">
        <f t="shared" ca="1" si="63"/>
        <v>1911.5</v>
      </c>
      <c r="G355" s="2">
        <f t="shared" ca="1" si="59"/>
        <v>6.61</v>
      </c>
      <c r="H355" s="2">
        <f t="shared" ca="1" si="60"/>
        <v>6.5</v>
      </c>
      <c r="I355" s="2">
        <f t="shared" ca="1" si="66"/>
        <v>1918</v>
      </c>
      <c r="J355" s="2">
        <f t="shared" ca="1" si="64"/>
        <v>0</v>
      </c>
      <c r="K355" s="2">
        <f t="shared" ca="1" si="67"/>
        <v>139</v>
      </c>
      <c r="L355" s="2">
        <f ca="1">COUNTIF($I$17:I354,"&gt;"&amp;E355)</f>
        <v>25</v>
      </c>
      <c r="M355" s="3">
        <f t="shared" ca="1" si="65"/>
        <v>145.5</v>
      </c>
      <c r="N355" s="2"/>
      <c r="O355" s="2"/>
      <c r="P355" s="3"/>
    </row>
    <row r="356" spans="1:16" x14ac:dyDescent="0.3">
      <c r="A356" s="36">
        <v>4.55</v>
      </c>
      <c r="B356" s="8">
        <v>340</v>
      </c>
      <c r="C356" s="2">
        <f t="shared" ca="1" si="58"/>
        <v>6.03</v>
      </c>
      <c r="D356" s="2">
        <f t="shared" ca="1" si="61"/>
        <v>5.5</v>
      </c>
      <c r="E356" s="2">
        <f t="shared" ca="1" si="62"/>
        <v>1778</v>
      </c>
      <c r="F356" s="2">
        <f t="shared" ca="1" si="63"/>
        <v>1918</v>
      </c>
      <c r="G356" s="2">
        <f t="shared" ca="1" si="59"/>
        <v>6.56</v>
      </c>
      <c r="H356" s="2">
        <f t="shared" ca="1" si="60"/>
        <v>6.5</v>
      </c>
      <c r="I356" s="2">
        <f t="shared" ca="1" si="66"/>
        <v>1924.5</v>
      </c>
      <c r="J356" s="2">
        <f t="shared" ca="1" si="64"/>
        <v>0</v>
      </c>
      <c r="K356" s="2">
        <f t="shared" ca="1" si="67"/>
        <v>140</v>
      </c>
      <c r="L356" s="2">
        <f ca="1">COUNTIF($I$17:I355,"&gt;"&amp;E356)</f>
        <v>26</v>
      </c>
      <c r="M356" s="3">
        <f t="shared" ca="1" si="65"/>
        <v>146.5</v>
      </c>
      <c r="N356" s="2"/>
      <c r="O356" s="2"/>
      <c r="P356" s="3"/>
    </row>
    <row r="357" spans="1:16" x14ac:dyDescent="0.3">
      <c r="A357" s="36">
        <v>4.5599999999999996</v>
      </c>
      <c r="B357" s="8">
        <v>341</v>
      </c>
      <c r="C357" s="2">
        <f t="shared" ca="1" si="58"/>
        <v>3.07</v>
      </c>
      <c r="D357" s="2">
        <f t="shared" ca="1" si="61"/>
        <v>3.5</v>
      </c>
      <c r="E357" s="2">
        <f t="shared" ca="1" si="62"/>
        <v>1781.5</v>
      </c>
      <c r="F357" s="2">
        <f t="shared" ca="1" si="63"/>
        <v>1924.5</v>
      </c>
      <c r="G357" s="2">
        <f t="shared" ca="1" si="59"/>
        <v>4.0599999999999996</v>
      </c>
      <c r="H357" s="2">
        <f t="shared" ca="1" si="60"/>
        <v>4.5</v>
      </c>
      <c r="I357" s="2">
        <f t="shared" ca="1" si="66"/>
        <v>1929</v>
      </c>
      <c r="J357" s="2">
        <f t="shared" ca="1" si="64"/>
        <v>0</v>
      </c>
      <c r="K357" s="2">
        <f t="shared" ca="1" si="67"/>
        <v>143</v>
      </c>
      <c r="L357" s="2">
        <f ca="1">COUNTIF($I$17:I356,"&gt;"&amp;E357)</f>
        <v>26</v>
      </c>
      <c r="M357" s="3">
        <f t="shared" ca="1" si="65"/>
        <v>147.5</v>
      </c>
      <c r="N357" s="2"/>
      <c r="O357" s="2"/>
      <c r="P357" s="3"/>
    </row>
    <row r="358" spans="1:16" x14ac:dyDescent="0.3">
      <c r="A358" s="36">
        <v>4.57</v>
      </c>
      <c r="B358" s="8">
        <v>342</v>
      </c>
      <c r="C358" s="2">
        <f t="shared" ref="C358:C421" ca="1" si="68">TRUNC(RAND()*9+1,2)</f>
        <v>4.7</v>
      </c>
      <c r="D358" s="2">
        <f t="shared" ca="1" si="61"/>
        <v>4.5</v>
      </c>
      <c r="E358" s="2">
        <f t="shared" ca="1" si="62"/>
        <v>1786</v>
      </c>
      <c r="F358" s="2">
        <f t="shared" ca="1" si="63"/>
        <v>1929</v>
      </c>
      <c r="G358" s="2">
        <f t="shared" ca="1" si="59"/>
        <v>9.18</v>
      </c>
      <c r="H358" s="2">
        <f t="shared" ca="1" si="60"/>
        <v>9.5</v>
      </c>
      <c r="I358" s="2">
        <f t="shared" ca="1" si="66"/>
        <v>1938.5</v>
      </c>
      <c r="J358" s="2">
        <f t="shared" ca="1" si="64"/>
        <v>0</v>
      </c>
      <c r="K358" s="2">
        <f t="shared" ca="1" si="67"/>
        <v>143</v>
      </c>
      <c r="L358" s="2">
        <f ca="1">COUNTIF($I$17:I357,"&gt;"&amp;E358)</f>
        <v>26</v>
      </c>
      <c r="M358" s="3">
        <f t="shared" ca="1" si="65"/>
        <v>152.5</v>
      </c>
      <c r="N358" s="2"/>
      <c r="O358" s="2"/>
      <c r="P358" s="3"/>
    </row>
    <row r="359" spans="1:16" x14ac:dyDescent="0.3">
      <c r="A359" s="36">
        <v>4.58</v>
      </c>
      <c r="B359" s="8">
        <v>343</v>
      </c>
      <c r="C359" s="2">
        <f t="shared" ca="1" si="68"/>
        <v>4.1900000000000004</v>
      </c>
      <c r="D359" s="2">
        <f t="shared" ca="1" si="61"/>
        <v>4.5</v>
      </c>
      <c r="E359" s="2">
        <f t="shared" ca="1" si="62"/>
        <v>1790.5</v>
      </c>
      <c r="F359" s="2">
        <f t="shared" ca="1" si="63"/>
        <v>1938.5</v>
      </c>
      <c r="G359" s="2">
        <f t="shared" ca="1" si="59"/>
        <v>5.47</v>
      </c>
      <c r="H359" s="2">
        <f t="shared" ca="1" si="60"/>
        <v>5.5</v>
      </c>
      <c r="I359" s="2">
        <f t="shared" ca="1" si="66"/>
        <v>1944</v>
      </c>
      <c r="J359" s="2">
        <f t="shared" ca="1" si="64"/>
        <v>0</v>
      </c>
      <c r="K359" s="2">
        <f t="shared" ca="1" si="67"/>
        <v>148</v>
      </c>
      <c r="L359" s="2">
        <f ca="1">COUNTIF($I$17:I358,"&gt;"&amp;E359)</f>
        <v>27</v>
      </c>
      <c r="M359" s="3">
        <f t="shared" ca="1" si="65"/>
        <v>153.5</v>
      </c>
      <c r="N359" s="2"/>
      <c r="O359" s="2"/>
      <c r="P359" s="3"/>
    </row>
    <row r="360" spans="1:16" x14ac:dyDescent="0.3">
      <c r="A360" s="36">
        <v>4.59</v>
      </c>
      <c r="B360" s="8">
        <v>344</v>
      </c>
      <c r="C360" s="2">
        <f t="shared" ca="1" si="68"/>
        <v>4.5199999999999996</v>
      </c>
      <c r="D360" s="2">
        <f t="shared" ca="1" si="61"/>
        <v>4.5</v>
      </c>
      <c r="E360" s="2">
        <f t="shared" ca="1" si="62"/>
        <v>1795</v>
      </c>
      <c r="F360" s="2">
        <f t="shared" ca="1" si="63"/>
        <v>1944</v>
      </c>
      <c r="G360" s="2">
        <f t="shared" ca="1" si="59"/>
        <v>9.4600000000000009</v>
      </c>
      <c r="H360" s="2">
        <f t="shared" ca="1" si="60"/>
        <v>9.5</v>
      </c>
      <c r="I360" s="2">
        <f t="shared" ca="1" si="66"/>
        <v>1953.5</v>
      </c>
      <c r="J360" s="2">
        <f t="shared" ca="1" si="64"/>
        <v>0</v>
      </c>
      <c r="K360" s="2">
        <f t="shared" ca="1" si="67"/>
        <v>149</v>
      </c>
      <c r="L360" s="2">
        <f ca="1">COUNTIF($I$17:I359,"&gt;"&amp;E360)</f>
        <v>27</v>
      </c>
      <c r="M360" s="3">
        <f t="shared" ca="1" si="65"/>
        <v>158.5</v>
      </c>
      <c r="N360" s="2"/>
      <c r="O360" s="2"/>
      <c r="P360" s="3"/>
    </row>
    <row r="361" spans="1:16" x14ac:dyDescent="0.3">
      <c r="A361" s="36">
        <v>4.5999999999999996</v>
      </c>
      <c r="B361" s="8">
        <v>345</v>
      </c>
      <c r="C361" s="2">
        <f t="shared" ca="1" si="68"/>
        <v>7.31</v>
      </c>
      <c r="D361" s="2">
        <f t="shared" ca="1" si="61"/>
        <v>6.5</v>
      </c>
      <c r="E361" s="2">
        <f t="shared" ca="1" si="62"/>
        <v>1801.5</v>
      </c>
      <c r="F361" s="2">
        <f t="shared" ca="1" si="63"/>
        <v>1953.5</v>
      </c>
      <c r="G361" s="2">
        <f t="shared" ca="1" si="59"/>
        <v>6.85</v>
      </c>
      <c r="H361" s="2">
        <f t="shared" ca="1" si="60"/>
        <v>6.5</v>
      </c>
      <c r="I361" s="2">
        <f t="shared" ca="1" si="66"/>
        <v>1960</v>
      </c>
      <c r="J361" s="2">
        <f t="shared" ca="1" si="64"/>
        <v>0</v>
      </c>
      <c r="K361" s="2">
        <f t="shared" ca="1" si="67"/>
        <v>152</v>
      </c>
      <c r="L361" s="2">
        <f ca="1">COUNTIF($I$17:I360,"&gt;"&amp;E361)</f>
        <v>28</v>
      </c>
      <c r="M361" s="3">
        <f t="shared" ca="1" si="65"/>
        <v>158.5</v>
      </c>
      <c r="N361" s="2"/>
      <c r="O361" s="2"/>
      <c r="P361" s="3"/>
    </row>
    <row r="362" spans="1:16" x14ac:dyDescent="0.3">
      <c r="A362" s="36">
        <v>4.6100000000000003</v>
      </c>
      <c r="B362" s="8">
        <v>346</v>
      </c>
      <c r="C362" s="2">
        <f t="shared" ca="1" si="68"/>
        <v>6.3</v>
      </c>
      <c r="D362" s="2">
        <f t="shared" ca="1" si="61"/>
        <v>5.5</v>
      </c>
      <c r="E362" s="2">
        <f t="shared" ca="1" si="62"/>
        <v>1807</v>
      </c>
      <c r="F362" s="2">
        <f t="shared" ca="1" si="63"/>
        <v>1960</v>
      </c>
      <c r="G362" s="2">
        <f t="shared" ca="1" si="59"/>
        <v>9.51</v>
      </c>
      <c r="H362" s="2">
        <f t="shared" ca="1" si="60"/>
        <v>9.5</v>
      </c>
      <c r="I362" s="2">
        <f t="shared" ca="1" si="66"/>
        <v>1969.5</v>
      </c>
      <c r="J362" s="2">
        <f t="shared" ca="1" si="64"/>
        <v>0</v>
      </c>
      <c r="K362" s="2">
        <f t="shared" ca="1" si="67"/>
        <v>153</v>
      </c>
      <c r="L362" s="2">
        <f ca="1">COUNTIF($I$17:I361,"&gt;"&amp;E362)</f>
        <v>26</v>
      </c>
      <c r="M362" s="3">
        <f t="shared" ca="1" si="65"/>
        <v>162.5</v>
      </c>
      <c r="N362" s="2"/>
      <c r="O362" s="2"/>
      <c r="P362" s="3"/>
    </row>
    <row r="363" spans="1:16" x14ac:dyDescent="0.3">
      <c r="A363" s="36">
        <v>4.62</v>
      </c>
      <c r="B363" s="8">
        <v>347</v>
      </c>
      <c r="C363" s="2">
        <f t="shared" ca="1" si="68"/>
        <v>8.4700000000000006</v>
      </c>
      <c r="D363" s="2">
        <f t="shared" ca="1" si="61"/>
        <v>7.5</v>
      </c>
      <c r="E363" s="2">
        <f t="shared" ca="1" si="62"/>
        <v>1814.5</v>
      </c>
      <c r="F363" s="2">
        <f t="shared" ca="1" si="63"/>
        <v>1969.5</v>
      </c>
      <c r="G363" s="2">
        <f t="shared" ca="1" si="59"/>
        <v>6.32</v>
      </c>
      <c r="H363" s="2">
        <f t="shared" ca="1" si="60"/>
        <v>6.5</v>
      </c>
      <c r="I363" s="2">
        <f t="shared" ca="1" si="66"/>
        <v>1976</v>
      </c>
      <c r="J363" s="2">
        <f t="shared" ca="1" si="64"/>
        <v>0</v>
      </c>
      <c r="K363" s="2">
        <f t="shared" ca="1" si="67"/>
        <v>155</v>
      </c>
      <c r="L363" s="2">
        <f ca="1">COUNTIF($I$17:I362,"&gt;"&amp;E363)</f>
        <v>25</v>
      </c>
      <c r="M363" s="3">
        <f t="shared" ca="1" si="65"/>
        <v>161.5</v>
      </c>
      <c r="N363" s="2"/>
      <c r="O363" s="2"/>
      <c r="P363" s="3"/>
    </row>
    <row r="364" spans="1:16" x14ac:dyDescent="0.3">
      <c r="A364" s="36">
        <v>4.63</v>
      </c>
      <c r="B364" s="8">
        <v>348</v>
      </c>
      <c r="C364" s="2">
        <f t="shared" ca="1" si="68"/>
        <v>2.94</v>
      </c>
      <c r="D364" s="2">
        <f t="shared" ca="1" si="61"/>
        <v>3.5</v>
      </c>
      <c r="E364" s="2">
        <f t="shared" ca="1" si="62"/>
        <v>1818</v>
      </c>
      <c r="F364" s="2">
        <f t="shared" ca="1" si="63"/>
        <v>1976</v>
      </c>
      <c r="G364" s="2">
        <f t="shared" ca="1" si="59"/>
        <v>8.15</v>
      </c>
      <c r="H364" s="2">
        <f t="shared" ca="1" si="60"/>
        <v>8.5</v>
      </c>
      <c r="I364" s="2">
        <f t="shared" ca="1" si="66"/>
        <v>1984.5</v>
      </c>
      <c r="J364" s="2">
        <f t="shared" ca="1" si="64"/>
        <v>0</v>
      </c>
      <c r="K364" s="2">
        <f t="shared" ca="1" si="67"/>
        <v>158</v>
      </c>
      <c r="L364" s="2">
        <f ca="1">COUNTIF($I$17:I363,"&gt;"&amp;E364)</f>
        <v>25</v>
      </c>
      <c r="M364" s="3">
        <f t="shared" ca="1" si="65"/>
        <v>166.5</v>
      </c>
      <c r="N364" s="2"/>
      <c r="O364" s="2"/>
      <c r="P364" s="3"/>
    </row>
    <row r="365" spans="1:16" x14ac:dyDescent="0.3">
      <c r="A365" s="36">
        <v>4.6399999999999997</v>
      </c>
      <c r="B365" s="8">
        <v>349</v>
      </c>
      <c r="C365" s="2">
        <f t="shared" ca="1" si="68"/>
        <v>1.43</v>
      </c>
      <c r="D365" s="2">
        <f t="shared" ca="1" si="61"/>
        <v>1.5</v>
      </c>
      <c r="E365" s="2">
        <f t="shared" ca="1" si="62"/>
        <v>1819.5</v>
      </c>
      <c r="F365" s="2">
        <f t="shared" ca="1" si="63"/>
        <v>1984.5</v>
      </c>
      <c r="G365" s="2">
        <f t="shared" ca="1" si="59"/>
        <v>4.03</v>
      </c>
      <c r="H365" s="2">
        <f t="shared" ca="1" si="60"/>
        <v>4.5</v>
      </c>
      <c r="I365" s="2">
        <f t="shared" ca="1" si="66"/>
        <v>1989</v>
      </c>
      <c r="J365" s="2">
        <f t="shared" ca="1" si="64"/>
        <v>0</v>
      </c>
      <c r="K365" s="2">
        <f t="shared" ca="1" si="67"/>
        <v>165</v>
      </c>
      <c r="L365" s="2">
        <f ca="1">COUNTIF($I$17:I364,"&gt;"&amp;E365)</f>
        <v>26</v>
      </c>
      <c r="M365" s="3">
        <f t="shared" ca="1" si="65"/>
        <v>169.5</v>
      </c>
      <c r="N365" s="2"/>
      <c r="O365" s="2"/>
      <c r="P365" s="3"/>
    </row>
    <row r="366" spans="1:16" x14ac:dyDescent="0.3">
      <c r="A366" s="36">
        <v>4.6500000000000004</v>
      </c>
      <c r="B366" s="8">
        <v>350</v>
      </c>
      <c r="C366" s="2">
        <f t="shared" ca="1" si="68"/>
        <v>7.23</v>
      </c>
      <c r="D366" s="2">
        <f t="shared" ca="1" si="61"/>
        <v>6.5</v>
      </c>
      <c r="E366" s="2">
        <f t="shared" ca="1" si="62"/>
        <v>1826</v>
      </c>
      <c r="F366" s="2">
        <f t="shared" ca="1" si="63"/>
        <v>1989</v>
      </c>
      <c r="G366" s="2">
        <f t="shared" ca="1" si="59"/>
        <v>7.65</v>
      </c>
      <c r="H366" s="2">
        <f t="shared" ca="1" si="60"/>
        <v>7.5</v>
      </c>
      <c r="I366" s="2">
        <f t="shared" ca="1" si="66"/>
        <v>1996.5</v>
      </c>
      <c r="J366" s="2">
        <f t="shared" ca="1" si="64"/>
        <v>0</v>
      </c>
      <c r="K366" s="2">
        <f t="shared" ca="1" si="67"/>
        <v>163</v>
      </c>
      <c r="L366" s="2">
        <f ca="1">COUNTIF($I$17:I365,"&gt;"&amp;E366)</f>
        <v>26</v>
      </c>
      <c r="M366" s="3">
        <f t="shared" ca="1" si="65"/>
        <v>170.5</v>
      </c>
      <c r="N366" s="2"/>
      <c r="O366" s="2"/>
      <c r="P366" s="3"/>
    </row>
    <row r="367" spans="1:16" x14ac:dyDescent="0.3">
      <c r="A367" s="36">
        <v>4.66</v>
      </c>
      <c r="B367" s="8">
        <v>351</v>
      </c>
      <c r="C367" s="2">
        <f t="shared" ca="1" si="68"/>
        <v>6.01</v>
      </c>
      <c r="D367" s="2">
        <f t="shared" ca="1" si="61"/>
        <v>5.5</v>
      </c>
      <c r="E367" s="2">
        <f t="shared" ca="1" si="62"/>
        <v>1831.5</v>
      </c>
      <c r="F367" s="2">
        <f t="shared" ca="1" si="63"/>
        <v>1996.5</v>
      </c>
      <c r="G367" s="2">
        <f t="shared" ca="1" si="59"/>
        <v>8.32</v>
      </c>
      <c r="H367" s="2">
        <f t="shared" ca="1" si="60"/>
        <v>8.5</v>
      </c>
      <c r="I367" s="2">
        <f t="shared" ca="1" si="66"/>
        <v>2005</v>
      </c>
      <c r="J367" s="2">
        <f t="shared" ca="1" si="64"/>
        <v>0</v>
      </c>
      <c r="K367" s="2">
        <f t="shared" ca="1" si="67"/>
        <v>165</v>
      </c>
      <c r="L367" s="2">
        <f ca="1">COUNTIF($I$17:I366,"&gt;"&amp;E367)</f>
        <v>27</v>
      </c>
      <c r="M367" s="3">
        <f t="shared" ca="1" si="65"/>
        <v>173.5</v>
      </c>
      <c r="N367" s="2"/>
      <c r="O367" s="2"/>
      <c r="P367" s="3"/>
    </row>
    <row r="368" spans="1:16" x14ac:dyDescent="0.3">
      <c r="A368" s="36">
        <v>4.67</v>
      </c>
      <c r="B368" s="8">
        <v>352</v>
      </c>
      <c r="C368" s="2">
        <f t="shared" ca="1" si="68"/>
        <v>1.56</v>
      </c>
      <c r="D368" s="2">
        <f t="shared" ca="1" si="61"/>
        <v>1.5</v>
      </c>
      <c r="E368" s="2">
        <f t="shared" ca="1" si="62"/>
        <v>1833</v>
      </c>
      <c r="F368" s="2">
        <f t="shared" ca="1" si="63"/>
        <v>2005</v>
      </c>
      <c r="G368" s="2">
        <f t="shared" ca="1" si="59"/>
        <v>4.82</v>
      </c>
      <c r="H368" s="2">
        <f t="shared" ca="1" si="60"/>
        <v>5.5</v>
      </c>
      <c r="I368" s="2">
        <f t="shared" ca="1" si="66"/>
        <v>2010.5</v>
      </c>
      <c r="J368" s="2">
        <f t="shared" ca="1" si="64"/>
        <v>0</v>
      </c>
      <c r="K368" s="2">
        <f t="shared" ca="1" si="67"/>
        <v>172</v>
      </c>
      <c r="L368" s="2">
        <f ca="1">COUNTIF($I$17:I367,"&gt;"&amp;E368)</f>
        <v>27</v>
      </c>
      <c r="M368" s="3">
        <f t="shared" ca="1" si="65"/>
        <v>177.5</v>
      </c>
      <c r="N368" s="2"/>
      <c r="O368" s="2"/>
      <c r="P368" s="3"/>
    </row>
    <row r="369" spans="1:16" x14ac:dyDescent="0.3">
      <c r="A369" s="36">
        <v>4.68</v>
      </c>
      <c r="B369" s="8">
        <v>353</v>
      </c>
      <c r="C369" s="2">
        <f t="shared" ca="1" si="68"/>
        <v>8.02</v>
      </c>
      <c r="D369" s="2">
        <f t="shared" ca="1" si="61"/>
        <v>7.5</v>
      </c>
      <c r="E369" s="2">
        <f t="shared" ca="1" si="62"/>
        <v>1840.5</v>
      </c>
      <c r="F369" s="2">
        <f t="shared" ca="1" si="63"/>
        <v>2010.5</v>
      </c>
      <c r="G369" s="2">
        <f t="shared" ca="1" si="59"/>
        <v>9.35</v>
      </c>
      <c r="H369" s="2">
        <f t="shared" ca="1" si="60"/>
        <v>9.5</v>
      </c>
      <c r="I369" s="2">
        <f t="shared" ca="1" si="66"/>
        <v>2020</v>
      </c>
      <c r="J369" s="2">
        <f t="shared" ca="1" si="64"/>
        <v>0</v>
      </c>
      <c r="K369" s="2">
        <f t="shared" ca="1" si="67"/>
        <v>170</v>
      </c>
      <c r="L369" s="2">
        <f ca="1">COUNTIF($I$17:I368,"&gt;"&amp;E369)</f>
        <v>28</v>
      </c>
      <c r="M369" s="3">
        <f t="shared" ca="1" si="65"/>
        <v>179.5</v>
      </c>
      <c r="N369" s="2"/>
      <c r="O369" s="2"/>
      <c r="P369" s="3"/>
    </row>
    <row r="370" spans="1:16" x14ac:dyDescent="0.3">
      <c r="A370" s="36">
        <v>4.6900000000000004</v>
      </c>
      <c r="B370" s="8">
        <v>354</v>
      </c>
      <c r="C370" s="2">
        <f t="shared" ca="1" si="68"/>
        <v>9.68</v>
      </c>
      <c r="D370" s="2">
        <f t="shared" ca="1" si="61"/>
        <v>9.5</v>
      </c>
      <c r="E370" s="2">
        <f t="shared" ca="1" si="62"/>
        <v>1850</v>
      </c>
      <c r="F370" s="2">
        <f t="shared" ca="1" si="63"/>
        <v>2020</v>
      </c>
      <c r="G370" s="2">
        <f t="shared" ca="1" si="59"/>
        <v>7.52</v>
      </c>
      <c r="H370" s="2">
        <f t="shared" ca="1" si="60"/>
        <v>7.5</v>
      </c>
      <c r="I370" s="2">
        <f t="shared" ca="1" si="66"/>
        <v>2027.5</v>
      </c>
      <c r="J370" s="2">
        <f t="shared" ca="1" si="64"/>
        <v>0</v>
      </c>
      <c r="K370" s="2">
        <f t="shared" ca="1" si="67"/>
        <v>170</v>
      </c>
      <c r="L370" s="2">
        <f ca="1">COUNTIF($I$17:I369,"&gt;"&amp;E370)</f>
        <v>26</v>
      </c>
      <c r="M370" s="3">
        <f t="shared" ca="1" si="65"/>
        <v>177.5</v>
      </c>
      <c r="N370" s="2"/>
      <c r="O370" s="2"/>
      <c r="P370" s="3"/>
    </row>
    <row r="371" spans="1:16" x14ac:dyDescent="0.3">
      <c r="A371" s="36">
        <v>4.7</v>
      </c>
      <c r="B371" s="8">
        <v>355</v>
      </c>
      <c r="C371" s="2">
        <f t="shared" ca="1" si="68"/>
        <v>9.19</v>
      </c>
      <c r="D371" s="2">
        <f t="shared" ca="1" si="61"/>
        <v>8.5</v>
      </c>
      <c r="E371" s="2">
        <f t="shared" ca="1" si="62"/>
        <v>1858.5</v>
      </c>
      <c r="F371" s="2">
        <f t="shared" ca="1" si="63"/>
        <v>2027.5</v>
      </c>
      <c r="G371" s="2">
        <f t="shared" ca="1" si="59"/>
        <v>3.1</v>
      </c>
      <c r="H371" s="2">
        <f t="shared" ca="1" si="60"/>
        <v>3.5</v>
      </c>
      <c r="I371" s="2">
        <f t="shared" ca="1" si="66"/>
        <v>2031</v>
      </c>
      <c r="J371" s="2">
        <f t="shared" ca="1" si="64"/>
        <v>0</v>
      </c>
      <c r="K371" s="2">
        <f t="shared" ca="1" si="67"/>
        <v>169</v>
      </c>
      <c r="L371" s="2">
        <f ca="1">COUNTIF($I$17:I370,"&gt;"&amp;E371)</f>
        <v>25</v>
      </c>
      <c r="M371" s="3">
        <f t="shared" ca="1" si="65"/>
        <v>172.5</v>
      </c>
      <c r="N371" s="2"/>
      <c r="O371" s="2"/>
      <c r="P371" s="3"/>
    </row>
    <row r="372" spans="1:16" x14ac:dyDescent="0.3">
      <c r="A372" s="36">
        <v>4.71</v>
      </c>
      <c r="B372" s="8">
        <v>356</v>
      </c>
      <c r="C372" s="2">
        <f t="shared" ca="1" si="68"/>
        <v>5.75</v>
      </c>
      <c r="D372" s="2">
        <f t="shared" ca="1" si="61"/>
        <v>5.5</v>
      </c>
      <c r="E372" s="2">
        <f t="shared" ca="1" si="62"/>
        <v>1864</v>
      </c>
      <c r="F372" s="2">
        <f t="shared" ca="1" si="63"/>
        <v>2031</v>
      </c>
      <c r="G372" s="2">
        <f t="shared" ca="1" si="59"/>
        <v>1.23</v>
      </c>
      <c r="H372" s="2">
        <f t="shared" ca="1" si="60"/>
        <v>1.5</v>
      </c>
      <c r="I372" s="2">
        <f t="shared" ca="1" si="66"/>
        <v>2032.5</v>
      </c>
      <c r="J372" s="2">
        <f t="shared" ca="1" si="64"/>
        <v>0</v>
      </c>
      <c r="K372" s="2">
        <f t="shared" ca="1" si="67"/>
        <v>167</v>
      </c>
      <c r="L372" s="2">
        <f ca="1">COUNTIF($I$17:I371,"&gt;"&amp;E372)</f>
        <v>25</v>
      </c>
      <c r="M372" s="3">
        <f t="shared" ca="1" si="65"/>
        <v>168.5</v>
      </c>
      <c r="N372" s="2"/>
      <c r="O372" s="2"/>
      <c r="P372" s="3"/>
    </row>
    <row r="373" spans="1:16" x14ac:dyDescent="0.3">
      <c r="A373" s="36">
        <v>4.72</v>
      </c>
      <c r="B373" s="8">
        <v>357</v>
      </c>
      <c r="C373" s="2">
        <f t="shared" ca="1" si="68"/>
        <v>9.84</v>
      </c>
      <c r="D373" s="2">
        <f t="shared" ca="1" si="61"/>
        <v>9.5</v>
      </c>
      <c r="E373" s="2">
        <f t="shared" ca="1" si="62"/>
        <v>1873.5</v>
      </c>
      <c r="F373" s="2">
        <f t="shared" ca="1" si="63"/>
        <v>2032.5</v>
      </c>
      <c r="G373" s="2">
        <f t="shared" ca="1" si="59"/>
        <v>9.34</v>
      </c>
      <c r="H373" s="2">
        <f t="shared" ca="1" si="60"/>
        <v>9.5</v>
      </c>
      <c r="I373" s="2">
        <f t="shared" ca="1" si="66"/>
        <v>2042</v>
      </c>
      <c r="J373" s="2">
        <f t="shared" ca="1" si="64"/>
        <v>0</v>
      </c>
      <c r="K373" s="2">
        <f t="shared" ca="1" si="67"/>
        <v>159</v>
      </c>
      <c r="L373" s="2">
        <f ca="1">COUNTIF($I$17:I372,"&gt;"&amp;E373)</f>
        <v>24</v>
      </c>
      <c r="M373" s="3">
        <f t="shared" ca="1" si="65"/>
        <v>168.5</v>
      </c>
      <c r="N373" s="2"/>
      <c r="O373" s="2"/>
      <c r="P373" s="3"/>
    </row>
    <row r="374" spans="1:16" x14ac:dyDescent="0.3">
      <c r="A374" s="36">
        <v>4.7300000000000004</v>
      </c>
      <c r="B374" s="8">
        <v>358</v>
      </c>
      <c r="C374" s="2">
        <f t="shared" ca="1" si="68"/>
        <v>9.51</v>
      </c>
      <c r="D374" s="2">
        <f t="shared" ca="1" si="61"/>
        <v>9.5</v>
      </c>
      <c r="E374" s="2">
        <f t="shared" ca="1" si="62"/>
        <v>1883</v>
      </c>
      <c r="F374" s="2">
        <f t="shared" ca="1" si="63"/>
        <v>2042</v>
      </c>
      <c r="G374" s="2">
        <f t="shared" ca="1" si="59"/>
        <v>4.95</v>
      </c>
      <c r="H374" s="2">
        <f t="shared" ca="1" si="60"/>
        <v>5.5</v>
      </c>
      <c r="I374" s="2">
        <f t="shared" ca="1" si="66"/>
        <v>2047.5</v>
      </c>
      <c r="J374" s="2">
        <f t="shared" ca="1" si="64"/>
        <v>0</v>
      </c>
      <c r="K374" s="2">
        <f t="shared" ca="1" si="67"/>
        <v>159</v>
      </c>
      <c r="L374" s="2">
        <f ca="1">COUNTIF($I$17:I373,"&gt;"&amp;E374)</f>
        <v>24</v>
      </c>
      <c r="M374" s="3">
        <f t="shared" ca="1" si="65"/>
        <v>164.5</v>
      </c>
      <c r="N374" s="2"/>
      <c r="O374" s="2"/>
      <c r="P374" s="3"/>
    </row>
    <row r="375" spans="1:16" x14ac:dyDescent="0.3">
      <c r="A375" s="36">
        <v>4.74</v>
      </c>
      <c r="B375" s="8">
        <v>359</v>
      </c>
      <c r="C375" s="2">
        <f t="shared" ca="1" si="68"/>
        <v>6.97</v>
      </c>
      <c r="D375" s="2">
        <f t="shared" ca="1" si="61"/>
        <v>6.5</v>
      </c>
      <c r="E375" s="2">
        <f t="shared" ca="1" si="62"/>
        <v>1889.5</v>
      </c>
      <c r="F375" s="2">
        <f t="shared" ca="1" si="63"/>
        <v>2047.5</v>
      </c>
      <c r="G375" s="2">
        <f t="shared" ca="1" si="59"/>
        <v>1.52</v>
      </c>
      <c r="H375" s="2">
        <f t="shared" ca="1" si="60"/>
        <v>1.5</v>
      </c>
      <c r="I375" s="2">
        <f t="shared" ca="1" si="66"/>
        <v>2049</v>
      </c>
      <c r="J375" s="2">
        <f t="shared" ca="1" si="64"/>
        <v>0</v>
      </c>
      <c r="K375" s="2">
        <f t="shared" ca="1" si="67"/>
        <v>158</v>
      </c>
      <c r="L375" s="2">
        <f ca="1">COUNTIF($I$17:I374,"&gt;"&amp;E375)</f>
        <v>23</v>
      </c>
      <c r="M375" s="3">
        <f t="shared" ca="1" si="65"/>
        <v>159.5</v>
      </c>
      <c r="N375" s="2"/>
      <c r="O375" s="2"/>
      <c r="P375" s="3"/>
    </row>
    <row r="376" spans="1:16" x14ac:dyDescent="0.3">
      <c r="A376" s="36">
        <v>4.75</v>
      </c>
      <c r="B376" s="8">
        <v>360</v>
      </c>
      <c r="C376" s="2">
        <f t="shared" ca="1" si="68"/>
        <v>8.49</v>
      </c>
      <c r="D376" s="2">
        <f t="shared" ca="1" si="61"/>
        <v>7.5</v>
      </c>
      <c r="E376" s="2">
        <f t="shared" ca="1" si="62"/>
        <v>1897</v>
      </c>
      <c r="F376" s="2">
        <f t="shared" ca="1" si="63"/>
        <v>2049</v>
      </c>
      <c r="G376" s="2">
        <f t="shared" ca="1" si="59"/>
        <v>8.0500000000000007</v>
      </c>
      <c r="H376" s="2">
        <f t="shared" ca="1" si="60"/>
        <v>8.5</v>
      </c>
      <c r="I376" s="2">
        <f t="shared" ca="1" si="66"/>
        <v>2057.5</v>
      </c>
      <c r="J376" s="2">
        <f t="shared" ca="1" si="64"/>
        <v>0</v>
      </c>
      <c r="K376" s="2">
        <f t="shared" ca="1" si="67"/>
        <v>152</v>
      </c>
      <c r="L376" s="2">
        <f ca="1">COUNTIF($I$17:I375,"&gt;"&amp;E376)</f>
        <v>23</v>
      </c>
      <c r="M376" s="3">
        <f t="shared" ca="1" si="65"/>
        <v>160.5</v>
      </c>
      <c r="N376" s="2"/>
      <c r="O376" s="2"/>
      <c r="P376" s="3"/>
    </row>
    <row r="377" spans="1:16" x14ac:dyDescent="0.3">
      <c r="A377" s="36">
        <v>4.76</v>
      </c>
      <c r="B377" s="8">
        <v>361</v>
      </c>
      <c r="C377" s="2">
        <f t="shared" ca="1" si="68"/>
        <v>9.98</v>
      </c>
      <c r="D377" s="2">
        <f t="shared" ca="1" si="61"/>
        <v>9.5</v>
      </c>
      <c r="E377" s="2">
        <f t="shared" ca="1" si="62"/>
        <v>1906.5</v>
      </c>
      <c r="F377" s="2">
        <f t="shared" ca="1" si="63"/>
        <v>2057.5</v>
      </c>
      <c r="G377" s="2">
        <f t="shared" ca="1" si="59"/>
        <v>6.46</v>
      </c>
      <c r="H377" s="2">
        <f t="shared" ca="1" si="60"/>
        <v>6.5</v>
      </c>
      <c r="I377" s="2">
        <f t="shared" ca="1" si="66"/>
        <v>2064</v>
      </c>
      <c r="J377" s="2">
        <f t="shared" ca="1" si="64"/>
        <v>0</v>
      </c>
      <c r="K377" s="2">
        <f t="shared" ca="1" si="67"/>
        <v>151</v>
      </c>
      <c r="L377" s="2">
        <f ca="1">COUNTIF($I$17:I376,"&gt;"&amp;E377)</f>
        <v>23</v>
      </c>
      <c r="M377" s="3">
        <f t="shared" ca="1" si="65"/>
        <v>157.5</v>
      </c>
      <c r="N377" s="2"/>
      <c r="O377" s="2"/>
      <c r="P377" s="3"/>
    </row>
    <row r="378" spans="1:16" x14ac:dyDescent="0.3">
      <c r="A378" s="36">
        <v>4.7699999999999996</v>
      </c>
      <c r="B378" s="8">
        <v>362</v>
      </c>
      <c r="C378" s="2">
        <f t="shared" ca="1" si="68"/>
        <v>2.71</v>
      </c>
      <c r="D378" s="2">
        <f t="shared" ca="1" si="61"/>
        <v>3.5</v>
      </c>
      <c r="E378" s="2">
        <f t="shared" ca="1" si="62"/>
        <v>1910</v>
      </c>
      <c r="F378" s="2">
        <f t="shared" ca="1" si="63"/>
        <v>2064</v>
      </c>
      <c r="G378" s="2">
        <f t="shared" ca="1" si="59"/>
        <v>7.57</v>
      </c>
      <c r="H378" s="2">
        <f t="shared" ca="1" si="60"/>
        <v>7.5</v>
      </c>
      <c r="I378" s="2">
        <f t="shared" ca="1" si="66"/>
        <v>2071.5</v>
      </c>
      <c r="J378" s="2">
        <f t="shared" ca="1" si="64"/>
        <v>0</v>
      </c>
      <c r="K378" s="2">
        <f t="shared" ca="1" si="67"/>
        <v>154</v>
      </c>
      <c r="L378" s="2">
        <f ca="1">COUNTIF($I$17:I377,"&gt;"&amp;E378)</f>
        <v>24</v>
      </c>
      <c r="M378" s="3">
        <f t="shared" ca="1" si="65"/>
        <v>161.5</v>
      </c>
      <c r="N378" s="2"/>
      <c r="O378" s="2"/>
      <c r="P378" s="3"/>
    </row>
    <row r="379" spans="1:16" x14ac:dyDescent="0.3">
      <c r="A379" s="36">
        <v>4.78</v>
      </c>
      <c r="B379" s="8">
        <v>363</v>
      </c>
      <c r="C379" s="2">
        <f t="shared" ca="1" si="68"/>
        <v>1.71</v>
      </c>
      <c r="D379" s="2">
        <f t="shared" ca="1" si="61"/>
        <v>1.5</v>
      </c>
      <c r="E379" s="2">
        <f t="shared" ca="1" si="62"/>
        <v>1911.5</v>
      </c>
      <c r="F379" s="2">
        <f t="shared" ca="1" si="63"/>
        <v>2071.5</v>
      </c>
      <c r="G379" s="2">
        <f t="shared" ca="1" si="59"/>
        <v>8.77</v>
      </c>
      <c r="H379" s="2">
        <f t="shared" ca="1" si="60"/>
        <v>8.5</v>
      </c>
      <c r="I379" s="2">
        <f t="shared" ca="1" si="66"/>
        <v>2080</v>
      </c>
      <c r="J379" s="2">
        <f t="shared" ca="1" si="64"/>
        <v>0</v>
      </c>
      <c r="K379" s="2">
        <f t="shared" ca="1" si="67"/>
        <v>160</v>
      </c>
      <c r="L379" s="2">
        <f ca="1">COUNTIF($I$17:I378,"&gt;"&amp;E379)</f>
        <v>24</v>
      </c>
      <c r="M379" s="3">
        <f t="shared" ca="1" si="65"/>
        <v>168.5</v>
      </c>
      <c r="N379" s="2"/>
      <c r="O379" s="2"/>
      <c r="P379" s="3"/>
    </row>
    <row r="380" spans="1:16" x14ac:dyDescent="0.3">
      <c r="A380" s="36">
        <v>4.79</v>
      </c>
      <c r="B380" s="8">
        <v>364</v>
      </c>
      <c r="C380" s="2">
        <f t="shared" ca="1" si="68"/>
        <v>4.33</v>
      </c>
      <c r="D380" s="2">
        <f t="shared" ca="1" si="61"/>
        <v>4.5</v>
      </c>
      <c r="E380" s="2">
        <f t="shared" ca="1" si="62"/>
        <v>1916</v>
      </c>
      <c r="F380" s="2">
        <f t="shared" ca="1" si="63"/>
        <v>2080</v>
      </c>
      <c r="G380" s="2">
        <f t="shared" ca="1" si="59"/>
        <v>2.5099999999999998</v>
      </c>
      <c r="H380" s="2">
        <f t="shared" ca="1" si="60"/>
        <v>2.5</v>
      </c>
      <c r="I380" s="2">
        <f t="shared" ca="1" si="66"/>
        <v>2082.5</v>
      </c>
      <c r="J380" s="2">
        <f t="shared" ca="1" si="64"/>
        <v>0</v>
      </c>
      <c r="K380" s="2">
        <f t="shared" ca="1" si="67"/>
        <v>164</v>
      </c>
      <c r="L380" s="2">
        <f ca="1">COUNTIF($I$17:I379,"&gt;"&amp;E380)</f>
        <v>25</v>
      </c>
      <c r="M380" s="3">
        <f t="shared" ca="1" si="65"/>
        <v>166.5</v>
      </c>
      <c r="N380" s="2"/>
      <c r="O380" s="2"/>
      <c r="P380" s="3"/>
    </row>
    <row r="381" spans="1:16" x14ac:dyDescent="0.3">
      <c r="A381" s="36">
        <v>4.8</v>
      </c>
      <c r="B381" s="8">
        <v>365</v>
      </c>
      <c r="C381" s="2">
        <f t="shared" ca="1" si="68"/>
        <v>5.2</v>
      </c>
      <c r="D381" s="2">
        <f t="shared" ca="1" si="61"/>
        <v>4.5</v>
      </c>
      <c r="E381" s="2">
        <f t="shared" ca="1" si="62"/>
        <v>1920.5</v>
      </c>
      <c r="F381" s="2">
        <f t="shared" ca="1" si="63"/>
        <v>2082.5</v>
      </c>
      <c r="G381" s="2">
        <f t="shared" ca="1" si="59"/>
        <v>3.43</v>
      </c>
      <c r="H381" s="2">
        <f t="shared" ca="1" si="60"/>
        <v>3.5</v>
      </c>
      <c r="I381" s="2">
        <f t="shared" ca="1" si="66"/>
        <v>2086</v>
      </c>
      <c r="J381" s="2">
        <f t="shared" ca="1" si="64"/>
        <v>0</v>
      </c>
      <c r="K381" s="2">
        <f t="shared" ca="1" si="67"/>
        <v>162</v>
      </c>
      <c r="L381" s="2">
        <f ca="1">COUNTIF($I$17:I380,"&gt;"&amp;E381)</f>
        <v>25</v>
      </c>
      <c r="M381" s="3">
        <f t="shared" ca="1" si="65"/>
        <v>165.5</v>
      </c>
      <c r="N381" s="2"/>
      <c r="O381" s="2"/>
      <c r="P381" s="3"/>
    </row>
    <row r="382" spans="1:16" x14ac:dyDescent="0.3">
      <c r="A382" s="36">
        <v>4.8099999999999996</v>
      </c>
      <c r="B382" s="8">
        <v>366</v>
      </c>
      <c r="C382" s="2">
        <f t="shared" ca="1" si="68"/>
        <v>9.4</v>
      </c>
      <c r="D382" s="2">
        <f t="shared" ca="1" si="61"/>
        <v>9.5</v>
      </c>
      <c r="E382" s="2">
        <f t="shared" ca="1" si="62"/>
        <v>1930</v>
      </c>
      <c r="F382" s="2">
        <f t="shared" ca="1" si="63"/>
        <v>2086</v>
      </c>
      <c r="G382" s="2">
        <f t="shared" ca="1" si="59"/>
        <v>1.56</v>
      </c>
      <c r="H382" s="2">
        <f t="shared" ca="1" si="60"/>
        <v>1.5</v>
      </c>
      <c r="I382" s="2">
        <f t="shared" ca="1" si="66"/>
        <v>2087.5</v>
      </c>
      <c r="J382" s="2">
        <f t="shared" ca="1" si="64"/>
        <v>0</v>
      </c>
      <c r="K382" s="2">
        <f t="shared" ca="1" si="67"/>
        <v>156</v>
      </c>
      <c r="L382" s="2">
        <f ca="1">COUNTIF($I$17:I381,"&gt;"&amp;E382)</f>
        <v>24</v>
      </c>
      <c r="M382" s="3">
        <f t="shared" ca="1" si="65"/>
        <v>157.5</v>
      </c>
      <c r="N382" s="2"/>
      <c r="O382" s="2"/>
      <c r="P382" s="3"/>
    </row>
    <row r="383" spans="1:16" x14ac:dyDescent="0.3">
      <c r="A383" s="36">
        <v>4.82</v>
      </c>
      <c r="B383" s="8">
        <v>367</v>
      </c>
      <c r="C383" s="2">
        <f t="shared" ca="1" si="68"/>
        <v>2.92</v>
      </c>
      <c r="D383" s="2">
        <f t="shared" ca="1" si="61"/>
        <v>3.5</v>
      </c>
      <c r="E383" s="2">
        <f t="shared" ca="1" si="62"/>
        <v>1933.5</v>
      </c>
      <c r="F383" s="2">
        <f t="shared" ca="1" si="63"/>
        <v>2087.5</v>
      </c>
      <c r="G383" s="2">
        <f t="shared" ca="1" si="59"/>
        <v>2.72</v>
      </c>
      <c r="H383" s="2">
        <f t="shared" ca="1" si="60"/>
        <v>3.5</v>
      </c>
      <c r="I383" s="2">
        <f t="shared" ca="1" si="66"/>
        <v>2091</v>
      </c>
      <c r="J383" s="2">
        <f t="shared" ca="1" si="64"/>
        <v>0</v>
      </c>
      <c r="K383" s="2">
        <f t="shared" ca="1" si="67"/>
        <v>154</v>
      </c>
      <c r="L383" s="2">
        <f ca="1">COUNTIF($I$17:I382,"&gt;"&amp;E383)</f>
        <v>25</v>
      </c>
      <c r="M383" s="3">
        <f t="shared" ca="1" si="65"/>
        <v>157.5</v>
      </c>
      <c r="N383" s="2"/>
      <c r="O383" s="2"/>
      <c r="P383" s="3"/>
    </row>
    <row r="384" spans="1:16" x14ac:dyDescent="0.3">
      <c r="A384" s="36">
        <v>4.83</v>
      </c>
      <c r="B384" s="8">
        <v>368</v>
      </c>
      <c r="C384" s="2">
        <f t="shared" ca="1" si="68"/>
        <v>5.67</v>
      </c>
      <c r="D384" s="2">
        <f t="shared" ca="1" si="61"/>
        <v>5.5</v>
      </c>
      <c r="E384" s="2">
        <f t="shared" ca="1" si="62"/>
        <v>1939</v>
      </c>
      <c r="F384" s="2">
        <f t="shared" ca="1" si="63"/>
        <v>2091</v>
      </c>
      <c r="G384" s="2">
        <f t="shared" ca="1" si="59"/>
        <v>2.52</v>
      </c>
      <c r="H384" s="2">
        <f t="shared" ca="1" si="60"/>
        <v>2.5</v>
      </c>
      <c r="I384" s="2">
        <f t="shared" ca="1" si="66"/>
        <v>2093.5</v>
      </c>
      <c r="J384" s="2">
        <f t="shared" ca="1" si="64"/>
        <v>0</v>
      </c>
      <c r="K384" s="2">
        <f t="shared" ca="1" si="67"/>
        <v>152</v>
      </c>
      <c r="L384" s="2">
        <f ca="1">COUNTIF($I$17:I383,"&gt;"&amp;E384)</f>
        <v>25</v>
      </c>
      <c r="M384" s="3">
        <f t="shared" ca="1" si="65"/>
        <v>154.5</v>
      </c>
      <c r="N384" s="2"/>
      <c r="O384" s="2"/>
      <c r="P384" s="3"/>
    </row>
    <row r="385" spans="1:16" x14ac:dyDescent="0.3">
      <c r="A385" s="36">
        <v>4.84</v>
      </c>
      <c r="B385" s="8">
        <v>369</v>
      </c>
      <c r="C385" s="2">
        <f t="shared" ca="1" si="68"/>
        <v>2.1</v>
      </c>
      <c r="D385" s="2">
        <f t="shared" ca="1" si="61"/>
        <v>2.5</v>
      </c>
      <c r="E385" s="2">
        <f t="shared" ca="1" si="62"/>
        <v>1941.5</v>
      </c>
      <c r="F385" s="2">
        <f t="shared" ca="1" si="63"/>
        <v>2093.5</v>
      </c>
      <c r="G385" s="2">
        <f t="shared" ca="1" si="59"/>
        <v>9.14</v>
      </c>
      <c r="H385" s="2">
        <f t="shared" ca="1" si="60"/>
        <v>9.5</v>
      </c>
      <c r="I385" s="2">
        <f t="shared" ca="1" si="66"/>
        <v>2103</v>
      </c>
      <c r="J385" s="2">
        <f t="shared" ca="1" si="64"/>
        <v>0</v>
      </c>
      <c r="K385" s="2">
        <f t="shared" ca="1" si="67"/>
        <v>152</v>
      </c>
      <c r="L385" s="2">
        <f ca="1">COUNTIF($I$17:I384,"&gt;"&amp;E385)</f>
        <v>26</v>
      </c>
      <c r="M385" s="3">
        <f t="shared" ca="1" si="65"/>
        <v>161.5</v>
      </c>
      <c r="N385" s="2"/>
      <c r="O385" s="2"/>
      <c r="P385" s="3"/>
    </row>
    <row r="386" spans="1:16" x14ac:dyDescent="0.3">
      <c r="A386" s="36">
        <v>4.8499999999999996</v>
      </c>
      <c r="B386" s="8">
        <v>370</v>
      </c>
      <c r="C386" s="2">
        <f t="shared" ca="1" si="68"/>
        <v>8.93</v>
      </c>
      <c r="D386" s="2">
        <f t="shared" ca="1" si="61"/>
        <v>8.5</v>
      </c>
      <c r="E386" s="2">
        <f t="shared" ca="1" si="62"/>
        <v>1950</v>
      </c>
      <c r="F386" s="2">
        <f t="shared" ca="1" si="63"/>
        <v>2103</v>
      </c>
      <c r="G386" s="2">
        <f t="shared" ca="1" si="59"/>
        <v>4.54</v>
      </c>
      <c r="H386" s="2">
        <f t="shared" ca="1" si="60"/>
        <v>4.5</v>
      </c>
      <c r="I386" s="2">
        <f t="shared" ca="1" si="66"/>
        <v>2107.5</v>
      </c>
      <c r="J386" s="2">
        <f t="shared" ca="1" si="64"/>
        <v>0</v>
      </c>
      <c r="K386" s="2">
        <f t="shared" ca="1" si="67"/>
        <v>153</v>
      </c>
      <c r="L386" s="2">
        <f ca="1">COUNTIF($I$17:I385,"&gt;"&amp;E386)</f>
        <v>26</v>
      </c>
      <c r="M386" s="3">
        <f t="shared" ca="1" si="65"/>
        <v>157.5</v>
      </c>
      <c r="N386" s="2"/>
      <c r="O386" s="2"/>
      <c r="P386" s="3"/>
    </row>
    <row r="387" spans="1:16" x14ac:dyDescent="0.3">
      <c r="A387" s="36">
        <v>4.8600000000000003</v>
      </c>
      <c r="B387" s="8">
        <v>371</v>
      </c>
      <c r="C387" s="2">
        <f t="shared" ca="1" si="68"/>
        <v>6.62</v>
      </c>
      <c r="D387" s="2">
        <f t="shared" ca="1" si="61"/>
        <v>5.5</v>
      </c>
      <c r="E387" s="2">
        <f t="shared" ca="1" si="62"/>
        <v>1955.5</v>
      </c>
      <c r="F387" s="2">
        <f t="shared" ca="1" si="63"/>
        <v>2107.5</v>
      </c>
      <c r="G387" s="2">
        <f t="shared" ca="1" si="59"/>
        <v>7.78</v>
      </c>
      <c r="H387" s="2">
        <f t="shared" ca="1" si="60"/>
        <v>7.5</v>
      </c>
      <c r="I387" s="2">
        <f t="shared" ca="1" si="66"/>
        <v>2115</v>
      </c>
      <c r="J387" s="2">
        <f t="shared" ca="1" si="64"/>
        <v>0</v>
      </c>
      <c r="K387" s="2">
        <f t="shared" ca="1" si="67"/>
        <v>152</v>
      </c>
      <c r="L387" s="2">
        <f ca="1">COUNTIF($I$17:I386,"&gt;"&amp;E387)</f>
        <v>26</v>
      </c>
      <c r="M387" s="3">
        <f t="shared" ca="1" si="65"/>
        <v>159.5</v>
      </c>
      <c r="N387" s="2"/>
      <c r="O387" s="2"/>
      <c r="P387" s="3"/>
    </row>
    <row r="388" spans="1:16" x14ac:dyDescent="0.3">
      <c r="A388" s="36">
        <v>4.87</v>
      </c>
      <c r="B388" s="8">
        <v>372</v>
      </c>
      <c r="C388" s="2">
        <f t="shared" ca="1" si="68"/>
        <v>5.97</v>
      </c>
      <c r="D388" s="2">
        <f t="shared" ca="1" si="61"/>
        <v>5.5</v>
      </c>
      <c r="E388" s="2">
        <f t="shared" ca="1" si="62"/>
        <v>1961</v>
      </c>
      <c r="F388" s="2">
        <f t="shared" ca="1" si="63"/>
        <v>2115</v>
      </c>
      <c r="G388" s="2">
        <f t="shared" ca="1" si="59"/>
        <v>9.8800000000000008</v>
      </c>
      <c r="H388" s="2">
        <f t="shared" ca="1" si="60"/>
        <v>9.5</v>
      </c>
      <c r="I388" s="2">
        <f t="shared" ca="1" si="66"/>
        <v>2124.5</v>
      </c>
      <c r="J388" s="2">
        <f t="shared" ca="1" si="64"/>
        <v>0</v>
      </c>
      <c r="K388" s="2">
        <f t="shared" ca="1" si="67"/>
        <v>154</v>
      </c>
      <c r="L388" s="2">
        <f ca="1">COUNTIF($I$17:I387,"&gt;"&amp;E388)</f>
        <v>26</v>
      </c>
      <c r="M388" s="3">
        <f t="shared" ca="1" si="65"/>
        <v>163.5</v>
      </c>
      <c r="N388" s="2"/>
      <c r="O388" s="2"/>
      <c r="P388" s="3"/>
    </row>
    <row r="389" spans="1:16" x14ac:dyDescent="0.3">
      <c r="A389" s="36">
        <v>4.88</v>
      </c>
      <c r="B389" s="8">
        <v>373</v>
      </c>
      <c r="C389" s="2">
        <f t="shared" ca="1" si="68"/>
        <v>2.8</v>
      </c>
      <c r="D389" s="2">
        <f t="shared" ca="1" si="61"/>
        <v>3.5</v>
      </c>
      <c r="E389" s="2">
        <f t="shared" ca="1" si="62"/>
        <v>1964.5</v>
      </c>
      <c r="F389" s="2">
        <f t="shared" ca="1" si="63"/>
        <v>2124.5</v>
      </c>
      <c r="G389" s="2">
        <f t="shared" ca="1" si="59"/>
        <v>8.61</v>
      </c>
      <c r="H389" s="2">
        <f t="shared" ca="1" si="60"/>
        <v>8.5</v>
      </c>
      <c r="I389" s="2">
        <f t="shared" ca="1" si="66"/>
        <v>2133</v>
      </c>
      <c r="J389" s="2">
        <f t="shared" ca="1" si="64"/>
        <v>0</v>
      </c>
      <c r="K389" s="2">
        <f t="shared" ca="1" si="67"/>
        <v>160</v>
      </c>
      <c r="L389" s="2">
        <f ca="1">COUNTIF($I$17:I388,"&gt;"&amp;E389)</f>
        <v>27</v>
      </c>
      <c r="M389" s="3">
        <f t="shared" ca="1" si="65"/>
        <v>168.5</v>
      </c>
      <c r="N389" s="2"/>
      <c r="O389" s="2"/>
      <c r="P389" s="3"/>
    </row>
    <row r="390" spans="1:16" x14ac:dyDescent="0.3">
      <c r="A390" s="36">
        <v>4.8899999999999997</v>
      </c>
      <c r="B390" s="8">
        <v>374</v>
      </c>
      <c r="C390" s="2">
        <f t="shared" ca="1" si="68"/>
        <v>3.95</v>
      </c>
      <c r="D390" s="2">
        <f t="shared" ca="1" si="61"/>
        <v>4.5</v>
      </c>
      <c r="E390" s="2">
        <f t="shared" ca="1" si="62"/>
        <v>1969</v>
      </c>
      <c r="F390" s="2">
        <f t="shared" ca="1" si="63"/>
        <v>2133</v>
      </c>
      <c r="G390" s="2">
        <f t="shared" ca="1" si="59"/>
        <v>3.18</v>
      </c>
      <c r="H390" s="2">
        <f t="shared" ca="1" si="60"/>
        <v>3.5</v>
      </c>
      <c r="I390" s="2">
        <f t="shared" ca="1" si="66"/>
        <v>2136.5</v>
      </c>
      <c r="J390" s="2">
        <f t="shared" ca="1" si="64"/>
        <v>0</v>
      </c>
      <c r="K390" s="2">
        <f t="shared" ca="1" si="67"/>
        <v>164</v>
      </c>
      <c r="L390" s="2">
        <f ca="1">COUNTIF($I$17:I389,"&gt;"&amp;E390)</f>
        <v>28</v>
      </c>
      <c r="M390" s="3">
        <f t="shared" ca="1" si="65"/>
        <v>167.5</v>
      </c>
      <c r="N390" s="2"/>
      <c r="O390" s="2"/>
      <c r="P390" s="3"/>
    </row>
    <row r="391" spans="1:16" x14ac:dyDescent="0.3">
      <c r="A391" s="36">
        <v>4.9000000000000004</v>
      </c>
      <c r="B391" s="8">
        <v>375</v>
      </c>
      <c r="C391" s="2">
        <f t="shared" ca="1" si="68"/>
        <v>2.39</v>
      </c>
      <c r="D391" s="2">
        <f t="shared" ca="1" si="61"/>
        <v>2.5</v>
      </c>
      <c r="E391" s="2">
        <f t="shared" ca="1" si="62"/>
        <v>1971.5</v>
      </c>
      <c r="F391" s="2">
        <f t="shared" ca="1" si="63"/>
        <v>2136.5</v>
      </c>
      <c r="G391" s="2">
        <f t="shared" ca="1" si="59"/>
        <v>6.64</v>
      </c>
      <c r="H391" s="2">
        <f t="shared" ca="1" si="60"/>
        <v>6.5</v>
      </c>
      <c r="I391" s="2">
        <f t="shared" ca="1" si="66"/>
        <v>2143</v>
      </c>
      <c r="J391" s="2">
        <f t="shared" ca="1" si="64"/>
        <v>0</v>
      </c>
      <c r="K391" s="2">
        <f t="shared" ca="1" si="67"/>
        <v>165</v>
      </c>
      <c r="L391" s="2">
        <f ca="1">COUNTIF($I$17:I390,"&gt;"&amp;E391)</f>
        <v>28</v>
      </c>
      <c r="M391" s="3">
        <f t="shared" ca="1" si="65"/>
        <v>171.5</v>
      </c>
      <c r="N391" s="2"/>
      <c r="O391" s="2"/>
      <c r="P391" s="3"/>
    </row>
    <row r="392" spans="1:16" x14ac:dyDescent="0.3">
      <c r="A392" s="36">
        <v>4.91</v>
      </c>
      <c r="B392" s="8">
        <v>376</v>
      </c>
      <c r="C392" s="2">
        <f t="shared" ca="1" si="68"/>
        <v>5.51</v>
      </c>
      <c r="D392" s="2">
        <f t="shared" ca="1" si="61"/>
        <v>5.5</v>
      </c>
      <c r="E392" s="2">
        <f t="shared" ca="1" si="62"/>
        <v>1977</v>
      </c>
      <c r="F392" s="2">
        <f t="shared" ca="1" si="63"/>
        <v>2143</v>
      </c>
      <c r="G392" s="2">
        <f t="shared" ca="1" si="59"/>
        <v>8.44</v>
      </c>
      <c r="H392" s="2">
        <f t="shared" ca="1" si="60"/>
        <v>8.5</v>
      </c>
      <c r="I392" s="2">
        <f t="shared" ca="1" si="66"/>
        <v>2151.5</v>
      </c>
      <c r="J392" s="2">
        <f t="shared" ca="1" si="64"/>
        <v>0</v>
      </c>
      <c r="K392" s="2">
        <f t="shared" ca="1" si="67"/>
        <v>166</v>
      </c>
      <c r="L392" s="2">
        <f ca="1">COUNTIF($I$17:I391,"&gt;"&amp;E392)</f>
        <v>28</v>
      </c>
      <c r="M392" s="3">
        <f t="shared" ca="1" si="65"/>
        <v>174.5</v>
      </c>
      <c r="N392" s="2"/>
      <c r="O392" s="2"/>
      <c r="P392" s="3"/>
    </row>
    <row r="393" spans="1:16" x14ac:dyDescent="0.3">
      <c r="A393" s="36">
        <v>4.92</v>
      </c>
      <c r="B393" s="8">
        <v>377</v>
      </c>
      <c r="C393" s="2">
        <f t="shared" ca="1" si="68"/>
        <v>6.58</v>
      </c>
      <c r="D393" s="2">
        <f t="shared" ca="1" si="61"/>
        <v>5.5</v>
      </c>
      <c r="E393" s="2">
        <f t="shared" ca="1" si="62"/>
        <v>1982.5</v>
      </c>
      <c r="F393" s="2">
        <f t="shared" ca="1" si="63"/>
        <v>2151.5</v>
      </c>
      <c r="G393" s="2">
        <f t="shared" ca="1" si="59"/>
        <v>1.36</v>
      </c>
      <c r="H393" s="2">
        <f t="shared" ca="1" si="60"/>
        <v>1.5</v>
      </c>
      <c r="I393" s="2">
        <f t="shared" ca="1" si="66"/>
        <v>2153</v>
      </c>
      <c r="J393" s="2">
        <f t="shared" ca="1" si="64"/>
        <v>0</v>
      </c>
      <c r="K393" s="2">
        <f t="shared" ca="1" si="67"/>
        <v>169</v>
      </c>
      <c r="L393" s="2">
        <f ca="1">COUNTIF($I$17:I392,"&gt;"&amp;E393)</f>
        <v>29</v>
      </c>
      <c r="M393" s="3">
        <f t="shared" ca="1" si="65"/>
        <v>170.5</v>
      </c>
      <c r="N393" s="2"/>
      <c r="O393" s="2"/>
      <c r="P393" s="3"/>
    </row>
    <row r="394" spans="1:16" x14ac:dyDescent="0.3">
      <c r="A394" s="36">
        <v>4.93</v>
      </c>
      <c r="B394" s="8">
        <v>378</v>
      </c>
      <c r="C394" s="2">
        <f t="shared" ca="1" si="68"/>
        <v>7.1</v>
      </c>
      <c r="D394" s="2">
        <f t="shared" ca="1" si="61"/>
        <v>6.5</v>
      </c>
      <c r="E394" s="2">
        <f t="shared" ca="1" si="62"/>
        <v>1989</v>
      </c>
      <c r="F394" s="2">
        <f t="shared" ca="1" si="63"/>
        <v>2153</v>
      </c>
      <c r="G394" s="2">
        <f t="shared" ca="1" si="59"/>
        <v>8.36</v>
      </c>
      <c r="H394" s="2">
        <f t="shared" ca="1" si="60"/>
        <v>8.5</v>
      </c>
      <c r="I394" s="2">
        <f t="shared" ca="1" si="66"/>
        <v>2161.5</v>
      </c>
      <c r="J394" s="2">
        <f t="shared" ca="1" si="64"/>
        <v>0</v>
      </c>
      <c r="K394" s="2">
        <f t="shared" ca="1" si="67"/>
        <v>164</v>
      </c>
      <c r="L394" s="2">
        <f ca="1">COUNTIF($I$17:I393,"&gt;"&amp;E394)</f>
        <v>28</v>
      </c>
      <c r="M394" s="3">
        <f t="shared" ca="1" si="65"/>
        <v>172.5</v>
      </c>
      <c r="N394" s="2"/>
      <c r="O394" s="2"/>
      <c r="P394" s="3"/>
    </row>
    <row r="395" spans="1:16" x14ac:dyDescent="0.3">
      <c r="A395" s="36">
        <v>4.9400000000000004</v>
      </c>
      <c r="B395" s="8">
        <v>379</v>
      </c>
      <c r="C395" s="2">
        <f t="shared" ca="1" si="68"/>
        <v>8.1999999999999993</v>
      </c>
      <c r="D395" s="2">
        <f t="shared" ca="1" si="61"/>
        <v>7.5</v>
      </c>
      <c r="E395" s="2">
        <f t="shared" ca="1" si="62"/>
        <v>1996.5</v>
      </c>
      <c r="F395" s="2">
        <f t="shared" ca="1" si="63"/>
        <v>2161.5</v>
      </c>
      <c r="G395" s="2">
        <f t="shared" ca="1" si="59"/>
        <v>6.94</v>
      </c>
      <c r="H395" s="2">
        <f t="shared" ca="1" si="60"/>
        <v>6.5</v>
      </c>
      <c r="I395" s="2">
        <f t="shared" ca="1" si="66"/>
        <v>2168</v>
      </c>
      <c r="J395" s="2">
        <f t="shared" ca="1" si="64"/>
        <v>0</v>
      </c>
      <c r="K395" s="2">
        <f t="shared" ca="1" si="67"/>
        <v>165</v>
      </c>
      <c r="L395" s="2">
        <f ca="1">COUNTIF($I$17:I394,"&gt;"&amp;E395)</f>
        <v>28</v>
      </c>
      <c r="M395" s="3">
        <f t="shared" ca="1" si="65"/>
        <v>171.5</v>
      </c>
      <c r="N395" s="2"/>
      <c r="O395" s="2"/>
      <c r="P395" s="3"/>
    </row>
    <row r="396" spans="1:16" x14ac:dyDescent="0.3">
      <c r="A396" s="36">
        <v>4.95</v>
      </c>
      <c r="B396" s="8">
        <v>380</v>
      </c>
      <c r="C396" s="2">
        <f t="shared" ca="1" si="68"/>
        <v>1.83</v>
      </c>
      <c r="D396" s="2">
        <f t="shared" ca="1" si="61"/>
        <v>2.5</v>
      </c>
      <c r="E396" s="2">
        <f t="shared" ca="1" si="62"/>
        <v>1999</v>
      </c>
      <c r="F396" s="2">
        <f t="shared" ca="1" si="63"/>
        <v>2168</v>
      </c>
      <c r="G396" s="2">
        <f t="shared" ca="1" si="59"/>
        <v>9.56</v>
      </c>
      <c r="H396" s="2">
        <f t="shared" ca="1" si="60"/>
        <v>9.5</v>
      </c>
      <c r="I396" s="2">
        <f t="shared" ca="1" si="66"/>
        <v>2177.5</v>
      </c>
      <c r="J396" s="2">
        <f t="shared" ca="1" si="64"/>
        <v>0</v>
      </c>
      <c r="K396" s="2">
        <f t="shared" ca="1" si="67"/>
        <v>169</v>
      </c>
      <c r="L396" s="2">
        <f ca="1">COUNTIF($I$17:I395,"&gt;"&amp;E396)</f>
        <v>29</v>
      </c>
      <c r="M396" s="3">
        <f t="shared" ca="1" si="65"/>
        <v>178.5</v>
      </c>
      <c r="N396" s="2"/>
      <c r="O396" s="2"/>
      <c r="P396" s="3"/>
    </row>
    <row r="397" spans="1:16" x14ac:dyDescent="0.3">
      <c r="A397" s="36">
        <v>4.96</v>
      </c>
      <c r="B397" s="8">
        <v>381</v>
      </c>
      <c r="C397" s="2">
        <f t="shared" ca="1" si="68"/>
        <v>9.0299999999999994</v>
      </c>
      <c r="D397" s="2">
        <f t="shared" ca="1" si="61"/>
        <v>8.5</v>
      </c>
      <c r="E397" s="2">
        <f t="shared" ca="1" si="62"/>
        <v>2007.5</v>
      </c>
      <c r="F397" s="2">
        <f t="shared" ca="1" si="63"/>
        <v>2177.5</v>
      </c>
      <c r="G397" s="2">
        <f t="shared" ca="1" si="59"/>
        <v>7.84</v>
      </c>
      <c r="H397" s="2">
        <f t="shared" ca="1" si="60"/>
        <v>7.5</v>
      </c>
      <c r="I397" s="2">
        <f t="shared" ca="1" si="66"/>
        <v>2185</v>
      </c>
      <c r="J397" s="2">
        <f t="shared" ca="1" si="64"/>
        <v>0</v>
      </c>
      <c r="K397" s="2">
        <f t="shared" ca="1" si="67"/>
        <v>170</v>
      </c>
      <c r="L397" s="2">
        <f ca="1">COUNTIF($I$17:I396,"&gt;"&amp;E397)</f>
        <v>29</v>
      </c>
      <c r="M397" s="3">
        <f t="shared" ca="1" si="65"/>
        <v>177.5</v>
      </c>
      <c r="N397" s="2"/>
      <c r="O397" s="2"/>
      <c r="P397" s="3"/>
    </row>
    <row r="398" spans="1:16" x14ac:dyDescent="0.3">
      <c r="A398" s="36">
        <v>4.97</v>
      </c>
      <c r="B398" s="8">
        <v>382</v>
      </c>
      <c r="C398" s="2">
        <f t="shared" ca="1" si="68"/>
        <v>9.74</v>
      </c>
      <c r="D398" s="2">
        <f t="shared" ca="1" si="61"/>
        <v>9.5</v>
      </c>
      <c r="E398" s="2">
        <f t="shared" ca="1" si="62"/>
        <v>2017</v>
      </c>
      <c r="F398" s="2">
        <f t="shared" ca="1" si="63"/>
        <v>2185</v>
      </c>
      <c r="G398" s="2">
        <f t="shared" ca="1" si="59"/>
        <v>7.96</v>
      </c>
      <c r="H398" s="2">
        <f t="shared" ca="1" si="60"/>
        <v>8.5</v>
      </c>
      <c r="I398" s="2">
        <f t="shared" ca="1" si="66"/>
        <v>2193.5</v>
      </c>
      <c r="J398" s="2">
        <f t="shared" ca="1" si="64"/>
        <v>0</v>
      </c>
      <c r="K398" s="2">
        <f t="shared" ca="1" si="67"/>
        <v>168</v>
      </c>
      <c r="L398" s="2">
        <f ca="1">COUNTIF($I$17:I397,"&gt;"&amp;E398)</f>
        <v>29</v>
      </c>
      <c r="M398" s="3">
        <f t="shared" ca="1" si="65"/>
        <v>176.5</v>
      </c>
      <c r="N398" s="2"/>
      <c r="O398" s="2"/>
      <c r="P398" s="3"/>
    </row>
    <row r="399" spans="1:16" x14ac:dyDescent="0.3">
      <c r="A399" s="36">
        <v>4.9800000000000004</v>
      </c>
      <c r="B399" s="8">
        <v>383</v>
      </c>
      <c r="C399" s="2">
        <f t="shared" ca="1" si="68"/>
        <v>4.2699999999999996</v>
      </c>
      <c r="D399" s="2">
        <f t="shared" ca="1" si="61"/>
        <v>4.5</v>
      </c>
      <c r="E399" s="2">
        <f t="shared" ca="1" si="62"/>
        <v>2021.5</v>
      </c>
      <c r="F399" s="2">
        <f t="shared" ca="1" si="63"/>
        <v>2193.5</v>
      </c>
      <c r="G399" s="2">
        <f t="shared" ca="1" si="59"/>
        <v>2.98</v>
      </c>
      <c r="H399" s="2">
        <f t="shared" ca="1" si="60"/>
        <v>3.5</v>
      </c>
      <c r="I399" s="2">
        <f t="shared" ca="1" si="66"/>
        <v>2197</v>
      </c>
      <c r="J399" s="2">
        <f t="shared" ca="1" si="64"/>
        <v>0</v>
      </c>
      <c r="K399" s="2">
        <f t="shared" ca="1" si="67"/>
        <v>172</v>
      </c>
      <c r="L399" s="2">
        <f ca="1">COUNTIF($I$17:I398,"&gt;"&amp;E399)</f>
        <v>29</v>
      </c>
      <c r="M399" s="3">
        <f t="shared" ca="1" si="65"/>
        <v>175.5</v>
      </c>
      <c r="N399" s="2"/>
      <c r="O399" s="2"/>
      <c r="P399" s="3"/>
    </row>
    <row r="400" spans="1:16" x14ac:dyDescent="0.3">
      <c r="A400" s="36">
        <v>4.99</v>
      </c>
      <c r="B400" s="8">
        <v>384</v>
      </c>
      <c r="C400" s="2">
        <f t="shared" ca="1" si="68"/>
        <v>7.38</v>
      </c>
      <c r="D400" s="2">
        <f t="shared" ca="1" si="61"/>
        <v>6.5</v>
      </c>
      <c r="E400" s="2">
        <f t="shared" ca="1" si="62"/>
        <v>2028</v>
      </c>
      <c r="F400" s="2">
        <f t="shared" ca="1" si="63"/>
        <v>2197</v>
      </c>
      <c r="G400" s="2">
        <f t="shared" ca="1" si="59"/>
        <v>4.87</v>
      </c>
      <c r="H400" s="2">
        <f t="shared" ca="1" si="60"/>
        <v>5.5</v>
      </c>
      <c r="I400" s="2">
        <f t="shared" ca="1" si="66"/>
        <v>2202.5</v>
      </c>
      <c r="J400" s="2">
        <f t="shared" ca="1" si="64"/>
        <v>0</v>
      </c>
      <c r="K400" s="2">
        <f t="shared" ca="1" si="67"/>
        <v>169</v>
      </c>
      <c r="L400" s="2">
        <f ca="1">COUNTIF($I$17:I399,"&gt;"&amp;E400)</f>
        <v>29</v>
      </c>
      <c r="M400" s="3">
        <f t="shared" ca="1" si="65"/>
        <v>174.5</v>
      </c>
      <c r="N400" s="2"/>
      <c r="O400" s="2"/>
      <c r="P400" s="3"/>
    </row>
    <row r="401" spans="1:16" x14ac:dyDescent="0.3">
      <c r="A401" s="36">
        <v>5</v>
      </c>
      <c r="B401" s="8">
        <v>385</v>
      </c>
      <c r="C401" s="2">
        <f t="shared" ca="1" si="68"/>
        <v>7.93</v>
      </c>
      <c r="D401" s="2">
        <f t="shared" ca="1" si="61"/>
        <v>7.5</v>
      </c>
      <c r="E401" s="2">
        <f t="shared" ca="1" si="62"/>
        <v>2035.5</v>
      </c>
      <c r="F401" s="2">
        <f t="shared" ca="1" si="63"/>
        <v>2202.5</v>
      </c>
      <c r="G401" s="2">
        <f t="shared" ca="1" si="59"/>
        <v>5.74</v>
      </c>
      <c r="H401" s="2">
        <f t="shared" ca="1" si="60"/>
        <v>6.5</v>
      </c>
      <c r="I401" s="2">
        <f t="shared" ca="1" si="66"/>
        <v>2209</v>
      </c>
      <c r="J401" s="2">
        <f t="shared" ca="1" si="64"/>
        <v>0</v>
      </c>
      <c r="K401" s="2">
        <f t="shared" ca="1" si="67"/>
        <v>167</v>
      </c>
      <c r="L401" s="2">
        <f ca="1">COUNTIF($I$17:I400,"&gt;"&amp;E401)</f>
        <v>28</v>
      </c>
      <c r="M401" s="3">
        <f t="shared" ca="1" si="65"/>
        <v>173.5</v>
      </c>
      <c r="N401" s="2"/>
      <c r="O401" s="2"/>
      <c r="P401" s="3"/>
    </row>
    <row r="402" spans="1:16" x14ac:dyDescent="0.3">
      <c r="A402" s="36">
        <v>5.01</v>
      </c>
      <c r="B402" s="8">
        <v>386</v>
      </c>
      <c r="C402" s="2">
        <f t="shared" ca="1" si="68"/>
        <v>6.27</v>
      </c>
      <c r="D402" s="2">
        <f t="shared" ca="1" si="61"/>
        <v>5.5</v>
      </c>
      <c r="E402" s="2">
        <f t="shared" ca="1" si="62"/>
        <v>2041</v>
      </c>
      <c r="F402" s="2">
        <f t="shared" ca="1" si="63"/>
        <v>2209</v>
      </c>
      <c r="G402" s="2">
        <f t="shared" ref="G402:G465" ca="1" si="69">TRUNC(RAND()*9+1,2)</f>
        <v>6.67</v>
      </c>
      <c r="H402" s="2">
        <f t="shared" ref="H402:H465" ca="1" si="70">LOOKUP($G402,$M$4:$M$12,$O$4:$O$12)</f>
        <v>6.5</v>
      </c>
      <c r="I402" s="2">
        <f t="shared" ca="1" si="66"/>
        <v>2215.5</v>
      </c>
      <c r="J402" s="2">
        <f t="shared" ca="1" si="64"/>
        <v>0</v>
      </c>
      <c r="K402" s="2">
        <f t="shared" ca="1" si="67"/>
        <v>168</v>
      </c>
      <c r="L402" s="2">
        <f ca="1">COUNTIF($I$17:I401,"&gt;"&amp;E402)</f>
        <v>29</v>
      </c>
      <c r="M402" s="3">
        <f t="shared" ca="1" si="65"/>
        <v>174.5</v>
      </c>
      <c r="N402" s="2"/>
      <c r="O402" s="2"/>
      <c r="P402" s="3"/>
    </row>
    <row r="403" spans="1:16" x14ac:dyDescent="0.3">
      <c r="A403" s="36">
        <v>5.0199999999999996</v>
      </c>
      <c r="B403" s="8">
        <v>387</v>
      </c>
      <c r="C403" s="2">
        <f t="shared" ca="1" si="68"/>
        <v>7.78</v>
      </c>
      <c r="D403" s="2">
        <f t="shared" ref="D403:D466" ca="1" si="71">LOOKUP($C403,$F$4:$F$12,$H$4:$H$12)</f>
        <v>7.5</v>
      </c>
      <c r="E403" s="2">
        <f t="shared" ref="E403:E466" ca="1" si="72">SUM(E402,D403)</f>
        <v>2048.5</v>
      </c>
      <c r="F403" s="2">
        <f t="shared" ref="F403:F466" ca="1" si="73">MAX($I402,$E403)</f>
        <v>2215.5</v>
      </c>
      <c r="G403" s="2">
        <f t="shared" ca="1" si="69"/>
        <v>9.3000000000000007</v>
      </c>
      <c r="H403" s="2">
        <f t="shared" ca="1" si="70"/>
        <v>9.5</v>
      </c>
      <c r="I403" s="2">
        <f t="shared" ca="1" si="66"/>
        <v>2225</v>
      </c>
      <c r="J403" s="2">
        <f t="shared" ref="J403:J466" ca="1" si="74">IF(I402&lt;E403,E403-I402,0)</f>
        <v>0</v>
      </c>
      <c r="K403" s="2">
        <f t="shared" ca="1" si="67"/>
        <v>167</v>
      </c>
      <c r="L403" s="2">
        <f ca="1">COUNTIF($I$17:I402,"&gt;"&amp;E403)</f>
        <v>28</v>
      </c>
      <c r="M403" s="3">
        <f t="shared" ref="M403:M466" ca="1" si="75">I403-E403</f>
        <v>176.5</v>
      </c>
      <c r="N403" s="2"/>
      <c r="O403" s="2"/>
      <c r="P403" s="3"/>
    </row>
    <row r="404" spans="1:16" x14ac:dyDescent="0.3">
      <c r="A404" s="36">
        <v>5.03</v>
      </c>
      <c r="B404" s="8">
        <v>388</v>
      </c>
      <c r="C404" s="2">
        <f t="shared" ca="1" si="68"/>
        <v>2.04</v>
      </c>
      <c r="D404" s="2">
        <f t="shared" ca="1" si="71"/>
        <v>2.5</v>
      </c>
      <c r="E404" s="2">
        <f t="shared" ca="1" si="72"/>
        <v>2051</v>
      </c>
      <c r="F404" s="2">
        <f t="shared" ca="1" si="73"/>
        <v>2225</v>
      </c>
      <c r="G404" s="2">
        <f t="shared" ca="1" si="69"/>
        <v>9.4499999999999993</v>
      </c>
      <c r="H404" s="2">
        <f t="shared" ca="1" si="70"/>
        <v>9.5</v>
      </c>
      <c r="I404" s="2">
        <f t="shared" ref="I404:I467" ca="1" si="76">H404+F404</f>
        <v>2234.5</v>
      </c>
      <c r="J404" s="2">
        <f t="shared" ca="1" si="74"/>
        <v>0</v>
      </c>
      <c r="K404" s="2">
        <f t="shared" ref="K404:K467" ca="1" si="77">F404-E404</f>
        <v>174</v>
      </c>
      <c r="L404" s="2">
        <f ca="1">COUNTIF($I$17:I403,"&gt;"&amp;E404)</f>
        <v>28</v>
      </c>
      <c r="M404" s="3">
        <f t="shared" ca="1" si="75"/>
        <v>183.5</v>
      </c>
      <c r="N404" s="2"/>
      <c r="O404" s="2"/>
      <c r="P404" s="3"/>
    </row>
    <row r="405" spans="1:16" x14ac:dyDescent="0.3">
      <c r="A405" s="36">
        <v>5.04</v>
      </c>
      <c r="B405" s="8">
        <v>389</v>
      </c>
      <c r="C405" s="2">
        <f t="shared" ca="1" si="68"/>
        <v>2.85</v>
      </c>
      <c r="D405" s="2">
        <f t="shared" ca="1" si="71"/>
        <v>3.5</v>
      </c>
      <c r="E405" s="2">
        <f t="shared" ca="1" si="72"/>
        <v>2054.5</v>
      </c>
      <c r="F405" s="2">
        <f t="shared" ca="1" si="73"/>
        <v>2234.5</v>
      </c>
      <c r="G405" s="2">
        <f t="shared" ca="1" si="69"/>
        <v>7.09</v>
      </c>
      <c r="H405" s="2">
        <f t="shared" ca="1" si="70"/>
        <v>7.5</v>
      </c>
      <c r="I405" s="2">
        <f t="shared" ca="1" si="76"/>
        <v>2242</v>
      </c>
      <c r="J405" s="2">
        <f t="shared" ca="1" si="74"/>
        <v>0</v>
      </c>
      <c r="K405" s="2">
        <f t="shared" ca="1" si="77"/>
        <v>180</v>
      </c>
      <c r="L405" s="2">
        <f ca="1">COUNTIF($I$17:I404,"&gt;"&amp;E405)</f>
        <v>29</v>
      </c>
      <c r="M405" s="3">
        <f t="shared" ca="1" si="75"/>
        <v>187.5</v>
      </c>
      <c r="N405" s="2"/>
      <c r="O405" s="2"/>
      <c r="P405" s="3"/>
    </row>
    <row r="406" spans="1:16" x14ac:dyDescent="0.3">
      <c r="A406" s="36">
        <v>5.05</v>
      </c>
      <c r="B406" s="8">
        <v>390</v>
      </c>
      <c r="C406" s="2">
        <f t="shared" ca="1" si="68"/>
        <v>4.74</v>
      </c>
      <c r="D406" s="2">
        <f t="shared" ca="1" si="71"/>
        <v>4.5</v>
      </c>
      <c r="E406" s="2">
        <f t="shared" ca="1" si="72"/>
        <v>2059</v>
      </c>
      <c r="F406" s="2">
        <f t="shared" ca="1" si="73"/>
        <v>2242</v>
      </c>
      <c r="G406" s="2">
        <f t="shared" ca="1" si="69"/>
        <v>6.13</v>
      </c>
      <c r="H406" s="2">
        <f t="shared" ca="1" si="70"/>
        <v>6.5</v>
      </c>
      <c r="I406" s="2">
        <f t="shared" ca="1" si="76"/>
        <v>2248.5</v>
      </c>
      <c r="J406" s="2">
        <f t="shared" ca="1" si="74"/>
        <v>0</v>
      </c>
      <c r="K406" s="2">
        <f t="shared" ca="1" si="77"/>
        <v>183</v>
      </c>
      <c r="L406" s="2">
        <f ca="1">COUNTIF($I$17:I405,"&gt;"&amp;E406)</f>
        <v>29</v>
      </c>
      <c r="M406" s="3">
        <f t="shared" ca="1" si="75"/>
        <v>189.5</v>
      </c>
      <c r="N406" s="2"/>
      <c r="O406" s="2"/>
      <c r="P406" s="3"/>
    </row>
    <row r="407" spans="1:16" x14ac:dyDescent="0.3">
      <c r="A407" s="36">
        <v>5.0599999999999996</v>
      </c>
      <c r="B407" s="8">
        <v>391</v>
      </c>
      <c r="C407" s="2">
        <f t="shared" ca="1" si="68"/>
        <v>3.77</v>
      </c>
      <c r="D407" s="2">
        <f t="shared" ca="1" si="71"/>
        <v>3.5</v>
      </c>
      <c r="E407" s="2">
        <f t="shared" ca="1" si="72"/>
        <v>2062.5</v>
      </c>
      <c r="F407" s="2">
        <f t="shared" ca="1" si="73"/>
        <v>2248.5</v>
      </c>
      <c r="G407" s="2">
        <f t="shared" ca="1" si="69"/>
        <v>1.0900000000000001</v>
      </c>
      <c r="H407" s="2">
        <f t="shared" ca="1" si="70"/>
        <v>1.5</v>
      </c>
      <c r="I407" s="2">
        <f t="shared" ca="1" si="76"/>
        <v>2250</v>
      </c>
      <c r="J407" s="2">
        <f t="shared" ca="1" si="74"/>
        <v>0</v>
      </c>
      <c r="K407" s="2">
        <f t="shared" ca="1" si="77"/>
        <v>186</v>
      </c>
      <c r="L407" s="2">
        <f ca="1">COUNTIF($I$17:I406,"&gt;"&amp;E407)</f>
        <v>30</v>
      </c>
      <c r="M407" s="3">
        <f t="shared" ca="1" si="75"/>
        <v>187.5</v>
      </c>
      <c r="N407" s="2"/>
      <c r="O407" s="2"/>
      <c r="P407" s="3"/>
    </row>
    <row r="408" spans="1:16" x14ac:dyDescent="0.3">
      <c r="A408" s="36">
        <v>5.07</v>
      </c>
      <c r="B408" s="8">
        <v>392</v>
      </c>
      <c r="C408" s="2">
        <f t="shared" ca="1" si="68"/>
        <v>8.2100000000000009</v>
      </c>
      <c r="D408" s="2">
        <f t="shared" ca="1" si="71"/>
        <v>7.5</v>
      </c>
      <c r="E408" s="2">
        <f t="shared" ca="1" si="72"/>
        <v>2070</v>
      </c>
      <c r="F408" s="2">
        <f t="shared" ca="1" si="73"/>
        <v>2250</v>
      </c>
      <c r="G408" s="2">
        <f t="shared" ca="1" si="69"/>
        <v>7.16</v>
      </c>
      <c r="H408" s="2">
        <f t="shared" ca="1" si="70"/>
        <v>7.5</v>
      </c>
      <c r="I408" s="2">
        <f t="shared" ca="1" si="76"/>
        <v>2257.5</v>
      </c>
      <c r="J408" s="2">
        <f t="shared" ca="1" si="74"/>
        <v>0</v>
      </c>
      <c r="K408" s="2">
        <f t="shared" ca="1" si="77"/>
        <v>180</v>
      </c>
      <c r="L408" s="2">
        <f ca="1">COUNTIF($I$17:I407,"&gt;"&amp;E408)</f>
        <v>30</v>
      </c>
      <c r="M408" s="3">
        <f t="shared" ca="1" si="75"/>
        <v>187.5</v>
      </c>
      <c r="N408" s="2"/>
      <c r="O408" s="2"/>
      <c r="P408" s="3"/>
    </row>
    <row r="409" spans="1:16" x14ac:dyDescent="0.3">
      <c r="A409" s="36">
        <v>5.08</v>
      </c>
      <c r="B409" s="8">
        <v>393</v>
      </c>
      <c r="C409" s="2">
        <f t="shared" ca="1" si="68"/>
        <v>5.41</v>
      </c>
      <c r="D409" s="2">
        <f t="shared" ca="1" si="71"/>
        <v>5.5</v>
      </c>
      <c r="E409" s="2">
        <f t="shared" ca="1" si="72"/>
        <v>2075.5</v>
      </c>
      <c r="F409" s="2">
        <f t="shared" ca="1" si="73"/>
        <v>2257.5</v>
      </c>
      <c r="G409" s="2">
        <f t="shared" ca="1" si="69"/>
        <v>8.4499999999999993</v>
      </c>
      <c r="H409" s="2">
        <f t="shared" ca="1" si="70"/>
        <v>8.5</v>
      </c>
      <c r="I409" s="2">
        <f t="shared" ca="1" si="76"/>
        <v>2266</v>
      </c>
      <c r="J409" s="2">
        <f t="shared" ca="1" si="74"/>
        <v>0</v>
      </c>
      <c r="K409" s="2">
        <f t="shared" ca="1" si="77"/>
        <v>182</v>
      </c>
      <c r="L409" s="2">
        <f ca="1">COUNTIF($I$17:I408,"&gt;"&amp;E409)</f>
        <v>30</v>
      </c>
      <c r="M409" s="3">
        <f t="shared" ca="1" si="75"/>
        <v>190.5</v>
      </c>
      <c r="N409" s="2"/>
      <c r="O409" s="2"/>
      <c r="P409" s="3"/>
    </row>
    <row r="410" spans="1:16" x14ac:dyDescent="0.3">
      <c r="A410" s="36">
        <v>5.09</v>
      </c>
      <c r="B410" s="8">
        <v>394</v>
      </c>
      <c r="C410" s="2">
        <f t="shared" ca="1" si="68"/>
        <v>4.6100000000000003</v>
      </c>
      <c r="D410" s="2">
        <f t="shared" ca="1" si="71"/>
        <v>4.5</v>
      </c>
      <c r="E410" s="2">
        <f t="shared" ca="1" si="72"/>
        <v>2080</v>
      </c>
      <c r="F410" s="2">
        <f t="shared" ca="1" si="73"/>
        <v>2266</v>
      </c>
      <c r="G410" s="2">
        <f t="shared" ca="1" si="69"/>
        <v>1.18</v>
      </c>
      <c r="H410" s="2">
        <f t="shared" ca="1" si="70"/>
        <v>1.5</v>
      </c>
      <c r="I410" s="2">
        <f t="shared" ca="1" si="76"/>
        <v>2267.5</v>
      </c>
      <c r="J410" s="2">
        <f t="shared" ca="1" si="74"/>
        <v>0</v>
      </c>
      <c r="K410" s="2">
        <f t="shared" ca="1" si="77"/>
        <v>186</v>
      </c>
      <c r="L410" s="2">
        <f ca="1">COUNTIF($I$17:I409,"&gt;"&amp;E410)</f>
        <v>30</v>
      </c>
      <c r="M410" s="3">
        <f t="shared" ca="1" si="75"/>
        <v>187.5</v>
      </c>
      <c r="N410" s="2"/>
      <c r="O410" s="2"/>
      <c r="P410" s="3"/>
    </row>
    <row r="411" spans="1:16" x14ac:dyDescent="0.3">
      <c r="A411" s="36">
        <v>5.0999999999999996</v>
      </c>
      <c r="B411" s="8">
        <v>395</v>
      </c>
      <c r="C411" s="2">
        <f t="shared" ca="1" si="68"/>
        <v>2.14</v>
      </c>
      <c r="D411" s="2">
        <f t="shared" ca="1" si="71"/>
        <v>2.5</v>
      </c>
      <c r="E411" s="2">
        <f t="shared" ca="1" si="72"/>
        <v>2082.5</v>
      </c>
      <c r="F411" s="2">
        <f t="shared" ca="1" si="73"/>
        <v>2267.5</v>
      </c>
      <c r="G411" s="2">
        <f t="shared" ca="1" si="69"/>
        <v>6.97</v>
      </c>
      <c r="H411" s="2">
        <f t="shared" ca="1" si="70"/>
        <v>7.5</v>
      </c>
      <c r="I411" s="2">
        <f t="shared" ca="1" si="76"/>
        <v>2275</v>
      </c>
      <c r="J411" s="2">
        <f t="shared" ca="1" si="74"/>
        <v>0</v>
      </c>
      <c r="K411" s="2">
        <f t="shared" ca="1" si="77"/>
        <v>185</v>
      </c>
      <c r="L411" s="2">
        <f ca="1">COUNTIF($I$17:I410,"&gt;"&amp;E411)</f>
        <v>30</v>
      </c>
      <c r="M411" s="3">
        <f t="shared" ca="1" si="75"/>
        <v>192.5</v>
      </c>
      <c r="N411" s="2"/>
      <c r="O411" s="2"/>
      <c r="P411" s="3"/>
    </row>
    <row r="412" spans="1:16" x14ac:dyDescent="0.3">
      <c r="A412" s="36">
        <v>5.1100000000000003</v>
      </c>
      <c r="B412" s="8">
        <v>396</v>
      </c>
      <c r="C412" s="2">
        <f t="shared" ca="1" si="68"/>
        <v>1.1599999999999999</v>
      </c>
      <c r="D412" s="2">
        <f t="shared" ca="1" si="71"/>
        <v>1.5</v>
      </c>
      <c r="E412" s="2">
        <f t="shared" ca="1" si="72"/>
        <v>2084</v>
      </c>
      <c r="F412" s="2">
        <f t="shared" ca="1" si="73"/>
        <v>2275</v>
      </c>
      <c r="G412" s="2">
        <f t="shared" ca="1" si="69"/>
        <v>8.9499999999999993</v>
      </c>
      <c r="H412" s="2">
        <f t="shared" ca="1" si="70"/>
        <v>9.5</v>
      </c>
      <c r="I412" s="2">
        <f t="shared" ca="1" si="76"/>
        <v>2284.5</v>
      </c>
      <c r="J412" s="2">
        <f t="shared" ca="1" si="74"/>
        <v>0</v>
      </c>
      <c r="K412" s="2">
        <f t="shared" ca="1" si="77"/>
        <v>191</v>
      </c>
      <c r="L412" s="2">
        <f ca="1">COUNTIF($I$17:I411,"&gt;"&amp;E412)</f>
        <v>31</v>
      </c>
      <c r="M412" s="3">
        <f t="shared" ca="1" si="75"/>
        <v>200.5</v>
      </c>
      <c r="N412" s="2"/>
      <c r="O412" s="2"/>
      <c r="P412" s="3"/>
    </row>
    <row r="413" spans="1:16" x14ac:dyDescent="0.3">
      <c r="A413" s="36">
        <v>5.12</v>
      </c>
      <c r="B413" s="8">
        <v>397</v>
      </c>
      <c r="C413" s="2">
        <f t="shared" ca="1" si="68"/>
        <v>8.1</v>
      </c>
      <c r="D413" s="2">
        <f t="shared" ca="1" si="71"/>
        <v>7.5</v>
      </c>
      <c r="E413" s="2">
        <f t="shared" ca="1" si="72"/>
        <v>2091.5</v>
      </c>
      <c r="F413" s="2">
        <f t="shared" ca="1" si="73"/>
        <v>2284.5</v>
      </c>
      <c r="G413" s="2">
        <f t="shared" ca="1" si="69"/>
        <v>6.79</v>
      </c>
      <c r="H413" s="2">
        <f t="shared" ca="1" si="70"/>
        <v>6.5</v>
      </c>
      <c r="I413" s="2">
        <f t="shared" ca="1" si="76"/>
        <v>2291</v>
      </c>
      <c r="J413" s="2">
        <f t="shared" ca="1" si="74"/>
        <v>0</v>
      </c>
      <c r="K413" s="2">
        <f t="shared" ca="1" si="77"/>
        <v>193</v>
      </c>
      <c r="L413" s="2">
        <f ca="1">COUNTIF($I$17:I412,"&gt;"&amp;E413)</f>
        <v>29</v>
      </c>
      <c r="M413" s="3">
        <f t="shared" ca="1" si="75"/>
        <v>199.5</v>
      </c>
      <c r="N413" s="2"/>
      <c r="O413" s="2"/>
      <c r="P413" s="3"/>
    </row>
    <row r="414" spans="1:16" x14ac:dyDescent="0.3">
      <c r="A414" s="36">
        <v>5.13</v>
      </c>
      <c r="B414" s="8">
        <v>398</v>
      </c>
      <c r="C414" s="2">
        <f t="shared" ca="1" si="68"/>
        <v>3.69</v>
      </c>
      <c r="D414" s="2">
        <f t="shared" ca="1" si="71"/>
        <v>3.5</v>
      </c>
      <c r="E414" s="2">
        <f t="shared" ca="1" si="72"/>
        <v>2095</v>
      </c>
      <c r="F414" s="2">
        <f t="shared" ca="1" si="73"/>
        <v>2291</v>
      </c>
      <c r="G414" s="2">
        <f t="shared" ca="1" si="69"/>
        <v>1.95</v>
      </c>
      <c r="H414" s="2">
        <f t="shared" ca="1" si="70"/>
        <v>1.5</v>
      </c>
      <c r="I414" s="2">
        <f t="shared" ca="1" si="76"/>
        <v>2292.5</v>
      </c>
      <c r="J414" s="2">
        <f t="shared" ca="1" si="74"/>
        <v>0</v>
      </c>
      <c r="K414" s="2">
        <f t="shared" ca="1" si="77"/>
        <v>196</v>
      </c>
      <c r="L414" s="2">
        <f ca="1">COUNTIF($I$17:I413,"&gt;"&amp;E414)</f>
        <v>29</v>
      </c>
      <c r="M414" s="3">
        <f t="shared" ca="1" si="75"/>
        <v>197.5</v>
      </c>
      <c r="N414" s="2"/>
      <c r="O414" s="2"/>
      <c r="P414" s="3"/>
    </row>
    <row r="415" spans="1:16" x14ac:dyDescent="0.3">
      <c r="A415" s="36">
        <v>5.14</v>
      </c>
      <c r="B415" s="8">
        <v>399</v>
      </c>
      <c r="C415" s="2">
        <f t="shared" ca="1" si="68"/>
        <v>6.22</v>
      </c>
      <c r="D415" s="2">
        <f t="shared" ca="1" si="71"/>
        <v>5.5</v>
      </c>
      <c r="E415" s="2">
        <f t="shared" ca="1" si="72"/>
        <v>2100.5</v>
      </c>
      <c r="F415" s="2">
        <f t="shared" ca="1" si="73"/>
        <v>2292.5</v>
      </c>
      <c r="G415" s="2">
        <f t="shared" ca="1" si="69"/>
        <v>7.46</v>
      </c>
      <c r="H415" s="2">
        <f t="shared" ca="1" si="70"/>
        <v>7.5</v>
      </c>
      <c r="I415" s="2">
        <f t="shared" ca="1" si="76"/>
        <v>2300</v>
      </c>
      <c r="J415" s="2">
        <f t="shared" ca="1" si="74"/>
        <v>0</v>
      </c>
      <c r="K415" s="2">
        <f t="shared" ca="1" si="77"/>
        <v>192</v>
      </c>
      <c r="L415" s="2">
        <f ca="1">COUNTIF($I$17:I414,"&gt;"&amp;E415)</f>
        <v>30</v>
      </c>
      <c r="M415" s="3">
        <f t="shared" ca="1" si="75"/>
        <v>199.5</v>
      </c>
      <c r="N415" s="2"/>
      <c r="O415" s="2"/>
      <c r="P415" s="3"/>
    </row>
    <row r="416" spans="1:16" x14ac:dyDescent="0.3">
      <c r="A416" s="36">
        <v>5.15</v>
      </c>
      <c r="B416" s="8">
        <v>400</v>
      </c>
      <c r="C416" s="2">
        <f t="shared" ca="1" si="68"/>
        <v>9.44</v>
      </c>
      <c r="D416" s="2">
        <f t="shared" ca="1" si="71"/>
        <v>9.5</v>
      </c>
      <c r="E416" s="2">
        <f t="shared" ca="1" si="72"/>
        <v>2110</v>
      </c>
      <c r="F416" s="2">
        <f t="shared" ca="1" si="73"/>
        <v>2300</v>
      </c>
      <c r="G416" s="2">
        <f t="shared" ca="1" si="69"/>
        <v>3.37</v>
      </c>
      <c r="H416" s="2">
        <f t="shared" ca="1" si="70"/>
        <v>3.5</v>
      </c>
      <c r="I416" s="2">
        <f t="shared" ca="1" si="76"/>
        <v>2303.5</v>
      </c>
      <c r="J416" s="2">
        <f t="shared" ca="1" si="74"/>
        <v>0</v>
      </c>
      <c r="K416" s="2">
        <f t="shared" ca="1" si="77"/>
        <v>190</v>
      </c>
      <c r="L416" s="2">
        <f ca="1">COUNTIF($I$17:I415,"&gt;"&amp;E416)</f>
        <v>29</v>
      </c>
      <c r="M416" s="3">
        <f t="shared" ca="1" si="75"/>
        <v>193.5</v>
      </c>
      <c r="N416" s="2"/>
      <c r="O416" s="2"/>
      <c r="P416" s="3"/>
    </row>
    <row r="417" spans="1:16" x14ac:dyDescent="0.3">
      <c r="A417" s="36">
        <v>5.16</v>
      </c>
      <c r="B417" s="8">
        <v>401</v>
      </c>
      <c r="C417" s="2">
        <f t="shared" ca="1" si="68"/>
        <v>8.41</v>
      </c>
      <c r="D417" s="2">
        <f t="shared" ca="1" si="71"/>
        <v>7.5</v>
      </c>
      <c r="E417" s="2">
        <f t="shared" ca="1" si="72"/>
        <v>2117.5</v>
      </c>
      <c r="F417" s="2">
        <f t="shared" ca="1" si="73"/>
        <v>2303.5</v>
      </c>
      <c r="G417" s="2">
        <f t="shared" ca="1" si="69"/>
        <v>5.52</v>
      </c>
      <c r="H417" s="2">
        <f t="shared" ca="1" si="70"/>
        <v>5.5</v>
      </c>
      <c r="I417" s="2">
        <f t="shared" ca="1" si="76"/>
        <v>2309</v>
      </c>
      <c r="J417" s="2">
        <f t="shared" ca="1" si="74"/>
        <v>0</v>
      </c>
      <c r="K417" s="2">
        <f t="shared" ca="1" si="77"/>
        <v>186</v>
      </c>
      <c r="L417" s="2">
        <f ca="1">COUNTIF($I$17:I416,"&gt;"&amp;E417)</f>
        <v>29</v>
      </c>
      <c r="M417" s="3">
        <f t="shared" ca="1" si="75"/>
        <v>191.5</v>
      </c>
      <c r="N417" s="2"/>
      <c r="O417" s="2"/>
      <c r="P417" s="3"/>
    </row>
    <row r="418" spans="1:16" x14ac:dyDescent="0.3">
      <c r="A418" s="36">
        <v>5.17</v>
      </c>
      <c r="B418" s="8">
        <v>402</v>
      </c>
      <c r="C418" s="2">
        <f t="shared" ca="1" si="68"/>
        <v>2.41</v>
      </c>
      <c r="D418" s="2">
        <f t="shared" ca="1" si="71"/>
        <v>2.5</v>
      </c>
      <c r="E418" s="2">
        <f t="shared" ca="1" si="72"/>
        <v>2120</v>
      </c>
      <c r="F418" s="2">
        <f t="shared" ca="1" si="73"/>
        <v>2309</v>
      </c>
      <c r="G418" s="2">
        <f t="shared" ca="1" si="69"/>
        <v>2.21</v>
      </c>
      <c r="H418" s="2">
        <f t="shared" ca="1" si="70"/>
        <v>2.5</v>
      </c>
      <c r="I418" s="2">
        <f t="shared" ca="1" si="76"/>
        <v>2311.5</v>
      </c>
      <c r="J418" s="2">
        <f t="shared" ca="1" si="74"/>
        <v>0</v>
      </c>
      <c r="K418" s="2">
        <f t="shared" ca="1" si="77"/>
        <v>189</v>
      </c>
      <c r="L418" s="2">
        <f ca="1">COUNTIF($I$17:I417,"&gt;"&amp;E418)</f>
        <v>30</v>
      </c>
      <c r="M418" s="3">
        <f t="shared" ca="1" si="75"/>
        <v>191.5</v>
      </c>
      <c r="N418" s="2"/>
      <c r="O418" s="2"/>
      <c r="P418" s="3"/>
    </row>
    <row r="419" spans="1:16" x14ac:dyDescent="0.3">
      <c r="A419" s="36">
        <v>5.18</v>
      </c>
      <c r="B419" s="8">
        <v>403</v>
      </c>
      <c r="C419" s="2">
        <f t="shared" ca="1" si="68"/>
        <v>9.25</v>
      </c>
      <c r="D419" s="2">
        <f t="shared" ca="1" si="71"/>
        <v>8.5</v>
      </c>
      <c r="E419" s="2">
        <f t="shared" ca="1" si="72"/>
        <v>2128.5</v>
      </c>
      <c r="F419" s="2">
        <f t="shared" ca="1" si="73"/>
        <v>2311.5</v>
      </c>
      <c r="G419" s="2">
        <f t="shared" ca="1" si="69"/>
        <v>8.44</v>
      </c>
      <c r="H419" s="2">
        <f t="shared" ca="1" si="70"/>
        <v>8.5</v>
      </c>
      <c r="I419" s="2">
        <f t="shared" ca="1" si="76"/>
        <v>2320</v>
      </c>
      <c r="J419" s="2">
        <f t="shared" ca="1" si="74"/>
        <v>0</v>
      </c>
      <c r="K419" s="2">
        <f t="shared" ca="1" si="77"/>
        <v>183</v>
      </c>
      <c r="L419" s="2">
        <f ca="1">COUNTIF($I$17:I418,"&gt;"&amp;E419)</f>
        <v>30</v>
      </c>
      <c r="M419" s="3">
        <f t="shared" ca="1" si="75"/>
        <v>191.5</v>
      </c>
      <c r="N419" s="2"/>
      <c r="O419" s="2"/>
      <c r="P419" s="3"/>
    </row>
    <row r="420" spans="1:16" x14ac:dyDescent="0.3">
      <c r="A420" s="36">
        <v>5.19</v>
      </c>
      <c r="B420" s="8">
        <v>404</v>
      </c>
      <c r="C420" s="2">
        <f t="shared" ca="1" si="68"/>
        <v>6.13</v>
      </c>
      <c r="D420" s="2">
        <f t="shared" ca="1" si="71"/>
        <v>5.5</v>
      </c>
      <c r="E420" s="2">
        <f t="shared" ca="1" si="72"/>
        <v>2134</v>
      </c>
      <c r="F420" s="2">
        <f t="shared" ca="1" si="73"/>
        <v>2320</v>
      </c>
      <c r="G420" s="2">
        <f t="shared" ca="1" si="69"/>
        <v>7.71</v>
      </c>
      <c r="H420" s="2">
        <f t="shared" ca="1" si="70"/>
        <v>7.5</v>
      </c>
      <c r="I420" s="2">
        <f t="shared" ca="1" si="76"/>
        <v>2327.5</v>
      </c>
      <c r="J420" s="2">
        <f t="shared" ca="1" si="74"/>
        <v>0</v>
      </c>
      <c r="K420" s="2">
        <f t="shared" ca="1" si="77"/>
        <v>186</v>
      </c>
      <c r="L420" s="2">
        <f ca="1">COUNTIF($I$17:I419,"&gt;"&amp;E420)</f>
        <v>30</v>
      </c>
      <c r="M420" s="3">
        <f t="shared" ca="1" si="75"/>
        <v>193.5</v>
      </c>
      <c r="N420" s="2"/>
      <c r="O420" s="2"/>
      <c r="P420" s="3"/>
    </row>
    <row r="421" spans="1:16" x14ac:dyDescent="0.3">
      <c r="A421" s="36">
        <v>5.2</v>
      </c>
      <c r="B421" s="8">
        <v>405</v>
      </c>
      <c r="C421" s="2">
        <f t="shared" ca="1" si="68"/>
        <v>2.99</v>
      </c>
      <c r="D421" s="2">
        <f t="shared" ca="1" si="71"/>
        <v>3.5</v>
      </c>
      <c r="E421" s="2">
        <f t="shared" ca="1" si="72"/>
        <v>2137.5</v>
      </c>
      <c r="F421" s="2">
        <f t="shared" ca="1" si="73"/>
        <v>2327.5</v>
      </c>
      <c r="G421" s="2">
        <f t="shared" ca="1" si="69"/>
        <v>9.36</v>
      </c>
      <c r="H421" s="2">
        <f t="shared" ca="1" si="70"/>
        <v>9.5</v>
      </c>
      <c r="I421" s="2">
        <f t="shared" ca="1" si="76"/>
        <v>2337</v>
      </c>
      <c r="J421" s="2">
        <f t="shared" ca="1" si="74"/>
        <v>0</v>
      </c>
      <c r="K421" s="2">
        <f t="shared" ca="1" si="77"/>
        <v>190</v>
      </c>
      <c r="L421" s="2">
        <f ca="1">COUNTIF($I$17:I420,"&gt;"&amp;E421)</f>
        <v>30</v>
      </c>
      <c r="M421" s="3">
        <f t="shared" ca="1" si="75"/>
        <v>199.5</v>
      </c>
      <c r="N421" s="2"/>
      <c r="O421" s="2"/>
      <c r="P421" s="3"/>
    </row>
    <row r="422" spans="1:16" x14ac:dyDescent="0.3">
      <c r="A422" s="36">
        <v>5.21</v>
      </c>
      <c r="B422" s="8">
        <v>406</v>
      </c>
      <c r="C422" s="2">
        <f t="shared" ref="C422:C485" ca="1" si="78">TRUNC(RAND()*9+1,2)</f>
        <v>6.14</v>
      </c>
      <c r="D422" s="2">
        <f t="shared" ca="1" si="71"/>
        <v>5.5</v>
      </c>
      <c r="E422" s="2">
        <f t="shared" ca="1" si="72"/>
        <v>2143</v>
      </c>
      <c r="F422" s="2">
        <f t="shared" ca="1" si="73"/>
        <v>2337</v>
      </c>
      <c r="G422" s="2">
        <f t="shared" ca="1" si="69"/>
        <v>5.78</v>
      </c>
      <c r="H422" s="2">
        <f t="shared" ca="1" si="70"/>
        <v>6.5</v>
      </c>
      <c r="I422" s="2">
        <f t="shared" ca="1" si="76"/>
        <v>2343.5</v>
      </c>
      <c r="J422" s="2">
        <f t="shared" ca="1" si="74"/>
        <v>0</v>
      </c>
      <c r="K422" s="2">
        <f t="shared" ca="1" si="77"/>
        <v>194</v>
      </c>
      <c r="L422" s="2">
        <f ca="1">COUNTIF($I$17:I421,"&gt;"&amp;E422)</f>
        <v>30</v>
      </c>
      <c r="M422" s="3">
        <f t="shared" ca="1" si="75"/>
        <v>200.5</v>
      </c>
      <c r="N422" s="2"/>
      <c r="O422" s="2"/>
      <c r="P422" s="3"/>
    </row>
    <row r="423" spans="1:16" x14ac:dyDescent="0.3">
      <c r="A423" s="36">
        <v>5.22</v>
      </c>
      <c r="B423" s="8">
        <v>407</v>
      </c>
      <c r="C423" s="2">
        <f t="shared" ca="1" si="78"/>
        <v>3.54</v>
      </c>
      <c r="D423" s="2">
        <f t="shared" ca="1" si="71"/>
        <v>3.5</v>
      </c>
      <c r="E423" s="2">
        <f t="shared" ca="1" si="72"/>
        <v>2146.5</v>
      </c>
      <c r="F423" s="2">
        <f t="shared" ca="1" si="73"/>
        <v>2343.5</v>
      </c>
      <c r="G423" s="2">
        <f t="shared" ca="1" si="69"/>
        <v>5.0599999999999996</v>
      </c>
      <c r="H423" s="2">
        <f t="shared" ca="1" si="70"/>
        <v>5.5</v>
      </c>
      <c r="I423" s="2">
        <f t="shared" ca="1" si="76"/>
        <v>2349</v>
      </c>
      <c r="J423" s="2">
        <f t="shared" ca="1" si="74"/>
        <v>0</v>
      </c>
      <c r="K423" s="2">
        <f t="shared" ca="1" si="77"/>
        <v>197</v>
      </c>
      <c r="L423" s="2">
        <f ca="1">COUNTIF($I$17:I422,"&gt;"&amp;E423)</f>
        <v>31</v>
      </c>
      <c r="M423" s="3">
        <f t="shared" ca="1" si="75"/>
        <v>202.5</v>
      </c>
      <c r="N423" s="2"/>
      <c r="O423" s="2"/>
      <c r="P423" s="3"/>
    </row>
    <row r="424" spans="1:16" x14ac:dyDescent="0.3">
      <c r="A424" s="36">
        <v>5.23</v>
      </c>
      <c r="B424" s="8">
        <v>408</v>
      </c>
      <c r="C424" s="2">
        <f t="shared" ca="1" si="78"/>
        <v>8.8699999999999992</v>
      </c>
      <c r="D424" s="2">
        <f t="shared" ca="1" si="71"/>
        <v>8.5</v>
      </c>
      <c r="E424" s="2">
        <f t="shared" ca="1" si="72"/>
        <v>2155</v>
      </c>
      <c r="F424" s="2">
        <f t="shared" ca="1" si="73"/>
        <v>2349</v>
      </c>
      <c r="G424" s="2">
        <f t="shared" ca="1" si="69"/>
        <v>9.26</v>
      </c>
      <c r="H424" s="2">
        <f t="shared" ca="1" si="70"/>
        <v>9.5</v>
      </c>
      <c r="I424" s="2">
        <f t="shared" ca="1" si="76"/>
        <v>2358.5</v>
      </c>
      <c r="J424" s="2">
        <f t="shared" ca="1" si="74"/>
        <v>0</v>
      </c>
      <c r="K424" s="2">
        <f t="shared" ca="1" si="77"/>
        <v>194</v>
      </c>
      <c r="L424" s="2">
        <f ca="1">COUNTIF($I$17:I423,"&gt;"&amp;E424)</f>
        <v>30</v>
      </c>
      <c r="M424" s="3">
        <f t="shared" ca="1" si="75"/>
        <v>203.5</v>
      </c>
      <c r="N424" s="2"/>
      <c r="O424" s="2"/>
      <c r="P424" s="3"/>
    </row>
    <row r="425" spans="1:16" x14ac:dyDescent="0.3">
      <c r="A425" s="36">
        <v>5.24</v>
      </c>
      <c r="B425" s="8">
        <v>409</v>
      </c>
      <c r="C425" s="2">
        <f t="shared" ca="1" si="78"/>
        <v>2.59</v>
      </c>
      <c r="D425" s="2">
        <f t="shared" ca="1" si="71"/>
        <v>2.5</v>
      </c>
      <c r="E425" s="2">
        <f t="shared" ca="1" si="72"/>
        <v>2157.5</v>
      </c>
      <c r="F425" s="2">
        <f t="shared" ca="1" si="73"/>
        <v>2358.5</v>
      </c>
      <c r="G425" s="2">
        <f t="shared" ca="1" si="69"/>
        <v>6.79</v>
      </c>
      <c r="H425" s="2">
        <f t="shared" ca="1" si="70"/>
        <v>6.5</v>
      </c>
      <c r="I425" s="2">
        <f t="shared" ca="1" si="76"/>
        <v>2365</v>
      </c>
      <c r="J425" s="2">
        <f t="shared" ca="1" si="74"/>
        <v>0</v>
      </c>
      <c r="K425" s="2">
        <f t="shared" ca="1" si="77"/>
        <v>201</v>
      </c>
      <c r="L425" s="2">
        <f ca="1">COUNTIF($I$17:I424,"&gt;"&amp;E425)</f>
        <v>31</v>
      </c>
      <c r="M425" s="3">
        <f t="shared" ca="1" si="75"/>
        <v>207.5</v>
      </c>
      <c r="N425" s="2"/>
      <c r="O425" s="2"/>
      <c r="P425" s="3"/>
    </row>
    <row r="426" spans="1:16" x14ac:dyDescent="0.3">
      <c r="A426" s="36">
        <v>5.25</v>
      </c>
      <c r="B426" s="8">
        <v>410</v>
      </c>
      <c r="C426" s="2">
        <f t="shared" ca="1" si="78"/>
        <v>2.69</v>
      </c>
      <c r="D426" s="2">
        <f t="shared" ca="1" si="71"/>
        <v>2.5</v>
      </c>
      <c r="E426" s="2">
        <f t="shared" ca="1" si="72"/>
        <v>2160</v>
      </c>
      <c r="F426" s="2">
        <f t="shared" ca="1" si="73"/>
        <v>2365</v>
      </c>
      <c r="G426" s="2">
        <f t="shared" ca="1" si="69"/>
        <v>5.55</v>
      </c>
      <c r="H426" s="2">
        <f t="shared" ca="1" si="70"/>
        <v>5.5</v>
      </c>
      <c r="I426" s="2">
        <f t="shared" ca="1" si="76"/>
        <v>2370.5</v>
      </c>
      <c r="J426" s="2">
        <f t="shared" ca="1" si="74"/>
        <v>0</v>
      </c>
      <c r="K426" s="2">
        <f t="shared" ca="1" si="77"/>
        <v>205</v>
      </c>
      <c r="L426" s="2">
        <f ca="1">COUNTIF($I$17:I425,"&gt;"&amp;E426)</f>
        <v>32</v>
      </c>
      <c r="M426" s="3">
        <f t="shared" ca="1" si="75"/>
        <v>210.5</v>
      </c>
      <c r="N426" s="2"/>
      <c r="O426" s="2"/>
      <c r="P426" s="3"/>
    </row>
    <row r="427" spans="1:16" x14ac:dyDescent="0.3">
      <c r="A427" s="36">
        <v>5.26</v>
      </c>
      <c r="B427" s="8">
        <v>411</v>
      </c>
      <c r="C427" s="2">
        <f t="shared" ca="1" si="78"/>
        <v>3.77</v>
      </c>
      <c r="D427" s="2">
        <f t="shared" ca="1" si="71"/>
        <v>3.5</v>
      </c>
      <c r="E427" s="2">
        <f t="shared" ca="1" si="72"/>
        <v>2163.5</v>
      </c>
      <c r="F427" s="2">
        <f t="shared" ca="1" si="73"/>
        <v>2370.5</v>
      </c>
      <c r="G427" s="2">
        <f t="shared" ca="1" si="69"/>
        <v>9.07</v>
      </c>
      <c r="H427" s="2">
        <f t="shared" ca="1" si="70"/>
        <v>9.5</v>
      </c>
      <c r="I427" s="2">
        <f t="shared" ca="1" si="76"/>
        <v>2380</v>
      </c>
      <c r="J427" s="2">
        <f t="shared" ca="1" si="74"/>
        <v>0</v>
      </c>
      <c r="K427" s="2">
        <f t="shared" ca="1" si="77"/>
        <v>207</v>
      </c>
      <c r="L427" s="2">
        <f ca="1">COUNTIF($I$17:I426,"&gt;"&amp;E427)</f>
        <v>32</v>
      </c>
      <c r="M427" s="3">
        <f t="shared" ca="1" si="75"/>
        <v>216.5</v>
      </c>
      <c r="N427" s="2"/>
      <c r="O427" s="2"/>
      <c r="P427" s="3"/>
    </row>
    <row r="428" spans="1:16" x14ac:dyDescent="0.3">
      <c r="A428" s="36">
        <v>5.27</v>
      </c>
      <c r="B428" s="8">
        <v>412</v>
      </c>
      <c r="C428" s="2">
        <f t="shared" ca="1" si="78"/>
        <v>3.63</v>
      </c>
      <c r="D428" s="2">
        <f t="shared" ca="1" si="71"/>
        <v>3.5</v>
      </c>
      <c r="E428" s="2">
        <f t="shared" ca="1" si="72"/>
        <v>2167</v>
      </c>
      <c r="F428" s="2">
        <f t="shared" ca="1" si="73"/>
        <v>2380</v>
      </c>
      <c r="G428" s="2">
        <f t="shared" ca="1" si="69"/>
        <v>9.59</v>
      </c>
      <c r="H428" s="2">
        <f t="shared" ca="1" si="70"/>
        <v>9.5</v>
      </c>
      <c r="I428" s="2">
        <f t="shared" ca="1" si="76"/>
        <v>2389.5</v>
      </c>
      <c r="J428" s="2">
        <f t="shared" ca="1" si="74"/>
        <v>0</v>
      </c>
      <c r="K428" s="2">
        <f t="shared" ca="1" si="77"/>
        <v>213</v>
      </c>
      <c r="L428" s="2">
        <f ca="1">COUNTIF($I$17:I427,"&gt;"&amp;E428)</f>
        <v>33</v>
      </c>
      <c r="M428" s="3">
        <f t="shared" ca="1" si="75"/>
        <v>222.5</v>
      </c>
      <c r="N428" s="2"/>
      <c r="O428" s="2"/>
      <c r="P428" s="3"/>
    </row>
    <row r="429" spans="1:16" x14ac:dyDescent="0.3">
      <c r="A429" s="36">
        <v>5.28</v>
      </c>
      <c r="B429" s="8">
        <v>413</v>
      </c>
      <c r="C429" s="2">
        <f t="shared" ca="1" si="78"/>
        <v>3.6</v>
      </c>
      <c r="D429" s="2">
        <f t="shared" ca="1" si="71"/>
        <v>3.5</v>
      </c>
      <c r="E429" s="2">
        <f t="shared" ca="1" si="72"/>
        <v>2170.5</v>
      </c>
      <c r="F429" s="2">
        <f t="shared" ca="1" si="73"/>
        <v>2389.5</v>
      </c>
      <c r="G429" s="2">
        <f t="shared" ca="1" si="69"/>
        <v>5.89</v>
      </c>
      <c r="H429" s="2">
        <f t="shared" ca="1" si="70"/>
        <v>6.5</v>
      </c>
      <c r="I429" s="2">
        <f t="shared" ca="1" si="76"/>
        <v>2396</v>
      </c>
      <c r="J429" s="2">
        <f t="shared" ca="1" si="74"/>
        <v>0</v>
      </c>
      <c r="K429" s="2">
        <f t="shared" ca="1" si="77"/>
        <v>219</v>
      </c>
      <c r="L429" s="2">
        <f ca="1">COUNTIF($I$17:I428,"&gt;"&amp;E429)</f>
        <v>33</v>
      </c>
      <c r="M429" s="3">
        <f t="shared" ca="1" si="75"/>
        <v>225.5</v>
      </c>
      <c r="N429" s="2"/>
      <c r="O429" s="2"/>
      <c r="P429" s="3"/>
    </row>
    <row r="430" spans="1:16" x14ac:dyDescent="0.3">
      <c r="A430" s="36">
        <v>5.29</v>
      </c>
      <c r="B430" s="8">
        <v>414</v>
      </c>
      <c r="C430" s="2">
        <f t="shared" ca="1" si="78"/>
        <v>1.18</v>
      </c>
      <c r="D430" s="2">
        <f t="shared" ca="1" si="71"/>
        <v>1.5</v>
      </c>
      <c r="E430" s="2">
        <f t="shared" ca="1" si="72"/>
        <v>2172</v>
      </c>
      <c r="F430" s="2">
        <f t="shared" ca="1" si="73"/>
        <v>2396</v>
      </c>
      <c r="G430" s="2">
        <f t="shared" ca="1" si="69"/>
        <v>9</v>
      </c>
      <c r="H430" s="2">
        <f t="shared" ca="1" si="70"/>
        <v>9.5</v>
      </c>
      <c r="I430" s="2">
        <f t="shared" ca="1" si="76"/>
        <v>2405.5</v>
      </c>
      <c r="J430" s="2">
        <f t="shared" ca="1" si="74"/>
        <v>0</v>
      </c>
      <c r="K430" s="2">
        <f t="shared" ca="1" si="77"/>
        <v>224</v>
      </c>
      <c r="L430" s="2">
        <f ca="1">COUNTIF($I$17:I429,"&gt;"&amp;E430)</f>
        <v>34</v>
      </c>
      <c r="M430" s="3">
        <f t="shared" ca="1" si="75"/>
        <v>233.5</v>
      </c>
      <c r="N430" s="2"/>
      <c r="O430" s="2"/>
      <c r="P430" s="3"/>
    </row>
    <row r="431" spans="1:16" x14ac:dyDescent="0.3">
      <c r="A431" s="36">
        <v>5.3</v>
      </c>
      <c r="B431" s="8">
        <v>415</v>
      </c>
      <c r="C431" s="2">
        <f t="shared" ca="1" si="78"/>
        <v>6.91</v>
      </c>
      <c r="D431" s="2">
        <f t="shared" ca="1" si="71"/>
        <v>6.5</v>
      </c>
      <c r="E431" s="2">
        <f t="shared" ca="1" si="72"/>
        <v>2178.5</v>
      </c>
      <c r="F431" s="2">
        <f t="shared" ca="1" si="73"/>
        <v>2405.5</v>
      </c>
      <c r="G431" s="2">
        <f t="shared" ca="1" si="69"/>
        <v>5.96</v>
      </c>
      <c r="H431" s="2">
        <f t="shared" ca="1" si="70"/>
        <v>6.5</v>
      </c>
      <c r="I431" s="2">
        <f t="shared" ca="1" si="76"/>
        <v>2412</v>
      </c>
      <c r="J431" s="2">
        <f t="shared" ca="1" si="74"/>
        <v>0</v>
      </c>
      <c r="K431" s="2">
        <f t="shared" ca="1" si="77"/>
        <v>227</v>
      </c>
      <c r="L431" s="2">
        <f ca="1">COUNTIF($I$17:I430,"&gt;"&amp;E431)</f>
        <v>34</v>
      </c>
      <c r="M431" s="3">
        <f t="shared" ca="1" si="75"/>
        <v>233.5</v>
      </c>
      <c r="N431" s="2"/>
      <c r="O431" s="2"/>
      <c r="P431" s="3"/>
    </row>
    <row r="432" spans="1:16" x14ac:dyDescent="0.3">
      <c r="A432" s="36">
        <v>5.31</v>
      </c>
      <c r="B432" s="8">
        <v>416</v>
      </c>
      <c r="C432" s="2">
        <f t="shared" ca="1" si="78"/>
        <v>8.41</v>
      </c>
      <c r="D432" s="2">
        <f t="shared" ca="1" si="71"/>
        <v>7.5</v>
      </c>
      <c r="E432" s="2">
        <f t="shared" ca="1" si="72"/>
        <v>2186</v>
      </c>
      <c r="F432" s="2">
        <f t="shared" ca="1" si="73"/>
        <v>2412</v>
      </c>
      <c r="G432" s="2">
        <f t="shared" ca="1" si="69"/>
        <v>6.92</v>
      </c>
      <c r="H432" s="2">
        <f t="shared" ca="1" si="70"/>
        <v>6.5</v>
      </c>
      <c r="I432" s="2">
        <f t="shared" ca="1" si="76"/>
        <v>2418.5</v>
      </c>
      <c r="J432" s="2">
        <f t="shared" ca="1" si="74"/>
        <v>0</v>
      </c>
      <c r="K432" s="2">
        <f t="shared" ca="1" si="77"/>
        <v>226</v>
      </c>
      <c r="L432" s="2">
        <f ca="1">COUNTIF($I$17:I431,"&gt;"&amp;E432)</f>
        <v>34</v>
      </c>
      <c r="M432" s="3">
        <f t="shared" ca="1" si="75"/>
        <v>232.5</v>
      </c>
      <c r="N432" s="2"/>
      <c r="O432" s="2"/>
      <c r="P432" s="3"/>
    </row>
    <row r="433" spans="1:16" x14ac:dyDescent="0.3">
      <c r="A433" s="36">
        <v>5.32</v>
      </c>
      <c r="B433" s="8">
        <v>417</v>
      </c>
      <c r="C433" s="2">
        <f t="shared" ca="1" si="78"/>
        <v>2.29</v>
      </c>
      <c r="D433" s="2">
        <f t="shared" ca="1" si="71"/>
        <v>2.5</v>
      </c>
      <c r="E433" s="2">
        <f t="shared" ca="1" si="72"/>
        <v>2188.5</v>
      </c>
      <c r="F433" s="2">
        <f t="shared" ca="1" si="73"/>
        <v>2418.5</v>
      </c>
      <c r="G433" s="2">
        <f t="shared" ca="1" si="69"/>
        <v>3.46</v>
      </c>
      <c r="H433" s="2">
        <f t="shared" ca="1" si="70"/>
        <v>3.5</v>
      </c>
      <c r="I433" s="2">
        <f t="shared" ca="1" si="76"/>
        <v>2422</v>
      </c>
      <c r="J433" s="2">
        <f t="shared" ca="1" si="74"/>
        <v>0</v>
      </c>
      <c r="K433" s="2">
        <f t="shared" ca="1" si="77"/>
        <v>230</v>
      </c>
      <c r="L433" s="2">
        <f ca="1">COUNTIF($I$17:I432,"&gt;"&amp;E433)</f>
        <v>35</v>
      </c>
      <c r="M433" s="3">
        <f t="shared" ca="1" si="75"/>
        <v>233.5</v>
      </c>
      <c r="N433" s="2"/>
      <c r="O433" s="2"/>
      <c r="P433" s="3"/>
    </row>
    <row r="434" spans="1:16" x14ac:dyDescent="0.3">
      <c r="A434" s="36">
        <v>5.33</v>
      </c>
      <c r="B434" s="8">
        <v>418</v>
      </c>
      <c r="C434" s="2">
        <f t="shared" ca="1" si="78"/>
        <v>7.87</v>
      </c>
      <c r="D434" s="2">
        <f t="shared" ca="1" si="71"/>
        <v>7.5</v>
      </c>
      <c r="E434" s="2">
        <f t="shared" ca="1" si="72"/>
        <v>2196</v>
      </c>
      <c r="F434" s="2">
        <f t="shared" ca="1" si="73"/>
        <v>2422</v>
      </c>
      <c r="G434" s="2">
        <f t="shared" ca="1" si="69"/>
        <v>8.1</v>
      </c>
      <c r="H434" s="2">
        <f t="shared" ca="1" si="70"/>
        <v>8.5</v>
      </c>
      <c r="I434" s="2">
        <f t="shared" ca="1" si="76"/>
        <v>2430.5</v>
      </c>
      <c r="J434" s="2">
        <f t="shared" ca="1" si="74"/>
        <v>0</v>
      </c>
      <c r="K434" s="2">
        <f t="shared" ca="1" si="77"/>
        <v>226</v>
      </c>
      <c r="L434" s="2">
        <f ca="1">COUNTIF($I$17:I433,"&gt;"&amp;E434)</f>
        <v>35</v>
      </c>
      <c r="M434" s="3">
        <f t="shared" ca="1" si="75"/>
        <v>234.5</v>
      </c>
      <c r="N434" s="2"/>
      <c r="O434" s="2"/>
      <c r="P434" s="3"/>
    </row>
    <row r="435" spans="1:16" x14ac:dyDescent="0.3">
      <c r="A435" s="36">
        <v>5.34</v>
      </c>
      <c r="B435" s="8">
        <v>419</v>
      </c>
      <c r="C435" s="2">
        <f t="shared" ca="1" si="78"/>
        <v>2.62</v>
      </c>
      <c r="D435" s="2">
        <f t="shared" ca="1" si="71"/>
        <v>2.5</v>
      </c>
      <c r="E435" s="2">
        <f t="shared" ca="1" si="72"/>
        <v>2198.5</v>
      </c>
      <c r="F435" s="2">
        <f t="shared" ca="1" si="73"/>
        <v>2430.5</v>
      </c>
      <c r="G435" s="2">
        <f t="shared" ca="1" si="69"/>
        <v>7.73</v>
      </c>
      <c r="H435" s="2">
        <f t="shared" ca="1" si="70"/>
        <v>7.5</v>
      </c>
      <c r="I435" s="2">
        <f t="shared" ca="1" si="76"/>
        <v>2438</v>
      </c>
      <c r="J435" s="2">
        <f t="shared" ca="1" si="74"/>
        <v>0</v>
      </c>
      <c r="K435" s="2">
        <f t="shared" ca="1" si="77"/>
        <v>232</v>
      </c>
      <c r="L435" s="2">
        <f ca="1">COUNTIF($I$17:I434,"&gt;"&amp;E435)</f>
        <v>35</v>
      </c>
      <c r="M435" s="3">
        <f t="shared" ca="1" si="75"/>
        <v>239.5</v>
      </c>
      <c r="N435" s="2"/>
      <c r="O435" s="2"/>
      <c r="P435" s="3"/>
    </row>
    <row r="436" spans="1:16" x14ac:dyDescent="0.3">
      <c r="A436" s="36">
        <v>5.35</v>
      </c>
      <c r="B436" s="8">
        <v>420</v>
      </c>
      <c r="C436" s="2">
        <f t="shared" ca="1" si="78"/>
        <v>8.15</v>
      </c>
      <c r="D436" s="2">
        <f t="shared" ca="1" si="71"/>
        <v>7.5</v>
      </c>
      <c r="E436" s="2">
        <f t="shared" ca="1" si="72"/>
        <v>2206</v>
      </c>
      <c r="F436" s="2">
        <f t="shared" ca="1" si="73"/>
        <v>2438</v>
      </c>
      <c r="G436" s="2">
        <f t="shared" ca="1" si="69"/>
        <v>7.94</v>
      </c>
      <c r="H436" s="2">
        <f t="shared" ca="1" si="70"/>
        <v>8.5</v>
      </c>
      <c r="I436" s="2">
        <f t="shared" ca="1" si="76"/>
        <v>2446.5</v>
      </c>
      <c r="J436" s="2">
        <f t="shared" ca="1" si="74"/>
        <v>0</v>
      </c>
      <c r="K436" s="2">
        <f t="shared" ca="1" si="77"/>
        <v>232</v>
      </c>
      <c r="L436" s="2">
        <f ca="1">COUNTIF($I$17:I435,"&gt;"&amp;E436)</f>
        <v>35</v>
      </c>
      <c r="M436" s="3">
        <f t="shared" ca="1" si="75"/>
        <v>240.5</v>
      </c>
      <c r="N436" s="2"/>
      <c r="O436" s="2"/>
      <c r="P436" s="3"/>
    </row>
    <row r="437" spans="1:16" x14ac:dyDescent="0.3">
      <c r="A437" s="36">
        <v>5.36</v>
      </c>
      <c r="B437" s="8">
        <v>421</v>
      </c>
      <c r="C437" s="2">
        <f t="shared" ca="1" si="78"/>
        <v>1.25</v>
      </c>
      <c r="D437" s="2">
        <f t="shared" ca="1" si="71"/>
        <v>1.5</v>
      </c>
      <c r="E437" s="2">
        <f t="shared" ca="1" si="72"/>
        <v>2207.5</v>
      </c>
      <c r="F437" s="2">
        <f t="shared" ca="1" si="73"/>
        <v>2446.5</v>
      </c>
      <c r="G437" s="2">
        <f t="shared" ca="1" si="69"/>
        <v>7</v>
      </c>
      <c r="H437" s="2">
        <f t="shared" ca="1" si="70"/>
        <v>7.5</v>
      </c>
      <c r="I437" s="2">
        <f t="shared" ca="1" si="76"/>
        <v>2454</v>
      </c>
      <c r="J437" s="2">
        <f t="shared" ca="1" si="74"/>
        <v>0</v>
      </c>
      <c r="K437" s="2">
        <f t="shared" ca="1" si="77"/>
        <v>239</v>
      </c>
      <c r="L437" s="2">
        <f ca="1">COUNTIF($I$17:I436,"&gt;"&amp;E437)</f>
        <v>36</v>
      </c>
      <c r="M437" s="3">
        <f t="shared" ca="1" si="75"/>
        <v>246.5</v>
      </c>
      <c r="N437" s="2"/>
      <c r="O437" s="2"/>
      <c r="P437" s="3"/>
    </row>
    <row r="438" spans="1:16" x14ac:dyDescent="0.3">
      <c r="A438" s="36">
        <v>5.37</v>
      </c>
      <c r="B438" s="8">
        <v>422</v>
      </c>
      <c r="C438" s="2">
        <f t="shared" ca="1" si="78"/>
        <v>5.29</v>
      </c>
      <c r="D438" s="2">
        <f t="shared" ca="1" si="71"/>
        <v>4.5</v>
      </c>
      <c r="E438" s="2">
        <f t="shared" ca="1" si="72"/>
        <v>2212</v>
      </c>
      <c r="F438" s="2">
        <f t="shared" ca="1" si="73"/>
        <v>2454</v>
      </c>
      <c r="G438" s="2">
        <f t="shared" ca="1" si="69"/>
        <v>9.68</v>
      </c>
      <c r="H438" s="2">
        <f t="shared" ca="1" si="70"/>
        <v>9.5</v>
      </c>
      <c r="I438" s="2">
        <f t="shared" ca="1" si="76"/>
        <v>2463.5</v>
      </c>
      <c r="J438" s="2">
        <f t="shared" ca="1" si="74"/>
        <v>0</v>
      </c>
      <c r="K438" s="2">
        <f t="shared" ca="1" si="77"/>
        <v>242</v>
      </c>
      <c r="L438" s="2">
        <f ca="1">COUNTIF($I$17:I437,"&gt;"&amp;E438)</f>
        <v>36</v>
      </c>
      <c r="M438" s="3">
        <f t="shared" ca="1" si="75"/>
        <v>251.5</v>
      </c>
      <c r="N438" s="2"/>
      <c r="O438" s="2"/>
      <c r="P438" s="3"/>
    </row>
    <row r="439" spans="1:16" x14ac:dyDescent="0.3">
      <c r="A439" s="36">
        <v>5.38</v>
      </c>
      <c r="B439" s="8">
        <v>423</v>
      </c>
      <c r="C439" s="2">
        <f t="shared" ca="1" si="78"/>
        <v>6.53</v>
      </c>
      <c r="D439" s="2">
        <f t="shared" ca="1" si="71"/>
        <v>5.5</v>
      </c>
      <c r="E439" s="2">
        <f t="shared" ca="1" si="72"/>
        <v>2217.5</v>
      </c>
      <c r="F439" s="2">
        <f t="shared" ca="1" si="73"/>
        <v>2463.5</v>
      </c>
      <c r="G439" s="2">
        <f t="shared" ca="1" si="69"/>
        <v>5.29</v>
      </c>
      <c r="H439" s="2">
        <f t="shared" ca="1" si="70"/>
        <v>5.5</v>
      </c>
      <c r="I439" s="2">
        <f t="shared" ca="1" si="76"/>
        <v>2469</v>
      </c>
      <c r="J439" s="2">
        <f t="shared" ca="1" si="74"/>
        <v>0</v>
      </c>
      <c r="K439" s="2">
        <f t="shared" ca="1" si="77"/>
        <v>246</v>
      </c>
      <c r="L439" s="2">
        <f ca="1">COUNTIF($I$17:I438,"&gt;"&amp;E439)</f>
        <v>36</v>
      </c>
      <c r="M439" s="3">
        <f t="shared" ca="1" si="75"/>
        <v>251.5</v>
      </c>
      <c r="N439" s="2"/>
      <c r="O439" s="2"/>
      <c r="P439" s="3"/>
    </row>
    <row r="440" spans="1:16" x14ac:dyDescent="0.3">
      <c r="A440" s="36">
        <v>5.39</v>
      </c>
      <c r="B440" s="8">
        <v>424</v>
      </c>
      <c r="C440" s="2">
        <f t="shared" ca="1" si="78"/>
        <v>5.23</v>
      </c>
      <c r="D440" s="2">
        <f t="shared" ca="1" si="71"/>
        <v>4.5</v>
      </c>
      <c r="E440" s="2">
        <f t="shared" ca="1" si="72"/>
        <v>2222</v>
      </c>
      <c r="F440" s="2">
        <f t="shared" ca="1" si="73"/>
        <v>2469</v>
      </c>
      <c r="G440" s="2">
        <f t="shared" ca="1" si="69"/>
        <v>2.7</v>
      </c>
      <c r="H440" s="2">
        <f t="shared" ca="1" si="70"/>
        <v>2.5</v>
      </c>
      <c r="I440" s="2">
        <f t="shared" ca="1" si="76"/>
        <v>2471.5</v>
      </c>
      <c r="J440" s="2">
        <f t="shared" ca="1" si="74"/>
        <v>0</v>
      </c>
      <c r="K440" s="2">
        <f t="shared" ca="1" si="77"/>
        <v>247</v>
      </c>
      <c r="L440" s="2">
        <f ca="1">COUNTIF($I$17:I439,"&gt;"&amp;E440)</f>
        <v>37</v>
      </c>
      <c r="M440" s="3">
        <f t="shared" ca="1" si="75"/>
        <v>249.5</v>
      </c>
      <c r="N440" s="2"/>
      <c r="O440" s="2"/>
      <c r="P440" s="3"/>
    </row>
    <row r="441" spans="1:16" x14ac:dyDescent="0.3">
      <c r="A441" s="36">
        <v>5.4</v>
      </c>
      <c r="B441" s="8">
        <v>425</v>
      </c>
      <c r="C441" s="2">
        <f t="shared" ca="1" si="78"/>
        <v>5.15</v>
      </c>
      <c r="D441" s="2">
        <f t="shared" ca="1" si="71"/>
        <v>4.5</v>
      </c>
      <c r="E441" s="2">
        <f t="shared" ca="1" si="72"/>
        <v>2226.5</v>
      </c>
      <c r="F441" s="2">
        <f t="shared" ca="1" si="73"/>
        <v>2471.5</v>
      </c>
      <c r="G441" s="2">
        <f t="shared" ca="1" si="69"/>
        <v>9.8800000000000008</v>
      </c>
      <c r="H441" s="2">
        <f t="shared" ca="1" si="70"/>
        <v>9.5</v>
      </c>
      <c r="I441" s="2">
        <f t="shared" ca="1" si="76"/>
        <v>2481</v>
      </c>
      <c r="J441" s="2">
        <f t="shared" ca="1" si="74"/>
        <v>0</v>
      </c>
      <c r="K441" s="2">
        <f t="shared" ca="1" si="77"/>
        <v>245</v>
      </c>
      <c r="L441" s="2">
        <f ca="1">COUNTIF($I$17:I440,"&gt;"&amp;E441)</f>
        <v>37</v>
      </c>
      <c r="M441" s="3">
        <f t="shared" ca="1" si="75"/>
        <v>254.5</v>
      </c>
      <c r="N441" s="2"/>
      <c r="O441" s="2"/>
      <c r="P441" s="3"/>
    </row>
    <row r="442" spans="1:16" x14ac:dyDescent="0.3">
      <c r="A442" s="36">
        <v>5.41</v>
      </c>
      <c r="B442" s="8">
        <v>426</v>
      </c>
      <c r="C442" s="2">
        <f t="shared" ca="1" si="78"/>
        <v>4.2699999999999996</v>
      </c>
      <c r="D442" s="2">
        <f t="shared" ca="1" si="71"/>
        <v>4.5</v>
      </c>
      <c r="E442" s="2">
        <f t="shared" ca="1" si="72"/>
        <v>2231</v>
      </c>
      <c r="F442" s="2">
        <f t="shared" ca="1" si="73"/>
        <v>2481</v>
      </c>
      <c r="G442" s="2">
        <f t="shared" ca="1" si="69"/>
        <v>8.7799999999999994</v>
      </c>
      <c r="H442" s="2">
        <f t="shared" ca="1" si="70"/>
        <v>8.5</v>
      </c>
      <c r="I442" s="2">
        <f t="shared" ca="1" si="76"/>
        <v>2489.5</v>
      </c>
      <c r="J442" s="2">
        <f t="shared" ca="1" si="74"/>
        <v>0</v>
      </c>
      <c r="K442" s="2">
        <f t="shared" ca="1" si="77"/>
        <v>250</v>
      </c>
      <c r="L442" s="2">
        <f ca="1">COUNTIF($I$17:I441,"&gt;"&amp;E442)</f>
        <v>38</v>
      </c>
      <c r="M442" s="3">
        <f t="shared" ca="1" si="75"/>
        <v>258.5</v>
      </c>
      <c r="N442" s="2"/>
      <c r="O442" s="2"/>
      <c r="P442" s="3"/>
    </row>
    <row r="443" spans="1:16" x14ac:dyDescent="0.3">
      <c r="A443" s="36">
        <v>5.42</v>
      </c>
      <c r="B443" s="8">
        <v>427</v>
      </c>
      <c r="C443" s="2">
        <f t="shared" ca="1" si="78"/>
        <v>2.17</v>
      </c>
      <c r="D443" s="2">
        <f t="shared" ca="1" si="71"/>
        <v>2.5</v>
      </c>
      <c r="E443" s="2">
        <f t="shared" ca="1" si="72"/>
        <v>2233.5</v>
      </c>
      <c r="F443" s="2">
        <f t="shared" ca="1" si="73"/>
        <v>2489.5</v>
      </c>
      <c r="G443" s="2">
        <f t="shared" ca="1" si="69"/>
        <v>1.57</v>
      </c>
      <c r="H443" s="2">
        <f t="shared" ca="1" si="70"/>
        <v>1.5</v>
      </c>
      <c r="I443" s="2">
        <f t="shared" ca="1" si="76"/>
        <v>2491</v>
      </c>
      <c r="J443" s="2">
        <f t="shared" ca="1" si="74"/>
        <v>0</v>
      </c>
      <c r="K443" s="2">
        <f t="shared" ca="1" si="77"/>
        <v>256</v>
      </c>
      <c r="L443" s="2">
        <f ca="1">COUNTIF($I$17:I442,"&gt;"&amp;E443)</f>
        <v>39</v>
      </c>
      <c r="M443" s="3">
        <f t="shared" ca="1" si="75"/>
        <v>257.5</v>
      </c>
      <c r="N443" s="2"/>
      <c r="O443" s="2"/>
      <c r="P443" s="3"/>
    </row>
    <row r="444" spans="1:16" x14ac:dyDescent="0.3">
      <c r="A444" s="36">
        <v>5.43</v>
      </c>
      <c r="B444" s="8">
        <v>428</v>
      </c>
      <c r="C444" s="2">
        <f t="shared" ca="1" si="78"/>
        <v>5.0599999999999996</v>
      </c>
      <c r="D444" s="2">
        <f t="shared" ca="1" si="71"/>
        <v>4.5</v>
      </c>
      <c r="E444" s="2">
        <f t="shared" ca="1" si="72"/>
        <v>2238</v>
      </c>
      <c r="F444" s="2">
        <f t="shared" ca="1" si="73"/>
        <v>2491</v>
      </c>
      <c r="G444" s="2">
        <f t="shared" ca="1" si="69"/>
        <v>3.26</v>
      </c>
      <c r="H444" s="2">
        <f t="shared" ca="1" si="70"/>
        <v>3.5</v>
      </c>
      <c r="I444" s="2">
        <f t="shared" ca="1" si="76"/>
        <v>2494.5</v>
      </c>
      <c r="J444" s="2">
        <f t="shared" ca="1" si="74"/>
        <v>0</v>
      </c>
      <c r="K444" s="2">
        <f t="shared" ca="1" si="77"/>
        <v>253</v>
      </c>
      <c r="L444" s="2">
        <f ca="1">COUNTIF($I$17:I443,"&gt;"&amp;E444)</f>
        <v>39</v>
      </c>
      <c r="M444" s="3">
        <f t="shared" ca="1" si="75"/>
        <v>256.5</v>
      </c>
      <c r="N444" s="2"/>
      <c r="O444" s="2"/>
      <c r="P444" s="3"/>
    </row>
    <row r="445" spans="1:16" x14ac:dyDescent="0.3">
      <c r="A445" s="36">
        <v>5.44</v>
      </c>
      <c r="B445" s="8">
        <v>429</v>
      </c>
      <c r="C445" s="2">
        <f t="shared" ca="1" si="78"/>
        <v>1.97</v>
      </c>
      <c r="D445" s="2">
        <f t="shared" ca="1" si="71"/>
        <v>2.5</v>
      </c>
      <c r="E445" s="2">
        <f t="shared" ca="1" si="72"/>
        <v>2240.5</v>
      </c>
      <c r="F445" s="2">
        <f t="shared" ca="1" si="73"/>
        <v>2494.5</v>
      </c>
      <c r="G445" s="2">
        <f t="shared" ca="1" si="69"/>
        <v>3.75</v>
      </c>
      <c r="H445" s="2">
        <f t="shared" ca="1" si="70"/>
        <v>4.5</v>
      </c>
      <c r="I445" s="2">
        <f t="shared" ca="1" si="76"/>
        <v>2499</v>
      </c>
      <c r="J445" s="2">
        <f t="shared" ca="1" si="74"/>
        <v>0</v>
      </c>
      <c r="K445" s="2">
        <f t="shared" ca="1" si="77"/>
        <v>254</v>
      </c>
      <c r="L445" s="2">
        <f ca="1">COUNTIF($I$17:I444,"&gt;"&amp;E445)</f>
        <v>40</v>
      </c>
      <c r="M445" s="3">
        <f t="shared" ca="1" si="75"/>
        <v>258.5</v>
      </c>
      <c r="N445" s="2"/>
      <c r="O445" s="2"/>
      <c r="P445" s="3"/>
    </row>
    <row r="446" spans="1:16" x14ac:dyDescent="0.3">
      <c r="A446" s="36">
        <v>5.45</v>
      </c>
      <c r="B446" s="8">
        <v>430</v>
      </c>
      <c r="C446" s="2">
        <f t="shared" ca="1" si="78"/>
        <v>8.18</v>
      </c>
      <c r="D446" s="2">
        <f t="shared" ca="1" si="71"/>
        <v>7.5</v>
      </c>
      <c r="E446" s="2">
        <f t="shared" ca="1" si="72"/>
        <v>2248</v>
      </c>
      <c r="F446" s="2">
        <f t="shared" ca="1" si="73"/>
        <v>2499</v>
      </c>
      <c r="G446" s="2">
        <f t="shared" ca="1" si="69"/>
        <v>4.68</v>
      </c>
      <c r="H446" s="2">
        <f t="shared" ca="1" si="70"/>
        <v>4.5</v>
      </c>
      <c r="I446" s="2">
        <f t="shared" ca="1" si="76"/>
        <v>2503.5</v>
      </c>
      <c r="J446" s="2">
        <f t="shared" ca="1" si="74"/>
        <v>0</v>
      </c>
      <c r="K446" s="2">
        <f t="shared" ca="1" si="77"/>
        <v>251</v>
      </c>
      <c r="L446" s="2">
        <f ca="1">COUNTIF($I$17:I445,"&gt;"&amp;E446)</f>
        <v>40</v>
      </c>
      <c r="M446" s="3">
        <f t="shared" ca="1" si="75"/>
        <v>255.5</v>
      </c>
      <c r="N446" s="2"/>
      <c r="O446" s="2"/>
      <c r="P446" s="3"/>
    </row>
    <row r="447" spans="1:16" x14ac:dyDescent="0.3">
      <c r="A447" s="36">
        <v>5.46</v>
      </c>
      <c r="B447" s="8">
        <v>431</v>
      </c>
      <c r="C447" s="2">
        <f t="shared" ca="1" si="78"/>
        <v>2.02</v>
      </c>
      <c r="D447" s="2">
        <f t="shared" ca="1" si="71"/>
        <v>2.5</v>
      </c>
      <c r="E447" s="2">
        <f t="shared" ca="1" si="72"/>
        <v>2250.5</v>
      </c>
      <c r="F447" s="2">
        <f t="shared" ca="1" si="73"/>
        <v>2503.5</v>
      </c>
      <c r="G447" s="2">
        <f t="shared" ca="1" si="69"/>
        <v>3.18</v>
      </c>
      <c r="H447" s="2">
        <f t="shared" ca="1" si="70"/>
        <v>3.5</v>
      </c>
      <c r="I447" s="2">
        <f t="shared" ca="1" si="76"/>
        <v>2507</v>
      </c>
      <c r="J447" s="2">
        <f t="shared" ca="1" si="74"/>
        <v>0</v>
      </c>
      <c r="K447" s="2">
        <f t="shared" ca="1" si="77"/>
        <v>253</v>
      </c>
      <c r="L447" s="2">
        <f ca="1">COUNTIF($I$17:I446,"&gt;"&amp;E447)</f>
        <v>39</v>
      </c>
      <c r="M447" s="3">
        <f t="shared" ca="1" si="75"/>
        <v>256.5</v>
      </c>
      <c r="N447" s="2"/>
      <c r="O447" s="2"/>
      <c r="P447" s="3"/>
    </row>
    <row r="448" spans="1:16" x14ac:dyDescent="0.3">
      <c r="A448" s="36">
        <v>5.47</v>
      </c>
      <c r="B448" s="8">
        <v>432</v>
      </c>
      <c r="C448" s="2">
        <f t="shared" ca="1" si="78"/>
        <v>2.96</v>
      </c>
      <c r="D448" s="2">
        <f t="shared" ca="1" si="71"/>
        <v>3.5</v>
      </c>
      <c r="E448" s="2">
        <f t="shared" ca="1" si="72"/>
        <v>2254</v>
      </c>
      <c r="F448" s="2">
        <f t="shared" ca="1" si="73"/>
        <v>2507</v>
      </c>
      <c r="G448" s="2">
        <f t="shared" ca="1" si="69"/>
        <v>4.3499999999999996</v>
      </c>
      <c r="H448" s="2">
        <f t="shared" ca="1" si="70"/>
        <v>4.5</v>
      </c>
      <c r="I448" s="2">
        <f t="shared" ca="1" si="76"/>
        <v>2511.5</v>
      </c>
      <c r="J448" s="2">
        <f t="shared" ca="1" si="74"/>
        <v>0</v>
      </c>
      <c r="K448" s="2">
        <f t="shared" ca="1" si="77"/>
        <v>253</v>
      </c>
      <c r="L448" s="2">
        <f ca="1">COUNTIF($I$17:I447,"&gt;"&amp;E448)</f>
        <v>40</v>
      </c>
      <c r="M448" s="3">
        <f t="shared" ca="1" si="75"/>
        <v>257.5</v>
      </c>
      <c r="N448" s="2"/>
      <c r="O448" s="2"/>
      <c r="P448" s="3"/>
    </row>
    <row r="449" spans="1:16" x14ac:dyDescent="0.3">
      <c r="A449" s="36">
        <v>5.48</v>
      </c>
      <c r="B449" s="8">
        <v>433</v>
      </c>
      <c r="C449" s="2">
        <f t="shared" ca="1" si="78"/>
        <v>4.47</v>
      </c>
      <c r="D449" s="2">
        <f t="shared" ca="1" si="71"/>
        <v>4.5</v>
      </c>
      <c r="E449" s="2">
        <f t="shared" ca="1" si="72"/>
        <v>2258.5</v>
      </c>
      <c r="F449" s="2">
        <f t="shared" ca="1" si="73"/>
        <v>2511.5</v>
      </c>
      <c r="G449" s="2">
        <f t="shared" ca="1" si="69"/>
        <v>1.76</v>
      </c>
      <c r="H449" s="2">
        <f t="shared" ca="1" si="70"/>
        <v>1.5</v>
      </c>
      <c r="I449" s="2">
        <f t="shared" ca="1" si="76"/>
        <v>2513</v>
      </c>
      <c r="J449" s="2">
        <f t="shared" ca="1" si="74"/>
        <v>0</v>
      </c>
      <c r="K449" s="2">
        <f t="shared" ca="1" si="77"/>
        <v>253</v>
      </c>
      <c r="L449" s="2">
        <f ca="1">COUNTIF($I$17:I448,"&gt;"&amp;E449)</f>
        <v>40</v>
      </c>
      <c r="M449" s="3">
        <f t="shared" ca="1" si="75"/>
        <v>254.5</v>
      </c>
      <c r="N449" s="2"/>
      <c r="O449" s="2"/>
      <c r="P449" s="3"/>
    </row>
    <row r="450" spans="1:16" x14ac:dyDescent="0.3">
      <c r="A450" s="36">
        <v>5.49</v>
      </c>
      <c r="B450" s="8">
        <v>434</v>
      </c>
      <c r="C450" s="2">
        <f t="shared" ca="1" si="78"/>
        <v>4.96</v>
      </c>
      <c r="D450" s="2">
        <f t="shared" ca="1" si="71"/>
        <v>4.5</v>
      </c>
      <c r="E450" s="2">
        <f t="shared" ca="1" si="72"/>
        <v>2263</v>
      </c>
      <c r="F450" s="2">
        <f t="shared" ca="1" si="73"/>
        <v>2513</v>
      </c>
      <c r="G450" s="2">
        <f t="shared" ca="1" si="69"/>
        <v>6.52</v>
      </c>
      <c r="H450" s="2">
        <f t="shared" ca="1" si="70"/>
        <v>6.5</v>
      </c>
      <c r="I450" s="2">
        <f t="shared" ca="1" si="76"/>
        <v>2519.5</v>
      </c>
      <c r="J450" s="2">
        <f t="shared" ca="1" si="74"/>
        <v>0</v>
      </c>
      <c r="K450" s="2">
        <f t="shared" ca="1" si="77"/>
        <v>250</v>
      </c>
      <c r="L450" s="2">
        <f ca="1">COUNTIF($I$17:I449,"&gt;"&amp;E450)</f>
        <v>41</v>
      </c>
      <c r="M450" s="3">
        <f t="shared" ca="1" si="75"/>
        <v>256.5</v>
      </c>
      <c r="N450" s="2"/>
      <c r="O450" s="2"/>
      <c r="P450" s="3"/>
    </row>
    <row r="451" spans="1:16" x14ac:dyDescent="0.3">
      <c r="A451" s="36">
        <v>5.5</v>
      </c>
      <c r="B451" s="8">
        <v>435</v>
      </c>
      <c r="C451" s="2">
        <f t="shared" ca="1" si="78"/>
        <v>8.19</v>
      </c>
      <c r="D451" s="2">
        <f t="shared" ca="1" si="71"/>
        <v>7.5</v>
      </c>
      <c r="E451" s="2">
        <f t="shared" ca="1" si="72"/>
        <v>2270.5</v>
      </c>
      <c r="F451" s="2">
        <f t="shared" ca="1" si="73"/>
        <v>2519.5</v>
      </c>
      <c r="G451" s="2">
        <f t="shared" ca="1" si="69"/>
        <v>1.97</v>
      </c>
      <c r="H451" s="2">
        <f t="shared" ca="1" si="70"/>
        <v>1.5</v>
      </c>
      <c r="I451" s="2">
        <f t="shared" ca="1" si="76"/>
        <v>2521</v>
      </c>
      <c r="J451" s="2">
        <f t="shared" ca="1" si="74"/>
        <v>0</v>
      </c>
      <c r="K451" s="2">
        <f t="shared" ca="1" si="77"/>
        <v>249</v>
      </c>
      <c r="L451" s="2">
        <f ca="1">COUNTIF($I$17:I450,"&gt;"&amp;E451)</f>
        <v>40</v>
      </c>
      <c r="M451" s="3">
        <f t="shared" ca="1" si="75"/>
        <v>250.5</v>
      </c>
      <c r="N451" s="2"/>
      <c r="O451" s="2"/>
      <c r="P451" s="3"/>
    </row>
    <row r="452" spans="1:16" x14ac:dyDescent="0.3">
      <c r="A452" s="36">
        <v>5.51</v>
      </c>
      <c r="B452" s="8">
        <v>436</v>
      </c>
      <c r="C452" s="2">
        <f t="shared" ca="1" si="78"/>
        <v>6.1</v>
      </c>
      <c r="D452" s="2">
        <f t="shared" ca="1" si="71"/>
        <v>5.5</v>
      </c>
      <c r="E452" s="2">
        <f t="shared" ca="1" si="72"/>
        <v>2276</v>
      </c>
      <c r="F452" s="2">
        <f t="shared" ca="1" si="73"/>
        <v>2521</v>
      </c>
      <c r="G452" s="2">
        <f t="shared" ca="1" si="69"/>
        <v>9.35</v>
      </c>
      <c r="H452" s="2">
        <f t="shared" ca="1" si="70"/>
        <v>9.5</v>
      </c>
      <c r="I452" s="2">
        <f t="shared" ca="1" si="76"/>
        <v>2530.5</v>
      </c>
      <c r="J452" s="2">
        <f t="shared" ca="1" si="74"/>
        <v>0</v>
      </c>
      <c r="K452" s="2">
        <f t="shared" ca="1" si="77"/>
        <v>245</v>
      </c>
      <c r="L452" s="2">
        <f ca="1">COUNTIF($I$17:I451,"&gt;"&amp;E452)</f>
        <v>40</v>
      </c>
      <c r="M452" s="3">
        <f t="shared" ca="1" si="75"/>
        <v>254.5</v>
      </c>
      <c r="N452" s="2"/>
      <c r="O452" s="2"/>
      <c r="P452" s="3"/>
    </row>
    <row r="453" spans="1:16" x14ac:dyDescent="0.3">
      <c r="A453" s="36">
        <v>5.52</v>
      </c>
      <c r="B453" s="8">
        <v>437</v>
      </c>
      <c r="C453" s="2">
        <f t="shared" ca="1" si="78"/>
        <v>4.84</v>
      </c>
      <c r="D453" s="2">
        <f t="shared" ca="1" si="71"/>
        <v>4.5</v>
      </c>
      <c r="E453" s="2">
        <f t="shared" ca="1" si="72"/>
        <v>2280.5</v>
      </c>
      <c r="F453" s="2">
        <f t="shared" ca="1" si="73"/>
        <v>2530.5</v>
      </c>
      <c r="G453" s="2">
        <f t="shared" ca="1" si="69"/>
        <v>8.76</v>
      </c>
      <c r="H453" s="2">
        <f t="shared" ca="1" si="70"/>
        <v>8.5</v>
      </c>
      <c r="I453" s="2">
        <f t="shared" ca="1" si="76"/>
        <v>2539</v>
      </c>
      <c r="J453" s="2">
        <f t="shared" ca="1" si="74"/>
        <v>0</v>
      </c>
      <c r="K453" s="2">
        <f t="shared" ca="1" si="77"/>
        <v>250</v>
      </c>
      <c r="L453" s="2">
        <f ca="1">COUNTIF($I$17:I452,"&gt;"&amp;E453)</f>
        <v>41</v>
      </c>
      <c r="M453" s="3">
        <f t="shared" ca="1" si="75"/>
        <v>258.5</v>
      </c>
      <c r="N453" s="2"/>
      <c r="O453" s="2"/>
      <c r="P453" s="3"/>
    </row>
    <row r="454" spans="1:16" x14ac:dyDescent="0.3">
      <c r="A454" s="36">
        <v>5.53</v>
      </c>
      <c r="B454" s="8">
        <v>438</v>
      </c>
      <c r="C454" s="2">
        <f t="shared" ca="1" si="78"/>
        <v>8.09</v>
      </c>
      <c r="D454" s="2">
        <f t="shared" ca="1" si="71"/>
        <v>7.5</v>
      </c>
      <c r="E454" s="2">
        <f t="shared" ca="1" si="72"/>
        <v>2288</v>
      </c>
      <c r="F454" s="2">
        <f t="shared" ca="1" si="73"/>
        <v>2539</v>
      </c>
      <c r="G454" s="2">
        <f t="shared" ca="1" si="69"/>
        <v>6.81</v>
      </c>
      <c r="H454" s="2">
        <f t="shared" ca="1" si="70"/>
        <v>6.5</v>
      </c>
      <c r="I454" s="2">
        <f t="shared" ca="1" si="76"/>
        <v>2545.5</v>
      </c>
      <c r="J454" s="2">
        <f t="shared" ca="1" si="74"/>
        <v>0</v>
      </c>
      <c r="K454" s="2">
        <f t="shared" ca="1" si="77"/>
        <v>251</v>
      </c>
      <c r="L454" s="2">
        <f ca="1">COUNTIF($I$17:I453,"&gt;"&amp;E454)</f>
        <v>41</v>
      </c>
      <c r="M454" s="3">
        <f t="shared" ca="1" si="75"/>
        <v>257.5</v>
      </c>
      <c r="N454" s="2"/>
      <c r="O454" s="2"/>
      <c r="P454" s="3"/>
    </row>
    <row r="455" spans="1:16" x14ac:dyDescent="0.3">
      <c r="A455" s="36">
        <v>5.54</v>
      </c>
      <c r="B455" s="8">
        <v>439</v>
      </c>
      <c r="C455" s="2">
        <f t="shared" ca="1" si="78"/>
        <v>4.3</v>
      </c>
      <c r="D455" s="2">
        <f t="shared" ca="1" si="71"/>
        <v>4.5</v>
      </c>
      <c r="E455" s="2">
        <f t="shared" ca="1" si="72"/>
        <v>2292.5</v>
      </c>
      <c r="F455" s="2">
        <f t="shared" ca="1" si="73"/>
        <v>2545.5</v>
      </c>
      <c r="G455" s="2">
        <f t="shared" ca="1" si="69"/>
        <v>5.45</v>
      </c>
      <c r="H455" s="2">
        <f t="shared" ca="1" si="70"/>
        <v>5.5</v>
      </c>
      <c r="I455" s="2">
        <f t="shared" ca="1" si="76"/>
        <v>2551</v>
      </c>
      <c r="J455" s="2">
        <f t="shared" ca="1" si="74"/>
        <v>0</v>
      </c>
      <c r="K455" s="2">
        <f t="shared" ca="1" si="77"/>
        <v>253</v>
      </c>
      <c r="L455" s="2">
        <f ca="1">COUNTIF($I$17:I454,"&gt;"&amp;E455)</f>
        <v>40</v>
      </c>
      <c r="M455" s="3">
        <f t="shared" ca="1" si="75"/>
        <v>258.5</v>
      </c>
      <c r="N455" s="2"/>
      <c r="O455" s="2"/>
      <c r="P455" s="3"/>
    </row>
    <row r="456" spans="1:16" x14ac:dyDescent="0.3">
      <c r="A456" s="36">
        <v>5.55</v>
      </c>
      <c r="B456" s="8">
        <v>440</v>
      </c>
      <c r="C456" s="2">
        <f t="shared" ca="1" si="78"/>
        <v>6.02</v>
      </c>
      <c r="D456" s="2">
        <f t="shared" ca="1" si="71"/>
        <v>5.5</v>
      </c>
      <c r="E456" s="2">
        <f t="shared" ca="1" si="72"/>
        <v>2298</v>
      </c>
      <c r="F456" s="2">
        <f t="shared" ca="1" si="73"/>
        <v>2551</v>
      </c>
      <c r="G456" s="2">
        <f t="shared" ca="1" si="69"/>
        <v>3.94</v>
      </c>
      <c r="H456" s="2">
        <f t="shared" ca="1" si="70"/>
        <v>4.5</v>
      </c>
      <c r="I456" s="2">
        <f t="shared" ca="1" si="76"/>
        <v>2555.5</v>
      </c>
      <c r="J456" s="2">
        <f t="shared" ca="1" si="74"/>
        <v>0</v>
      </c>
      <c r="K456" s="2">
        <f t="shared" ca="1" si="77"/>
        <v>253</v>
      </c>
      <c r="L456" s="2">
        <f ca="1">COUNTIF($I$17:I455,"&gt;"&amp;E456)</f>
        <v>41</v>
      </c>
      <c r="M456" s="3">
        <f t="shared" ca="1" si="75"/>
        <v>257.5</v>
      </c>
      <c r="N456" s="2"/>
      <c r="O456" s="2"/>
      <c r="P456" s="3"/>
    </row>
    <row r="457" spans="1:16" x14ac:dyDescent="0.3">
      <c r="A457" s="36">
        <v>5.56</v>
      </c>
      <c r="B457" s="8">
        <v>441</v>
      </c>
      <c r="C457" s="2">
        <f t="shared" ca="1" si="78"/>
        <v>4.79</v>
      </c>
      <c r="D457" s="2">
        <f t="shared" ca="1" si="71"/>
        <v>4.5</v>
      </c>
      <c r="E457" s="2">
        <f t="shared" ca="1" si="72"/>
        <v>2302.5</v>
      </c>
      <c r="F457" s="2">
        <f t="shared" ca="1" si="73"/>
        <v>2555.5</v>
      </c>
      <c r="G457" s="2">
        <f t="shared" ca="1" si="69"/>
        <v>6.9</v>
      </c>
      <c r="H457" s="2">
        <f t="shared" ca="1" si="70"/>
        <v>6.5</v>
      </c>
      <c r="I457" s="2">
        <f t="shared" ca="1" si="76"/>
        <v>2562</v>
      </c>
      <c r="J457" s="2">
        <f t="shared" ca="1" si="74"/>
        <v>0</v>
      </c>
      <c r="K457" s="2">
        <f t="shared" ca="1" si="77"/>
        <v>253</v>
      </c>
      <c r="L457" s="2">
        <f ca="1">COUNTIF($I$17:I456,"&gt;"&amp;E457)</f>
        <v>41</v>
      </c>
      <c r="M457" s="3">
        <f t="shared" ca="1" si="75"/>
        <v>259.5</v>
      </c>
      <c r="N457" s="2"/>
      <c r="O457" s="2"/>
      <c r="P457" s="3"/>
    </row>
    <row r="458" spans="1:16" x14ac:dyDescent="0.3">
      <c r="A458" s="36">
        <v>5.57</v>
      </c>
      <c r="B458" s="8">
        <v>442</v>
      </c>
      <c r="C458" s="2">
        <f t="shared" ca="1" si="78"/>
        <v>3.47</v>
      </c>
      <c r="D458" s="2">
        <f t="shared" ca="1" si="71"/>
        <v>3.5</v>
      </c>
      <c r="E458" s="2">
        <f t="shared" ca="1" si="72"/>
        <v>2306</v>
      </c>
      <c r="F458" s="2">
        <f t="shared" ca="1" si="73"/>
        <v>2562</v>
      </c>
      <c r="G458" s="2">
        <f t="shared" ca="1" si="69"/>
        <v>2.58</v>
      </c>
      <c r="H458" s="2">
        <f t="shared" ca="1" si="70"/>
        <v>2.5</v>
      </c>
      <c r="I458" s="2">
        <f t="shared" ca="1" si="76"/>
        <v>2564.5</v>
      </c>
      <c r="J458" s="2">
        <f t="shared" ca="1" si="74"/>
        <v>0</v>
      </c>
      <c r="K458" s="2">
        <f t="shared" ca="1" si="77"/>
        <v>256</v>
      </c>
      <c r="L458" s="2">
        <f ca="1">COUNTIF($I$17:I457,"&gt;"&amp;E458)</f>
        <v>41</v>
      </c>
      <c r="M458" s="3">
        <f t="shared" ca="1" si="75"/>
        <v>258.5</v>
      </c>
      <c r="N458" s="2"/>
      <c r="O458" s="2"/>
      <c r="P458" s="3"/>
    </row>
    <row r="459" spans="1:16" x14ac:dyDescent="0.3">
      <c r="A459" s="36">
        <v>5.58</v>
      </c>
      <c r="B459" s="8">
        <v>443</v>
      </c>
      <c r="C459" s="2">
        <f t="shared" ca="1" si="78"/>
        <v>5.78</v>
      </c>
      <c r="D459" s="2">
        <f t="shared" ca="1" si="71"/>
        <v>5.5</v>
      </c>
      <c r="E459" s="2">
        <f t="shared" ca="1" si="72"/>
        <v>2311.5</v>
      </c>
      <c r="F459" s="2">
        <f t="shared" ca="1" si="73"/>
        <v>2564.5</v>
      </c>
      <c r="G459" s="2">
        <f t="shared" ca="1" si="69"/>
        <v>7.02</v>
      </c>
      <c r="H459" s="2">
        <f t="shared" ca="1" si="70"/>
        <v>7.5</v>
      </c>
      <c r="I459" s="2">
        <f t="shared" ca="1" si="76"/>
        <v>2572</v>
      </c>
      <c r="J459" s="2">
        <f t="shared" ca="1" si="74"/>
        <v>0</v>
      </c>
      <c r="K459" s="2">
        <f t="shared" ca="1" si="77"/>
        <v>253</v>
      </c>
      <c r="L459" s="2">
        <f ca="1">COUNTIF($I$17:I458,"&gt;"&amp;E459)</f>
        <v>40</v>
      </c>
      <c r="M459" s="3">
        <f t="shared" ca="1" si="75"/>
        <v>260.5</v>
      </c>
      <c r="N459" s="2"/>
      <c r="O459" s="2"/>
      <c r="P459" s="3"/>
    </row>
    <row r="460" spans="1:16" x14ac:dyDescent="0.3">
      <c r="A460" s="36">
        <v>5.59</v>
      </c>
      <c r="B460" s="8">
        <v>444</v>
      </c>
      <c r="C460" s="2">
        <f t="shared" ca="1" si="78"/>
        <v>2.82</v>
      </c>
      <c r="D460" s="2">
        <f t="shared" ca="1" si="71"/>
        <v>3.5</v>
      </c>
      <c r="E460" s="2">
        <f t="shared" ca="1" si="72"/>
        <v>2315</v>
      </c>
      <c r="F460" s="2">
        <f t="shared" ca="1" si="73"/>
        <v>2572</v>
      </c>
      <c r="G460" s="2">
        <f t="shared" ca="1" si="69"/>
        <v>1.43</v>
      </c>
      <c r="H460" s="2">
        <f t="shared" ca="1" si="70"/>
        <v>1.5</v>
      </c>
      <c r="I460" s="2">
        <f t="shared" ca="1" si="76"/>
        <v>2573.5</v>
      </c>
      <c r="J460" s="2">
        <f t="shared" ca="1" si="74"/>
        <v>0</v>
      </c>
      <c r="K460" s="2">
        <f t="shared" ca="1" si="77"/>
        <v>257</v>
      </c>
      <c r="L460" s="2">
        <f ca="1">COUNTIF($I$17:I459,"&gt;"&amp;E460)</f>
        <v>41</v>
      </c>
      <c r="M460" s="3">
        <f t="shared" ca="1" si="75"/>
        <v>258.5</v>
      </c>
      <c r="N460" s="2"/>
      <c r="O460" s="2"/>
      <c r="P460" s="3"/>
    </row>
    <row r="461" spans="1:16" x14ac:dyDescent="0.3">
      <c r="A461" s="36">
        <v>5.6</v>
      </c>
      <c r="B461" s="8">
        <v>445</v>
      </c>
      <c r="C461" s="2">
        <f t="shared" ca="1" si="78"/>
        <v>2.2000000000000002</v>
      </c>
      <c r="D461" s="2">
        <f t="shared" ca="1" si="71"/>
        <v>2.5</v>
      </c>
      <c r="E461" s="2">
        <f t="shared" ca="1" si="72"/>
        <v>2317.5</v>
      </c>
      <c r="F461" s="2">
        <f t="shared" ca="1" si="73"/>
        <v>2573.5</v>
      </c>
      <c r="G461" s="2">
        <f t="shared" ca="1" si="69"/>
        <v>8.86</v>
      </c>
      <c r="H461" s="2">
        <f t="shared" ca="1" si="70"/>
        <v>8.5</v>
      </c>
      <c r="I461" s="2">
        <f t="shared" ca="1" si="76"/>
        <v>2582</v>
      </c>
      <c r="J461" s="2">
        <f t="shared" ca="1" si="74"/>
        <v>0</v>
      </c>
      <c r="K461" s="2">
        <f t="shared" ca="1" si="77"/>
        <v>256</v>
      </c>
      <c r="L461" s="2">
        <f ca="1">COUNTIF($I$17:I460,"&gt;"&amp;E461)</f>
        <v>42</v>
      </c>
      <c r="M461" s="3">
        <f t="shared" ca="1" si="75"/>
        <v>264.5</v>
      </c>
      <c r="N461" s="2"/>
      <c r="O461" s="2"/>
      <c r="P461" s="3"/>
    </row>
    <row r="462" spans="1:16" x14ac:dyDescent="0.3">
      <c r="A462" s="36">
        <v>5.61</v>
      </c>
      <c r="B462" s="8">
        <v>446</v>
      </c>
      <c r="C462" s="2">
        <f t="shared" ca="1" si="78"/>
        <v>4.95</v>
      </c>
      <c r="D462" s="2">
        <f t="shared" ca="1" si="71"/>
        <v>4.5</v>
      </c>
      <c r="E462" s="2">
        <f t="shared" ca="1" si="72"/>
        <v>2322</v>
      </c>
      <c r="F462" s="2">
        <f t="shared" ca="1" si="73"/>
        <v>2582</v>
      </c>
      <c r="G462" s="2">
        <f t="shared" ca="1" si="69"/>
        <v>3.47</v>
      </c>
      <c r="H462" s="2">
        <f t="shared" ca="1" si="70"/>
        <v>3.5</v>
      </c>
      <c r="I462" s="2">
        <f t="shared" ca="1" si="76"/>
        <v>2585.5</v>
      </c>
      <c r="J462" s="2">
        <f t="shared" ca="1" si="74"/>
        <v>0</v>
      </c>
      <c r="K462" s="2">
        <f t="shared" ca="1" si="77"/>
        <v>260</v>
      </c>
      <c r="L462" s="2">
        <f ca="1">COUNTIF($I$17:I461,"&gt;"&amp;E462)</f>
        <v>42</v>
      </c>
      <c r="M462" s="3">
        <f t="shared" ca="1" si="75"/>
        <v>263.5</v>
      </c>
      <c r="N462" s="2"/>
      <c r="O462" s="2"/>
      <c r="P462" s="3"/>
    </row>
    <row r="463" spans="1:16" x14ac:dyDescent="0.3">
      <c r="A463" s="36">
        <v>5.62</v>
      </c>
      <c r="B463" s="8">
        <v>447</v>
      </c>
      <c r="C463" s="2">
        <f t="shared" ca="1" si="78"/>
        <v>3.43</v>
      </c>
      <c r="D463" s="2">
        <f t="shared" ca="1" si="71"/>
        <v>3.5</v>
      </c>
      <c r="E463" s="2">
        <f t="shared" ca="1" si="72"/>
        <v>2325.5</v>
      </c>
      <c r="F463" s="2">
        <f t="shared" ca="1" si="73"/>
        <v>2585.5</v>
      </c>
      <c r="G463" s="2">
        <f t="shared" ca="1" si="69"/>
        <v>5.53</v>
      </c>
      <c r="H463" s="2">
        <f t="shared" ca="1" si="70"/>
        <v>5.5</v>
      </c>
      <c r="I463" s="2">
        <f t="shared" ca="1" si="76"/>
        <v>2591</v>
      </c>
      <c r="J463" s="2">
        <f t="shared" ca="1" si="74"/>
        <v>0</v>
      </c>
      <c r="K463" s="2">
        <f t="shared" ca="1" si="77"/>
        <v>260</v>
      </c>
      <c r="L463" s="2">
        <f ca="1">COUNTIF($I$17:I462,"&gt;"&amp;E463)</f>
        <v>43</v>
      </c>
      <c r="M463" s="3">
        <f t="shared" ca="1" si="75"/>
        <v>265.5</v>
      </c>
      <c r="N463" s="2"/>
      <c r="O463" s="2"/>
      <c r="P463" s="3"/>
    </row>
    <row r="464" spans="1:16" x14ac:dyDescent="0.3">
      <c r="A464" s="36">
        <v>5.63</v>
      </c>
      <c r="B464" s="8">
        <v>448</v>
      </c>
      <c r="C464" s="2">
        <f t="shared" ca="1" si="78"/>
        <v>7.64</v>
      </c>
      <c r="D464" s="2">
        <f t="shared" ca="1" si="71"/>
        <v>7.5</v>
      </c>
      <c r="E464" s="2">
        <f t="shared" ca="1" si="72"/>
        <v>2333</v>
      </c>
      <c r="F464" s="2">
        <f t="shared" ca="1" si="73"/>
        <v>2591</v>
      </c>
      <c r="G464" s="2">
        <f t="shared" ca="1" si="69"/>
        <v>5.7</v>
      </c>
      <c r="H464" s="2">
        <f t="shared" ca="1" si="70"/>
        <v>6.5</v>
      </c>
      <c r="I464" s="2">
        <f t="shared" ca="1" si="76"/>
        <v>2597.5</v>
      </c>
      <c r="J464" s="2">
        <f t="shared" ca="1" si="74"/>
        <v>0</v>
      </c>
      <c r="K464" s="2">
        <f t="shared" ca="1" si="77"/>
        <v>258</v>
      </c>
      <c r="L464" s="2">
        <f ca="1">COUNTIF($I$17:I463,"&gt;"&amp;E464)</f>
        <v>43</v>
      </c>
      <c r="M464" s="3">
        <f t="shared" ca="1" si="75"/>
        <v>264.5</v>
      </c>
      <c r="N464" s="2"/>
      <c r="O464" s="2"/>
      <c r="P464" s="3"/>
    </row>
    <row r="465" spans="1:16" x14ac:dyDescent="0.3">
      <c r="A465" s="36">
        <v>5.64</v>
      </c>
      <c r="B465" s="8">
        <v>449</v>
      </c>
      <c r="C465" s="2">
        <f t="shared" ca="1" si="78"/>
        <v>1.91</v>
      </c>
      <c r="D465" s="2">
        <f t="shared" ca="1" si="71"/>
        <v>2.5</v>
      </c>
      <c r="E465" s="2">
        <f t="shared" ca="1" si="72"/>
        <v>2335.5</v>
      </c>
      <c r="F465" s="2">
        <f t="shared" ca="1" si="73"/>
        <v>2597.5</v>
      </c>
      <c r="G465" s="2">
        <f t="shared" ca="1" si="69"/>
        <v>5.93</v>
      </c>
      <c r="H465" s="2">
        <f t="shared" ca="1" si="70"/>
        <v>6.5</v>
      </c>
      <c r="I465" s="2">
        <f t="shared" ca="1" si="76"/>
        <v>2604</v>
      </c>
      <c r="J465" s="2">
        <f t="shared" ca="1" si="74"/>
        <v>0</v>
      </c>
      <c r="K465" s="2">
        <f t="shared" ca="1" si="77"/>
        <v>262</v>
      </c>
      <c r="L465" s="2">
        <f ca="1">COUNTIF($I$17:I464,"&gt;"&amp;E465)</f>
        <v>44</v>
      </c>
      <c r="M465" s="3">
        <f t="shared" ca="1" si="75"/>
        <v>268.5</v>
      </c>
      <c r="N465" s="2"/>
      <c r="O465" s="2"/>
      <c r="P465" s="3"/>
    </row>
    <row r="466" spans="1:16" x14ac:dyDescent="0.3">
      <c r="A466" s="36">
        <v>5.65</v>
      </c>
      <c r="B466" s="8">
        <v>450</v>
      </c>
      <c r="C466" s="2">
        <f t="shared" ca="1" si="78"/>
        <v>4.26</v>
      </c>
      <c r="D466" s="2">
        <f t="shared" ca="1" si="71"/>
        <v>4.5</v>
      </c>
      <c r="E466" s="2">
        <f t="shared" ca="1" si="72"/>
        <v>2340</v>
      </c>
      <c r="F466" s="2">
        <f t="shared" ca="1" si="73"/>
        <v>2604</v>
      </c>
      <c r="G466" s="2">
        <f t="shared" ref="G466:G516" ca="1" si="79">TRUNC(RAND()*9+1,2)</f>
        <v>7.81</v>
      </c>
      <c r="H466" s="2">
        <f t="shared" ref="H466:H516" ca="1" si="80">LOOKUP($G466,$M$4:$M$12,$O$4:$O$12)</f>
        <v>7.5</v>
      </c>
      <c r="I466" s="2">
        <f t="shared" ca="1" si="76"/>
        <v>2611.5</v>
      </c>
      <c r="J466" s="2">
        <f t="shared" ca="1" si="74"/>
        <v>0</v>
      </c>
      <c r="K466" s="2">
        <f t="shared" ca="1" si="77"/>
        <v>264</v>
      </c>
      <c r="L466" s="2">
        <f ca="1">COUNTIF($I$17:I465,"&gt;"&amp;E466)</f>
        <v>44</v>
      </c>
      <c r="M466" s="3">
        <f t="shared" ca="1" si="75"/>
        <v>271.5</v>
      </c>
      <c r="N466" s="2"/>
      <c r="O466" s="2"/>
      <c r="P466" s="3"/>
    </row>
    <row r="467" spans="1:16" x14ac:dyDescent="0.3">
      <c r="A467" s="36">
        <v>5.66</v>
      </c>
      <c r="B467" s="8">
        <v>451</v>
      </c>
      <c r="C467" s="2">
        <f t="shared" ca="1" si="78"/>
        <v>3.47</v>
      </c>
      <c r="D467" s="2">
        <f t="shared" ref="D467:D516" ca="1" si="81">LOOKUP($C467,$F$4:$F$12,$H$4:$H$12)</f>
        <v>3.5</v>
      </c>
      <c r="E467" s="2">
        <f t="shared" ref="E467:E516" ca="1" si="82">SUM(E466,D467)</f>
        <v>2343.5</v>
      </c>
      <c r="F467" s="2">
        <f t="shared" ref="F467:F515" ca="1" si="83">MAX($I466,$E467)</f>
        <v>2611.5</v>
      </c>
      <c r="G467" s="2">
        <f t="shared" ca="1" si="79"/>
        <v>3.94</v>
      </c>
      <c r="H467" s="2">
        <f t="shared" ca="1" si="80"/>
        <v>4.5</v>
      </c>
      <c r="I467" s="2">
        <f t="shared" ca="1" si="76"/>
        <v>2616</v>
      </c>
      <c r="J467" s="2">
        <f t="shared" ref="J467:J516" ca="1" si="84">IF(I466&lt;E467,E467-I466,0)</f>
        <v>0</v>
      </c>
      <c r="K467" s="2">
        <f t="shared" ca="1" si="77"/>
        <v>268</v>
      </c>
      <c r="L467" s="2">
        <f ca="1">COUNTIF($I$17:I466,"&gt;"&amp;E467)</f>
        <v>44</v>
      </c>
      <c r="M467" s="3">
        <f t="shared" ref="M467:M516" ca="1" si="85">I467-E467</f>
        <v>272.5</v>
      </c>
      <c r="N467" s="2"/>
      <c r="O467" s="2"/>
      <c r="P467" s="3"/>
    </row>
    <row r="468" spans="1:16" x14ac:dyDescent="0.3">
      <c r="A468" s="36">
        <v>5.67</v>
      </c>
      <c r="B468" s="8">
        <v>452</v>
      </c>
      <c r="C468" s="2">
        <f t="shared" ca="1" si="78"/>
        <v>9.18</v>
      </c>
      <c r="D468" s="2">
        <f t="shared" ca="1" si="81"/>
        <v>8.5</v>
      </c>
      <c r="E468" s="2">
        <f t="shared" ca="1" si="82"/>
        <v>2352</v>
      </c>
      <c r="F468" s="2">
        <f t="shared" ca="1" si="83"/>
        <v>2616</v>
      </c>
      <c r="G468" s="2">
        <f t="shared" ca="1" si="79"/>
        <v>1.45</v>
      </c>
      <c r="H468" s="2">
        <f t="shared" ca="1" si="80"/>
        <v>1.5</v>
      </c>
      <c r="I468" s="2">
        <f t="shared" ref="I468:I516" ca="1" si="86">H468+F468</f>
        <v>2617.5</v>
      </c>
      <c r="J468" s="2">
        <f t="shared" ca="1" si="84"/>
        <v>0</v>
      </c>
      <c r="K468" s="2">
        <f t="shared" ref="K468:K516" ca="1" si="87">F468-E468</f>
        <v>264</v>
      </c>
      <c r="L468" s="2">
        <f ca="1">COUNTIF($I$17:I467,"&gt;"&amp;E468)</f>
        <v>44</v>
      </c>
      <c r="M468" s="3">
        <f t="shared" ca="1" si="85"/>
        <v>265.5</v>
      </c>
      <c r="N468" s="2"/>
      <c r="O468" s="2"/>
      <c r="P468" s="3"/>
    </row>
    <row r="469" spans="1:16" x14ac:dyDescent="0.3">
      <c r="A469" s="36">
        <v>5.68</v>
      </c>
      <c r="B469" s="8">
        <v>453</v>
      </c>
      <c r="C469" s="2">
        <f t="shared" ca="1" si="78"/>
        <v>4.6900000000000004</v>
      </c>
      <c r="D469" s="2">
        <f t="shared" ca="1" si="81"/>
        <v>4.5</v>
      </c>
      <c r="E469" s="2">
        <f t="shared" ca="1" si="82"/>
        <v>2356.5</v>
      </c>
      <c r="F469" s="2">
        <f t="shared" ca="1" si="83"/>
        <v>2617.5</v>
      </c>
      <c r="G469" s="2">
        <f t="shared" ca="1" si="79"/>
        <v>5.15</v>
      </c>
      <c r="H469" s="2">
        <f t="shared" ca="1" si="80"/>
        <v>5.5</v>
      </c>
      <c r="I469" s="2">
        <f t="shared" ca="1" si="86"/>
        <v>2623</v>
      </c>
      <c r="J469" s="2">
        <f t="shared" ca="1" si="84"/>
        <v>0</v>
      </c>
      <c r="K469" s="2">
        <f t="shared" ca="1" si="87"/>
        <v>261</v>
      </c>
      <c r="L469" s="2">
        <f ca="1">COUNTIF($I$17:I468,"&gt;"&amp;E469)</f>
        <v>45</v>
      </c>
      <c r="M469" s="3">
        <f t="shared" ca="1" si="85"/>
        <v>266.5</v>
      </c>
      <c r="N469" s="2"/>
      <c r="O469" s="2"/>
      <c r="P469" s="3"/>
    </row>
    <row r="470" spans="1:16" x14ac:dyDescent="0.3">
      <c r="A470" s="36">
        <v>5.69</v>
      </c>
      <c r="B470" s="8">
        <v>454</v>
      </c>
      <c r="C470" s="2">
        <f t="shared" ca="1" si="78"/>
        <v>5.26</v>
      </c>
      <c r="D470" s="2">
        <f t="shared" ca="1" si="81"/>
        <v>4.5</v>
      </c>
      <c r="E470" s="2">
        <f t="shared" ca="1" si="82"/>
        <v>2361</v>
      </c>
      <c r="F470" s="2">
        <f t="shared" ca="1" si="83"/>
        <v>2623</v>
      </c>
      <c r="G470" s="2">
        <f t="shared" ca="1" si="79"/>
        <v>7.15</v>
      </c>
      <c r="H470" s="2">
        <f t="shared" ca="1" si="80"/>
        <v>7.5</v>
      </c>
      <c r="I470" s="2">
        <f t="shared" ca="1" si="86"/>
        <v>2630.5</v>
      </c>
      <c r="J470" s="2">
        <f t="shared" ca="1" si="84"/>
        <v>0</v>
      </c>
      <c r="K470" s="2">
        <f t="shared" ca="1" si="87"/>
        <v>262</v>
      </c>
      <c r="L470" s="2">
        <f ca="1">COUNTIF($I$17:I469,"&gt;"&amp;E470)</f>
        <v>45</v>
      </c>
      <c r="M470" s="3">
        <f t="shared" ca="1" si="85"/>
        <v>269.5</v>
      </c>
      <c r="N470" s="2"/>
      <c r="O470" s="2"/>
      <c r="P470" s="3"/>
    </row>
    <row r="471" spans="1:16" x14ac:dyDescent="0.3">
      <c r="A471" s="36">
        <v>5.7</v>
      </c>
      <c r="B471" s="8">
        <v>455</v>
      </c>
      <c r="C471" s="2">
        <f t="shared" ca="1" si="78"/>
        <v>7.82</v>
      </c>
      <c r="D471" s="2">
        <f t="shared" ca="1" si="81"/>
        <v>7.5</v>
      </c>
      <c r="E471" s="2">
        <f t="shared" ca="1" si="82"/>
        <v>2368.5</v>
      </c>
      <c r="F471" s="2">
        <f t="shared" ca="1" si="83"/>
        <v>2630.5</v>
      </c>
      <c r="G471" s="2">
        <f t="shared" ca="1" si="79"/>
        <v>4.5999999999999996</v>
      </c>
      <c r="H471" s="2">
        <f t="shared" ca="1" si="80"/>
        <v>4.5</v>
      </c>
      <c r="I471" s="2">
        <f t="shared" ca="1" si="86"/>
        <v>2635</v>
      </c>
      <c r="J471" s="2">
        <f t="shared" ca="1" si="84"/>
        <v>0</v>
      </c>
      <c r="K471" s="2">
        <f t="shared" ca="1" si="87"/>
        <v>262</v>
      </c>
      <c r="L471" s="2">
        <f ca="1">COUNTIF($I$17:I470,"&gt;"&amp;E471)</f>
        <v>45</v>
      </c>
      <c r="M471" s="3">
        <f t="shared" ca="1" si="85"/>
        <v>266.5</v>
      </c>
      <c r="N471" s="2"/>
      <c r="O471" s="2"/>
      <c r="P471" s="3"/>
    </row>
    <row r="472" spans="1:16" x14ac:dyDescent="0.3">
      <c r="A472" s="36">
        <v>5.71</v>
      </c>
      <c r="B472" s="8">
        <v>456</v>
      </c>
      <c r="C472" s="2">
        <f t="shared" ca="1" si="78"/>
        <v>5.0199999999999996</v>
      </c>
      <c r="D472" s="2">
        <f t="shared" ca="1" si="81"/>
        <v>4.5</v>
      </c>
      <c r="E472" s="2">
        <f t="shared" ca="1" si="82"/>
        <v>2373</v>
      </c>
      <c r="F472" s="2">
        <f t="shared" ca="1" si="83"/>
        <v>2635</v>
      </c>
      <c r="G472" s="2">
        <f t="shared" ca="1" si="79"/>
        <v>2.06</v>
      </c>
      <c r="H472" s="2">
        <f t="shared" ca="1" si="80"/>
        <v>2.5</v>
      </c>
      <c r="I472" s="2">
        <f t="shared" ca="1" si="86"/>
        <v>2637.5</v>
      </c>
      <c r="J472" s="2">
        <f t="shared" ca="1" si="84"/>
        <v>0</v>
      </c>
      <c r="K472" s="2">
        <f t="shared" ca="1" si="87"/>
        <v>262</v>
      </c>
      <c r="L472" s="2">
        <f ca="1">COUNTIF($I$17:I471,"&gt;"&amp;E472)</f>
        <v>45</v>
      </c>
      <c r="M472" s="3">
        <f t="shared" ca="1" si="85"/>
        <v>264.5</v>
      </c>
      <c r="N472" s="2"/>
      <c r="O472" s="2"/>
      <c r="P472" s="3"/>
    </row>
    <row r="473" spans="1:16" x14ac:dyDescent="0.3">
      <c r="A473" s="36">
        <v>5.72</v>
      </c>
      <c r="B473" s="8">
        <v>457</v>
      </c>
      <c r="C473" s="2">
        <f t="shared" ca="1" si="78"/>
        <v>7.27</v>
      </c>
      <c r="D473" s="2">
        <f t="shared" ca="1" si="81"/>
        <v>6.5</v>
      </c>
      <c r="E473" s="2">
        <f t="shared" ca="1" si="82"/>
        <v>2379.5</v>
      </c>
      <c r="F473" s="2">
        <f t="shared" ca="1" si="83"/>
        <v>2637.5</v>
      </c>
      <c r="G473" s="2">
        <f t="shared" ca="1" si="79"/>
        <v>1.66</v>
      </c>
      <c r="H473" s="2">
        <f t="shared" ca="1" si="80"/>
        <v>1.5</v>
      </c>
      <c r="I473" s="2">
        <f t="shared" ca="1" si="86"/>
        <v>2639</v>
      </c>
      <c r="J473" s="2">
        <f t="shared" ca="1" si="84"/>
        <v>0</v>
      </c>
      <c r="K473" s="2">
        <f t="shared" ca="1" si="87"/>
        <v>258</v>
      </c>
      <c r="L473" s="2">
        <f ca="1">COUNTIF($I$17:I472,"&gt;"&amp;E473)</f>
        <v>46</v>
      </c>
      <c r="M473" s="3">
        <f t="shared" ca="1" si="85"/>
        <v>259.5</v>
      </c>
      <c r="N473" s="2"/>
      <c r="O473" s="2"/>
      <c r="P473" s="3"/>
    </row>
    <row r="474" spans="1:16" x14ac:dyDescent="0.3">
      <c r="A474" s="36">
        <v>5.73</v>
      </c>
      <c r="B474" s="8">
        <v>458</v>
      </c>
      <c r="C474" s="2">
        <f t="shared" ca="1" si="78"/>
        <v>9.4600000000000009</v>
      </c>
      <c r="D474" s="2">
        <f t="shared" ca="1" si="81"/>
        <v>9.5</v>
      </c>
      <c r="E474" s="2">
        <f t="shared" ca="1" si="82"/>
        <v>2389</v>
      </c>
      <c r="F474" s="2">
        <f t="shared" ca="1" si="83"/>
        <v>2639</v>
      </c>
      <c r="G474" s="2">
        <f t="shared" ca="1" si="79"/>
        <v>7.44</v>
      </c>
      <c r="H474" s="2">
        <f t="shared" ca="1" si="80"/>
        <v>7.5</v>
      </c>
      <c r="I474" s="2">
        <f t="shared" ca="1" si="86"/>
        <v>2646.5</v>
      </c>
      <c r="J474" s="2">
        <f t="shared" ca="1" si="84"/>
        <v>0</v>
      </c>
      <c r="K474" s="2">
        <f t="shared" ca="1" si="87"/>
        <v>250</v>
      </c>
      <c r="L474" s="2">
        <f ca="1">COUNTIF($I$17:I473,"&gt;"&amp;E474)</f>
        <v>46</v>
      </c>
      <c r="M474" s="3">
        <f t="shared" ca="1" si="85"/>
        <v>257.5</v>
      </c>
      <c r="N474" s="2"/>
      <c r="O474" s="2"/>
      <c r="P474" s="3"/>
    </row>
    <row r="475" spans="1:16" x14ac:dyDescent="0.3">
      <c r="A475" s="36">
        <v>5.74</v>
      </c>
      <c r="B475" s="8">
        <v>459</v>
      </c>
      <c r="C475" s="2">
        <f t="shared" ca="1" si="78"/>
        <v>8.9499999999999993</v>
      </c>
      <c r="D475" s="2">
        <f t="shared" ca="1" si="81"/>
        <v>8.5</v>
      </c>
      <c r="E475" s="2">
        <f t="shared" ca="1" si="82"/>
        <v>2397.5</v>
      </c>
      <c r="F475" s="2">
        <f t="shared" ca="1" si="83"/>
        <v>2646.5</v>
      </c>
      <c r="G475" s="2">
        <f t="shared" ca="1" si="79"/>
        <v>5.24</v>
      </c>
      <c r="H475" s="2">
        <f t="shared" ca="1" si="80"/>
        <v>5.5</v>
      </c>
      <c r="I475" s="2">
        <f t="shared" ca="1" si="86"/>
        <v>2652</v>
      </c>
      <c r="J475" s="2">
        <f t="shared" ca="1" si="84"/>
        <v>0</v>
      </c>
      <c r="K475" s="2">
        <f t="shared" ca="1" si="87"/>
        <v>249</v>
      </c>
      <c r="L475" s="2">
        <f ca="1">COUNTIF($I$17:I474,"&gt;"&amp;E475)</f>
        <v>45</v>
      </c>
      <c r="M475" s="3">
        <f t="shared" ca="1" si="85"/>
        <v>254.5</v>
      </c>
      <c r="N475" s="2"/>
      <c r="O475" s="2"/>
      <c r="P475" s="3"/>
    </row>
    <row r="476" spans="1:16" x14ac:dyDescent="0.3">
      <c r="A476" s="36">
        <v>5.75</v>
      </c>
      <c r="B476" s="8">
        <v>460</v>
      </c>
      <c r="C476" s="2">
        <f t="shared" ca="1" si="78"/>
        <v>8.56</v>
      </c>
      <c r="D476" s="2">
        <f t="shared" ca="1" si="81"/>
        <v>7.5</v>
      </c>
      <c r="E476" s="2">
        <f t="shared" ca="1" si="82"/>
        <v>2405</v>
      </c>
      <c r="F476" s="2">
        <f t="shared" ca="1" si="83"/>
        <v>2652</v>
      </c>
      <c r="G476" s="2">
        <f t="shared" ca="1" si="79"/>
        <v>1.5</v>
      </c>
      <c r="H476" s="2">
        <f t="shared" ca="1" si="80"/>
        <v>1.5</v>
      </c>
      <c r="I476" s="2">
        <f t="shared" ca="1" si="86"/>
        <v>2653.5</v>
      </c>
      <c r="J476" s="2">
        <f t="shared" ca="1" si="84"/>
        <v>0</v>
      </c>
      <c r="K476" s="2">
        <f t="shared" ca="1" si="87"/>
        <v>247</v>
      </c>
      <c r="L476" s="2">
        <f ca="1">COUNTIF($I$17:I475,"&gt;"&amp;E476)</f>
        <v>46</v>
      </c>
      <c r="M476" s="3">
        <f t="shared" ca="1" si="85"/>
        <v>248.5</v>
      </c>
      <c r="N476" s="2"/>
      <c r="O476" s="2"/>
      <c r="P476" s="3"/>
    </row>
    <row r="477" spans="1:16" x14ac:dyDescent="0.3">
      <c r="A477" s="36">
        <v>5.76</v>
      </c>
      <c r="B477" s="8">
        <v>461</v>
      </c>
      <c r="C477" s="2">
        <f t="shared" ca="1" si="78"/>
        <v>4.91</v>
      </c>
      <c r="D477" s="2">
        <f t="shared" ca="1" si="81"/>
        <v>4.5</v>
      </c>
      <c r="E477" s="2">
        <f t="shared" ca="1" si="82"/>
        <v>2409.5</v>
      </c>
      <c r="F477" s="2">
        <f t="shared" ca="1" si="83"/>
        <v>2653.5</v>
      </c>
      <c r="G477" s="2">
        <f t="shared" ca="1" si="79"/>
        <v>6.77</v>
      </c>
      <c r="H477" s="2">
        <f t="shared" ca="1" si="80"/>
        <v>6.5</v>
      </c>
      <c r="I477" s="2">
        <f t="shared" ca="1" si="86"/>
        <v>2660</v>
      </c>
      <c r="J477" s="2">
        <f t="shared" ca="1" si="84"/>
        <v>0</v>
      </c>
      <c r="K477" s="2">
        <f t="shared" ca="1" si="87"/>
        <v>244</v>
      </c>
      <c r="L477" s="2">
        <f ca="1">COUNTIF($I$17:I476,"&gt;"&amp;E477)</f>
        <v>46</v>
      </c>
      <c r="M477" s="3">
        <f t="shared" ca="1" si="85"/>
        <v>250.5</v>
      </c>
      <c r="N477" s="2"/>
      <c r="O477" s="2"/>
      <c r="P477" s="3"/>
    </row>
    <row r="478" spans="1:16" x14ac:dyDescent="0.3">
      <c r="A478" s="36">
        <v>5.77</v>
      </c>
      <c r="B478" s="8">
        <v>462</v>
      </c>
      <c r="C478" s="2">
        <f t="shared" ca="1" si="78"/>
        <v>9.77</v>
      </c>
      <c r="D478" s="2">
        <f t="shared" ca="1" si="81"/>
        <v>9.5</v>
      </c>
      <c r="E478" s="2">
        <f t="shared" ca="1" si="82"/>
        <v>2419</v>
      </c>
      <c r="F478" s="2">
        <f t="shared" ca="1" si="83"/>
        <v>2660</v>
      </c>
      <c r="G478" s="2">
        <f t="shared" ca="1" si="79"/>
        <v>1.81</v>
      </c>
      <c r="H478" s="2">
        <f t="shared" ca="1" si="80"/>
        <v>1.5</v>
      </c>
      <c r="I478" s="2">
        <f t="shared" ca="1" si="86"/>
        <v>2661.5</v>
      </c>
      <c r="J478" s="2">
        <f t="shared" ca="1" si="84"/>
        <v>0</v>
      </c>
      <c r="K478" s="2">
        <f t="shared" ca="1" si="87"/>
        <v>241</v>
      </c>
      <c r="L478" s="2">
        <f ca="1">COUNTIF($I$17:I477,"&gt;"&amp;E478)</f>
        <v>45</v>
      </c>
      <c r="M478" s="3">
        <f t="shared" ca="1" si="85"/>
        <v>242.5</v>
      </c>
      <c r="N478" s="2"/>
      <c r="O478" s="2"/>
      <c r="P478" s="3"/>
    </row>
    <row r="479" spans="1:16" x14ac:dyDescent="0.3">
      <c r="A479" s="36">
        <v>5.78</v>
      </c>
      <c r="B479" s="8">
        <v>463</v>
      </c>
      <c r="C479" s="2">
        <f t="shared" ca="1" si="78"/>
        <v>1.71</v>
      </c>
      <c r="D479" s="2">
        <f t="shared" ca="1" si="81"/>
        <v>1.5</v>
      </c>
      <c r="E479" s="2">
        <f t="shared" ca="1" si="82"/>
        <v>2420.5</v>
      </c>
      <c r="F479" s="2">
        <f t="shared" ca="1" si="83"/>
        <v>2661.5</v>
      </c>
      <c r="G479" s="2">
        <f t="shared" ca="1" si="79"/>
        <v>4.4000000000000004</v>
      </c>
      <c r="H479" s="2">
        <f t="shared" ca="1" si="80"/>
        <v>4.5</v>
      </c>
      <c r="I479" s="2">
        <f t="shared" ca="1" si="86"/>
        <v>2666</v>
      </c>
      <c r="J479" s="2">
        <f t="shared" ca="1" si="84"/>
        <v>0</v>
      </c>
      <c r="K479" s="2">
        <f t="shared" ca="1" si="87"/>
        <v>241</v>
      </c>
      <c r="L479" s="2">
        <f ca="1">COUNTIF($I$17:I478,"&gt;"&amp;E479)</f>
        <v>46</v>
      </c>
      <c r="M479" s="3">
        <f t="shared" ca="1" si="85"/>
        <v>245.5</v>
      </c>
      <c r="N479" s="2"/>
      <c r="O479" s="2"/>
      <c r="P479" s="3"/>
    </row>
    <row r="480" spans="1:16" x14ac:dyDescent="0.3">
      <c r="A480" s="36">
        <v>5.79</v>
      </c>
      <c r="B480" s="8">
        <v>464</v>
      </c>
      <c r="C480" s="2">
        <f t="shared" ca="1" si="78"/>
        <v>5.2</v>
      </c>
      <c r="D480" s="2">
        <f t="shared" ca="1" si="81"/>
        <v>4.5</v>
      </c>
      <c r="E480" s="2">
        <f t="shared" ca="1" si="82"/>
        <v>2425</v>
      </c>
      <c r="F480" s="2">
        <f t="shared" ca="1" si="83"/>
        <v>2666</v>
      </c>
      <c r="G480" s="2">
        <f t="shared" ca="1" si="79"/>
        <v>3.7</v>
      </c>
      <c r="H480" s="2">
        <f t="shared" ca="1" si="80"/>
        <v>4.5</v>
      </c>
      <c r="I480" s="2">
        <f t="shared" ca="1" si="86"/>
        <v>2670.5</v>
      </c>
      <c r="J480" s="2">
        <f t="shared" ca="1" si="84"/>
        <v>0</v>
      </c>
      <c r="K480" s="2">
        <f t="shared" ca="1" si="87"/>
        <v>241</v>
      </c>
      <c r="L480" s="2">
        <f ca="1">COUNTIF($I$17:I479,"&gt;"&amp;E480)</f>
        <v>46</v>
      </c>
      <c r="M480" s="3">
        <f t="shared" ca="1" si="85"/>
        <v>245.5</v>
      </c>
      <c r="N480" s="2"/>
      <c r="O480" s="2"/>
      <c r="P480" s="3"/>
    </row>
    <row r="481" spans="1:16" x14ac:dyDescent="0.3">
      <c r="A481" s="36">
        <v>5.8</v>
      </c>
      <c r="B481" s="8">
        <v>465</v>
      </c>
      <c r="C481" s="2">
        <f t="shared" ca="1" si="78"/>
        <v>8.1199999999999992</v>
      </c>
      <c r="D481" s="2">
        <f t="shared" ca="1" si="81"/>
        <v>7.5</v>
      </c>
      <c r="E481" s="2">
        <f t="shared" ca="1" si="82"/>
        <v>2432.5</v>
      </c>
      <c r="F481" s="2">
        <f t="shared" ca="1" si="83"/>
        <v>2670.5</v>
      </c>
      <c r="G481" s="2">
        <f t="shared" ca="1" si="79"/>
        <v>2.0499999999999998</v>
      </c>
      <c r="H481" s="2">
        <f t="shared" ca="1" si="80"/>
        <v>2.5</v>
      </c>
      <c r="I481" s="2">
        <f t="shared" ca="1" si="86"/>
        <v>2673</v>
      </c>
      <c r="J481" s="2">
        <f t="shared" ca="1" si="84"/>
        <v>0</v>
      </c>
      <c r="K481" s="2">
        <f t="shared" ca="1" si="87"/>
        <v>238</v>
      </c>
      <c r="L481" s="2">
        <f ca="1">COUNTIF($I$17:I480,"&gt;"&amp;E481)</f>
        <v>46</v>
      </c>
      <c r="M481" s="3">
        <f t="shared" ca="1" si="85"/>
        <v>240.5</v>
      </c>
      <c r="N481" s="2"/>
      <c r="O481" s="2"/>
      <c r="P481" s="3"/>
    </row>
    <row r="482" spans="1:16" x14ac:dyDescent="0.3">
      <c r="A482" s="36">
        <v>5.81</v>
      </c>
      <c r="B482" s="8">
        <v>466</v>
      </c>
      <c r="C482" s="2">
        <f t="shared" ca="1" si="78"/>
        <v>1.53</v>
      </c>
      <c r="D482" s="2">
        <f t="shared" ca="1" si="81"/>
        <v>1.5</v>
      </c>
      <c r="E482" s="2">
        <f t="shared" ca="1" si="82"/>
        <v>2434</v>
      </c>
      <c r="F482" s="2">
        <f t="shared" ca="1" si="83"/>
        <v>2673</v>
      </c>
      <c r="G482" s="2">
        <f t="shared" ca="1" si="79"/>
        <v>7.22</v>
      </c>
      <c r="H482" s="2">
        <f t="shared" ca="1" si="80"/>
        <v>7.5</v>
      </c>
      <c r="I482" s="2">
        <f t="shared" ca="1" si="86"/>
        <v>2680.5</v>
      </c>
      <c r="J482" s="2">
        <f t="shared" ca="1" si="84"/>
        <v>0</v>
      </c>
      <c r="K482" s="2">
        <f t="shared" ca="1" si="87"/>
        <v>239</v>
      </c>
      <c r="L482" s="2">
        <f ca="1">COUNTIF($I$17:I481,"&gt;"&amp;E482)</f>
        <v>47</v>
      </c>
      <c r="M482" s="3">
        <f t="shared" ca="1" si="85"/>
        <v>246.5</v>
      </c>
      <c r="N482" s="2"/>
      <c r="O482" s="2"/>
      <c r="P482" s="3"/>
    </row>
    <row r="483" spans="1:16" x14ac:dyDescent="0.3">
      <c r="A483" s="36">
        <v>5.82</v>
      </c>
      <c r="B483" s="8">
        <v>467</v>
      </c>
      <c r="C483" s="2">
        <f t="shared" ca="1" si="78"/>
        <v>4.2699999999999996</v>
      </c>
      <c r="D483" s="2">
        <f t="shared" ca="1" si="81"/>
        <v>4.5</v>
      </c>
      <c r="E483" s="2">
        <f t="shared" ca="1" si="82"/>
        <v>2438.5</v>
      </c>
      <c r="F483" s="2">
        <f t="shared" ca="1" si="83"/>
        <v>2680.5</v>
      </c>
      <c r="G483" s="2">
        <f t="shared" ca="1" si="79"/>
        <v>6.74</v>
      </c>
      <c r="H483" s="2">
        <f t="shared" ca="1" si="80"/>
        <v>6.5</v>
      </c>
      <c r="I483" s="2">
        <f t="shared" ca="1" si="86"/>
        <v>2687</v>
      </c>
      <c r="J483" s="2">
        <f t="shared" ca="1" si="84"/>
        <v>0</v>
      </c>
      <c r="K483" s="2">
        <f t="shared" ca="1" si="87"/>
        <v>242</v>
      </c>
      <c r="L483" s="2">
        <f ca="1">COUNTIF($I$17:I482,"&gt;"&amp;E483)</f>
        <v>47</v>
      </c>
      <c r="M483" s="3">
        <f t="shared" ca="1" si="85"/>
        <v>248.5</v>
      </c>
      <c r="N483" s="2"/>
      <c r="O483" s="2"/>
      <c r="P483" s="3"/>
    </row>
    <row r="484" spans="1:16" x14ac:dyDescent="0.3">
      <c r="A484" s="36">
        <v>5.83</v>
      </c>
      <c r="B484" s="8">
        <v>468</v>
      </c>
      <c r="C484" s="2">
        <f t="shared" ca="1" si="78"/>
        <v>1.23</v>
      </c>
      <c r="D484" s="2">
        <f t="shared" ca="1" si="81"/>
        <v>1.5</v>
      </c>
      <c r="E484" s="2">
        <f t="shared" ca="1" si="82"/>
        <v>2440</v>
      </c>
      <c r="F484" s="2">
        <f t="shared" ca="1" si="83"/>
        <v>2687</v>
      </c>
      <c r="G484" s="2">
        <f t="shared" ca="1" si="79"/>
        <v>5.76</v>
      </c>
      <c r="H484" s="2">
        <f t="shared" ca="1" si="80"/>
        <v>6.5</v>
      </c>
      <c r="I484" s="2">
        <f t="shared" ca="1" si="86"/>
        <v>2693.5</v>
      </c>
      <c r="J484" s="2">
        <f t="shared" ca="1" si="84"/>
        <v>0</v>
      </c>
      <c r="K484" s="2">
        <f t="shared" ca="1" si="87"/>
        <v>247</v>
      </c>
      <c r="L484" s="2">
        <f ca="1">COUNTIF($I$17:I483,"&gt;"&amp;E484)</f>
        <v>48</v>
      </c>
      <c r="M484" s="3">
        <f t="shared" ca="1" si="85"/>
        <v>253.5</v>
      </c>
      <c r="N484" s="2"/>
      <c r="O484" s="2"/>
      <c r="P484" s="3"/>
    </row>
    <row r="485" spans="1:16" x14ac:dyDescent="0.3">
      <c r="A485" s="36">
        <v>5.84</v>
      </c>
      <c r="B485" s="8">
        <v>469</v>
      </c>
      <c r="C485" s="2">
        <f t="shared" ca="1" si="78"/>
        <v>9.5399999999999991</v>
      </c>
      <c r="D485" s="2">
        <f t="shared" ca="1" si="81"/>
        <v>9.5</v>
      </c>
      <c r="E485" s="2">
        <f t="shared" ca="1" si="82"/>
        <v>2449.5</v>
      </c>
      <c r="F485" s="2">
        <f t="shared" ca="1" si="83"/>
        <v>2693.5</v>
      </c>
      <c r="G485" s="2">
        <f t="shared" ca="1" si="79"/>
        <v>8.3000000000000007</v>
      </c>
      <c r="H485" s="2">
        <f t="shared" ca="1" si="80"/>
        <v>8.5</v>
      </c>
      <c r="I485" s="2">
        <f t="shared" ca="1" si="86"/>
        <v>2702</v>
      </c>
      <c r="J485" s="2">
        <f t="shared" ca="1" si="84"/>
        <v>0</v>
      </c>
      <c r="K485" s="2">
        <f t="shared" ca="1" si="87"/>
        <v>244</v>
      </c>
      <c r="L485" s="2">
        <f ca="1">COUNTIF($I$17:I484,"&gt;"&amp;E485)</f>
        <v>48</v>
      </c>
      <c r="M485" s="3">
        <f t="shared" ca="1" si="85"/>
        <v>252.5</v>
      </c>
      <c r="N485" s="2"/>
      <c r="O485" s="2"/>
      <c r="P485" s="3"/>
    </row>
    <row r="486" spans="1:16" x14ac:dyDescent="0.3">
      <c r="A486" s="36">
        <v>5.85</v>
      </c>
      <c r="B486" s="8">
        <v>470</v>
      </c>
      <c r="C486" s="2">
        <f t="shared" ref="C486:C516" ca="1" si="88">TRUNC(RAND()*9+1,2)</f>
        <v>8.69</v>
      </c>
      <c r="D486" s="2">
        <f t="shared" ca="1" si="81"/>
        <v>8.5</v>
      </c>
      <c r="E486" s="2">
        <f t="shared" ca="1" si="82"/>
        <v>2458</v>
      </c>
      <c r="F486" s="2">
        <f t="shared" ca="1" si="83"/>
        <v>2702</v>
      </c>
      <c r="G486" s="2">
        <f t="shared" ca="1" si="79"/>
        <v>8.23</v>
      </c>
      <c r="H486" s="2">
        <f t="shared" ca="1" si="80"/>
        <v>8.5</v>
      </c>
      <c r="I486" s="2">
        <f t="shared" ca="1" si="86"/>
        <v>2710.5</v>
      </c>
      <c r="J486" s="2">
        <f t="shared" ca="1" si="84"/>
        <v>0</v>
      </c>
      <c r="K486" s="2">
        <f t="shared" ca="1" si="87"/>
        <v>244</v>
      </c>
      <c r="L486" s="2">
        <f ca="1">COUNTIF($I$17:I485,"&gt;"&amp;E486)</f>
        <v>48</v>
      </c>
      <c r="M486" s="3">
        <f t="shared" ca="1" si="85"/>
        <v>252.5</v>
      </c>
      <c r="N486" s="2"/>
      <c r="O486" s="2"/>
      <c r="P486" s="3"/>
    </row>
    <row r="487" spans="1:16" x14ac:dyDescent="0.3">
      <c r="A487" s="36">
        <v>5.86</v>
      </c>
      <c r="B487" s="8">
        <v>471</v>
      </c>
      <c r="C487" s="2">
        <f t="shared" ca="1" si="88"/>
        <v>9.3000000000000007</v>
      </c>
      <c r="D487" s="2">
        <f t="shared" ca="1" si="81"/>
        <v>9.5</v>
      </c>
      <c r="E487" s="2">
        <f t="shared" ca="1" si="82"/>
        <v>2467.5</v>
      </c>
      <c r="F487" s="2">
        <f t="shared" ca="1" si="83"/>
        <v>2710.5</v>
      </c>
      <c r="G487" s="2">
        <f t="shared" ca="1" si="79"/>
        <v>3.4</v>
      </c>
      <c r="H487" s="2">
        <f t="shared" ca="1" si="80"/>
        <v>3.5</v>
      </c>
      <c r="I487" s="2">
        <f t="shared" ca="1" si="86"/>
        <v>2714</v>
      </c>
      <c r="J487" s="2">
        <f t="shared" ca="1" si="84"/>
        <v>0</v>
      </c>
      <c r="K487" s="2">
        <f t="shared" ca="1" si="87"/>
        <v>243</v>
      </c>
      <c r="L487" s="2">
        <f ca="1">COUNTIF($I$17:I486,"&gt;"&amp;E487)</f>
        <v>48</v>
      </c>
      <c r="M487" s="3">
        <f t="shared" ca="1" si="85"/>
        <v>246.5</v>
      </c>
      <c r="N487" s="2"/>
      <c r="O487" s="2"/>
      <c r="P487" s="3"/>
    </row>
    <row r="488" spans="1:16" x14ac:dyDescent="0.3">
      <c r="A488" s="36">
        <v>5.87</v>
      </c>
      <c r="B488" s="8">
        <v>472</v>
      </c>
      <c r="C488" s="2">
        <f t="shared" ca="1" si="88"/>
        <v>5.75</v>
      </c>
      <c r="D488" s="2">
        <f t="shared" ca="1" si="81"/>
        <v>5.5</v>
      </c>
      <c r="E488" s="2">
        <f t="shared" ca="1" si="82"/>
        <v>2473</v>
      </c>
      <c r="F488" s="2">
        <f t="shared" ca="1" si="83"/>
        <v>2714</v>
      </c>
      <c r="G488" s="2">
        <f t="shared" ca="1" si="79"/>
        <v>9.92</v>
      </c>
      <c r="H488" s="2">
        <f t="shared" ca="1" si="80"/>
        <v>9.5</v>
      </c>
      <c r="I488" s="2">
        <f t="shared" ca="1" si="86"/>
        <v>2723.5</v>
      </c>
      <c r="J488" s="2">
        <f t="shared" ca="1" si="84"/>
        <v>0</v>
      </c>
      <c r="K488" s="2">
        <f t="shared" ca="1" si="87"/>
        <v>241</v>
      </c>
      <c r="L488" s="2">
        <f ca="1">COUNTIF($I$17:I487,"&gt;"&amp;E488)</f>
        <v>47</v>
      </c>
      <c r="M488" s="3">
        <f t="shared" ca="1" si="85"/>
        <v>250.5</v>
      </c>
      <c r="N488" s="2"/>
      <c r="O488" s="2"/>
      <c r="P488" s="3"/>
    </row>
    <row r="489" spans="1:16" x14ac:dyDescent="0.3">
      <c r="A489" s="36">
        <v>5.88</v>
      </c>
      <c r="B489" s="8">
        <v>473</v>
      </c>
      <c r="C489" s="2">
        <f t="shared" ca="1" si="88"/>
        <v>9.26</v>
      </c>
      <c r="D489" s="2">
        <f t="shared" ca="1" si="81"/>
        <v>8.5</v>
      </c>
      <c r="E489" s="2">
        <f t="shared" ca="1" si="82"/>
        <v>2481.5</v>
      </c>
      <c r="F489" s="2">
        <f t="shared" ca="1" si="83"/>
        <v>2723.5</v>
      </c>
      <c r="G489" s="2">
        <f t="shared" ca="1" si="79"/>
        <v>6.82</v>
      </c>
      <c r="H489" s="2">
        <f t="shared" ca="1" si="80"/>
        <v>6.5</v>
      </c>
      <c r="I489" s="2">
        <f t="shared" ca="1" si="86"/>
        <v>2730</v>
      </c>
      <c r="J489" s="2">
        <f t="shared" ca="1" si="84"/>
        <v>0</v>
      </c>
      <c r="K489" s="2">
        <f t="shared" ca="1" si="87"/>
        <v>242</v>
      </c>
      <c r="L489" s="2">
        <f ca="1">COUNTIF($I$17:I488,"&gt;"&amp;E489)</f>
        <v>47</v>
      </c>
      <c r="M489" s="3">
        <f t="shared" ca="1" si="85"/>
        <v>248.5</v>
      </c>
      <c r="N489" s="2"/>
      <c r="O489" s="2"/>
      <c r="P489" s="3"/>
    </row>
    <row r="490" spans="1:16" x14ac:dyDescent="0.3">
      <c r="A490" s="36">
        <v>5.89</v>
      </c>
      <c r="B490" s="8">
        <v>474</v>
      </c>
      <c r="C490" s="2">
        <f t="shared" ca="1" si="88"/>
        <v>6.16</v>
      </c>
      <c r="D490" s="2">
        <f t="shared" ca="1" si="81"/>
        <v>5.5</v>
      </c>
      <c r="E490" s="2">
        <f t="shared" ca="1" si="82"/>
        <v>2487</v>
      </c>
      <c r="F490" s="2">
        <f t="shared" ca="1" si="83"/>
        <v>2730</v>
      </c>
      <c r="G490" s="2">
        <f t="shared" ca="1" si="79"/>
        <v>9.9</v>
      </c>
      <c r="H490" s="2">
        <f t="shared" ca="1" si="80"/>
        <v>9.5</v>
      </c>
      <c r="I490" s="2">
        <f t="shared" ca="1" si="86"/>
        <v>2739.5</v>
      </c>
      <c r="J490" s="2">
        <f t="shared" ca="1" si="84"/>
        <v>0</v>
      </c>
      <c r="K490" s="2">
        <f t="shared" ca="1" si="87"/>
        <v>243</v>
      </c>
      <c r="L490" s="2">
        <f ca="1">COUNTIF($I$17:I489,"&gt;"&amp;E490)</f>
        <v>48</v>
      </c>
      <c r="M490" s="3">
        <f t="shared" ca="1" si="85"/>
        <v>252.5</v>
      </c>
      <c r="N490" s="2"/>
      <c r="O490" s="2"/>
      <c r="P490" s="3"/>
    </row>
    <row r="491" spans="1:16" x14ac:dyDescent="0.3">
      <c r="A491" s="36">
        <v>5.9</v>
      </c>
      <c r="B491" s="8">
        <v>475</v>
      </c>
      <c r="C491" s="2">
        <f t="shared" ca="1" si="88"/>
        <v>3.27</v>
      </c>
      <c r="D491" s="2">
        <f t="shared" ca="1" si="81"/>
        <v>3.5</v>
      </c>
      <c r="E491" s="2">
        <f t="shared" ca="1" si="82"/>
        <v>2490.5</v>
      </c>
      <c r="F491" s="2">
        <f t="shared" ca="1" si="83"/>
        <v>2739.5</v>
      </c>
      <c r="G491" s="2">
        <f t="shared" ca="1" si="79"/>
        <v>4.51</v>
      </c>
      <c r="H491" s="2">
        <f t="shared" ca="1" si="80"/>
        <v>4.5</v>
      </c>
      <c r="I491" s="2">
        <f t="shared" ca="1" si="86"/>
        <v>2744</v>
      </c>
      <c r="J491" s="2">
        <f t="shared" ca="1" si="84"/>
        <v>0</v>
      </c>
      <c r="K491" s="2">
        <f t="shared" ca="1" si="87"/>
        <v>249</v>
      </c>
      <c r="L491" s="2">
        <f ca="1">COUNTIF($I$17:I490,"&gt;"&amp;E491)</f>
        <v>48</v>
      </c>
      <c r="M491" s="3">
        <f t="shared" ca="1" si="85"/>
        <v>253.5</v>
      </c>
      <c r="N491" s="2"/>
      <c r="O491" s="2"/>
      <c r="P491" s="3"/>
    </row>
    <row r="492" spans="1:16" x14ac:dyDescent="0.3">
      <c r="A492" s="36">
        <v>5.91</v>
      </c>
      <c r="B492" s="8">
        <v>476</v>
      </c>
      <c r="C492" s="2">
        <f t="shared" ca="1" si="88"/>
        <v>4.84</v>
      </c>
      <c r="D492" s="2">
        <f t="shared" ca="1" si="81"/>
        <v>4.5</v>
      </c>
      <c r="E492" s="2">
        <f t="shared" ca="1" si="82"/>
        <v>2495</v>
      </c>
      <c r="F492" s="2">
        <f t="shared" ca="1" si="83"/>
        <v>2744</v>
      </c>
      <c r="G492" s="2">
        <f t="shared" ca="1" si="79"/>
        <v>4.7300000000000004</v>
      </c>
      <c r="H492" s="2">
        <f t="shared" ca="1" si="80"/>
        <v>4.5</v>
      </c>
      <c r="I492" s="2">
        <f t="shared" ca="1" si="86"/>
        <v>2748.5</v>
      </c>
      <c r="J492" s="2">
        <f t="shared" ca="1" si="84"/>
        <v>0</v>
      </c>
      <c r="K492" s="2">
        <f t="shared" ca="1" si="87"/>
        <v>249</v>
      </c>
      <c r="L492" s="2">
        <f ca="1">COUNTIF($I$17:I491,"&gt;"&amp;E492)</f>
        <v>47</v>
      </c>
      <c r="M492" s="3">
        <f t="shared" ca="1" si="85"/>
        <v>253.5</v>
      </c>
      <c r="N492" s="2"/>
      <c r="O492" s="2"/>
      <c r="P492" s="3"/>
    </row>
    <row r="493" spans="1:16" x14ac:dyDescent="0.3">
      <c r="A493" s="36">
        <v>5.92</v>
      </c>
      <c r="B493" s="8">
        <v>477</v>
      </c>
      <c r="C493" s="2">
        <f t="shared" ca="1" si="88"/>
        <v>4.03</v>
      </c>
      <c r="D493" s="2">
        <f t="shared" ca="1" si="81"/>
        <v>4.5</v>
      </c>
      <c r="E493" s="2">
        <f t="shared" ca="1" si="82"/>
        <v>2499.5</v>
      </c>
      <c r="F493" s="2">
        <f t="shared" ca="1" si="83"/>
        <v>2748.5</v>
      </c>
      <c r="G493" s="2">
        <f t="shared" ca="1" si="79"/>
        <v>9.66</v>
      </c>
      <c r="H493" s="2">
        <f t="shared" ca="1" si="80"/>
        <v>9.5</v>
      </c>
      <c r="I493" s="2">
        <f t="shared" ca="1" si="86"/>
        <v>2758</v>
      </c>
      <c r="J493" s="2">
        <f t="shared" ca="1" si="84"/>
        <v>0</v>
      </c>
      <c r="K493" s="2">
        <f t="shared" ca="1" si="87"/>
        <v>249</v>
      </c>
      <c r="L493" s="2">
        <f ca="1">COUNTIF($I$17:I492,"&gt;"&amp;E493)</f>
        <v>47</v>
      </c>
      <c r="M493" s="3">
        <f t="shared" ca="1" si="85"/>
        <v>258.5</v>
      </c>
      <c r="N493" s="2"/>
      <c r="O493" s="2"/>
      <c r="P493" s="3"/>
    </row>
    <row r="494" spans="1:16" x14ac:dyDescent="0.3">
      <c r="A494" s="36">
        <v>5.93</v>
      </c>
      <c r="B494" s="8">
        <v>478</v>
      </c>
      <c r="C494" s="2">
        <f t="shared" ca="1" si="88"/>
        <v>5.57</v>
      </c>
      <c r="D494" s="2">
        <f t="shared" ca="1" si="81"/>
        <v>5.5</v>
      </c>
      <c r="E494" s="2">
        <f t="shared" ca="1" si="82"/>
        <v>2505</v>
      </c>
      <c r="F494" s="2">
        <f t="shared" ca="1" si="83"/>
        <v>2758</v>
      </c>
      <c r="G494" s="2">
        <f t="shared" ca="1" si="79"/>
        <v>2.98</v>
      </c>
      <c r="H494" s="2">
        <f t="shared" ca="1" si="80"/>
        <v>3.5</v>
      </c>
      <c r="I494" s="2">
        <f t="shared" ca="1" si="86"/>
        <v>2761.5</v>
      </c>
      <c r="J494" s="2">
        <f t="shared" ca="1" si="84"/>
        <v>0</v>
      </c>
      <c r="K494" s="2">
        <f t="shared" ca="1" si="87"/>
        <v>253</v>
      </c>
      <c r="L494" s="2">
        <f ca="1">COUNTIF($I$17:I493,"&gt;"&amp;E494)</f>
        <v>47</v>
      </c>
      <c r="M494" s="3">
        <f t="shared" ca="1" si="85"/>
        <v>256.5</v>
      </c>
      <c r="N494" s="2"/>
      <c r="O494" s="2"/>
      <c r="P494" s="3"/>
    </row>
    <row r="495" spans="1:16" x14ac:dyDescent="0.3">
      <c r="A495" s="36">
        <v>5.94</v>
      </c>
      <c r="B495" s="8">
        <v>479</v>
      </c>
      <c r="C495" s="2">
        <f t="shared" ca="1" si="88"/>
        <v>7.7</v>
      </c>
      <c r="D495" s="2">
        <f t="shared" ca="1" si="81"/>
        <v>7.5</v>
      </c>
      <c r="E495" s="2">
        <f t="shared" ca="1" si="82"/>
        <v>2512.5</v>
      </c>
      <c r="F495" s="2">
        <f t="shared" ca="1" si="83"/>
        <v>2761.5</v>
      </c>
      <c r="G495" s="2">
        <f t="shared" ca="1" si="79"/>
        <v>5.55</v>
      </c>
      <c r="H495" s="2">
        <f t="shared" ca="1" si="80"/>
        <v>5.5</v>
      </c>
      <c r="I495" s="2">
        <f t="shared" ca="1" si="86"/>
        <v>2767</v>
      </c>
      <c r="J495" s="2">
        <f t="shared" ca="1" si="84"/>
        <v>0</v>
      </c>
      <c r="K495" s="2">
        <f t="shared" ca="1" si="87"/>
        <v>249</v>
      </c>
      <c r="L495" s="2">
        <f ca="1">COUNTIF($I$17:I494,"&gt;"&amp;E495)</f>
        <v>46</v>
      </c>
      <c r="M495" s="3">
        <f t="shared" ca="1" si="85"/>
        <v>254.5</v>
      </c>
      <c r="N495" s="2"/>
      <c r="O495" s="2"/>
      <c r="P495" s="3"/>
    </row>
    <row r="496" spans="1:16" x14ac:dyDescent="0.3">
      <c r="A496" s="36">
        <v>5.95</v>
      </c>
      <c r="B496" s="8">
        <v>480</v>
      </c>
      <c r="C496" s="2">
        <f t="shared" ca="1" si="88"/>
        <v>4.96</v>
      </c>
      <c r="D496" s="2">
        <f t="shared" ca="1" si="81"/>
        <v>4.5</v>
      </c>
      <c r="E496" s="2">
        <f t="shared" ca="1" si="82"/>
        <v>2517</v>
      </c>
      <c r="F496" s="2">
        <f t="shared" ca="1" si="83"/>
        <v>2767</v>
      </c>
      <c r="G496" s="2">
        <f t="shared" ca="1" si="79"/>
        <v>7.11</v>
      </c>
      <c r="H496" s="2">
        <f t="shared" ca="1" si="80"/>
        <v>7.5</v>
      </c>
      <c r="I496" s="2">
        <f t="shared" ca="1" si="86"/>
        <v>2774.5</v>
      </c>
      <c r="J496" s="2">
        <f t="shared" ca="1" si="84"/>
        <v>0</v>
      </c>
      <c r="K496" s="2">
        <f t="shared" ca="1" si="87"/>
        <v>250</v>
      </c>
      <c r="L496" s="2">
        <f ca="1">COUNTIF($I$17:I495,"&gt;"&amp;E496)</f>
        <v>46</v>
      </c>
      <c r="M496" s="3">
        <f t="shared" ca="1" si="85"/>
        <v>257.5</v>
      </c>
      <c r="N496" s="2"/>
      <c r="O496" s="2"/>
      <c r="P496" s="3"/>
    </row>
    <row r="497" spans="1:16" x14ac:dyDescent="0.3">
      <c r="A497" s="36">
        <v>5.96</v>
      </c>
      <c r="B497" s="8">
        <v>481</v>
      </c>
      <c r="C497" s="2">
        <f t="shared" ca="1" si="88"/>
        <v>7.84</v>
      </c>
      <c r="D497" s="2">
        <f t="shared" ca="1" si="81"/>
        <v>7.5</v>
      </c>
      <c r="E497" s="2">
        <f t="shared" ca="1" si="82"/>
        <v>2524.5</v>
      </c>
      <c r="F497" s="2">
        <f t="shared" ca="1" si="83"/>
        <v>2774.5</v>
      </c>
      <c r="G497" s="2">
        <f t="shared" ca="1" si="79"/>
        <v>2.19</v>
      </c>
      <c r="H497" s="2">
        <f t="shared" ca="1" si="80"/>
        <v>2.5</v>
      </c>
      <c r="I497" s="2">
        <f t="shared" ca="1" si="86"/>
        <v>2777</v>
      </c>
      <c r="J497" s="2">
        <f t="shared" ca="1" si="84"/>
        <v>0</v>
      </c>
      <c r="K497" s="2">
        <f t="shared" ca="1" si="87"/>
        <v>250</v>
      </c>
      <c r="L497" s="2">
        <f ca="1">COUNTIF($I$17:I496,"&gt;"&amp;E497)</f>
        <v>45</v>
      </c>
      <c r="M497" s="3">
        <f t="shared" ca="1" si="85"/>
        <v>252.5</v>
      </c>
      <c r="N497" s="2"/>
      <c r="O497" s="2"/>
      <c r="P497" s="3"/>
    </row>
    <row r="498" spans="1:16" x14ac:dyDescent="0.3">
      <c r="A498" s="36">
        <v>5.97</v>
      </c>
      <c r="B498" s="8">
        <v>482</v>
      </c>
      <c r="C498" s="2">
        <f t="shared" ca="1" si="88"/>
        <v>1.24</v>
      </c>
      <c r="D498" s="2">
        <f t="shared" ca="1" si="81"/>
        <v>1.5</v>
      </c>
      <c r="E498" s="2">
        <f t="shared" ca="1" si="82"/>
        <v>2526</v>
      </c>
      <c r="F498" s="2">
        <f t="shared" ca="1" si="83"/>
        <v>2777</v>
      </c>
      <c r="G498" s="2">
        <f t="shared" ca="1" si="79"/>
        <v>5.78</v>
      </c>
      <c r="H498" s="2">
        <f t="shared" ca="1" si="80"/>
        <v>6.5</v>
      </c>
      <c r="I498" s="2">
        <f t="shared" ca="1" si="86"/>
        <v>2783.5</v>
      </c>
      <c r="J498" s="2">
        <f t="shared" ca="1" si="84"/>
        <v>0</v>
      </c>
      <c r="K498" s="2">
        <f t="shared" ca="1" si="87"/>
        <v>251</v>
      </c>
      <c r="L498" s="2">
        <f ca="1">COUNTIF($I$17:I497,"&gt;"&amp;E498)</f>
        <v>46</v>
      </c>
      <c r="M498" s="3">
        <f t="shared" ca="1" si="85"/>
        <v>257.5</v>
      </c>
      <c r="N498" s="2"/>
      <c r="O498" s="2"/>
      <c r="P498" s="3"/>
    </row>
    <row r="499" spans="1:16" x14ac:dyDescent="0.3">
      <c r="A499" s="36">
        <v>5.98</v>
      </c>
      <c r="B499" s="8">
        <v>483</v>
      </c>
      <c r="C499" s="2">
        <f t="shared" ca="1" si="88"/>
        <v>7.25</v>
      </c>
      <c r="D499" s="2">
        <f t="shared" ca="1" si="81"/>
        <v>6.5</v>
      </c>
      <c r="E499" s="2">
        <f t="shared" ca="1" si="82"/>
        <v>2532.5</v>
      </c>
      <c r="F499" s="2">
        <f t="shared" ca="1" si="83"/>
        <v>2783.5</v>
      </c>
      <c r="G499" s="2">
        <f t="shared" ca="1" si="79"/>
        <v>6.25</v>
      </c>
      <c r="H499" s="2">
        <f t="shared" ca="1" si="80"/>
        <v>6.5</v>
      </c>
      <c r="I499" s="2">
        <f t="shared" ca="1" si="86"/>
        <v>2790</v>
      </c>
      <c r="J499" s="2">
        <f t="shared" ca="1" si="84"/>
        <v>0</v>
      </c>
      <c r="K499" s="2">
        <f t="shared" ca="1" si="87"/>
        <v>251</v>
      </c>
      <c r="L499" s="2">
        <f ca="1">COUNTIF($I$17:I498,"&gt;"&amp;E499)</f>
        <v>46</v>
      </c>
      <c r="M499" s="3">
        <f t="shared" ca="1" si="85"/>
        <v>257.5</v>
      </c>
      <c r="N499" s="2"/>
      <c r="O499" s="2"/>
      <c r="P499" s="3"/>
    </row>
    <row r="500" spans="1:16" x14ac:dyDescent="0.3">
      <c r="A500" s="36">
        <v>5.99</v>
      </c>
      <c r="B500" s="8">
        <v>484</v>
      </c>
      <c r="C500" s="2">
        <f t="shared" ca="1" si="88"/>
        <v>7.89</v>
      </c>
      <c r="D500" s="2">
        <f t="shared" ca="1" si="81"/>
        <v>7.5</v>
      </c>
      <c r="E500" s="2">
        <f t="shared" ca="1" si="82"/>
        <v>2540</v>
      </c>
      <c r="F500" s="2">
        <f t="shared" ca="1" si="83"/>
        <v>2790</v>
      </c>
      <c r="G500" s="2">
        <f t="shared" ca="1" si="79"/>
        <v>9.66</v>
      </c>
      <c r="H500" s="2">
        <f t="shared" ca="1" si="80"/>
        <v>9.5</v>
      </c>
      <c r="I500" s="2">
        <f t="shared" ca="1" si="86"/>
        <v>2799.5</v>
      </c>
      <c r="J500" s="2">
        <f t="shared" ca="1" si="84"/>
        <v>0</v>
      </c>
      <c r="K500" s="2">
        <f t="shared" ca="1" si="87"/>
        <v>250</v>
      </c>
      <c r="L500" s="2">
        <f ca="1">COUNTIF($I$17:I499,"&gt;"&amp;E500)</f>
        <v>46</v>
      </c>
      <c r="M500" s="3">
        <f t="shared" ca="1" si="85"/>
        <v>259.5</v>
      </c>
      <c r="N500" s="2"/>
      <c r="O500" s="2"/>
      <c r="P500" s="3"/>
    </row>
    <row r="501" spans="1:16" x14ac:dyDescent="0.3">
      <c r="A501" s="36">
        <v>6</v>
      </c>
      <c r="B501" s="8">
        <v>485</v>
      </c>
      <c r="C501" s="2">
        <f t="shared" ca="1" si="88"/>
        <v>8.01</v>
      </c>
      <c r="D501" s="2">
        <f t="shared" ca="1" si="81"/>
        <v>7.5</v>
      </c>
      <c r="E501" s="2">
        <f t="shared" ca="1" si="82"/>
        <v>2547.5</v>
      </c>
      <c r="F501" s="2">
        <f t="shared" ca="1" si="83"/>
        <v>2799.5</v>
      </c>
      <c r="G501" s="2">
        <f t="shared" ca="1" si="79"/>
        <v>4.49</v>
      </c>
      <c r="H501" s="2">
        <f t="shared" ca="1" si="80"/>
        <v>4.5</v>
      </c>
      <c r="I501" s="2">
        <f t="shared" ca="1" si="86"/>
        <v>2804</v>
      </c>
      <c r="J501" s="2">
        <f t="shared" ca="1" si="84"/>
        <v>0</v>
      </c>
      <c r="K501" s="2">
        <f t="shared" ca="1" si="87"/>
        <v>252</v>
      </c>
      <c r="L501" s="2">
        <f ca="1">COUNTIF($I$17:I500,"&gt;"&amp;E501)</f>
        <v>46</v>
      </c>
      <c r="M501" s="3">
        <f t="shared" ca="1" si="85"/>
        <v>256.5</v>
      </c>
      <c r="N501" s="2"/>
      <c r="O501" s="2"/>
      <c r="P501" s="3"/>
    </row>
    <row r="502" spans="1:16" x14ac:dyDescent="0.3">
      <c r="A502" s="36">
        <v>6.01</v>
      </c>
      <c r="B502" s="8">
        <v>486</v>
      </c>
      <c r="C502" s="2">
        <f t="shared" ca="1" si="88"/>
        <v>8.59</v>
      </c>
      <c r="D502" s="2">
        <f t="shared" ca="1" si="81"/>
        <v>8.5</v>
      </c>
      <c r="E502" s="2">
        <f t="shared" ca="1" si="82"/>
        <v>2556</v>
      </c>
      <c r="F502" s="2">
        <f t="shared" ca="1" si="83"/>
        <v>2804</v>
      </c>
      <c r="G502" s="2">
        <f t="shared" ca="1" si="79"/>
        <v>1.55</v>
      </c>
      <c r="H502" s="2">
        <f t="shared" ca="1" si="80"/>
        <v>1.5</v>
      </c>
      <c r="I502" s="2">
        <f t="shared" ca="1" si="86"/>
        <v>2805.5</v>
      </c>
      <c r="J502" s="2">
        <f t="shared" ca="1" si="84"/>
        <v>0</v>
      </c>
      <c r="K502" s="2">
        <f t="shared" ca="1" si="87"/>
        <v>248</v>
      </c>
      <c r="L502" s="2">
        <f ca="1">COUNTIF($I$17:I501,"&gt;"&amp;E502)</f>
        <v>45</v>
      </c>
      <c r="M502" s="3">
        <f t="shared" ca="1" si="85"/>
        <v>249.5</v>
      </c>
      <c r="N502" s="2"/>
      <c r="O502" s="2"/>
      <c r="P502" s="3"/>
    </row>
    <row r="503" spans="1:16" x14ac:dyDescent="0.3">
      <c r="A503" s="36">
        <v>6.02</v>
      </c>
      <c r="B503" s="8">
        <v>487</v>
      </c>
      <c r="C503" s="2">
        <f t="shared" ca="1" si="88"/>
        <v>4.66</v>
      </c>
      <c r="D503" s="2">
        <f t="shared" ca="1" si="81"/>
        <v>4.5</v>
      </c>
      <c r="E503" s="2">
        <f t="shared" ca="1" si="82"/>
        <v>2560.5</v>
      </c>
      <c r="F503" s="2">
        <f t="shared" ca="1" si="83"/>
        <v>2805.5</v>
      </c>
      <c r="G503" s="2">
        <f t="shared" ca="1" si="79"/>
        <v>3.41</v>
      </c>
      <c r="H503" s="2">
        <f t="shared" ca="1" si="80"/>
        <v>3.5</v>
      </c>
      <c r="I503" s="2">
        <f t="shared" ca="1" si="86"/>
        <v>2809</v>
      </c>
      <c r="J503" s="2">
        <f t="shared" ca="1" si="84"/>
        <v>0</v>
      </c>
      <c r="K503" s="2">
        <f t="shared" ca="1" si="87"/>
        <v>245</v>
      </c>
      <c r="L503" s="2">
        <f ca="1">COUNTIF($I$17:I502,"&gt;"&amp;E503)</f>
        <v>46</v>
      </c>
      <c r="M503" s="3">
        <f t="shared" ca="1" si="85"/>
        <v>248.5</v>
      </c>
      <c r="N503" s="2"/>
      <c r="O503" s="2"/>
      <c r="P503" s="3"/>
    </row>
    <row r="504" spans="1:16" x14ac:dyDescent="0.3">
      <c r="A504" s="36">
        <v>6.03</v>
      </c>
      <c r="B504" s="8">
        <v>488</v>
      </c>
      <c r="C504" s="2">
        <f t="shared" ca="1" si="88"/>
        <v>7.04</v>
      </c>
      <c r="D504" s="2">
        <f t="shared" ca="1" si="81"/>
        <v>6.5</v>
      </c>
      <c r="E504" s="2">
        <f t="shared" ca="1" si="82"/>
        <v>2567</v>
      </c>
      <c r="F504" s="2">
        <f t="shared" ca="1" si="83"/>
        <v>2809</v>
      </c>
      <c r="G504" s="2">
        <f t="shared" ca="1" si="79"/>
        <v>8.23</v>
      </c>
      <c r="H504" s="2">
        <f t="shared" ca="1" si="80"/>
        <v>8.5</v>
      </c>
      <c r="I504" s="2">
        <f t="shared" ca="1" si="86"/>
        <v>2817.5</v>
      </c>
      <c r="J504" s="2">
        <f t="shared" ca="1" si="84"/>
        <v>0</v>
      </c>
      <c r="K504" s="2">
        <f t="shared" ca="1" si="87"/>
        <v>242</v>
      </c>
      <c r="L504" s="2">
        <f ca="1">COUNTIF($I$17:I503,"&gt;"&amp;E504)</f>
        <v>45</v>
      </c>
      <c r="M504" s="3">
        <f t="shared" ca="1" si="85"/>
        <v>250.5</v>
      </c>
      <c r="N504" s="2"/>
      <c r="O504" s="2"/>
      <c r="P504" s="3"/>
    </row>
    <row r="505" spans="1:16" x14ac:dyDescent="0.3">
      <c r="A505" s="36">
        <v>6.04</v>
      </c>
      <c r="B505" s="8">
        <v>489</v>
      </c>
      <c r="C505" s="2">
        <f t="shared" ca="1" si="88"/>
        <v>1.8</v>
      </c>
      <c r="D505" s="2">
        <f t="shared" ca="1" si="81"/>
        <v>2.5</v>
      </c>
      <c r="E505" s="2">
        <f t="shared" ca="1" si="82"/>
        <v>2569.5</v>
      </c>
      <c r="F505" s="2">
        <f t="shared" ca="1" si="83"/>
        <v>2817.5</v>
      </c>
      <c r="G505" s="2">
        <f t="shared" ca="1" si="79"/>
        <v>2.0499999999999998</v>
      </c>
      <c r="H505" s="2">
        <f t="shared" ca="1" si="80"/>
        <v>2.5</v>
      </c>
      <c r="I505" s="2">
        <f t="shared" ca="1" si="86"/>
        <v>2820</v>
      </c>
      <c r="J505" s="2">
        <f t="shared" ca="1" si="84"/>
        <v>0</v>
      </c>
      <c r="K505" s="2">
        <f t="shared" ca="1" si="87"/>
        <v>248</v>
      </c>
      <c r="L505" s="2">
        <f ca="1">COUNTIF($I$17:I504,"&gt;"&amp;E505)</f>
        <v>46</v>
      </c>
      <c r="M505" s="3">
        <f t="shared" ca="1" si="85"/>
        <v>250.5</v>
      </c>
      <c r="N505" s="2"/>
      <c r="O505" s="2"/>
      <c r="P505" s="3"/>
    </row>
    <row r="506" spans="1:16" x14ac:dyDescent="0.3">
      <c r="A506" s="36">
        <v>6.05</v>
      </c>
      <c r="B506" s="8">
        <v>490</v>
      </c>
      <c r="C506" s="2">
        <f t="shared" ca="1" si="88"/>
        <v>6.71</v>
      </c>
      <c r="D506" s="2">
        <f t="shared" ca="1" si="81"/>
        <v>6.5</v>
      </c>
      <c r="E506" s="2">
        <f t="shared" ca="1" si="82"/>
        <v>2576</v>
      </c>
      <c r="F506" s="2">
        <f t="shared" ca="1" si="83"/>
        <v>2820</v>
      </c>
      <c r="G506" s="2">
        <f t="shared" ca="1" si="79"/>
        <v>8.77</v>
      </c>
      <c r="H506" s="2">
        <f t="shared" ca="1" si="80"/>
        <v>8.5</v>
      </c>
      <c r="I506" s="2">
        <f t="shared" ca="1" si="86"/>
        <v>2828.5</v>
      </c>
      <c r="J506" s="2">
        <f t="shared" ca="1" si="84"/>
        <v>0</v>
      </c>
      <c r="K506" s="2">
        <f t="shared" ca="1" si="87"/>
        <v>244</v>
      </c>
      <c r="L506" s="2">
        <f ca="1">COUNTIF($I$17:I505,"&gt;"&amp;E506)</f>
        <v>45</v>
      </c>
      <c r="M506" s="3">
        <f t="shared" ca="1" si="85"/>
        <v>252.5</v>
      </c>
      <c r="N506" s="2"/>
      <c r="O506" s="2"/>
      <c r="P506" s="3"/>
    </row>
    <row r="507" spans="1:16" x14ac:dyDescent="0.3">
      <c r="A507" s="36">
        <v>6.06</v>
      </c>
      <c r="B507" s="8">
        <v>491</v>
      </c>
      <c r="C507" s="2">
        <f t="shared" ca="1" si="88"/>
        <v>1.02</v>
      </c>
      <c r="D507" s="2">
        <f t="shared" ca="1" si="81"/>
        <v>1.5</v>
      </c>
      <c r="E507" s="2">
        <f t="shared" ca="1" si="82"/>
        <v>2577.5</v>
      </c>
      <c r="F507" s="2">
        <f t="shared" ca="1" si="83"/>
        <v>2828.5</v>
      </c>
      <c r="G507" s="2">
        <f t="shared" ca="1" si="79"/>
        <v>9.75</v>
      </c>
      <c r="H507" s="2">
        <f t="shared" ca="1" si="80"/>
        <v>9.5</v>
      </c>
      <c r="I507" s="2">
        <f t="shared" ca="1" si="86"/>
        <v>2838</v>
      </c>
      <c r="J507" s="2">
        <f t="shared" ca="1" si="84"/>
        <v>0</v>
      </c>
      <c r="K507" s="2">
        <f t="shared" ca="1" si="87"/>
        <v>251</v>
      </c>
      <c r="L507" s="2">
        <f ca="1">COUNTIF($I$17:I506,"&gt;"&amp;E507)</f>
        <v>46</v>
      </c>
      <c r="M507" s="3">
        <f t="shared" ca="1" si="85"/>
        <v>260.5</v>
      </c>
      <c r="N507" s="2"/>
      <c r="O507" s="2"/>
      <c r="P507" s="3"/>
    </row>
    <row r="508" spans="1:16" x14ac:dyDescent="0.3">
      <c r="A508" s="36">
        <v>6.07</v>
      </c>
      <c r="B508" s="8">
        <v>492</v>
      </c>
      <c r="C508" s="2">
        <f t="shared" ca="1" si="88"/>
        <v>7.81</v>
      </c>
      <c r="D508" s="2">
        <f t="shared" ca="1" si="81"/>
        <v>7.5</v>
      </c>
      <c r="E508" s="2">
        <f t="shared" ca="1" si="82"/>
        <v>2585</v>
      </c>
      <c r="F508" s="2">
        <f t="shared" ca="1" si="83"/>
        <v>2838</v>
      </c>
      <c r="G508" s="2">
        <f t="shared" ca="1" si="79"/>
        <v>4.95</v>
      </c>
      <c r="H508" s="2">
        <f t="shared" ca="1" si="80"/>
        <v>5.5</v>
      </c>
      <c r="I508" s="2">
        <f t="shared" ca="1" si="86"/>
        <v>2843.5</v>
      </c>
      <c r="J508" s="2">
        <f t="shared" ca="1" si="84"/>
        <v>0</v>
      </c>
      <c r="K508" s="2">
        <f t="shared" ca="1" si="87"/>
        <v>253</v>
      </c>
      <c r="L508" s="2">
        <f ca="1">COUNTIF($I$17:I507,"&gt;"&amp;E508)</f>
        <v>46</v>
      </c>
      <c r="M508" s="3">
        <f t="shared" ca="1" si="85"/>
        <v>258.5</v>
      </c>
      <c r="N508" s="2"/>
      <c r="O508" s="2"/>
      <c r="P508" s="3"/>
    </row>
    <row r="509" spans="1:16" x14ac:dyDescent="0.3">
      <c r="A509" s="36">
        <v>6.08</v>
      </c>
      <c r="B509" s="8">
        <v>493</v>
      </c>
      <c r="C509" s="2">
        <f t="shared" ca="1" si="88"/>
        <v>6.71</v>
      </c>
      <c r="D509" s="2">
        <f t="shared" ca="1" si="81"/>
        <v>6.5</v>
      </c>
      <c r="E509" s="2">
        <f t="shared" ca="1" si="82"/>
        <v>2591.5</v>
      </c>
      <c r="F509" s="2">
        <f t="shared" ca="1" si="83"/>
        <v>2843.5</v>
      </c>
      <c r="G509" s="2">
        <f t="shared" ca="1" si="79"/>
        <v>2.81</v>
      </c>
      <c r="H509" s="2">
        <f t="shared" ca="1" si="80"/>
        <v>3.5</v>
      </c>
      <c r="I509" s="2">
        <f t="shared" ca="1" si="86"/>
        <v>2847</v>
      </c>
      <c r="J509" s="2">
        <f t="shared" ca="1" si="84"/>
        <v>0</v>
      </c>
      <c r="K509" s="2">
        <f t="shared" ca="1" si="87"/>
        <v>252</v>
      </c>
      <c r="L509" s="2">
        <f ca="1">COUNTIF($I$17:I508,"&gt;"&amp;E509)</f>
        <v>45</v>
      </c>
      <c r="M509" s="3">
        <f t="shared" ca="1" si="85"/>
        <v>255.5</v>
      </c>
      <c r="N509" s="2"/>
      <c r="O509" s="2"/>
      <c r="P509" s="3"/>
    </row>
    <row r="510" spans="1:16" x14ac:dyDescent="0.3">
      <c r="A510" s="36">
        <v>6.09</v>
      </c>
      <c r="B510" s="8">
        <v>494</v>
      </c>
      <c r="C510" s="2">
        <f t="shared" ca="1" si="88"/>
        <v>2.34</v>
      </c>
      <c r="D510" s="2">
        <f t="shared" ca="1" si="81"/>
        <v>2.5</v>
      </c>
      <c r="E510" s="2">
        <f t="shared" ca="1" si="82"/>
        <v>2594</v>
      </c>
      <c r="F510" s="2">
        <f t="shared" ca="1" si="83"/>
        <v>2847</v>
      </c>
      <c r="G510" s="2">
        <f t="shared" ca="1" si="79"/>
        <v>3.33</v>
      </c>
      <c r="H510" s="2">
        <f t="shared" ca="1" si="80"/>
        <v>3.5</v>
      </c>
      <c r="I510" s="2">
        <f t="shared" ca="1" si="86"/>
        <v>2850.5</v>
      </c>
      <c r="J510" s="2">
        <f t="shared" ca="1" si="84"/>
        <v>0</v>
      </c>
      <c r="K510" s="2">
        <f t="shared" ca="1" si="87"/>
        <v>253</v>
      </c>
      <c r="L510" s="2">
        <f ca="1">COUNTIF($I$17:I509,"&gt;"&amp;E510)</f>
        <v>46</v>
      </c>
      <c r="M510" s="3">
        <f t="shared" ca="1" si="85"/>
        <v>256.5</v>
      </c>
      <c r="N510" s="2"/>
      <c r="O510" s="2"/>
      <c r="P510" s="3"/>
    </row>
    <row r="511" spans="1:16" x14ac:dyDescent="0.3">
      <c r="A511" s="36">
        <v>6.1</v>
      </c>
      <c r="B511" s="8">
        <v>495</v>
      </c>
      <c r="C511" s="2">
        <f t="shared" ca="1" si="88"/>
        <v>2.65</v>
      </c>
      <c r="D511" s="2">
        <f t="shared" ca="1" si="81"/>
        <v>2.5</v>
      </c>
      <c r="E511" s="2">
        <f t="shared" ca="1" si="82"/>
        <v>2596.5</v>
      </c>
      <c r="F511" s="2">
        <f t="shared" ca="1" si="83"/>
        <v>2850.5</v>
      </c>
      <c r="G511" s="2">
        <f t="shared" ca="1" si="79"/>
        <v>4.67</v>
      </c>
      <c r="H511" s="2">
        <f t="shared" ca="1" si="80"/>
        <v>4.5</v>
      </c>
      <c r="I511" s="2">
        <f t="shared" ca="1" si="86"/>
        <v>2855</v>
      </c>
      <c r="J511" s="2">
        <f t="shared" ca="1" si="84"/>
        <v>0</v>
      </c>
      <c r="K511" s="2">
        <f t="shared" ca="1" si="87"/>
        <v>254</v>
      </c>
      <c r="L511" s="2">
        <f ca="1">COUNTIF($I$17:I510,"&gt;"&amp;E511)</f>
        <v>47</v>
      </c>
      <c r="M511" s="3">
        <f t="shared" ca="1" si="85"/>
        <v>258.5</v>
      </c>
      <c r="N511" s="2"/>
      <c r="O511" s="2"/>
      <c r="P511" s="3"/>
    </row>
    <row r="512" spans="1:16" x14ac:dyDescent="0.3">
      <c r="A512" s="36">
        <v>6.11</v>
      </c>
      <c r="B512" s="8">
        <v>496</v>
      </c>
      <c r="C512" s="2">
        <f t="shared" ca="1" si="88"/>
        <v>2.25</v>
      </c>
      <c r="D512" s="2">
        <f t="shared" ca="1" si="81"/>
        <v>2.5</v>
      </c>
      <c r="E512" s="2">
        <f ca="1">SUM(E511,D512)</f>
        <v>2599</v>
      </c>
      <c r="F512" s="2">
        <f t="shared" ca="1" si="83"/>
        <v>2855</v>
      </c>
      <c r="G512" s="2">
        <f t="shared" ca="1" si="79"/>
        <v>2.74</v>
      </c>
      <c r="H512" s="2">
        <f t="shared" ca="1" si="80"/>
        <v>3.5</v>
      </c>
      <c r="I512" s="2">
        <f t="shared" ca="1" si="86"/>
        <v>2858.5</v>
      </c>
      <c r="J512" s="2">
        <f t="shared" ca="1" si="84"/>
        <v>0</v>
      </c>
      <c r="K512" s="2">
        <f t="shared" ca="1" si="87"/>
        <v>256</v>
      </c>
      <c r="L512" s="2">
        <f ca="1">COUNTIF($I$17:I511,"&gt;"&amp;E512)</f>
        <v>47</v>
      </c>
      <c r="M512" s="3">
        <f t="shared" ca="1" si="85"/>
        <v>259.5</v>
      </c>
      <c r="N512" s="2"/>
      <c r="O512" s="2"/>
      <c r="P512" s="3"/>
    </row>
    <row r="513" spans="1:16" x14ac:dyDescent="0.3">
      <c r="A513" s="36">
        <v>6.12</v>
      </c>
      <c r="B513" s="8">
        <v>497</v>
      </c>
      <c r="C513" s="2">
        <f t="shared" ca="1" si="88"/>
        <v>1.36</v>
      </c>
      <c r="D513" s="2">
        <f t="shared" ca="1" si="81"/>
        <v>1.5</v>
      </c>
      <c r="E513" s="2">
        <f t="shared" ca="1" si="82"/>
        <v>2600.5</v>
      </c>
      <c r="F513" s="2">
        <f t="shared" ca="1" si="83"/>
        <v>2858.5</v>
      </c>
      <c r="G513" s="2">
        <f t="shared" ca="1" si="79"/>
        <v>6</v>
      </c>
      <c r="H513" s="2">
        <f t="shared" ca="1" si="80"/>
        <v>6.5</v>
      </c>
      <c r="I513" s="2">
        <f t="shared" ca="1" si="86"/>
        <v>2865</v>
      </c>
      <c r="J513" s="2">
        <f t="shared" ca="1" si="84"/>
        <v>0</v>
      </c>
      <c r="K513" s="2">
        <f t="shared" ca="1" si="87"/>
        <v>258</v>
      </c>
      <c r="L513" s="2">
        <f ca="1">COUNTIF($I$17:I512,"&gt;"&amp;E513)</f>
        <v>48</v>
      </c>
      <c r="M513" s="3">
        <f t="shared" ca="1" si="85"/>
        <v>264.5</v>
      </c>
      <c r="N513" s="2"/>
      <c r="O513" s="2"/>
      <c r="P513" s="3"/>
    </row>
    <row r="514" spans="1:16" x14ac:dyDescent="0.3">
      <c r="A514" s="36">
        <v>6.13</v>
      </c>
      <c r="B514" s="8">
        <v>498</v>
      </c>
      <c r="C514" s="2">
        <f t="shared" ca="1" si="88"/>
        <v>1.4</v>
      </c>
      <c r="D514" s="2">
        <f t="shared" ca="1" si="81"/>
        <v>1.5</v>
      </c>
      <c r="E514" s="2">
        <f t="shared" ca="1" si="82"/>
        <v>2602</v>
      </c>
      <c r="F514" s="2">
        <f t="shared" ca="1" si="83"/>
        <v>2865</v>
      </c>
      <c r="G514" s="2">
        <f t="shared" ca="1" si="79"/>
        <v>6.93</v>
      </c>
      <c r="H514" s="2">
        <f t="shared" ca="1" si="80"/>
        <v>6.5</v>
      </c>
      <c r="I514" s="2">
        <f t="shared" ca="1" si="86"/>
        <v>2871.5</v>
      </c>
      <c r="J514" s="2">
        <f t="shared" ca="1" si="84"/>
        <v>0</v>
      </c>
      <c r="K514" s="2">
        <f t="shared" ca="1" si="87"/>
        <v>263</v>
      </c>
      <c r="L514" s="2">
        <f ca="1">COUNTIF($I$17:I513,"&gt;"&amp;E514)</f>
        <v>49</v>
      </c>
      <c r="M514" s="3">
        <f t="shared" ca="1" si="85"/>
        <v>269.5</v>
      </c>
      <c r="N514" s="2"/>
      <c r="O514" s="2"/>
      <c r="P514" s="3"/>
    </row>
    <row r="515" spans="1:16" x14ac:dyDescent="0.3">
      <c r="A515" s="36">
        <v>6.14</v>
      </c>
      <c r="B515" s="8">
        <v>499</v>
      </c>
      <c r="C515" s="2">
        <f t="shared" ca="1" si="88"/>
        <v>7.1</v>
      </c>
      <c r="D515" s="2">
        <f t="shared" ca="1" si="81"/>
        <v>6.5</v>
      </c>
      <c r="E515" s="2">
        <f t="shared" ca="1" si="82"/>
        <v>2608.5</v>
      </c>
      <c r="F515" s="2">
        <f t="shared" ca="1" si="83"/>
        <v>2871.5</v>
      </c>
      <c r="G515" s="2">
        <f t="shared" ca="1" si="79"/>
        <v>6.47</v>
      </c>
      <c r="H515" s="2">
        <f t="shared" ca="1" si="80"/>
        <v>6.5</v>
      </c>
      <c r="I515" s="2">
        <f t="shared" ca="1" si="86"/>
        <v>2878</v>
      </c>
      <c r="J515" s="2">
        <f t="shared" ca="1" si="84"/>
        <v>0</v>
      </c>
      <c r="K515" s="2">
        <f t="shared" ca="1" si="87"/>
        <v>263</v>
      </c>
      <c r="L515" s="2">
        <f ca="1">COUNTIF($I$17:I514,"&gt;"&amp;E515)</f>
        <v>49</v>
      </c>
      <c r="M515" s="3">
        <f t="shared" ca="1" si="85"/>
        <v>269.5</v>
      </c>
      <c r="N515" s="2"/>
      <c r="O515" s="2"/>
      <c r="P515" s="3"/>
    </row>
    <row r="516" spans="1:16" ht="15" thickBot="1" x14ac:dyDescent="0.35">
      <c r="A516" s="36">
        <v>6.15</v>
      </c>
      <c r="B516" s="9">
        <v>500</v>
      </c>
      <c r="C516" s="44">
        <f t="shared" ca="1" si="88"/>
        <v>1.58</v>
      </c>
      <c r="D516" s="44">
        <f t="shared" ca="1" si="81"/>
        <v>1.5</v>
      </c>
      <c r="E516" s="44">
        <f t="shared" ca="1" si="82"/>
        <v>2610</v>
      </c>
      <c r="F516" s="44">
        <f ca="1">MAX($I515,$E516)</f>
        <v>2878</v>
      </c>
      <c r="G516" s="44">
        <f t="shared" ca="1" si="79"/>
        <v>7.35</v>
      </c>
      <c r="H516" s="44">
        <f t="shared" ca="1" si="80"/>
        <v>7.5</v>
      </c>
      <c r="I516" s="44">
        <f t="shared" ca="1" si="86"/>
        <v>2885.5</v>
      </c>
      <c r="J516" s="44">
        <f t="shared" ca="1" si="84"/>
        <v>0</v>
      </c>
      <c r="K516" s="44">
        <f t="shared" ca="1" si="87"/>
        <v>268</v>
      </c>
      <c r="L516" s="44">
        <f ca="1">COUNTIF($I$17:I515,"&gt;"&amp;E516)</f>
        <v>50</v>
      </c>
      <c r="M516" s="10">
        <f t="shared" ca="1" si="85"/>
        <v>275.5</v>
      </c>
      <c r="N516" s="44"/>
      <c r="O516" s="44"/>
      <c r="P516" s="10"/>
    </row>
    <row r="517" spans="1:16" s="13" customFormat="1" x14ac:dyDescent="0.3">
      <c r="A517" s="36">
        <v>6.16</v>
      </c>
      <c r="E517" s="34"/>
      <c r="H517" s="34"/>
    </row>
    <row r="518" spans="1:16" x14ac:dyDescent="0.3">
      <c r="A518" s="36">
        <v>6.17</v>
      </c>
    </row>
    <row r="519" spans="1:16" x14ac:dyDescent="0.3">
      <c r="A519" s="36">
        <v>6.1800000000000104</v>
      </c>
      <c r="E519" s="7"/>
      <c r="F519" s="7"/>
      <c r="G519" s="7"/>
      <c r="H519" s="7"/>
    </row>
    <row r="520" spans="1:16" x14ac:dyDescent="0.3">
      <c r="A520" s="36">
        <v>6.19</v>
      </c>
      <c r="E520" s="7"/>
      <c r="F520" s="7"/>
      <c r="G520" s="7"/>
      <c r="H520" s="7"/>
    </row>
    <row r="521" spans="1:16" x14ac:dyDescent="0.3">
      <c r="A521" s="36">
        <v>6.2</v>
      </c>
    </row>
    <row r="522" spans="1:16" x14ac:dyDescent="0.3">
      <c r="A522" s="36">
        <v>6.21</v>
      </c>
    </row>
    <row r="523" spans="1:16" x14ac:dyDescent="0.3">
      <c r="A523" s="36">
        <v>6.22</v>
      </c>
    </row>
    <row r="524" spans="1:16" x14ac:dyDescent="0.3">
      <c r="A524" s="36">
        <v>6.23</v>
      </c>
    </row>
    <row r="525" spans="1:16" x14ac:dyDescent="0.3">
      <c r="A525" s="36">
        <v>6.24</v>
      </c>
    </row>
    <row r="526" spans="1:16" x14ac:dyDescent="0.3">
      <c r="A526" s="36">
        <v>6.25</v>
      </c>
    </row>
    <row r="527" spans="1:16" x14ac:dyDescent="0.3">
      <c r="A527" s="36">
        <v>6.2600000000000096</v>
      </c>
    </row>
    <row r="528" spans="1:16" x14ac:dyDescent="0.3">
      <c r="A528" s="36">
        <v>6.27</v>
      </c>
    </row>
    <row r="529" spans="1:1" x14ac:dyDescent="0.3">
      <c r="A529" s="36">
        <v>6.28</v>
      </c>
    </row>
    <row r="530" spans="1:1" x14ac:dyDescent="0.3">
      <c r="A530" s="36">
        <v>6.29</v>
      </c>
    </row>
    <row r="531" spans="1:1" x14ac:dyDescent="0.3">
      <c r="A531" s="36">
        <v>6.3</v>
      </c>
    </row>
    <row r="532" spans="1:1" x14ac:dyDescent="0.3">
      <c r="A532" s="36">
        <v>6.31</v>
      </c>
    </row>
    <row r="533" spans="1:1" x14ac:dyDescent="0.3">
      <c r="A533" s="36">
        <v>6.32</v>
      </c>
    </row>
    <row r="534" spans="1:1" x14ac:dyDescent="0.3">
      <c r="A534" s="36">
        <v>6.33</v>
      </c>
    </row>
    <row r="535" spans="1:1" x14ac:dyDescent="0.3">
      <c r="A535" s="36">
        <v>6.3400000000000096</v>
      </c>
    </row>
    <row r="536" spans="1:1" x14ac:dyDescent="0.3">
      <c r="A536" s="36">
        <v>6.35</v>
      </c>
    </row>
    <row r="537" spans="1:1" x14ac:dyDescent="0.3">
      <c r="A537" s="36">
        <v>6.36</v>
      </c>
    </row>
    <row r="538" spans="1:1" x14ac:dyDescent="0.3">
      <c r="A538" s="36">
        <v>6.37</v>
      </c>
    </row>
    <row r="539" spans="1:1" x14ac:dyDescent="0.3">
      <c r="A539" s="36">
        <v>6.38</v>
      </c>
    </row>
    <row r="540" spans="1:1" x14ac:dyDescent="0.3">
      <c r="A540" s="36">
        <v>6.3900000000000103</v>
      </c>
    </row>
    <row r="541" spans="1:1" x14ac:dyDescent="0.3">
      <c r="A541" s="36">
        <v>6.4</v>
      </c>
    </row>
    <row r="542" spans="1:1" x14ac:dyDescent="0.3">
      <c r="A542" s="36">
        <v>6.41</v>
      </c>
    </row>
    <row r="543" spans="1:1" x14ac:dyDescent="0.3">
      <c r="A543" s="36">
        <v>6.4200000000000097</v>
      </c>
    </row>
    <row r="544" spans="1:1" x14ac:dyDescent="0.3">
      <c r="A544" s="36">
        <v>6.4300000000000104</v>
      </c>
    </row>
    <row r="545" spans="1:1" x14ac:dyDescent="0.3">
      <c r="A545" s="36">
        <v>6.44</v>
      </c>
    </row>
    <row r="546" spans="1:1" x14ac:dyDescent="0.3">
      <c r="A546" s="36">
        <v>6.45</v>
      </c>
    </row>
    <row r="547" spans="1:1" x14ac:dyDescent="0.3">
      <c r="A547" s="36">
        <v>6.46</v>
      </c>
    </row>
    <row r="548" spans="1:1" x14ac:dyDescent="0.3">
      <c r="A548" s="36">
        <v>6.4700000000000104</v>
      </c>
    </row>
    <row r="549" spans="1:1" x14ac:dyDescent="0.3">
      <c r="A549" s="36">
        <v>6.48</v>
      </c>
    </row>
    <row r="550" spans="1:1" x14ac:dyDescent="0.3">
      <c r="A550" s="36">
        <v>6.49</v>
      </c>
    </row>
    <row r="551" spans="1:1" x14ac:dyDescent="0.3">
      <c r="A551" s="36">
        <v>6.5000000000000098</v>
      </c>
    </row>
    <row r="552" spans="1:1" x14ac:dyDescent="0.3">
      <c r="A552" s="36">
        <v>6.5100000000000096</v>
      </c>
    </row>
    <row r="553" spans="1:1" x14ac:dyDescent="0.3">
      <c r="A553" s="36">
        <v>6.52</v>
      </c>
    </row>
    <row r="554" spans="1:1" x14ac:dyDescent="0.3">
      <c r="A554" s="36">
        <v>6.53</v>
      </c>
    </row>
    <row r="555" spans="1:1" x14ac:dyDescent="0.3">
      <c r="A555" s="36">
        <v>6.54</v>
      </c>
    </row>
    <row r="556" spans="1:1" x14ac:dyDescent="0.3">
      <c r="A556" s="36">
        <v>6.5500000000000096</v>
      </c>
    </row>
    <row r="557" spans="1:1" x14ac:dyDescent="0.3">
      <c r="A557" s="36">
        <v>6.56</v>
      </c>
    </row>
    <row r="558" spans="1:1" x14ac:dyDescent="0.3">
      <c r="A558" s="36">
        <v>6.57</v>
      </c>
    </row>
    <row r="559" spans="1:1" x14ac:dyDescent="0.3">
      <c r="A559" s="36">
        <v>6.5800000000000098</v>
      </c>
    </row>
    <row r="560" spans="1:1" x14ac:dyDescent="0.3">
      <c r="A560" s="36">
        <v>6.5900000000000096</v>
      </c>
    </row>
    <row r="561" spans="1:1" x14ac:dyDescent="0.3">
      <c r="A561" s="36">
        <v>6.6</v>
      </c>
    </row>
    <row r="562" spans="1:1" x14ac:dyDescent="0.3">
      <c r="A562" s="36">
        <v>6.61</v>
      </c>
    </row>
    <row r="563" spans="1:1" x14ac:dyDescent="0.3">
      <c r="A563" s="36">
        <v>6.62</v>
      </c>
    </row>
    <row r="564" spans="1:1" x14ac:dyDescent="0.3">
      <c r="A564" s="36">
        <v>6.6300000000000097</v>
      </c>
    </row>
    <row r="565" spans="1:1" x14ac:dyDescent="0.3">
      <c r="A565" s="36">
        <v>6.6400000000000103</v>
      </c>
    </row>
    <row r="566" spans="1:1" x14ac:dyDescent="0.3">
      <c r="A566" s="36">
        <v>6.65</v>
      </c>
    </row>
    <row r="567" spans="1:1" x14ac:dyDescent="0.3">
      <c r="A567" s="36">
        <v>6.6600000000000099</v>
      </c>
    </row>
    <row r="568" spans="1:1" x14ac:dyDescent="0.3">
      <c r="A568" s="36">
        <v>6.6700000000000097</v>
      </c>
    </row>
    <row r="569" spans="1:1" x14ac:dyDescent="0.3">
      <c r="A569" s="36">
        <v>6.6800000000000104</v>
      </c>
    </row>
    <row r="570" spans="1:1" x14ac:dyDescent="0.3">
      <c r="A570" s="36">
        <v>6.69</v>
      </c>
    </row>
    <row r="571" spans="1:1" x14ac:dyDescent="0.3">
      <c r="A571" s="36">
        <v>6.7</v>
      </c>
    </row>
    <row r="572" spans="1:1" x14ac:dyDescent="0.3">
      <c r="A572" s="36">
        <v>6.7100000000000097</v>
      </c>
    </row>
    <row r="573" spans="1:1" x14ac:dyDescent="0.3">
      <c r="A573" s="36">
        <v>6.7200000000000104</v>
      </c>
    </row>
    <row r="574" spans="1:1" x14ac:dyDescent="0.3">
      <c r="A574" s="36">
        <v>6.73</v>
      </c>
    </row>
    <row r="575" spans="1:1" x14ac:dyDescent="0.3">
      <c r="A575" s="36">
        <v>6.74000000000001</v>
      </c>
    </row>
    <row r="576" spans="1:1" x14ac:dyDescent="0.3">
      <c r="A576" s="36">
        <v>6.7500000000000098</v>
      </c>
    </row>
    <row r="577" spans="1:1" x14ac:dyDescent="0.3">
      <c r="A577" s="36">
        <v>6.7600000000000096</v>
      </c>
    </row>
    <row r="578" spans="1:1" x14ac:dyDescent="0.3">
      <c r="A578" s="36">
        <v>6.77</v>
      </c>
    </row>
    <row r="579" spans="1:1" x14ac:dyDescent="0.3">
      <c r="A579" s="36">
        <v>6.78</v>
      </c>
    </row>
    <row r="580" spans="1:1" x14ac:dyDescent="0.3">
      <c r="A580" s="36">
        <v>6.7900000000000098</v>
      </c>
    </row>
    <row r="581" spans="1:1" x14ac:dyDescent="0.3">
      <c r="A581" s="36">
        <v>6.8000000000000096</v>
      </c>
    </row>
    <row r="582" spans="1:1" x14ac:dyDescent="0.3">
      <c r="A582" s="36">
        <v>6.81</v>
      </c>
    </row>
    <row r="583" spans="1:1" x14ac:dyDescent="0.3">
      <c r="A583" s="36">
        <v>6.8200000000000101</v>
      </c>
    </row>
    <row r="584" spans="1:1" x14ac:dyDescent="0.3">
      <c r="A584" s="36">
        <v>6.8300000000000098</v>
      </c>
    </row>
    <row r="585" spans="1:1" x14ac:dyDescent="0.3">
      <c r="A585" s="36">
        <v>6.8400000000000096</v>
      </c>
    </row>
    <row r="586" spans="1:1" x14ac:dyDescent="0.3">
      <c r="A586" s="36">
        <v>6.85</v>
      </c>
    </row>
    <row r="587" spans="1:1" x14ac:dyDescent="0.3">
      <c r="A587" s="36">
        <v>6.86</v>
      </c>
    </row>
    <row r="588" spans="1:1" x14ac:dyDescent="0.3">
      <c r="A588" s="36">
        <v>6.8700000000000099</v>
      </c>
    </row>
    <row r="589" spans="1:1" x14ac:dyDescent="0.3">
      <c r="A589" s="36">
        <v>6.8800000000000097</v>
      </c>
    </row>
    <row r="590" spans="1:1" x14ac:dyDescent="0.3">
      <c r="A590" s="36">
        <v>6.8900000000000103</v>
      </c>
    </row>
    <row r="591" spans="1:1" x14ac:dyDescent="0.3">
      <c r="A591" s="36">
        <v>6.9000000000000101</v>
      </c>
    </row>
    <row r="592" spans="1:1" x14ac:dyDescent="0.3">
      <c r="A592" s="36">
        <v>6.9100000000000099</v>
      </c>
    </row>
    <row r="593" spans="1:1" x14ac:dyDescent="0.3">
      <c r="A593" s="36">
        <v>6.9200000000000097</v>
      </c>
    </row>
    <row r="594" spans="1:1" x14ac:dyDescent="0.3">
      <c r="A594" s="36">
        <v>6.9300000000000104</v>
      </c>
    </row>
    <row r="595" spans="1:1" x14ac:dyDescent="0.3">
      <c r="A595" s="36">
        <v>6.94</v>
      </c>
    </row>
    <row r="596" spans="1:1" x14ac:dyDescent="0.3">
      <c r="A596" s="36">
        <v>6.9500000000000099</v>
      </c>
    </row>
    <row r="597" spans="1:1" x14ac:dyDescent="0.3">
      <c r="A597" s="36">
        <v>6.9600000000000097</v>
      </c>
    </row>
    <row r="598" spans="1:1" x14ac:dyDescent="0.3">
      <c r="A598" s="36">
        <v>6.9700000000000104</v>
      </c>
    </row>
    <row r="599" spans="1:1" x14ac:dyDescent="0.3">
      <c r="A599" s="36">
        <v>6.9800000000000102</v>
      </c>
    </row>
    <row r="600" spans="1:1" x14ac:dyDescent="0.3">
      <c r="A600" s="36">
        <v>6.99000000000001</v>
      </c>
    </row>
    <row r="601" spans="1:1" x14ac:dyDescent="0.3">
      <c r="A601" s="36">
        <v>7.0000000000000098</v>
      </c>
    </row>
    <row r="602" spans="1:1" x14ac:dyDescent="0.3">
      <c r="A602" s="36">
        <v>7.0100000000000096</v>
      </c>
    </row>
    <row r="603" spans="1:1" x14ac:dyDescent="0.3">
      <c r="A603" s="36">
        <v>7.02</v>
      </c>
    </row>
    <row r="604" spans="1:1" x14ac:dyDescent="0.3">
      <c r="A604" s="36">
        <v>7.03000000000001</v>
      </c>
    </row>
    <row r="605" spans="1:1" x14ac:dyDescent="0.3">
      <c r="A605" s="36">
        <v>7.0400000000000098</v>
      </c>
    </row>
    <row r="606" spans="1:1" x14ac:dyDescent="0.3">
      <c r="A606" s="36">
        <v>7.0500000000000096</v>
      </c>
    </row>
    <row r="607" spans="1:1" x14ac:dyDescent="0.3">
      <c r="A607" s="36">
        <v>7.0600000000000103</v>
      </c>
    </row>
    <row r="608" spans="1:1" x14ac:dyDescent="0.3">
      <c r="A608" s="36">
        <v>7.0700000000000101</v>
      </c>
    </row>
    <row r="609" spans="1:1" x14ac:dyDescent="0.3">
      <c r="A609" s="36">
        <v>7.0800000000000098</v>
      </c>
    </row>
    <row r="610" spans="1:1" x14ac:dyDescent="0.3">
      <c r="A610" s="36">
        <v>7.0900000000000096</v>
      </c>
    </row>
    <row r="611" spans="1:1" x14ac:dyDescent="0.3">
      <c r="A611" s="36">
        <v>7.1</v>
      </c>
    </row>
    <row r="612" spans="1:1" x14ac:dyDescent="0.3">
      <c r="A612" s="36">
        <v>7.1100000000000101</v>
      </c>
    </row>
    <row r="613" spans="1:1" x14ac:dyDescent="0.3">
      <c r="A613" s="36">
        <v>7.1200000000000099</v>
      </c>
    </row>
    <row r="614" spans="1:1" x14ac:dyDescent="0.3">
      <c r="A614" s="36">
        <v>7.1300000000000097</v>
      </c>
    </row>
    <row r="615" spans="1:1" x14ac:dyDescent="0.3">
      <c r="A615" s="36">
        <v>7.1400000000000103</v>
      </c>
    </row>
    <row r="616" spans="1:1" x14ac:dyDescent="0.3">
      <c r="A616" s="36">
        <v>7.1500000000000101</v>
      </c>
    </row>
    <row r="617" spans="1:1" x14ac:dyDescent="0.3">
      <c r="A617" s="36">
        <v>7.1600000000000099</v>
      </c>
    </row>
    <row r="618" spans="1:1" x14ac:dyDescent="0.3">
      <c r="A618" s="36">
        <v>7.1700000000000097</v>
      </c>
    </row>
    <row r="619" spans="1:1" x14ac:dyDescent="0.3">
      <c r="A619" s="36">
        <v>7.1800000000000104</v>
      </c>
    </row>
    <row r="620" spans="1:1" x14ac:dyDescent="0.3">
      <c r="A620" s="36">
        <v>7.1900000000000102</v>
      </c>
    </row>
    <row r="621" spans="1:1" x14ac:dyDescent="0.3">
      <c r="A621" s="36">
        <v>7.2000000000000099</v>
      </c>
    </row>
    <row r="622" spans="1:1" x14ac:dyDescent="0.3">
      <c r="A622" s="36">
        <v>7.2100000000000097</v>
      </c>
    </row>
    <row r="623" spans="1:1" x14ac:dyDescent="0.3">
      <c r="A623" s="36">
        <v>7.2200000000000104</v>
      </c>
    </row>
    <row r="624" spans="1:1" x14ac:dyDescent="0.3">
      <c r="A624" s="36">
        <v>7.2300000000000102</v>
      </c>
    </row>
    <row r="625" spans="1:1" x14ac:dyDescent="0.3">
      <c r="A625" s="36">
        <v>7.24000000000001</v>
      </c>
    </row>
    <row r="626" spans="1:1" x14ac:dyDescent="0.3">
      <c r="A626" s="36">
        <v>7.2500000000000098</v>
      </c>
    </row>
    <row r="627" spans="1:1" x14ac:dyDescent="0.3">
      <c r="A627" s="36">
        <v>7.2600000000000096</v>
      </c>
    </row>
    <row r="628" spans="1:1" x14ac:dyDescent="0.3">
      <c r="A628" s="36">
        <v>7.2700000000000102</v>
      </c>
    </row>
    <row r="629" spans="1:1" x14ac:dyDescent="0.3">
      <c r="A629" s="36">
        <v>7.28000000000001</v>
      </c>
    </row>
    <row r="630" spans="1:1" x14ac:dyDescent="0.3">
      <c r="A630" s="36">
        <v>7.2900000000000098</v>
      </c>
    </row>
    <row r="631" spans="1:1" x14ac:dyDescent="0.3">
      <c r="A631" s="36">
        <v>7.3000000000000096</v>
      </c>
    </row>
    <row r="632" spans="1:1" x14ac:dyDescent="0.3">
      <c r="A632" s="36">
        <v>7.3100000000000103</v>
      </c>
    </row>
    <row r="633" spans="1:1" x14ac:dyDescent="0.3">
      <c r="A633" s="36">
        <v>7.3200000000000101</v>
      </c>
    </row>
    <row r="634" spans="1:1" x14ac:dyDescent="0.3">
      <c r="A634" s="36">
        <v>7.3300000000000098</v>
      </c>
    </row>
    <row r="635" spans="1:1" x14ac:dyDescent="0.3">
      <c r="A635" s="36">
        <v>7.3400000000000096</v>
      </c>
    </row>
    <row r="636" spans="1:1" x14ac:dyDescent="0.3">
      <c r="A636" s="36">
        <v>7.3500000000000103</v>
      </c>
    </row>
    <row r="637" spans="1:1" x14ac:dyDescent="0.3">
      <c r="A637" s="36">
        <v>7.3600000000000101</v>
      </c>
    </row>
    <row r="638" spans="1:1" x14ac:dyDescent="0.3">
      <c r="A638" s="36">
        <v>7.3700000000000099</v>
      </c>
    </row>
    <row r="639" spans="1:1" x14ac:dyDescent="0.3">
      <c r="A639" s="36">
        <v>7.3800000000000097</v>
      </c>
    </row>
    <row r="640" spans="1:1" x14ac:dyDescent="0.3">
      <c r="A640" s="36">
        <v>7.3900000000000103</v>
      </c>
    </row>
    <row r="641" spans="1:1" x14ac:dyDescent="0.3">
      <c r="A641" s="36">
        <v>7.4000000000000101</v>
      </c>
    </row>
    <row r="642" spans="1:1" x14ac:dyDescent="0.3">
      <c r="A642" s="36">
        <v>7.4100000000000099</v>
      </c>
    </row>
    <row r="643" spans="1:1" x14ac:dyDescent="0.3">
      <c r="A643" s="36">
        <v>7.4200000000000097</v>
      </c>
    </row>
    <row r="644" spans="1:1" x14ac:dyDescent="0.3">
      <c r="A644" s="36">
        <v>7.4300000000000104</v>
      </c>
    </row>
    <row r="645" spans="1:1" x14ac:dyDescent="0.3">
      <c r="A645" s="36">
        <v>7.4400000000000102</v>
      </c>
    </row>
    <row r="646" spans="1:1" x14ac:dyDescent="0.3">
      <c r="A646" s="36">
        <v>7.4500000000000099</v>
      </c>
    </row>
    <row r="647" spans="1:1" x14ac:dyDescent="0.3">
      <c r="A647" s="36">
        <v>7.4600000000000097</v>
      </c>
    </row>
    <row r="648" spans="1:1" x14ac:dyDescent="0.3">
      <c r="A648" s="36">
        <v>7.4700000000000104</v>
      </c>
    </row>
    <row r="649" spans="1:1" x14ac:dyDescent="0.3">
      <c r="A649" s="36">
        <v>7.4800000000000102</v>
      </c>
    </row>
    <row r="650" spans="1:1" x14ac:dyDescent="0.3">
      <c r="A650" s="36">
        <v>7.49000000000001</v>
      </c>
    </row>
    <row r="651" spans="1:1" x14ac:dyDescent="0.3">
      <c r="A651" s="36">
        <v>7.5000000000000098</v>
      </c>
    </row>
    <row r="652" spans="1:1" x14ac:dyDescent="0.3">
      <c r="A652" s="36">
        <v>7.5100000000000096</v>
      </c>
    </row>
    <row r="653" spans="1:1" x14ac:dyDescent="0.3">
      <c r="A653" s="36">
        <v>7.5200000000000102</v>
      </c>
    </row>
    <row r="654" spans="1:1" x14ac:dyDescent="0.3">
      <c r="A654" s="36">
        <v>7.53000000000001</v>
      </c>
    </row>
    <row r="655" spans="1:1" x14ac:dyDescent="0.3">
      <c r="A655" s="36">
        <v>7.5400000000000098</v>
      </c>
    </row>
    <row r="656" spans="1:1" x14ac:dyDescent="0.3">
      <c r="A656" s="36">
        <v>7.5500000000000096</v>
      </c>
    </row>
    <row r="657" spans="1:1" x14ac:dyDescent="0.3">
      <c r="A657" s="36">
        <v>7.5600000000000103</v>
      </c>
    </row>
    <row r="658" spans="1:1" x14ac:dyDescent="0.3">
      <c r="A658" s="36">
        <v>7.5700000000000101</v>
      </c>
    </row>
    <row r="659" spans="1:1" x14ac:dyDescent="0.3">
      <c r="A659" s="36">
        <v>7.5800000000000098</v>
      </c>
    </row>
    <row r="660" spans="1:1" x14ac:dyDescent="0.3">
      <c r="A660" s="36">
        <v>7.5900000000000096</v>
      </c>
    </row>
    <row r="661" spans="1:1" x14ac:dyDescent="0.3">
      <c r="A661" s="36">
        <v>7.6000000000000103</v>
      </c>
    </row>
    <row r="662" spans="1:1" x14ac:dyDescent="0.3">
      <c r="A662" s="36">
        <v>7.6100000000000101</v>
      </c>
    </row>
    <row r="663" spans="1:1" x14ac:dyDescent="0.3">
      <c r="A663" s="36">
        <v>7.6200000000000099</v>
      </c>
    </row>
    <row r="664" spans="1:1" x14ac:dyDescent="0.3">
      <c r="A664" s="36">
        <v>7.6300000000000097</v>
      </c>
    </row>
    <row r="665" spans="1:1" x14ac:dyDescent="0.3">
      <c r="A665" s="36">
        <v>7.6400000000000103</v>
      </c>
    </row>
    <row r="666" spans="1:1" x14ac:dyDescent="0.3">
      <c r="A666" s="36">
        <v>7.6500000000000101</v>
      </c>
    </row>
    <row r="667" spans="1:1" x14ac:dyDescent="0.3">
      <c r="A667" s="36">
        <v>7.6600000000000099</v>
      </c>
    </row>
    <row r="668" spans="1:1" x14ac:dyDescent="0.3">
      <c r="A668" s="36">
        <v>7.6700000000000097</v>
      </c>
    </row>
    <row r="669" spans="1:1" x14ac:dyDescent="0.3">
      <c r="A669" s="36">
        <v>7.6800000000000104</v>
      </c>
    </row>
    <row r="670" spans="1:1" x14ac:dyDescent="0.3">
      <c r="A670" s="36">
        <v>7.6900000000000102</v>
      </c>
    </row>
    <row r="671" spans="1:1" x14ac:dyDescent="0.3">
      <c r="A671" s="36">
        <v>7.7000000000000099</v>
      </c>
    </row>
    <row r="672" spans="1:1" x14ac:dyDescent="0.3">
      <c r="A672" s="36">
        <v>7.7100000000000097</v>
      </c>
    </row>
    <row r="673" spans="1:1" x14ac:dyDescent="0.3">
      <c r="A673" s="36">
        <v>7.7200000000000104</v>
      </c>
    </row>
    <row r="674" spans="1:1" x14ac:dyDescent="0.3">
      <c r="A674" s="36">
        <v>7.7300000000000102</v>
      </c>
    </row>
    <row r="675" spans="1:1" x14ac:dyDescent="0.3">
      <c r="A675" s="36">
        <v>7.74000000000001</v>
      </c>
    </row>
    <row r="676" spans="1:1" x14ac:dyDescent="0.3">
      <c r="A676" s="36">
        <v>7.7500000000000098</v>
      </c>
    </row>
    <row r="677" spans="1:1" x14ac:dyDescent="0.3">
      <c r="A677" s="36">
        <v>7.7600000000000096</v>
      </c>
    </row>
    <row r="678" spans="1:1" x14ac:dyDescent="0.3">
      <c r="A678" s="36">
        <v>7.7700000000000102</v>
      </c>
    </row>
    <row r="679" spans="1:1" x14ac:dyDescent="0.3">
      <c r="A679" s="36">
        <v>7.78000000000001</v>
      </c>
    </row>
    <row r="680" spans="1:1" x14ac:dyDescent="0.3">
      <c r="A680" s="36">
        <v>7.7900000000000098</v>
      </c>
    </row>
    <row r="681" spans="1:1" x14ac:dyDescent="0.3">
      <c r="A681" s="36">
        <v>7.8000000000000096</v>
      </c>
    </row>
    <row r="682" spans="1:1" x14ac:dyDescent="0.3">
      <c r="A682" s="36">
        <v>7.8100000000000103</v>
      </c>
    </row>
    <row r="683" spans="1:1" x14ac:dyDescent="0.3">
      <c r="A683" s="36">
        <v>7.8200000000000101</v>
      </c>
    </row>
    <row r="684" spans="1:1" x14ac:dyDescent="0.3">
      <c r="A684" s="36">
        <v>7.8300000000000098</v>
      </c>
    </row>
    <row r="685" spans="1:1" x14ac:dyDescent="0.3">
      <c r="A685" s="36">
        <v>7.8400000000000096</v>
      </c>
    </row>
    <row r="686" spans="1:1" x14ac:dyDescent="0.3">
      <c r="A686" s="36">
        <v>7.8500000000000103</v>
      </c>
    </row>
    <row r="687" spans="1:1" x14ac:dyDescent="0.3">
      <c r="A687" s="36">
        <v>7.8600000000000101</v>
      </c>
    </row>
    <row r="688" spans="1:1" x14ac:dyDescent="0.3">
      <c r="A688" s="36">
        <v>7.8700000000000099</v>
      </c>
    </row>
    <row r="689" spans="1:1" x14ac:dyDescent="0.3">
      <c r="A689" s="36">
        <v>7.8800000000000097</v>
      </c>
    </row>
    <row r="690" spans="1:1" x14ac:dyDescent="0.3">
      <c r="A690" s="36">
        <v>7.8900000000000103</v>
      </c>
    </row>
    <row r="691" spans="1:1" x14ac:dyDescent="0.3">
      <c r="A691" s="36">
        <v>7.9000000000000101</v>
      </c>
    </row>
    <row r="692" spans="1:1" x14ac:dyDescent="0.3">
      <c r="A692" s="36">
        <v>7.9100000000000099</v>
      </c>
    </row>
    <row r="693" spans="1:1" x14ac:dyDescent="0.3">
      <c r="A693" s="36">
        <v>7.9200000000000097</v>
      </c>
    </row>
    <row r="694" spans="1:1" x14ac:dyDescent="0.3">
      <c r="A694" s="36">
        <v>7.9300000000000104</v>
      </c>
    </row>
    <row r="695" spans="1:1" x14ac:dyDescent="0.3">
      <c r="A695" s="36">
        <v>7.9400000000000102</v>
      </c>
    </row>
    <row r="696" spans="1:1" x14ac:dyDescent="0.3">
      <c r="A696" s="36">
        <v>7.9500000000000099</v>
      </c>
    </row>
    <row r="697" spans="1:1" x14ac:dyDescent="0.3">
      <c r="A697" s="36">
        <v>7.9600000000000097</v>
      </c>
    </row>
    <row r="698" spans="1:1" x14ac:dyDescent="0.3">
      <c r="A698" s="36">
        <v>7.9700000000000104</v>
      </c>
    </row>
    <row r="699" spans="1:1" x14ac:dyDescent="0.3">
      <c r="A699" s="36">
        <v>7.9800000000000102</v>
      </c>
    </row>
    <row r="700" spans="1:1" x14ac:dyDescent="0.3">
      <c r="A700" s="36">
        <v>7.99000000000001</v>
      </c>
    </row>
    <row r="701" spans="1:1" x14ac:dyDescent="0.3">
      <c r="A701" s="36">
        <v>8.0000000000000107</v>
      </c>
    </row>
    <row r="702" spans="1:1" x14ac:dyDescent="0.3">
      <c r="A702" s="36">
        <v>8.0100000000000104</v>
      </c>
    </row>
    <row r="703" spans="1:1" x14ac:dyDescent="0.3">
      <c r="A703" s="36">
        <v>8.0200000000000102</v>
      </c>
    </row>
    <row r="704" spans="1:1" x14ac:dyDescent="0.3">
      <c r="A704" s="36">
        <v>8.03000000000001</v>
      </c>
    </row>
    <row r="705" spans="1:1" x14ac:dyDescent="0.3">
      <c r="A705" s="36">
        <v>8.0400000000000098</v>
      </c>
    </row>
    <row r="706" spans="1:1" x14ac:dyDescent="0.3">
      <c r="A706" s="36">
        <v>8.0500000000000096</v>
      </c>
    </row>
    <row r="707" spans="1:1" x14ac:dyDescent="0.3">
      <c r="A707" s="36">
        <v>8.0600000000000094</v>
      </c>
    </row>
    <row r="708" spans="1:1" x14ac:dyDescent="0.3">
      <c r="A708" s="36">
        <v>8.0700000000000092</v>
      </c>
    </row>
    <row r="709" spans="1:1" x14ac:dyDescent="0.3">
      <c r="A709" s="36">
        <v>8.0800000000000107</v>
      </c>
    </row>
    <row r="710" spans="1:1" x14ac:dyDescent="0.3">
      <c r="A710" s="36">
        <v>8.0900000000000105</v>
      </c>
    </row>
    <row r="711" spans="1:1" x14ac:dyDescent="0.3">
      <c r="A711" s="36">
        <v>8.1000000000000103</v>
      </c>
    </row>
    <row r="712" spans="1:1" x14ac:dyDescent="0.3">
      <c r="A712" s="36">
        <v>8.1100000000000101</v>
      </c>
    </row>
    <row r="713" spans="1:1" x14ac:dyDescent="0.3">
      <c r="A713" s="36">
        <v>8.1200000000000099</v>
      </c>
    </row>
    <row r="714" spans="1:1" x14ac:dyDescent="0.3">
      <c r="A714" s="36">
        <v>8.1300000000000097</v>
      </c>
    </row>
    <row r="715" spans="1:1" x14ac:dyDescent="0.3">
      <c r="A715" s="36">
        <v>8.1400000000000095</v>
      </c>
    </row>
    <row r="716" spans="1:1" x14ac:dyDescent="0.3">
      <c r="A716" s="36">
        <v>8.1500000000000092</v>
      </c>
    </row>
    <row r="717" spans="1:1" x14ac:dyDescent="0.3">
      <c r="A717" s="36">
        <v>8.1600000000000108</v>
      </c>
    </row>
    <row r="718" spans="1:1" x14ac:dyDescent="0.3">
      <c r="A718" s="36">
        <v>8.1700000000000106</v>
      </c>
    </row>
    <row r="719" spans="1:1" x14ac:dyDescent="0.3">
      <c r="A719" s="36">
        <v>8.1800000000000104</v>
      </c>
    </row>
    <row r="720" spans="1:1" x14ac:dyDescent="0.3">
      <c r="A720" s="36">
        <v>8.1900000000000102</v>
      </c>
    </row>
    <row r="721" spans="1:1" x14ac:dyDescent="0.3">
      <c r="A721" s="36">
        <v>8.2000000000000099</v>
      </c>
    </row>
    <row r="722" spans="1:1" x14ac:dyDescent="0.3">
      <c r="A722" s="36">
        <v>8.2100000000000097</v>
      </c>
    </row>
    <row r="723" spans="1:1" x14ac:dyDescent="0.3">
      <c r="A723" s="36">
        <v>8.2200000000000095</v>
      </c>
    </row>
    <row r="724" spans="1:1" x14ac:dyDescent="0.3">
      <c r="A724" s="36">
        <v>8.2300000000000093</v>
      </c>
    </row>
    <row r="725" spans="1:1" x14ac:dyDescent="0.3">
      <c r="A725" s="36">
        <v>8.2400000000000109</v>
      </c>
    </row>
    <row r="726" spans="1:1" x14ac:dyDescent="0.3">
      <c r="A726" s="36">
        <v>8.2500000000000107</v>
      </c>
    </row>
    <row r="727" spans="1:1" x14ac:dyDescent="0.3">
      <c r="A727" s="36">
        <v>8.2600000000000104</v>
      </c>
    </row>
    <row r="728" spans="1:1" x14ac:dyDescent="0.3">
      <c r="A728" s="36">
        <v>8.2700000000000102</v>
      </c>
    </row>
    <row r="729" spans="1:1" x14ac:dyDescent="0.3">
      <c r="A729" s="36">
        <v>8.28000000000001</v>
      </c>
    </row>
    <row r="730" spans="1:1" x14ac:dyDescent="0.3">
      <c r="A730" s="36">
        <v>8.2900000000000098</v>
      </c>
    </row>
    <row r="731" spans="1:1" x14ac:dyDescent="0.3">
      <c r="A731" s="36">
        <v>8.3000000000000096</v>
      </c>
    </row>
    <row r="732" spans="1:1" x14ac:dyDescent="0.3">
      <c r="A732" s="36">
        <v>8.3100000000000094</v>
      </c>
    </row>
    <row r="733" spans="1:1" x14ac:dyDescent="0.3">
      <c r="A733" s="36">
        <v>8.3200000000000092</v>
      </c>
    </row>
    <row r="734" spans="1:1" x14ac:dyDescent="0.3">
      <c r="A734" s="36">
        <v>8.3300000000000107</v>
      </c>
    </row>
    <row r="735" spans="1:1" x14ac:dyDescent="0.3">
      <c r="A735" s="36">
        <v>8.3400000000000105</v>
      </c>
    </row>
    <row r="736" spans="1:1" x14ac:dyDescent="0.3">
      <c r="A736" s="36">
        <v>8.3500000000000103</v>
      </c>
    </row>
    <row r="737" spans="1:1" x14ac:dyDescent="0.3">
      <c r="A737" s="36">
        <v>8.3600000000000101</v>
      </c>
    </row>
    <row r="738" spans="1:1" x14ac:dyDescent="0.3">
      <c r="A738" s="36">
        <v>8.3700000000000099</v>
      </c>
    </row>
    <row r="739" spans="1:1" x14ac:dyDescent="0.3">
      <c r="A739" s="36">
        <v>8.3800000000000097</v>
      </c>
    </row>
    <row r="740" spans="1:1" x14ac:dyDescent="0.3">
      <c r="A740" s="36">
        <v>8.3900000000000095</v>
      </c>
    </row>
    <row r="741" spans="1:1" x14ac:dyDescent="0.3">
      <c r="A741" s="36">
        <v>8.4000000000000092</v>
      </c>
    </row>
    <row r="742" spans="1:1" x14ac:dyDescent="0.3">
      <c r="A742" s="36">
        <v>8.4100000000000108</v>
      </c>
    </row>
    <row r="743" spans="1:1" x14ac:dyDescent="0.3">
      <c r="A743" s="36">
        <v>8.4200000000000106</v>
      </c>
    </row>
    <row r="744" spans="1:1" x14ac:dyDescent="0.3">
      <c r="A744" s="36">
        <v>8.4300000000000104</v>
      </c>
    </row>
    <row r="745" spans="1:1" x14ac:dyDescent="0.3">
      <c r="A745" s="36">
        <v>8.4400000000000102</v>
      </c>
    </row>
    <row r="746" spans="1:1" x14ac:dyDescent="0.3">
      <c r="A746" s="36">
        <v>8.4500000000000099</v>
      </c>
    </row>
    <row r="747" spans="1:1" x14ac:dyDescent="0.3">
      <c r="A747" s="36">
        <v>8.4600000000000097</v>
      </c>
    </row>
    <row r="748" spans="1:1" x14ac:dyDescent="0.3">
      <c r="A748" s="36">
        <v>8.4700000000000095</v>
      </c>
    </row>
    <row r="749" spans="1:1" x14ac:dyDescent="0.3">
      <c r="A749" s="36">
        <v>8.4800000000000093</v>
      </c>
    </row>
    <row r="750" spans="1:1" x14ac:dyDescent="0.3">
      <c r="A750" s="36">
        <v>8.4900000000000109</v>
      </c>
    </row>
    <row r="751" spans="1:1" x14ac:dyDescent="0.3">
      <c r="A751" s="36">
        <v>8.5000000000000107</v>
      </c>
    </row>
    <row r="752" spans="1:1" x14ac:dyDescent="0.3">
      <c r="A752" s="36">
        <v>8.5100000000000104</v>
      </c>
    </row>
    <row r="753" spans="1:1" x14ac:dyDescent="0.3">
      <c r="A753" s="36">
        <v>8.5200000000000102</v>
      </c>
    </row>
    <row r="754" spans="1:1" x14ac:dyDescent="0.3">
      <c r="A754" s="36">
        <v>8.53000000000001</v>
      </c>
    </row>
    <row r="755" spans="1:1" x14ac:dyDescent="0.3">
      <c r="A755" s="36">
        <v>8.5400000000000098</v>
      </c>
    </row>
    <row r="756" spans="1:1" x14ac:dyDescent="0.3">
      <c r="A756" s="36">
        <v>8.5500000000000096</v>
      </c>
    </row>
    <row r="757" spans="1:1" x14ac:dyDescent="0.3">
      <c r="A757" s="36">
        <v>8.5600000000000094</v>
      </c>
    </row>
    <row r="758" spans="1:1" x14ac:dyDescent="0.3">
      <c r="A758" s="36">
        <v>8.5700000000000092</v>
      </c>
    </row>
    <row r="759" spans="1:1" x14ac:dyDescent="0.3">
      <c r="A759" s="36">
        <v>8.5800000000000107</v>
      </c>
    </row>
    <row r="760" spans="1:1" x14ac:dyDescent="0.3">
      <c r="A760" s="36">
        <v>8.5900000000000105</v>
      </c>
    </row>
    <row r="761" spans="1:1" x14ac:dyDescent="0.3">
      <c r="A761" s="36">
        <v>8.6000000000000103</v>
      </c>
    </row>
    <row r="762" spans="1:1" x14ac:dyDescent="0.3">
      <c r="A762" s="36">
        <v>8.6100000000000101</v>
      </c>
    </row>
    <row r="763" spans="1:1" x14ac:dyDescent="0.3">
      <c r="A763" s="36">
        <v>8.6200000000000099</v>
      </c>
    </row>
    <row r="764" spans="1:1" x14ac:dyDescent="0.3">
      <c r="A764" s="36">
        <v>8.6300000000000097</v>
      </c>
    </row>
    <row r="765" spans="1:1" x14ac:dyDescent="0.3">
      <c r="A765" s="36">
        <v>8.6400000000000095</v>
      </c>
    </row>
    <row r="766" spans="1:1" x14ac:dyDescent="0.3">
      <c r="A766" s="36">
        <v>8.6500000000000092</v>
      </c>
    </row>
    <row r="767" spans="1:1" x14ac:dyDescent="0.3">
      <c r="A767" s="36">
        <v>8.6600000000000108</v>
      </c>
    </row>
    <row r="768" spans="1:1" x14ac:dyDescent="0.3">
      <c r="A768" s="36">
        <v>8.6700000000000106</v>
      </c>
    </row>
    <row r="769" spans="1:1" x14ac:dyDescent="0.3">
      <c r="A769" s="36">
        <v>8.6800000000000104</v>
      </c>
    </row>
    <row r="770" spans="1:1" x14ac:dyDescent="0.3">
      <c r="A770" s="36">
        <v>8.6900000000000102</v>
      </c>
    </row>
    <row r="771" spans="1:1" x14ac:dyDescent="0.3">
      <c r="A771" s="36">
        <v>8.7000000000000099</v>
      </c>
    </row>
    <row r="772" spans="1:1" x14ac:dyDescent="0.3">
      <c r="A772" s="36">
        <v>8.7100000000000097</v>
      </c>
    </row>
    <row r="773" spans="1:1" x14ac:dyDescent="0.3">
      <c r="A773" s="36">
        <v>8.7200000000000095</v>
      </c>
    </row>
    <row r="774" spans="1:1" x14ac:dyDescent="0.3">
      <c r="A774" s="36">
        <v>8.7300000000000093</v>
      </c>
    </row>
    <row r="775" spans="1:1" x14ac:dyDescent="0.3">
      <c r="A775" s="36">
        <v>8.7400000000000109</v>
      </c>
    </row>
    <row r="776" spans="1:1" x14ac:dyDescent="0.3">
      <c r="A776" s="36">
        <v>8.7500000000000107</v>
      </c>
    </row>
    <row r="777" spans="1:1" x14ac:dyDescent="0.3">
      <c r="A777" s="36">
        <v>8.7600000000000104</v>
      </c>
    </row>
    <row r="778" spans="1:1" x14ac:dyDescent="0.3">
      <c r="A778" s="36">
        <v>8.7700000000000102</v>
      </c>
    </row>
    <row r="779" spans="1:1" x14ac:dyDescent="0.3">
      <c r="A779" s="36">
        <v>8.78000000000001</v>
      </c>
    </row>
    <row r="780" spans="1:1" x14ac:dyDescent="0.3">
      <c r="A780" s="36">
        <v>8.7900000000000098</v>
      </c>
    </row>
    <row r="781" spans="1:1" x14ac:dyDescent="0.3">
      <c r="A781" s="36">
        <v>8.8000000000000096</v>
      </c>
    </row>
    <row r="782" spans="1:1" x14ac:dyDescent="0.3">
      <c r="A782" s="36">
        <v>8.8100000000000094</v>
      </c>
    </row>
    <row r="783" spans="1:1" x14ac:dyDescent="0.3">
      <c r="A783" s="36">
        <v>8.8200000000000092</v>
      </c>
    </row>
    <row r="784" spans="1:1" x14ac:dyDescent="0.3">
      <c r="A784" s="36">
        <v>8.8300000000000107</v>
      </c>
    </row>
    <row r="785" spans="1:1" x14ac:dyDescent="0.3">
      <c r="A785" s="36">
        <v>8.8400000000000105</v>
      </c>
    </row>
    <row r="786" spans="1:1" x14ac:dyDescent="0.3">
      <c r="A786" s="36">
        <v>8.8500000000000103</v>
      </c>
    </row>
    <row r="787" spans="1:1" x14ac:dyDescent="0.3">
      <c r="A787" s="36">
        <v>8.8600000000000101</v>
      </c>
    </row>
    <row r="788" spans="1:1" x14ac:dyDescent="0.3">
      <c r="A788" s="36">
        <v>8.8700000000000099</v>
      </c>
    </row>
    <row r="789" spans="1:1" x14ac:dyDescent="0.3">
      <c r="A789" s="36">
        <v>8.8800000000000097</v>
      </c>
    </row>
    <row r="790" spans="1:1" x14ac:dyDescent="0.3">
      <c r="A790" s="36">
        <v>8.8900000000000095</v>
      </c>
    </row>
    <row r="791" spans="1:1" x14ac:dyDescent="0.3">
      <c r="A791" s="36">
        <v>8.9000000000000092</v>
      </c>
    </row>
    <row r="792" spans="1:1" x14ac:dyDescent="0.3">
      <c r="A792" s="36">
        <v>8.9100000000000108</v>
      </c>
    </row>
    <row r="793" spans="1:1" x14ac:dyDescent="0.3">
      <c r="A793" s="36">
        <v>8.9200000000000106</v>
      </c>
    </row>
    <row r="794" spans="1:1" x14ac:dyDescent="0.3">
      <c r="A794" s="36">
        <v>8.9300000000000104</v>
      </c>
    </row>
    <row r="795" spans="1:1" x14ac:dyDescent="0.3">
      <c r="A795" s="36">
        <v>8.9400000000000102</v>
      </c>
    </row>
    <row r="796" spans="1:1" x14ac:dyDescent="0.3">
      <c r="A796" s="36">
        <v>8.9500000000000099</v>
      </c>
    </row>
    <row r="797" spans="1:1" x14ac:dyDescent="0.3">
      <c r="A797" s="36">
        <v>8.9600000000000097</v>
      </c>
    </row>
    <row r="798" spans="1:1" x14ac:dyDescent="0.3">
      <c r="A798" s="36">
        <v>8.9700000000000095</v>
      </c>
    </row>
    <row r="799" spans="1:1" x14ac:dyDescent="0.3">
      <c r="A799" s="36">
        <v>8.9800000000000093</v>
      </c>
    </row>
    <row r="800" spans="1:1" x14ac:dyDescent="0.3">
      <c r="A800" s="36">
        <v>8.9900000000000109</v>
      </c>
    </row>
    <row r="801" spans="1:1" x14ac:dyDescent="0.3">
      <c r="A801" s="36">
        <v>9.0000000000000107</v>
      </c>
    </row>
    <row r="802" spans="1:1" x14ac:dyDescent="0.3">
      <c r="A802" s="36">
        <v>9.0100000000000104</v>
      </c>
    </row>
    <row r="803" spans="1:1" x14ac:dyDescent="0.3">
      <c r="A803" s="36">
        <v>9.0200000000000102</v>
      </c>
    </row>
    <row r="804" spans="1:1" x14ac:dyDescent="0.3">
      <c r="A804" s="36">
        <v>9.03000000000001</v>
      </c>
    </row>
    <row r="805" spans="1:1" x14ac:dyDescent="0.3">
      <c r="A805" s="36">
        <v>9.0400000000000098</v>
      </c>
    </row>
    <row r="806" spans="1:1" x14ac:dyDescent="0.3">
      <c r="A806" s="36">
        <v>9.0500000000000096</v>
      </c>
    </row>
    <row r="807" spans="1:1" x14ac:dyDescent="0.3">
      <c r="A807" s="36">
        <v>9.0600000000000094</v>
      </c>
    </row>
    <row r="808" spans="1:1" x14ac:dyDescent="0.3">
      <c r="A808" s="36">
        <v>9.0700000000000092</v>
      </c>
    </row>
    <row r="809" spans="1:1" x14ac:dyDescent="0.3">
      <c r="A809" s="36">
        <v>9.0800000000000107</v>
      </c>
    </row>
    <row r="810" spans="1:1" x14ac:dyDescent="0.3">
      <c r="A810" s="36">
        <v>9.0900000000000105</v>
      </c>
    </row>
    <row r="811" spans="1:1" x14ac:dyDescent="0.3">
      <c r="A811" s="36">
        <v>9.1000000000000103</v>
      </c>
    </row>
    <row r="812" spans="1:1" x14ac:dyDescent="0.3">
      <c r="A812" s="36">
        <v>9.1100000000000101</v>
      </c>
    </row>
    <row r="813" spans="1:1" x14ac:dyDescent="0.3">
      <c r="A813" s="36">
        <v>9.1200000000000099</v>
      </c>
    </row>
    <row r="814" spans="1:1" x14ac:dyDescent="0.3">
      <c r="A814" s="36">
        <v>9.1300000000000097</v>
      </c>
    </row>
    <row r="815" spans="1:1" x14ac:dyDescent="0.3">
      <c r="A815" s="36">
        <v>9.1400000000000095</v>
      </c>
    </row>
    <row r="816" spans="1:1" x14ac:dyDescent="0.3">
      <c r="A816" s="36">
        <v>9.1500000000000092</v>
      </c>
    </row>
    <row r="817" spans="1:1" x14ac:dyDescent="0.3">
      <c r="A817" s="36">
        <v>9.1600000000000108</v>
      </c>
    </row>
    <row r="818" spans="1:1" x14ac:dyDescent="0.3">
      <c r="A818" s="36">
        <v>9.1700000000000106</v>
      </c>
    </row>
    <row r="819" spans="1:1" x14ac:dyDescent="0.3">
      <c r="A819" s="36">
        <v>9.1800000000000104</v>
      </c>
    </row>
    <row r="820" spans="1:1" x14ac:dyDescent="0.3">
      <c r="A820" s="36">
        <v>9.1900000000000102</v>
      </c>
    </row>
    <row r="821" spans="1:1" x14ac:dyDescent="0.3">
      <c r="A821" s="36">
        <v>9.2000000000000099</v>
      </c>
    </row>
    <row r="822" spans="1:1" x14ac:dyDescent="0.3">
      <c r="A822" s="36">
        <v>9.2100000000000097</v>
      </c>
    </row>
    <row r="823" spans="1:1" x14ac:dyDescent="0.3">
      <c r="A823" s="36">
        <v>9.2200000000000095</v>
      </c>
    </row>
    <row r="824" spans="1:1" x14ac:dyDescent="0.3">
      <c r="A824" s="36">
        <v>9.2300000000000093</v>
      </c>
    </row>
    <row r="825" spans="1:1" x14ac:dyDescent="0.3">
      <c r="A825" s="36">
        <v>9.2400000000000109</v>
      </c>
    </row>
    <row r="826" spans="1:1" x14ac:dyDescent="0.3">
      <c r="A826" s="36">
        <v>9.2500000000000107</v>
      </c>
    </row>
    <row r="827" spans="1:1" x14ac:dyDescent="0.3">
      <c r="A827" s="36">
        <v>9.2600000000000104</v>
      </c>
    </row>
    <row r="828" spans="1:1" x14ac:dyDescent="0.3">
      <c r="A828" s="36">
        <v>9.2700000000000102</v>
      </c>
    </row>
    <row r="829" spans="1:1" x14ac:dyDescent="0.3">
      <c r="A829" s="36">
        <v>9.28000000000001</v>
      </c>
    </row>
    <row r="830" spans="1:1" x14ac:dyDescent="0.3">
      <c r="A830" s="36">
        <v>9.2900000000000098</v>
      </c>
    </row>
    <row r="831" spans="1:1" x14ac:dyDescent="0.3">
      <c r="A831" s="36">
        <v>9.3000000000000096</v>
      </c>
    </row>
    <row r="832" spans="1:1" x14ac:dyDescent="0.3">
      <c r="A832" s="36">
        <v>9.3100000000000094</v>
      </c>
    </row>
    <row r="833" spans="1:1" x14ac:dyDescent="0.3">
      <c r="A833" s="36">
        <v>9.3200000000000092</v>
      </c>
    </row>
    <row r="834" spans="1:1" x14ac:dyDescent="0.3">
      <c r="A834" s="36">
        <v>9.3300000000000107</v>
      </c>
    </row>
    <row r="835" spans="1:1" x14ac:dyDescent="0.3">
      <c r="A835" s="36">
        <v>9.3400000000000105</v>
      </c>
    </row>
    <row r="836" spans="1:1" x14ac:dyDescent="0.3">
      <c r="A836" s="36">
        <v>9.3500000000000103</v>
      </c>
    </row>
    <row r="837" spans="1:1" x14ac:dyDescent="0.3">
      <c r="A837" s="36">
        <v>9.3600000000000101</v>
      </c>
    </row>
    <row r="838" spans="1:1" x14ac:dyDescent="0.3">
      <c r="A838" s="36">
        <v>9.3700000000000099</v>
      </c>
    </row>
    <row r="839" spans="1:1" x14ac:dyDescent="0.3">
      <c r="A839" s="36">
        <v>9.3800000000000097</v>
      </c>
    </row>
    <row r="840" spans="1:1" x14ac:dyDescent="0.3">
      <c r="A840" s="36">
        <v>9.3900000000000095</v>
      </c>
    </row>
    <row r="841" spans="1:1" x14ac:dyDescent="0.3">
      <c r="A841" s="36">
        <v>9.4000000000000092</v>
      </c>
    </row>
    <row r="842" spans="1:1" x14ac:dyDescent="0.3">
      <c r="A842" s="36">
        <v>9.4100000000000108</v>
      </c>
    </row>
    <row r="843" spans="1:1" x14ac:dyDescent="0.3">
      <c r="A843" s="36">
        <v>9.4200000000000106</v>
      </c>
    </row>
    <row r="844" spans="1:1" x14ac:dyDescent="0.3">
      <c r="A844" s="36">
        <v>9.4300000000000104</v>
      </c>
    </row>
    <row r="845" spans="1:1" x14ac:dyDescent="0.3">
      <c r="A845" s="36">
        <v>9.4400000000000102</v>
      </c>
    </row>
    <row r="846" spans="1:1" x14ac:dyDescent="0.3">
      <c r="A846" s="36">
        <v>9.4500000000000099</v>
      </c>
    </row>
    <row r="847" spans="1:1" x14ac:dyDescent="0.3">
      <c r="A847" s="36">
        <v>9.4600000000000097</v>
      </c>
    </row>
    <row r="848" spans="1:1" x14ac:dyDescent="0.3">
      <c r="A848" s="36">
        <v>9.4700000000000095</v>
      </c>
    </row>
    <row r="849" spans="1:1" x14ac:dyDescent="0.3">
      <c r="A849" s="36">
        <v>9.4800000000000093</v>
      </c>
    </row>
    <row r="850" spans="1:1" x14ac:dyDescent="0.3">
      <c r="A850" s="36">
        <v>9.4900000000000109</v>
      </c>
    </row>
    <row r="851" spans="1:1" x14ac:dyDescent="0.3">
      <c r="A851" s="36">
        <v>9.5000000000000107</v>
      </c>
    </row>
    <row r="852" spans="1:1" x14ac:dyDescent="0.3">
      <c r="A852" s="36">
        <v>9.5100000000000104</v>
      </c>
    </row>
    <row r="853" spans="1:1" x14ac:dyDescent="0.3">
      <c r="A853" s="36">
        <v>9.5200000000000102</v>
      </c>
    </row>
    <row r="854" spans="1:1" x14ac:dyDescent="0.3">
      <c r="A854" s="36">
        <v>9.53000000000001</v>
      </c>
    </row>
    <row r="855" spans="1:1" x14ac:dyDescent="0.3">
      <c r="A855" s="36">
        <v>9.5400000000000098</v>
      </c>
    </row>
    <row r="856" spans="1:1" x14ac:dyDescent="0.3">
      <c r="A856" s="36">
        <v>9.5500000000000096</v>
      </c>
    </row>
    <row r="857" spans="1:1" x14ac:dyDescent="0.3">
      <c r="A857" s="36">
        <v>9.5600000000000094</v>
      </c>
    </row>
    <row r="858" spans="1:1" x14ac:dyDescent="0.3">
      <c r="A858" s="36">
        <v>9.5700000000000092</v>
      </c>
    </row>
    <row r="859" spans="1:1" x14ac:dyDescent="0.3">
      <c r="A859" s="36">
        <v>9.5800000000000107</v>
      </c>
    </row>
    <row r="860" spans="1:1" x14ac:dyDescent="0.3">
      <c r="A860" s="36">
        <v>9.5900000000000105</v>
      </c>
    </row>
    <row r="861" spans="1:1" x14ac:dyDescent="0.3">
      <c r="A861" s="36">
        <v>9.6000000000000103</v>
      </c>
    </row>
    <row r="862" spans="1:1" x14ac:dyDescent="0.3">
      <c r="A862" s="36">
        <v>9.6100000000000101</v>
      </c>
    </row>
    <row r="863" spans="1:1" x14ac:dyDescent="0.3">
      <c r="A863" s="36">
        <v>9.6200000000000099</v>
      </c>
    </row>
    <row r="864" spans="1:1" x14ac:dyDescent="0.3">
      <c r="A864" s="36">
        <v>9.6300000000000097</v>
      </c>
    </row>
    <row r="865" spans="1:1" x14ac:dyDescent="0.3">
      <c r="A865" s="36">
        <v>9.6400000000000095</v>
      </c>
    </row>
    <row r="866" spans="1:1" x14ac:dyDescent="0.3">
      <c r="A866" s="36">
        <v>9.6500000000000092</v>
      </c>
    </row>
    <row r="867" spans="1:1" x14ac:dyDescent="0.3">
      <c r="A867" s="36">
        <v>9.6600000000000108</v>
      </c>
    </row>
    <row r="868" spans="1:1" x14ac:dyDescent="0.3">
      <c r="A868" s="36">
        <v>9.6700000000000106</v>
      </c>
    </row>
    <row r="869" spans="1:1" x14ac:dyDescent="0.3">
      <c r="A869" s="36">
        <v>9.6800000000000104</v>
      </c>
    </row>
    <row r="870" spans="1:1" x14ac:dyDescent="0.3">
      <c r="A870" s="36">
        <v>9.6900000000000102</v>
      </c>
    </row>
    <row r="871" spans="1:1" x14ac:dyDescent="0.3">
      <c r="A871" s="36">
        <v>9.7000000000000099</v>
      </c>
    </row>
    <row r="872" spans="1:1" x14ac:dyDescent="0.3">
      <c r="A872" s="36">
        <v>9.7100000000000097</v>
      </c>
    </row>
    <row r="873" spans="1:1" x14ac:dyDescent="0.3">
      <c r="A873" s="36">
        <v>9.7200000000000095</v>
      </c>
    </row>
    <row r="874" spans="1:1" x14ac:dyDescent="0.3">
      <c r="A874" s="36">
        <v>9.7300000000000093</v>
      </c>
    </row>
    <row r="875" spans="1:1" x14ac:dyDescent="0.3">
      <c r="A875" s="36">
        <v>9.7400000000000109</v>
      </c>
    </row>
    <row r="876" spans="1:1" x14ac:dyDescent="0.3">
      <c r="A876" s="36">
        <v>9.7500000000000107</v>
      </c>
    </row>
    <row r="877" spans="1:1" x14ac:dyDescent="0.3">
      <c r="A877" s="36">
        <v>9.7600000000000104</v>
      </c>
    </row>
    <row r="878" spans="1:1" x14ac:dyDescent="0.3">
      <c r="A878" s="36">
        <v>9.7700000000000102</v>
      </c>
    </row>
    <row r="879" spans="1:1" x14ac:dyDescent="0.3">
      <c r="A879" s="36">
        <v>9.78000000000001</v>
      </c>
    </row>
    <row r="880" spans="1:1" x14ac:dyDescent="0.3">
      <c r="A880" s="36">
        <v>9.7900000000000098</v>
      </c>
    </row>
    <row r="881" spans="1:1" x14ac:dyDescent="0.3">
      <c r="A881" s="36">
        <v>9.8000000000000096</v>
      </c>
    </row>
    <row r="882" spans="1:1" x14ac:dyDescent="0.3">
      <c r="A882" s="36">
        <v>9.8100000000000094</v>
      </c>
    </row>
    <row r="883" spans="1:1" x14ac:dyDescent="0.3">
      <c r="A883" s="36">
        <v>9.8200000000000092</v>
      </c>
    </row>
    <row r="884" spans="1:1" x14ac:dyDescent="0.3">
      <c r="A884" s="36">
        <v>9.8300000000000107</v>
      </c>
    </row>
    <row r="885" spans="1:1" x14ac:dyDescent="0.3">
      <c r="A885" s="36">
        <v>9.8400000000000105</v>
      </c>
    </row>
    <row r="886" spans="1:1" x14ac:dyDescent="0.3">
      <c r="A886" s="36">
        <v>9.8500000000000103</v>
      </c>
    </row>
    <row r="887" spans="1:1" x14ac:dyDescent="0.3">
      <c r="A887" s="36">
        <v>9.8600000000000101</v>
      </c>
    </row>
    <row r="888" spans="1:1" x14ac:dyDescent="0.3">
      <c r="A888" s="36">
        <v>9.8700000000000099</v>
      </c>
    </row>
    <row r="889" spans="1:1" x14ac:dyDescent="0.3">
      <c r="A889" s="36">
        <v>9.8800000000000097</v>
      </c>
    </row>
    <row r="890" spans="1:1" x14ac:dyDescent="0.3">
      <c r="A890" s="36">
        <v>9.8900000000000095</v>
      </c>
    </row>
    <row r="891" spans="1:1" x14ac:dyDescent="0.3">
      <c r="A891" s="36">
        <v>9.9000000000000092</v>
      </c>
    </row>
    <row r="892" spans="1:1" x14ac:dyDescent="0.3">
      <c r="A892" s="36">
        <v>9.9100000000000108</v>
      </c>
    </row>
    <row r="893" spans="1:1" x14ac:dyDescent="0.3">
      <c r="A893" s="36">
        <v>9.9200000000000106</v>
      </c>
    </row>
    <row r="894" spans="1:1" x14ac:dyDescent="0.3">
      <c r="A894" s="36">
        <v>9.9300000000000104</v>
      </c>
    </row>
    <row r="895" spans="1:1" x14ac:dyDescent="0.3">
      <c r="A895" s="36">
        <v>9.9400000000000102</v>
      </c>
    </row>
    <row r="896" spans="1:1" x14ac:dyDescent="0.3">
      <c r="A896" s="36">
        <v>9.9500000000000099</v>
      </c>
    </row>
    <row r="897" spans="1:1" x14ac:dyDescent="0.3">
      <c r="A897" s="36">
        <v>9.9600000000000097</v>
      </c>
    </row>
    <row r="898" spans="1:1" x14ac:dyDescent="0.3">
      <c r="A898" s="36">
        <v>9.9700000000000095</v>
      </c>
    </row>
    <row r="899" spans="1:1" x14ac:dyDescent="0.3">
      <c r="A899" s="36">
        <v>9.9800000000000093</v>
      </c>
    </row>
    <row r="900" spans="1:1" x14ac:dyDescent="0.3">
      <c r="A900" s="36">
        <v>9.9900000000000109</v>
      </c>
    </row>
  </sheetData>
  <mergeCells count="10">
    <mergeCell ref="F1:O1"/>
    <mergeCell ref="AC16:AD16"/>
    <mergeCell ref="B14:M14"/>
    <mergeCell ref="N14:P14"/>
    <mergeCell ref="Q14:R16"/>
    <mergeCell ref="B2:O2"/>
    <mergeCell ref="F3:G3"/>
    <mergeCell ref="M3:N3"/>
    <mergeCell ref="N16:O16"/>
    <mergeCell ref="S14:S16"/>
  </mergeCells>
  <pageMargins left="0.7" right="0.7" top="0.75" bottom="0.75" header="0.3" footer="0.3"/>
  <pageSetup orientation="portrait"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27AB-453E-4673-A6DD-7F84F284B85D}">
  <sheetPr>
    <tabColor theme="4" tint="-0.499984740745262"/>
  </sheetPr>
  <dimension ref="A1:H59"/>
  <sheetViews>
    <sheetView zoomScale="90" zoomScaleNormal="90" workbookViewId="0">
      <selection activeCell="A3" sqref="A3"/>
    </sheetView>
  </sheetViews>
  <sheetFormatPr defaultRowHeight="14.4" x14ac:dyDescent="0.3"/>
  <cols>
    <col min="1" max="1" width="97.109375" customWidth="1"/>
    <col min="2" max="2" width="105.109375" customWidth="1"/>
    <col min="6" max="6" width="8" customWidth="1"/>
    <col min="7" max="8" width="8.88671875" hidden="1" customWidth="1"/>
  </cols>
  <sheetData>
    <row r="1" spans="1:8" ht="21.6" thickBot="1" x14ac:dyDescent="0.45">
      <c r="B1" s="90" t="s">
        <v>161</v>
      </c>
      <c r="C1" s="90"/>
      <c r="D1" s="90"/>
      <c r="E1" s="90"/>
      <c r="F1" s="90"/>
      <c r="G1" s="90"/>
      <c r="H1" s="90"/>
    </row>
    <row r="2" spans="1:8" x14ac:dyDescent="0.3">
      <c r="A2" s="55"/>
      <c r="B2" s="66"/>
      <c r="C2" s="66"/>
      <c r="D2" s="66"/>
      <c r="E2" s="66"/>
      <c r="F2" s="66"/>
      <c r="G2" s="66"/>
      <c r="H2" s="66"/>
    </row>
    <row r="3" spans="1:8" ht="15" customHeight="1" x14ac:dyDescent="0.3">
      <c r="A3" s="65" t="s">
        <v>154</v>
      </c>
      <c r="B3" s="66"/>
      <c r="C3" s="66"/>
      <c r="D3" s="66"/>
      <c r="E3" s="66"/>
      <c r="F3" s="66"/>
      <c r="G3" s="66"/>
      <c r="H3" s="66"/>
    </row>
    <row r="4" spans="1:8" ht="15" customHeight="1" x14ac:dyDescent="0.3">
      <c r="A4" s="89"/>
      <c r="B4" s="66"/>
      <c r="C4" s="66"/>
      <c r="D4" s="66"/>
      <c r="E4" s="66"/>
      <c r="F4" s="66"/>
      <c r="G4" s="66"/>
      <c r="H4" s="66"/>
    </row>
    <row r="5" spans="1:8" ht="15" customHeight="1" x14ac:dyDescent="0.3">
      <c r="A5" s="89"/>
      <c r="B5" s="66"/>
      <c r="C5" s="66"/>
      <c r="D5" s="66"/>
      <c r="E5" s="66"/>
      <c r="F5" s="66"/>
      <c r="G5" s="66"/>
      <c r="H5" s="66"/>
    </row>
    <row r="6" spans="1:8" ht="15" customHeight="1" x14ac:dyDescent="0.3">
      <c r="A6" s="89"/>
      <c r="B6" s="66"/>
      <c r="C6" s="66"/>
      <c r="D6" s="66"/>
      <c r="E6" s="66"/>
      <c r="F6" s="66"/>
      <c r="G6" s="66"/>
      <c r="H6" s="66"/>
    </row>
    <row r="7" spans="1:8" ht="15" customHeight="1" x14ac:dyDescent="0.3">
      <c r="A7" s="89"/>
      <c r="B7" s="66"/>
      <c r="C7" s="66"/>
      <c r="D7" s="66"/>
      <c r="E7" s="66"/>
      <c r="F7" s="66"/>
      <c r="G7" s="66"/>
      <c r="H7" s="66"/>
    </row>
    <row r="8" spans="1:8" x14ac:dyDescent="0.3">
      <c r="A8" s="89"/>
      <c r="B8" s="66"/>
      <c r="C8" s="66"/>
      <c r="D8" s="66"/>
      <c r="E8" s="66"/>
      <c r="F8" s="66"/>
      <c r="G8" s="66"/>
      <c r="H8" s="66"/>
    </row>
    <row r="9" spans="1:8" x14ac:dyDescent="0.3">
      <c r="A9" s="89"/>
      <c r="B9" s="66"/>
      <c r="C9" s="66"/>
      <c r="D9" s="66"/>
      <c r="E9" s="66"/>
      <c r="F9" s="66"/>
      <c r="G9" s="66"/>
      <c r="H9" s="66"/>
    </row>
    <row r="10" spans="1:8" x14ac:dyDescent="0.3">
      <c r="A10" s="89"/>
      <c r="B10" s="66"/>
      <c r="C10" s="66"/>
      <c r="D10" s="66"/>
      <c r="E10" s="66"/>
      <c r="F10" s="66"/>
      <c r="G10" s="66"/>
      <c r="H10" s="66"/>
    </row>
    <row r="11" spans="1:8" x14ac:dyDescent="0.3">
      <c r="A11" s="89"/>
      <c r="B11" s="66"/>
      <c r="C11" s="66"/>
      <c r="D11" s="66"/>
      <c r="E11" s="66"/>
      <c r="F11" s="66"/>
      <c r="G11" s="66"/>
      <c r="H11" s="66"/>
    </row>
    <row r="12" spans="1:8" x14ac:dyDescent="0.3">
      <c r="A12" s="89"/>
      <c r="B12" s="66"/>
      <c r="C12" s="66"/>
      <c r="D12" s="66"/>
      <c r="E12" s="66"/>
      <c r="F12" s="66"/>
      <c r="G12" s="66"/>
      <c r="H12" s="66"/>
    </row>
    <row r="13" spans="1:8" x14ac:dyDescent="0.3">
      <c r="A13" s="89"/>
      <c r="B13" s="66"/>
      <c r="C13" s="66"/>
      <c r="D13" s="66"/>
      <c r="E13" s="66"/>
      <c r="F13" s="66"/>
      <c r="G13" s="66"/>
      <c r="H13" s="66"/>
    </row>
    <row r="14" spans="1:8" x14ac:dyDescent="0.3">
      <c r="A14" s="89"/>
      <c r="B14" s="66"/>
      <c r="C14" s="66"/>
      <c r="D14" s="66"/>
      <c r="E14" s="66"/>
      <c r="F14" s="66"/>
      <c r="G14" s="66"/>
      <c r="H14" s="66"/>
    </row>
    <row r="15" spans="1:8" x14ac:dyDescent="0.3">
      <c r="A15" s="89"/>
      <c r="B15" s="66"/>
      <c r="C15" s="66"/>
      <c r="D15" s="66"/>
      <c r="E15" s="66"/>
      <c r="F15" s="66"/>
      <c r="G15" s="66"/>
      <c r="H15" s="66"/>
    </row>
    <row r="16" spans="1:8" x14ac:dyDescent="0.3">
      <c r="A16" s="89"/>
      <c r="B16" s="66"/>
      <c r="C16" s="66"/>
      <c r="D16" s="66"/>
      <c r="E16" s="66"/>
      <c r="F16" s="66"/>
      <c r="G16" s="66"/>
      <c r="H16" s="66"/>
    </row>
    <row r="17" spans="1:8" x14ac:dyDescent="0.3">
      <c r="A17" s="89"/>
      <c r="B17" s="66"/>
      <c r="C17" s="66"/>
      <c r="D17" s="66"/>
      <c r="E17" s="66"/>
      <c r="F17" s="66"/>
      <c r="G17" s="66"/>
      <c r="H17" s="66"/>
    </row>
    <row r="18" spans="1:8" x14ac:dyDescent="0.3">
      <c r="A18" s="89"/>
      <c r="B18" s="66"/>
      <c r="C18" s="66"/>
      <c r="D18" s="66"/>
      <c r="E18" s="66"/>
      <c r="F18" s="66"/>
      <c r="G18" s="66"/>
      <c r="H18" s="66"/>
    </row>
    <row r="19" spans="1:8" x14ac:dyDescent="0.3">
      <c r="A19" s="89"/>
      <c r="B19" s="66"/>
      <c r="C19" s="66"/>
      <c r="D19" s="66"/>
      <c r="E19" s="66"/>
      <c r="F19" s="66"/>
      <c r="G19" s="66"/>
      <c r="H19" s="66"/>
    </row>
    <row r="20" spans="1:8" x14ac:dyDescent="0.3">
      <c r="A20" s="89"/>
      <c r="B20" s="66"/>
      <c r="C20" s="66"/>
      <c r="D20" s="66"/>
      <c r="E20" s="66"/>
      <c r="F20" s="66"/>
      <c r="G20" s="66"/>
      <c r="H20" s="66"/>
    </row>
    <row r="21" spans="1:8" x14ac:dyDescent="0.3">
      <c r="A21" s="89"/>
      <c r="B21" s="66"/>
      <c r="C21" s="66"/>
      <c r="D21" s="66"/>
      <c r="E21" s="66"/>
      <c r="F21" s="66"/>
      <c r="G21" s="66"/>
      <c r="H21" s="66"/>
    </row>
    <row r="22" spans="1:8" x14ac:dyDescent="0.3">
      <c r="A22" s="89"/>
      <c r="B22" s="66"/>
      <c r="C22" s="66"/>
      <c r="D22" s="66"/>
      <c r="E22" s="66"/>
      <c r="F22" s="66"/>
      <c r="G22" s="66"/>
      <c r="H22" s="66"/>
    </row>
    <row r="23" spans="1:8" x14ac:dyDescent="0.3">
      <c r="A23" s="89"/>
      <c r="B23" s="66"/>
      <c r="C23" s="66"/>
      <c r="D23" s="66"/>
      <c r="E23" s="66"/>
      <c r="F23" s="66"/>
      <c r="G23" s="66"/>
      <c r="H23" s="66"/>
    </row>
    <row r="24" spans="1:8" x14ac:dyDescent="0.3">
      <c r="A24" s="89"/>
      <c r="B24" s="11"/>
      <c r="C24" s="11"/>
      <c r="D24" s="11"/>
    </row>
    <row r="25" spans="1:8" x14ac:dyDescent="0.3">
      <c r="A25" s="89"/>
      <c r="B25" s="11"/>
      <c r="C25" s="11"/>
      <c r="D25" s="11"/>
    </row>
    <row r="26" spans="1:8" x14ac:dyDescent="0.3">
      <c r="A26" s="89"/>
      <c r="B26" s="11"/>
      <c r="C26" s="11"/>
      <c r="D26" s="11"/>
    </row>
    <row r="27" spans="1:8" x14ac:dyDescent="0.3">
      <c r="A27" s="89"/>
      <c r="B27" s="11"/>
      <c r="C27" s="11"/>
      <c r="D27" s="11"/>
    </row>
    <row r="28" spans="1:8" x14ac:dyDescent="0.3">
      <c r="A28" s="2"/>
      <c r="B28" s="11"/>
      <c r="C28" s="11"/>
      <c r="D28" s="11"/>
    </row>
    <row r="29" spans="1:8" x14ac:dyDescent="0.3">
      <c r="A29" s="2"/>
      <c r="B29" s="11"/>
      <c r="C29" s="11"/>
      <c r="D29" s="11"/>
    </row>
    <row r="30" spans="1:8" x14ac:dyDescent="0.3">
      <c r="A30" s="2"/>
      <c r="B30" s="11"/>
      <c r="C30" s="11"/>
      <c r="D30" s="11"/>
    </row>
    <row r="31" spans="1:8" x14ac:dyDescent="0.3">
      <c r="A31" s="2"/>
      <c r="B31" s="11"/>
      <c r="C31" s="11"/>
      <c r="D31" s="11"/>
    </row>
    <row r="32" spans="1:8" x14ac:dyDescent="0.3">
      <c r="B32" s="11"/>
      <c r="C32" s="11"/>
      <c r="D32" s="11"/>
    </row>
    <row r="33" spans="1:4" ht="43.8" customHeight="1" x14ac:dyDescent="0.3">
      <c r="A33" s="60"/>
      <c r="B33" s="59"/>
      <c r="C33" s="59"/>
      <c r="D33" s="11"/>
    </row>
    <row r="34" spans="1:4" x14ac:dyDescent="0.3">
      <c r="A34" s="60"/>
      <c r="B34" s="4"/>
      <c r="C34" s="59"/>
      <c r="D34" s="11"/>
    </row>
    <row r="35" spans="1:4" x14ac:dyDescent="0.3">
      <c r="A35" s="60"/>
      <c r="B35" s="4"/>
      <c r="C35" s="59"/>
      <c r="D35" s="11"/>
    </row>
    <row r="36" spans="1:4" x14ac:dyDescent="0.3">
      <c r="A36" s="60"/>
      <c r="B36" s="4"/>
      <c r="C36" s="59"/>
      <c r="D36" s="11"/>
    </row>
    <row r="37" spans="1:4" x14ac:dyDescent="0.3">
      <c r="A37" s="60"/>
      <c r="B37" s="4"/>
      <c r="C37" s="59"/>
      <c r="D37" s="11"/>
    </row>
    <row r="38" spans="1:4" x14ac:dyDescent="0.3">
      <c r="A38" s="60"/>
      <c r="B38" s="4"/>
      <c r="C38" s="59"/>
      <c r="D38" s="11"/>
    </row>
    <row r="39" spans="1:4" x14ac:dyDescent="0.3">
      <c r="A39" s="60"/>
      <c r="B39" s="4"/>
      <c r="C39" s="59"/>
      <c r="D39" s="11"/>
    </row>
    <row r="40" spans="1:4" x14ac:dyDescent="0.3">
      <c r="A40" s="60"/>
      <c r="B40" s="4"/>
      <c r="C40" s="59"/>
      <c r="D40" s="11"/>
    </row>
    <row r="41" spans="1:4" x14ac:dyDescent="0.3">
      <c r="A41" s="60"/>
      <c r="B41" s="4"/>
      <c r="C41" s="59"/>
      <c r="D41" s="11"/>
    </row>
    <row r="42" spans="1:4" x14ac:dyDescent="0.3">
      <c r="A42" s="60"/>
      <c r="B42" s="4"/>
      <c r="C42" s="4"/>
    </row>
    <row r="43" spans="1:4" x14ac:dyDescent="0.3">
      <c r="A43" s="60"/>
      <c r="B43" s="4"/>
      <c r="C43" s="4"/>
    </row>
    <row r="44" spans="1:4" x14ac:dyDescent="0.3">
      <c r="A44" s="4"/>
      <c r="B44" s="4"/>
      <c r="C44" s="4"/>
    </row>
    <row r="45" spans="1:4" x14ac:dyDescent="0.3">
      <c r="A45" s="4"/>
      <c r="B45" s="4"/>
      <c r="C45" s="4"/>
    </row>
    <row r="46" spans="1:4" x14ac:dyDescent="0.3">
      <c r="A46" s="4"/>
      <c r="B46" s="4"/>
      <c r="C46" s="4"/>
    </row>
    <row r="47" spans="1:4" x14ac:dyDescent="0.3">
      <c r="A47" s="4"/>
      <c r="B47" s="4"/>
      <c r="C47" s="4"/>
    </row>
    <row r="48" spans="1:4" x14ac:dyDescent="0.3">
      <c r="A48" s="4"/>
      <c r="B48" s="4"/>
      <c r="C48" s="4"/>
    </row>
    <row r="49" spans="1:3" x14ac:dyDescent="0.3">
      <c r="A49" s="4"/>
      <c r="B49" s="4"/>
      <c r="C49" s="4"/>
    </row>
    <row r="50" spans="1:3" x14ac:dyDescent="0.3">
      <c r="A50" s="4"/>
      <c r="B50" s="4"/>
      <c r="C50" s="4"/>
    </row>
    <row r="51" spans="1:3" x14ac:dyDescent="0.3">
      <c r="A51" s="4"/>
      <c r="B51" s="4"/>
      <c r="C51" s="4"/>
    </row>
    <row r="52" spans="1:3" x14ac:dyDescent="0.3">
      <c r="A52" s="4"/>
      <c r="B52" s="4"/>
      <c r="C52" s="4"/>
    </row>
    <row r="53" spans="1:3" x14ac:dyDescent="0.3">
      <c r="A53" s="4"/>
      <c r="B53" s="4"/>
      <c r="C53" s="4"/>
    </row>
    <row r="54" spans="1:3" x14ac:dyDescent="0.3">
      <c r="A54" s="4"/>
      <c r="B54" s="4"/>
      <c r="C54" s="4"/>
    </row>
    <row r="55" spans="1:3" x14ac:dyDescent="0.3">
      <c r="A55" s="4"/>
      <c r="B55" s="4"/>
      <c r="C55" s="4"/>
    </row>
    <row r="56" spans="1:3" x14ac:dyDescent="0.3">
      <c r="A56" s="4"/>
      <c r="B56" s="4"/>
      <c r="C56" s="4"/>
    </row>
    <row r="57" spans="1:3" x14ac:dyDescent="0.3">
      <c r="A57" s="4"/>
      <c r="B57" s="4"/>
      <c r="C57" s="4"/>
    </row>
    <row r="58" spans="1:3" x14ac:dyDescent="0.3">
      <c r="A58" s="4"/>
      <c r="B58" s="4"/>
      <c r="C58" s="4"/>
    </row>
    <row r="59" spans="1:3" x14ac:dyDescent="0.3">
      <c r="A59" s="4"/>
      <c r="B59" s="4"/>
      <c r="C59" s="4"/>
    </row>
  </sheetData>
  <mergeCells count="3">
    <mergeCell ref="A4:A27"/>
    <mergeCell ref="B2:H23"/>
    <mergeCell ref="B1:H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MM1Data Creation</vt:lpstr>
      <vt:lpstr>MM1Simulation</vt:lpstr>
      <vt:lpstr>MM1Result&amp;Recommendation</vt:lpstr>
      <vt:lpstr>'MM1Data Creation'!_Hlk48987191</vt:lpstr>
      <vt:lpstr>'MM1Data Creation'!OLE_LINK10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 Verma</dc:creator>
  <cp:lastModifiedBy>Pratima Verma</cp:lastModifiedBy>
  <dcterms:created xsi:type="dcterms:W3CDTF">2020-08-12T09:48:38Z</dcterms:created>
  <dcterms:modified xsi:type="dcterms:W3CDTF">2021-03-10T07:35:12Z</dcterms:modified>
</cp:coreProperties>
</file>