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5\"/>
    </mc:Choice>
  </mc:AlternateContent>
  <xr:revisionPtr revIDLastSave="0" documentId="13_ncr:1_{29B23C6A-63B4-4C75-9B0D-4035E31E5D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8" i="1"/>
  <c r="G45" i="1"/>
  <c r="G43" i="1"/>
  <c r="E45" i="1"/>
  <c r="E43" i="1"/>
  <c r="C45" i="1"/>
  <c r="C43" i="1"/>
  <c r="A43" i="1"/>
  <c r="P43" i="1"/>
  <c r="Q43" i="1"/>
  <c r="Q7" i="1"/>
  <c r="Q13" i="1"/>
  <c r="P7" i="1"/>
  <c r="P13" i="1"/>
  <c r="N7" i="1"/>
  <c r="N13" i="1"/>
  <c r="M7" i="1"/>
  <c r="O7" i="1" s="1"/>
  <c r="M13" i="1"/>
  <c r="O13" i="1" s="1"/>
  <c r="K3" i="1"/>
  <c r="K4" i="1"/>
  <c r="K5" i="1"/>
  <c r="K6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2" i="1"/>
  <c r="I2" i="1"/>
  <c r="H2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Q26" i="1" l="1"/>
  <c r="Q8" i="1"/>
  <c r="Q11" i="1"/>
  <c r="Q40" i="1"/>
  <c r="Q39" i="1"/>
  <c r="Q5" i="1"/>
  <c r="Q36" i="1"/>
  <c r="Q31" i="1"/>
  <c r="Q38" i="1"/>
  <c r="Q30" i="1"/>
  <c r="Q22" i="1"/>
  <c r="Q37" i="1"/>
  <c r="Q3" i="1"/>
  <c r="M38" i="1"/>
  <c r="M30" i="1"/>
  <c r="M14" i="1"/>
  <c r="Q14" i="1" s="1"/>
  <c r="M9" i="1"/>
  <c r="Q9" i="1" s="1"/>
  <c r="L40" i="1"/>
  <c r="N40" i="1" s="1"/>
  <c r="L32" i="1"/>
  <c r="P32" i="1" s="1"/>
  <c r="L24" i="1"/>
  <c r="N24" i="1" s="1"/>
  <c r="L16" i="1"/>
  <c r="N16" i="1" s="1"/>
  <c r="M6" i="1"/>
  <c r="Q6" i="1" s="1"/>
  <c r="M22" i="1"/>
  <c r="L9" i="1"/>
  <c r="P9" i="1" s="1"/>
  <c r="M33" i="1"/>
  <c r="Q33" i="1" s="1"/>
  <c r="M25" i="1"/>
  <c r="Q25" i="1" s="1"/>
  <c r="M17" i="1"/>
  <c r="Q17" i="1" s="1"/>
  <c r="L37" i="1"/>
  <c r="N37" i="1" s="1"/>
  <c r="L29" i="1"/>
  <c r="N29" i="1" s="1"/>
  <c r="L21" i="1"/>
  <c r="N21" i="1" s="1"/>
  <c r="L12" i="1"/>
  <c r="N12" i="1" s="1"/>
  <c r="L3" i="1"/>
  <c r="N3" i="1" s="1"/>
  <c r="M2" i="1"/>
  <c r="Q2" i="1" s="1"/>
  <c r="M36" i="1"/>
  <c r="M28" i="1"/>
  <c r="Q28" i="1" s="1"/>
  <c r="M5" i="1"/>
  <c r="L35" i="1"/>
  <c r="N35" i="1" s="1"/>
  <c r="L27" i="1"/>
  <c r="N27" i="1" s="1"/>
  <c r="M8" i="1"/>
  <c r="L6" i="1"/>
  <c r="N6" i="1" s="1"/>
  <c r="L39" i="1"/>
  <c r="N39" i="1" s="1"/>
  <c r="L31" i="1"/>
  <c r="N31" i="1" s="1"/>
  <c r="L23" i="1"/>
  <c r="N23" i="1" s="1"/>
  <c r="L15" i="1"/>
  <c r="N15" i="1" s="1"/>
  <c r="L5" i="1"/>
  <c r="N5" i="1" s="1"/>
  <c r="M40" i="1"/>
  <c r="M32" i="1"/>
  <c r="Q32" i="1" s="1"/>
  <c r="M24" i="1"/>
  <c r="Q24" i="1" s="1"/>
  <c r="M16" i="1"/>
  <c r="Q16" i="1" s="1"/>
  <c r="L38" i="1"/>
  <c r="N38" i="1" s="1"/>
  <c r="L30" i="1"/>
  <c r="N30" i="1" s="1"/>
  <c r="L22" i="1"/>
  <c r="N22" i="1" s="1"/>
  <c r="L14" i="1"/>
  <c r="N14" i="1" s="1"/>
  <c r="L4" i="1"/>
  <c r="N4" i="1" s="1"/>
  <c r="M39" i="1"/>
  <c r="M31" i="1"/>
  <c r="M23" i="1"/>
  <c r="Q23" i="1" s="1"/>
  <c r="M15" i="1"/>
  <c r="Q15" i="1" s="1"/>
  <c r="L11" i="1"/>
  <c r="N11" i="1" s="1"/>
  <c r="M37" i="1"/>
  <c r="M29" i="1"/>
  <c r="Q29" i="1" s="1"/>
  <c r="M21" i="1"/>
  <c r="Q21" i="1" s="1"/>
  <c r="L20" i="1"/>
  <c r="N20" i="1" s="1"/>
  <c r="L19" i="1"/>
  <c r="N19" i="1" s="1"/>
  <c r="L10" i="1"/>
  <c r="N10" i="1" s="1"/>
  <c r="M20" i="1"/>
  <c r="Q20" i="1" s="1"/>
  <c r="M12" i="1"/>
  <c r="Q12" i="1" s="1"/>
  <c r="M4" i="1"/>
  <c r="Q4" i="1" s="1"/>
  <c r="L28" i="1"/>
  <c r="N28" i="1" s="1"/>
  <c r="L34" i="1"/>
  <c r="N34" i="1" s="1"/>
  <c r="L26" i="1"/>
  <c r="N26" i="1" s="1"/>
  <c r="L18" i="1"/>
  <c r="N18" i="1" s="1"/>
  <c r="M35" i="1"/>
  <c r="Q35" i="1" s="1"/>
  <c r="M27" i="1"/>
  <c r="Q27" i="1" s="1"/>
  <c r="M19" i="1"/>
  <c r="Q19" i="1" s="1"/>
  <c r="M11" i="1"/>
  <c r="M3" i="1"/>
  <c r="L36" i="1"/>
  <c r="N36" i="1" s="1"/>
  <c r="L33" i="1"/>
  <c r="N33" i="1" s="1"/>
  <c r="L25" i="1"/>
  <c r="N25" i="1" s="1"/>
  <c r="L17" i="1"/>
  <c r="N17" i="1" s="1"/>
  <c r="L8" i="1"/>
  <c r="N8" i="1" s="1"/>
  <c r="M34" i="1"/>
  <c r="Q34" i="1" s="1"/>
  <c r="M26" i="1"/>
  <c r="M18" i="1"/>
  <c r="Q18" i="1" s="1"/>
  <c r="M10" i="1"/>
  <c r="Q10" i="1" s="1"/>
  <c r="L2" i="1"/>
  <c r="P35" i="1" l="1"/>
  <c r="P24" i="1"/>
  <c r="P30" i="1"/>
  <c r="O10" i="1"/>
  <c r="O26" i="1"/>
  <c r="O11" i="1"/>
  <c r="O4" i="1"/>
  <c r="O37" i="1"/>
  <c r="O5" i="1"/>
  <c r="O34" i="1"/>
  <c r="O17" i="1"/>
  <c r="O27" i="1"/>
  <c r="O20" i="1"/>
  <c r="O15" i="1"/>
  <c r="O36" i="1"/>
  <c r="O25" i="1"/>
  <c r="P40" i="1"/>
  <c r="O35" i="1"/>
  <c r="O23" i="1"/>
  <c r="O16" i="1"/>
  <c r="O2" i="1"/>
  <c r="O33" i="1"/>
  <c r="O9" i="1"/>
  <c r="P12" i="1"/>
  <c r="O19" i="1"/>
  <c r="O31" i="1"/>
  <c r="O24" i="1"/>
  <c r="O14" i="1"/>
  <c r="P21" i="1"/>
  <c r="O39" i="1"/>
  <c r="O32" i="1"/>
  <c r="O8" i="1"/>
  <c r="O22" i="1"/>
  <c r="O30" i="1"/>
  <c r="P22" i="1"/>
  <c r="O12" i="1"/>
  <c r="O28" i="1"/>
  <c r="O21" i="1"/>
  <c r="O40" i="1"/>
  <c r="O6" i="1"/>
  <c r="O38" i="1"/>
  <c r="O18" i="1"/>
  <c r="O3" i="1"/>
  <c r="O29" i="1"/>
  <c r="P33" i="1"/>
  <c r="P38" i="1"/>
  <c r="N2" i="1"/>
  <c r="P25" i="1"/>
  <c r="P2" i="1"/>
  <c r="P19" i="1"/>
  <c r="P29" i="1"/>
  <c r="P18" i="1"/>
  <c r="P15" i="1"/>
  <c r="P5" i="1"/>
  <c r="P26" i="1"/>
  <c r="P11" i="1"/>
  <c r="P3" i="1"/>
  <c r="P23" i="1"/>
  <c r="P6" i="1"/>
  <c r="P34" i="1"/>
  <c r="P20" i="1"/>
  <c r="P37" i="1"/>
  <c r="P31" i="1"/>
  <c r="P8" i="1"/>
  <c r="P10" i="1"/>
  <c r="P28" i="1"/>
  <c r="P4" i="1"/>
  <c r="P39" i="1"/>
  <c r="P17" i="1"/>
  <c r="P27" i="1"/>
  <c r="P36" i="1"/>
  <c r="P14" i="1"/>
  <c r="P16" i="1"/>
  <c r="N9" i="1"/>
  <c r="N32" i="1"/>
  <c r="O43" i="1" l="1"/>
  <c r="N43" i="1"/>
</calcChain>
</file>

<file path=xl/sharedStrings.xml><?xml version="1.0" encoding="utf-8"?>
<sst xmlns="http://schemas.openxmlformats.org/spreadsheetml/2006/main" count="325" uniqueCount="176">
  <si>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</si>
  <si>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</si>
  <si>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</si>
  <si>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</si>
  <si>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</si>
  <si>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</si>
  <si>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</si>
  <si>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</si>
  <si>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</si>
  <si>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</si>
  <si>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</si>
  <si>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</si>
  <si>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</si>
  <si>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</si>
  <si>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</si>
  <si>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</si>
  <si>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</si>
  <si>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</si>
  <si>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</si>
  <si>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</si>
  <si>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</si>
  <si>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</si>
  <si>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</si>
  <si>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</si>
  <si>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</si>
  <si>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</si>
  <si>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</si>
  <si>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</si>
  <si>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</si>
  <si>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</si>
  <si>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</si>
  <si>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</si>
  <si>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</si>
  <si>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</si>
  <si>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</si>
  <si>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</si>
  <si>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</si>
  <si>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</si>
  <si>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</si>
  <si>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</si>
  <si>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</si>
  <si>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</si>
  <si>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</si>
  <si>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</si>
  <si>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</si>
  <si>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</si>
  <si>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</si>
  <si>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</si>
  <si>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</si>
  <si>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</si>
  <si>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</si>
  <si>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</si>
  <si>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</si>
  <si>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</si>
  <si>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</si>
  <si>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</si>
  <si>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</si>
  <si>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</si>
  <si>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</si>
  <si>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</si>
  <si>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</si>
  <si>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</si>
  <si>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</si>
  <si>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</si>
  <si>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</si>
  <si>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</si>
  <si>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</si>
  <si>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</si>
  <si>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</si>
  <si>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</si>
  <si>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</si>
  <si>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</si>
  <si>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</si>
  <si>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</si>
  <si>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</si>
  <si>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</si>
  <si>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</si>
  <si>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</si>
  <si>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</si>
  <si>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</si>
  <si>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</si>
  <si>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</si>
  <si>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</si>
  <si>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</si>
  <si>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</si>
  <si>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</si>
  <si>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</si>
  <si>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</si>
  <si>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</si>
  <si>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</si>
  <si>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</si>
  <si>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</si>
  <si>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</si>
  <si>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</si>
  <si>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</si>
  <si>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</si>
  <si>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</si>
  <si>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</si>
  <si>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</si>
  <si>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</si>
  <si>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</si>
  <si>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</si>
  <si>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</si>
  <si>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</si>
  <si>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</si>
  <si>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</si>
  <si>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</si>
  <si>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</si>
  <si>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</si>
  <si>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</si>
  <si>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</si>
  <si>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</si>
  <si>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</si>
  <si>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</si>
  <si>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</si>
  <si>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</si>
  <si>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</si>
  <si>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</si>
  <si>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</si>
  <si>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</si>
  <si>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</si>
  <si>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</si>
  <si>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</si>
  <si>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</si>
  <si>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</si>
  <si>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</si>
  <si>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</si>
  <si>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</si>
  <si>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</si>
  <si>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</si>
  <si>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</si>
  <si>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</si>
  <si>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</si>
  <si>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</si>
  <si>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</si>
  <si>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</si>
  <si>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</si>
  <si>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</si>
  <si>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</si>
  <si>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</si>
  <si>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</si>
  <si>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</si>
  <si>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</si>
  <si>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</si>
  <si>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</si>
  <si>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</si>
  <si>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</si>
  <si>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</si>
  <si>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</si>
  <si>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</si>
  <si>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</si>
  <si>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</si>
  <si>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</si>
  <si>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</si>
  <si>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</si>
  <si>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</si>
  <si>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</si>
  <si>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budget(mln)</t>
  </si>
  <si>
    <t>revenue(mln)</t>
  </si>
  <si>
    <t>budget INR</t>
  </si>
  <si>
    <t>revenue INR</t>
  </si>
  <si>
    <t>Total Budget INR</t>
  </si>
  <si>
    <t>Total Revenue INR</t>
  </si>
  <si>
    <t>budget USD</t>
  </si>
  <si>
    <t>revenue USD</t>
  </si>
  <si>
    <t>Total Budget USD</t>
  </si>
  <si>
    <t>Total Revenue USD</t>
  </si>
  <si>
    <t>Total Movies</t>
  </si>
  <si>
    <t>Total Bollywood Movies</t>
  </si>
  <si>
    <t>Total Hollywood Movies</t>
  </si>
  <si>
    <t>Total Bollywood Revenue INR</t>
  </si>
  <si>
    <t>Total Hollywood Revenue INR</t>
  </si>
  <si>
    <t>Avg Bollywood Revenue INR</t>
  </si>
  <si>
    <t>Avg Hollywood Revenue INR</t>
  </si>
  <si>
    <r>
      <t xml:space="preserve">Avg Bollywood Revenue INR </t>
    </r>
    <r>
      <rPr>
        <strike/>
        <sz val="11"/>
        <color theme="1"/>
        <rFont val="Calibri"/>
        <family val="2"/>
        <scheme val="minor"/>
      </rPr>
      <t>%</t>
    </r>
  </si>
  <si>
    <r>
      <t xml:space="preserve">Avg Hollywood Revenue INR </t>
    </r>
    <r>
      <rPr>
        <strike/>
        <sz val="11"/>
        <color theme="1"/>
        <rFont val="Calibri"/>
        <family val="2"/>
        <scheme val="minor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</si>
</sst>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NumberFormat="1"/>
    <xf numFmtId="44" fontId="0" fillId="3" borderId="0" xfId="1" applyFont="1" applyFill="1"/>
    <xf numFmtId="44" fontId="0" fillId="3" borderId="0" xfId="0" applyNumberFormat="1" applyFill="1"/>
    <xf numFmtId="9" fontId="0" fillId="3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0" totalsRowShown="0" headerRowDxfId="17">
  <autoFilter ref="A1:Q40" xr:uid="{6A7FE39D-5614-4A7F-89B7-C167ABC0A251}"/>
  <tableColumns count="17">
    <tableColumn id="1" xr3:uid="{5E453F0D-B27C-433C-BF11-BA3FE1A6822E}" name="movie_id" dataDxfId="16"/>
    <tableColumn id="8" xr3:uid="{46C091A6-1AE6-4DF9-9610-B8121CB0AEE5}" name="title" dataDxfId="15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EC74C783-CF3E-4A0A-AE91-8547335BCD2A}" name="budget" dataDxfId="14">
      <calculatedColumnFormula>INDEX(Financials[], MATCH(Movies[[#This Row],[movie_id]:[movie_id]], Financials[[movie_id]:[movie_id]],0), MATCH(Movies[[#Headers], [budget]], Financials[#Headers],0))</calculatedColumnFormula>
    </tableColumn>
    <tableColumn id="9" xr3:uid="{D98B7673-0C24-45A3-ADF3-9DC33B4EA911}" name="revenue" dataDxfId="13">
      <calculatedColumnFormula>INDEX(Financials[], MATCH(Movies[[#This Row],[movie_id]:[movie_id]], Financials[[movie_id]:[movie_id]],0), MATCH(Movies[[#Headers], [revenue]], Financials[#Headers],0))</calculatedColumnFormula>
    </tableColumn>
    <tableColumn id="10" xr3:uid="{50F87117-47A6-4DB6-8517-7B58D1697636}" name="unit" dataDxfId="12">
      <calculatedColumnFormula>INDEX(Financials[], MATCH(Movies[[#This Row],[movie_id]:[movie_id]], Financials[[movie_id]:[movie_id]],0), MATCH(Movies[[#Headers], [unit]], Financials[#Headers],0))</calculatedColumnFormula>
    </tableColumn>
    <tableColumn id="11" xr3:uid="{68581CB7-C36C-45BD-B1B5-A476697F2F88}" name="currency" dataDxfId="11">
      <calculatedColumnFormula>INDEX(Financials[], MATCH(Movies[[#This Row],[movie_id]:[movie_id]], Financials[[movie_id]:[movie_id]],0), MATCH(Movies[[#Headers], [currency]], Financials[#Headers],0))</calculatedColumnFormula>
    </tableColumn>
    <tableColumn id="12" xr3:uid="{5E6D601D-AAE3-4F0C-8C10-E84E5C2B7560}" name="budget(mln)" dataDxfId="10">
      <calculatedColumnFormula>IF(Movies[unit]="Billions", Movies[[#This Row],[budget]]*1000,Movies[[#This Row],[budget]])</calculatedColumnFormula>
    </tableColumn>
    <tableColumn id="13" xr3:uid="{31525964-9319-4CBF-BCB7-3FEF381A2661}" name="revenue(mln)" dataDxfId="9">
      <calculatedColumnFormula>IF(Movies[unit]="Billions", Movies[[#This Row],[revenue]]*1000,Movies[[#This Row],[revenue]])</calculatedColumnFormula>
    </tableColumn>
    <tableColumn id="14" xr3:uid="{C71D80B3-75CF-4F7F-8CB0-68552A6CD5C9}" name="budget INR" dataDxfId="8">
      <calculatedColumnFormula>IF(Movies[[#This Row],[currency]]="USD", Movies[[#This Row],[budget(mln)]]*80,Movies[[#This Row],[budget(mln)]])</calculatedColumnFormula>
    </tableColumn>
    <tableColumn id="15" xr3:uid="{BC5A6A44-ED27-491D-B675-61CFCA6563B1}" name="revenue INR" dataDxfId="7">
      <calculatedColumnFormula>IF(Movies[[#This Row],[currency]]="USD", Movies[[#This Row],[revenue(mln)]]*80,Movies[[#This Row],[revenue(mln)]])</calculatedColumnFormula>
    </tableColumn>
    <tableColumn id="16" xr3:uid="{4128039B-DE5A-43D2-9B06-FF7D487DE11A}" name="budget USD" dataDxfId="2">
      <calculatedColumnFormula>IF(Movies[[#This Row],[currency]]="INR", Movies[[#This Row],[budget(mln)]]/80,Movies[[#This Row],[budget(mln)]])</calculatedColumnFormula>
    </tableColumn>
    <tableColumn id="17" xr3:uid="{D0BD096F-E0C6-4504-A288-2928E17B6527}" name="revenue USD" dataDxfId="1">
      <calculatedColumnFormula>IF(Movies[[#This Row],[currency]]="INR", Movies[[#This Row],[revenue(mln)]]/80,Movies[[#This Row],[revenue(mln)]])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C31" zoomScale="132" zoomScaleNormal="100" workbookViewId="0">
      <selection activeCell="G50" sqref="G50"/>
    </sheetView>
  </sheetViews>
  <sheetFormatPr defaultRowHeight="14.4" x14ac:dyDescent="0.3"/>
  <cols>
    <col min="1" max="1" width="11.6640625" customWidth="1"/>
    <col min="2" max="2" width="38.44140625" customWidth="1"/>
    <col min="3" max="3" width="20.77734375" customWidth="1"/>
    <col min="4" max="4" width="17.44140625" customWidth="1"/>
    <col min="5" max="5" width="25.5546875" customWidth="1"/>
    <col min="6" max="6" width="26.109375" customWidth="1"/>
    <col min="7" max="7" width="25.88671875" customWidth="1"/>
    <col min="8" max="8" width="10.44140625" customWidth="1"/>
    <col min="11" max="11" width="13.109375" customWidth="1"/>
    <col min="12" max="12" width="14.44140625" customWidth="1"/>
    <col min="13" max="13" width="13.5546875" customWidth="1"/>
    <col min="14" max="14" width="15.21875" customWidth="1"/>
    <col min="15" max="15" width="15.6640625" customWidth="1"/>
    <col min="16" max="16" width="15.21875" customWidth="1"/>
    <col min="17" max="17" width="17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163</v>
      </c>
      <c r="Q1" s="1" t="s">
        <v>164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INDEX(Financials[], MATCH(Movies[[#This Row],[movie_id]:[movie_id]], Financials[[movie_id]:[movie_id]],0), MATCH(Movies[[#Headers], [budget]], Financials[#Headers],0))</f>
        <v>1</v>
      </c>
      <c r="I2">
        <f>INDEX(Financials[], MATCH(Movies[[#This Row],[movie_id]:[movie_id]], Financials[[movie_id]:[movie_id]],0), MATCH(Movies[[#Headers], [revenue]], Financials[#Headers],0))</f>
        <v>12.5</v>
      </c>
      <c r="J2" t="str">
        <f>INDEX(Financials[], MATCH(Movies[[#This Row],[movie_id]:[movie_id]], Financials[[movie_id]:[movie_id]],0), MATCH(Movies[[#Headers], [unit]], Financials[#Headers],0))</f>
        <v>Billions</v>
      </c>
      <c r="K2" t="str">
        <f>INDEX(Financials[], MATCH(Movies[[#This Row],[movie_id]:[movie_id]], Financials[[movie_id]:[movie_id]],0), MATCH(Movies[[#Headers], [currency]], Financials[#Headers],0))</f>
        <v>INR</v>
      </c>
      <c r="L2">
        <f>IF(Movies[unit]="Billions", Movies[[#This Row],[budget]]*1000,Movies[[#This Row],[budget]])</f>
        <v>1000</v>
      </c>
      <c r="M2">
        <f>IF(Movies[unit]="Billions", Movies[[#This Row],[revenue]]*1000,Movies[[#This Row],[revenue]])</f>
        <v>12500</v>
      </c>
      <c r="N2">
        <f>IF(Movies[[#This Row],[currency]]="USD", Movies[[#This Row],[budget(mln)]]*80,Movies[[#This Row],[budget(mln)]])</f>
        <v>1000</v>
      </c>
      <c r="O2">
        <f>IF(Movies[[#This Row],[currency]]="USD", Movies[[#This Row],[revenue(mln)]]*80,Movies[[#This Row],[revenue(mln)]])</f>
        <v>12500</v>
      </c>
      <c r="P2" s="7">
        <f>IF(Movies[[#This Row],[currency]]="INR", Movies[[#This Row],[budget(mln)]]/80,Movies[[#This Row],[budget(mln)]])</f>
        <v>12.5</v>
      </c>
      <c r="Q2" s="7">
        <f>IF(Movies[[#This Row],[currency]]="INR", Movies[[#This Row],[revenue(mln)]]/80,Movies[[#This Row],[revenue(mln)]])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INDEX(Financials[], MATCH(Movies[[#This Row],[movie_id]:[movie_id]], Financials[[movie_id]:[movie_id]],0), MATCH(Movies[[#Headers], [budget]], Financials[#Headers],0))</f>
        <v>200</v>
      </c>
      <c r="I3">
        <f>INDEX(Financials[], MATCH(Movies[[#This Row],[movie_id]:[movie_id]], Financials[[movie_id]:[movie_id]],0), MATCH(Movies[[#Headers], [revenue]], Financials[#Headers],0))</f>
        <v>954.8</v>
      </c>
      <c r="J3" t="str">
        <f>INDEX(Financials[], MATCH(Movies[[#This Row],[movie_id]:[movie_id]], Financials[[movie_id]:[movie_id]],0), MATCH(Movies[[#Headers], [unit]], Financials[#Headers],0))</f>
        <v>Millions</v>
      </c>
      <c r="K3" t="str">
        <f>INDEX(Financials[], MATCH(Movies[[#This Row],[movie_id]:[movie_id]], Financials[[movie_id]:[movie_id]],0), MATCH(Movies[[#Headers], [currency]], Financials[#Headers],0))</f>
        <v>USD</v>
      </c>
      <c r="L3">
        <f>IF(Movies[unit]="Billions", Movies[[#This Row],[budget]]*1000,Movies[[#This Row],[budget]])</f>
        <v>200</v>
      </c>
      <c r="M3">
        <f>IF(Movies[unit]="Billions", Movies[[#This Row],[revenue]]*1000,Movies[[#This Row],[revenue]])</f>
        <v>954.8</v>
      </c>
      <c r="N3">
        <f>IF(Movies[[#This Row],[currency]]="USD", Movies[[#This Row],[budget(mln)]]*80,Movies[[#This Row],[budget(mln)]])</f>
        <v>16000</v>
      </c>
      <c r="O3">
        <f>IF(Movies[[#This Row],[currency]]="USD", Movies[[#This Row],[revenue(mln)]]*80,Movies[[#This Row],[revenue(mln)]])</f>
        <v>76384</v>
      </c>
      <c r="P3" s="7">
        <f>IF(Movies[[#This Row],[currency]]="INR", Movies[[#This Row],[budget(mln)]]/80,Movies[[#This Row],[budget(mln)]])</f>
        <v>200</v>
      </c>
      <c r="Q3" s="7">
        <f>IF(Movies[[#This Row],[currency]]="INR", Movies[[#This Row],[revenue(mln)]]/80,Movies[[#This Row],[revenue(mln)]])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INDEX(Financials[], MATCH(Movies[[#This Row],[movie_id]:[movie_id]], Financials[[movie_id]:[movie_id]],0), MATCH(Movies[[#Headers], [budget]], Financials[#Headers],0))</f>
        <v>165</v>
      </c>
      <c r="I4">
        <f>INDEX(Financials[], MATCH(Movies[[#This Row],[movie_id]:[movie_id]], Financials[[movie_id]:[movie_id]],0), MATCH(Movies[[#Headers], [revenue]], Financials[#Headers],0))</f>
        <v>644.79999999999995</v>
      </c>
      <c r="J4" t="str">
        <f>INDEX(Financials[], MATCH(Movies[[#This Row],[movie_id]:[movie_id]], Financials[[movie_id]:[movie_id]],0), MATCH(Movies[[#Headers], [unit]], Financials[#Headers],0))</f>
        <v>Millions</v>
      </c>
      <c r="K4" t="str">
        <f>INDEX(Financials[], MATCH(Movies[[#This Row],[movie_id]:[movie_id]], Financials[[movie_id]:[movie_id]],0), MATCH(Movies[[#Headers], [currency]], Financials[#Headers],0))</f>
        <v>USD</v>
      </c>
      <c r="L4">
        <f>IF(Movies[unit]="Billions", Movies[[#This Row],[budget]]*1000,Movies[[#This Row],[budget]])</f>
        <v>165</v>
      </c>
      <c r="M4">
        <f>IF(Movies[unit]="Billions", Movies[[#This Row],[revenue]]*1000,Movies[[#This Row],[revenue]])</f>
        <v>644.79999999999995</v>
      </c>
      <c r="N4">
        <f>IF(Movies[[#This Row],[currency]]="USD", Movies[[#This Row],[budget(mln)]]*80,Movies[[#This Row],[budget(mln)]])</f>
        <v>13200</v>
      </c>
      <c r="O4">
        <f>IF(Movies[[#This Row],[currency]]="USD", Movies[[#This Row],[revenue(mln)]]*80,Movies[[#This Row],[revenue(mln)]])</f>
        <v>51584</v>
      </c>
      <c r="P4" s="7">
        <f>IF(Movies[[#This Row],[currency]]="INR", Movies[[#This Row],[budget(mln)]]/80,Movies[[#This Row],[budget(mln)]])</f>
        <v>165</v>
      </c>
      <c r="Q4" s="7">
        <f>IF(Movies[[#This Row],[currency]]="INR", Movies[[#This Row],[revenue(mln)]]/80,Movies[[#This Row],[revenue(mln)]])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INDEX(Financials[], MATCH(Movies[[#This Row],[movie_id]:[movie_id]], Financials[[movie_id]:[movie_id]],0), MATCH(Movies[[#Headers], [budget]], Financials[#Headers],0))</f>
        <v>180</v>
      </c>
      <c r="I5">
        <f>INDEX(Financials[], MATCH(Movies[[#This Row],[movie_id]:[movie_id]], Financials[[movie_id]:[movie_id]],0), MATCH(Movies[[#Headers], [revenue]], Financials[#Headers],0))</f>
        <v>854</v>
      </c>
      <c r="J5" t="str">
        <f>INDEX(Financials[], MATCH(Movies[[#This Row],[movie_id]:[movie_id]], Financials[[movie_id]:[movie_id]],0), MATCH(Movies[[#Headers], [unit]], Financials[#Headers],0))</f>
        <v>Millions</v>
      </c>
      <c r="K5" t="str">
        <f>INDEX(Financials[], MATCH(Movies[[#This Row],[movie_id]:[movie_id]], Financials[[movie_id]:[movie_id]],0), MATCH(Movies[[#Headers], [currency]], Financials[#Headers],0))</f>
        <v>USD</v>
      </c>
      <c r="L5">
        <f>IF(Movies[unit]="Billions", Movies[[#This Row],[budget]]*1000,Movies[[#This Row],[budget]])</f>
        <v>180</v>
      </c>
      <c r="M5">
        <f>IF(Movies[unit]="Billions", Movies[[#This Row],[revenue]]*1000,Movies[[#This Row],[revenue]])</f>
        <v>854</v>
      </c>
      <c r="N5">
        <f>IF(Movies[[#This Row],[currency]]="USD", Movies[[#This Row],[budget(mln)]]*80,Movies[[#This Row],[budget(mln)]])</f>
        <v>14400</v>
      </c>
      <c r="O5">
        <f>IF(Movies[[#This Row],[currency]]="USD", Movies[[#This Row],[revenue(mln)]]*80,Movies[[#This Row],[revenue(mln)]])</f>
        <v>68320</v>
      </c>
      <c r="P5" s="7">
        <f>IF(Movies[[#This Row],[currency]]="INR", Movies[[#This Row],[budget(mln)]]/80,Movies[[#This Row],[budget(mln)]])</f>
        <v>180</v>
      </c>
      <c r="Q5" s="7">
        <f>IF(Movies[[#This Row],[currency]]="INR", Movies[[#This Row],[revenue(mln)]]/80,Movies[[#This Row],[revenue(mln)]])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INDEX(Financials[], MATCH(Movies[[#This Row],[movie_id]:[movie_id]], Financials[[movie_id]:[movie_id]],0), MATCH(Movies[[#Headers], [budget]], Financials[#Headers],0))</f>
        <v>250</v>
      </c>
      <c r="I6">
        <f>INDEX(Financials[], MATCH(Movies[[#This Row],[movie_id]:[movie_id]], Financials[[movie_id]:[movie_id]],0), MATCH(Movies[[#Headers], [revenue]], Financials[#Headers],0))</f>
        <v>670</v>
      </c>
      <c r="J6" t="str">
        <f>INDEX(Financials[], MATCH(Movies[[#This Row],[movie_id]:[movie_id]], Financials[[movie_id]:[movie_id]],0), MATCH(Movies[[#Headers], [unit]], Financials[#Headers],0))</f>
        <v>Millions</v>
      </c>
      <c r="K6" t="str">
        <f>INDEX(Financials[], MATCH(Movies[[#This Row],[movie_id]:[movie_id]], Financials[[movie_id]:[movie_id]],0), MATCH(Movies[[#Headers], [currency]], Financials[#Headers],0))</f>
        <v>USD</v>
      </c>
      <c r="L6">
        <f>IF(Movies[unit]="Billions", Movies[[#This Row],[budget]]*1000,Movies[[#This Row],[budget]])</f>
        <v>250</v>
      </c>
      <c r="M6">
        <f>IF(Movies[unit]="Billions", Movies[[#This Row],[revenue]]*1000,Movies[[#This Row],[revenue]])</f>
        <v>670</v>
      </c>
      <c r="N6">
        <f>IF(Movies[[#This Row],[currency]]="USD", Movies[[#This Row],[budget(mln)]]*80,Movies[[#This Row],[budget(mln)]])</f>
        <v>20000</v>
      </c>
      <c r="O6">
        <f>IF(Movies[[#This Row],[currency]]="USD", Movies[[#This Row],[revenue(mln)]]*80,Movies[[#This Row],[revenue(mln)]])</f>
        <v>53600</v>
      </c>
      <c r="P6" s="7">
        <f>IF(Movies[[#This Row],[currency]]="INR", Movies[[#This Row],[budget(mln)]]/80,Movies[[#This Row],[budget(mln)]])</f>
        <v>250</v>
      </c>
      <c r="Q6" s="7">
        <f>IF(Movies[[#This Row],[currency]]="INR", Movies[[#This Row],[revenue(mln)]]/80,Movies[[#This Row],[revenue(mln)]])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">
        <v>114</v>
      </c>
      <c r="I7" t="s">
        <v>114</v>
      </c>
      <c r="J7" t="s">
        <v>114</v>
      </c>
      <c r="K7" t="s">
        <v>114</v>
      </c>
      <c r="L7" t="s">
        <v>114</v>
      </c>
      <c r="M7" t="str">
        <f>IF(Movies[unit]="Billions", Movies[[#This Row],[revenue]]*1000,Movies[[#This Row],[revenue]])</f>
        <v>Not Available</v>
      </c>
      <c r="N7" t="str">
        <f>IF(Movies[[#This Row],[currency]]="USD", Movies[[#This Row],[budget(mln)]]*80,Movies[[#This Row],[budget(mln)]])</f>
        <v>Not Available</v>
      </c>
      <c r="O7" t="str">
        <f>IF(Movies[[#This Row],[currency]]="USD", Movies[[#This Row],[revenue(mln)]]*80,Movies[[#This Row],[revenue(mln)]])</f>
        <v>Not Available</v>
      </c>
      <c r="P7" s="7" t="str">
        <f>IF(Movies[[#This Row],[currency]]="INR", Movies[[#This Row],[budget(mln)]]/80,Movies[[#This Row],[budget(mln)]])</f>
        <v>Not Available</v>
      </c>
      <c r="Q7" s="7" t="str">
        <f>IF(Movies[[#This Row],[currency]]="INR", Movies[[#This Row],[revenue(mln)]]/80,Movies[[#This Row],[revenue(mln)]])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INDEX(Financials[], MATCH(Movies[[#This Row],[movie_id]:[movie_id]], Financials[[movie_id]:[movie_id]],0), MATCH(Movies[[#Headers], [budget]], Financials[#Headers],0))</f>
        <v>400</v>
      </c>
      <c r="I8">
        <f>INDEX(Financials[], MATCH(Movies[[#This Row],[movie_id]:[movie_id]], Financials[[movie_id]:[movie_id]],0), MATCH(Movies[[#Headers], [revenue]], Financials[#Headers],0))</f>
        <v>2000</v>
      </c>
      <c r="J8" t="str">
        <f>INDEX(Financials[], MATCH(Movies[[#This Row],[movie_id]:[movie_id]], Financials[[movie_id]:[movie_id]],0), MATCH(Movies[[#Headers], [unit]], Financials[#Headers],0))</f>
        <v>Millions</v>
      </c>
      <c r="K8" t="str">
        <f>INDEX(Financials[], MATCH(Movies[[#This Row],[movie_id]:[movie_id]], Financials[[movie_id]:[movie_id]],0), MATCH(Movies[[#Headers], [currency]], Financials[#Headers],0))</f>
        <v>INR</v>
      </c>
      <c r="L8">
        <f>IF(Movies[unit]="Billions", Movies[[#This Row],[budget]]*1000,Movies[[#This Row],[budget]])</f>
        <v>400</v>
      </c>
      <c r="M8">
        <f>IF(Movies[unit]="Billions", Movies[[#This Row],[revenue]]*1000,Movies[[#This Row],[revenue]])</f>
        <v>2000</v>
      </c>
      <c r="N8">
        <f>IF(Movies[[#This Row],[currency]]="USD", Movies[[#This Row],[budget(mln)]]*80,Movies[[#This Row],[budget(mln)]])</f>
        <v>400</v>
      </c>
      <c r="O8">
        <f>IF(Movies[[#This Row],[currency]]="USD", Movies[[#This Row],[revenue(mln)]]*80,Movies[[#This Row],[revenue(mln)]])</f>
        <v>2000</v>
      </c>
      <c r="P8" s="7">
        <f>IF(Movies[[#This Row],[currency]]="INR", Movies[[#This Row],[budget(mln)]]/80,Movies[[#This Row],[budget(mln)]])</f>
        <v>5</v>
      </c>
      <c r="Q8" s="7">
        <f>IF(Movies[[#This Row],[currency]]="INR", Movies[[#This Row],[revenue(mln)]]/80,Movies[[#This Row],[revenue(mln)]])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INDEX(Financials[], MATCH(Movies[[#This Row],[movie_id]:[movie_id]], Financials[[movie_id]:[movie_id]],0), MATCH(Movies[[#Headers], [budget]], Financials[#Headers],0))</f>
        <v>550</v>
      </c>
      <c r="I9">
        <f>INDEX(Financials[], MATCH(Movies[[#This Row],[movie_id]:[movie_id]], Financials[[movie_id]:[movie_id]],0), MATCH(Movies[[#Headers], [revenue]], Financials[#Headers],0))</f>
        <v>4000</v>
      </c>
      <c r="J9" t="str">
        <f>INDEX(Financials[], MATCH(Movies[[#This Row],[movie_id]:[movie_id]], Financials[[movie_id]:[movie_id]],0), MATCH(Movies[[#Headers], [unit]], Financials[#Headers],0))</f>
        <v>Millions</v>
      </c>
      <c r="K9" t="str">
        <f>INDEX(Financials[], MATCH(Movies[[#This Row],[movie_id]:[movie_id]], Financials[[movie_id]:[movie_id]],0), MATCH(Movies[[#Headers], [currency]], Financials[#Headers],0))</f>
        <v>INR</v>
      </c>
      <c r="L9">
        <f>IF(Movies[unit]="Billions", Movies[[#This Row],[budget]]*1000,Movies[[#This Row],[budget]])</f>
        <v>550</v>
      </c>
      <c r="M9">
        <f>IF(Movies[unit]="Billions", Movies[[#This Row],[revenue]]*1000,Movies[[#This Row],[revenue]])</f>
        <v>4000</v>
      </c>
      <c r="N9">
        <f>IF(Movies[[#This Row],[currency]]="USD", Movies[[#This Row],[budget(mln)]]*80,Movies[[#This Row],[budget(mln)]])</f>
        <v>550</v>
      </c>
      <c r="O9">
        <f>IF(Movies[[#This Row],[currency]]="USD", Movies[[#This Row],[revenue(mln)]]*80,Movies[[#This Row],[revenue(mln)]])</f>
        <v>4000</v>
      </c>
      <c r="P9" s="7">
        <f>IF(Movies[[#This Row],[currency]]="INR", Movies[[#This Row],[budget(mln)]]/80,Movies[[#This Row],[budget(mln)]])</f>
        <v>6.875</v>
      </c>
      <c r="Q9" s="7">
        <f>IF(Movies[[#This Row],[currency]]="INR", Movies[[#This Row],[revenue(mln)]]/80,Movies[[#This Row],[revenue(mln)]])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INDEX(Financials[], MATCH(Movies[[#This Row],[movie_id]:[movie_id]], Financials[[movie_id]:[movie_id]],0), MATCH(Movies[[#Headers], [budget]], Financials[#Headers],0))</f>
        <v>390</v>
      </c>
      <c r="I10">
        <f>INDEX(Financials[], MATCH(Movies[[#This Row],[movie_id]:[movie_id]], Financials[[movie_id]:[movie_id]],0), MATCH(Movies[[#Headers], [revenue]], Financials[#Headers],0))</f>
        <v>1360</v>
      </c>
      <c r="J10" t="str">
        <f>INDEX(Financials[], MATCH(Movies[[#This Row],[movie_id]:[movie_id]], Financials[[movie_id]:[movie_id]],0), MATCH(Movies[[#Headers], [unit]], Financials[#Headers],0))</f>
        <v>Millions</v>
      </c>
      <c r="K10" t="str">
        <f>INDEX(Financials[], MATCH(Movies[[#This Row],[movie_id]:[movie_id]], Financials[[movie_id]:[movie_id]],0), MATCH(Movies[[#Headers], [currency]], Financials[#Headers],0))</f>
        <v>INR</v>
      </c>
      <c r="L10">
        <f>IF(Movies[unit]="Billions", Movies[[#This Row],[budget]]*1000,Movies[[#This Row],[budget]])</f>
        <v>390</v>
      </c>
      <c r="M10">
        <f>IF(Movies[unit]="Billions", Movies[[#This Row],[revenue]]*1000,Movies[[#This Row],[revenue]])</f>
        <v>1360</v>
      </c>
      <c r="N10">
        <f>IF(Movies[[#This Row],[currency]]="USD", Movies[[#This Row],[budget(mln)]]*80,Movies[[#This Row],[budget(mln)]])</f>
        <v>390</v>
      </c>
      <c r="O10">
        <f>IF(Movies[[#This Row],[currency]]="USD", Movies[[#This Row],[revenue(mln)]]*80,Movies[[#This Row],[revenue(mln)]])</f>
        <v>1360</v>
      </c>
      <c r="P10" s="7">
        <f>IF(Movies[[#This Row],[currency]]="INR", Movies[[#This Row],[budget(mln)]]/80,Movies[[#This Row],[budget(mln)]])</f>
        <v>4.875</v>
      </c>
      <c r="Q10" s="7">
        <f>IF(Movies[[#This Row],[currency]]="INR", Movies[[#This Row],[revenue(mln)]]/80,Movies[[#This Row],[revenue(mln)]])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INDEX(Financials[], MATCH(Movies[[#This Row],[movie_id]:[movie_id]], Financials[[movie_id]:[movie_id]],0), MATCH(Movies[[#Headers], [budget]], Financials[#Headers],0))</f>
        <v>1.4</v>
      </c>
      <c r="I11">
        <f>INDEX(Financials[], MATCH(Movies[[#This Row],[movie_id]:[movie_id]], Financials[[movie_id]:[movie_id]],0), MATCH(Movies[[#Headers], [revenue]], Financials[#Headers],0))</f>
        <v>3.5</v>
      </c>
      <c r="J11" t="str">
        <f>INDEX(Financials[], MATCH(Movies[[#This Row],[movie_id]:[movie_id]], Financials[[movie_id]:[movie_id]],0), MATCH(Movies[[#Headers], [unit]], Financials[#Headers],0))</f>
        <v>Billions</v>
      </c>
      <c r="K11" t="str">
        <f>INDEX(Financials[], MATCH(Movies[[#This Row],[movie_id]:[movie_id]], Financials[[movie_id]:[movie_id]],0), MATCH(Movies[[#Headers], [currency]], Financials[#Headers],0))</f>
        <v>INR</v>
      </c>
      <c r="L11">
        <f>IF(Movies[unit]="Billions", Movies[[#This Row],[budget]]*1000,Movies[[#This Row],[budget]])</f>
        <v>1400</v>
      </c>
      <c r="M11">
        <f>IF(Movies[unit]="Billions", Movies[[#This Row],[revenue]]*1000,Movies[[#This Row],[revenue]])</f>
        <v>3500</v>
      </c>
      <c r="N11">
        <f>IF(Movies[[#This Row],[currency]]="USD", Movies[[#This Row],[budget(mln)]]*80,Movies[[#This Row],[budget(mln)]])</f>
        <v>1400</v>
      </c>
      <c r="O11">
        <f>IF(Movies[[#This Row],[currency]]="USD", Movies[[#This Row],[revenue(mln)]]*80,Movies[[#This Row],[revenue(mln)]])</f>
        <v>3500</v>
      </c>
      <c r="P11" s="7">
        <f>IF(Movies[[#This Row],[currency]]="INR", Movies[[#This Row],[budget(mln)]]/80,Movies[[#This Row],[budget(mln)]])</f>
        <v>17.5</v>
      </c>
      <c r="Q11" s="7">
        <f>IF(Movies[[#This Row],[currency]]="INR", Movies[[#This Row],[revenue(mln)]]/80,Movies[[#This Row],[revenue(mln)]])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INDEX(Financials[], MATCH(Movies[[#This Row],[movie_id]:[movie_id]], Financials[[movie_id]:[movie_id]],0), MATCH(Movies[[#Headers], [budget]], Financials[#Headers],0))</f>
        <v>25</v>
      </c>
      <c r="I12">
        <f>INDEX(Financials[], MATCH(Movies[[#This Row],[movie_id]:[movie_id]], Financials[[movie_id]:[movie_id]],0), MATCH(Movies[[#Headers], [revenue]], Financials[#Headers],0))</f>
        <v>73.3</v>
      </c>
      <c r="J12" t="str">
        <f>INDEX(Financials[], MATCH(Movies[[#This Row],[movie_id]:[movie_id]], Financials[[movie_id]:[movie_id]],0), MATCH(Movies[[#Headers], [unit]], Financials[#Headers],0))</f>
        <v>Millions</v>
      </c>
      <c r="K12" t="str">
        <f>INDEX(Financials[], MATCH(Movies[[#This Row],[movie_id]:[movie_id]], Financials[[movie_id]:[movie_id]],0), MATCH(Movies[[#Headers], [currency]], Financials[#Headers],0))</f>
        <v>USD</v>
      </c>
      <c r="L12">
        <f>IF(Movies[unit]="Billions", Movies[[#This Row],[budget]]*1000,Movies[[#This Row],[budget]])</f>
        <v>25</v>
      </c>
      <c r="M12">
        <f>IF(Movies[unit]="Billions", Movies[[#This Row],[revenue]]*1000,Movies[[#This Row],[revenue]])</f>
        <v>73.3</v>
      </c>
      <c r="N12">
        <f>IF(Movies[[#This Row],[currency]]="USD", Movies[[#This Row],[budget(mln)]]*80,Movies[[#This Row],[budget(mln)]])</f>
        <v>2000</v>
      </c>
      <c r="O12">
        <f>IF(Movies[[#This Row],[currency]]="USD", Movies[[#This Row],[revenue(mln)]]*80,Movies[[#This Row],[revenue(mln)]])</f>
        <v>5864</v>
      </c>
      <c r="P12" s="7">
        <f>IF(Movies[[#This Row],[currency]]="INR", Movies[[#This Row],[budget(mln)]]/80,Movies[[#This Row],[budget(mln)]])</f>
        <v>25</v>
      </c>
      <c r="Q12" s="7">
        <f>IF(Movies[[#This Row],[currency]]="INR", Movies[[#This Row],[revenue(mln)]]/80,Movies[[#This Row],[revenue(mln)]])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">
        <v>114</v>
      </c>
      <c r="I13" t="s">
        <v>114</v>
      </c>
      <c r="J13" t="s">
        <v>114</v>
      </c>
      <c r="K13" t="s">
        <v>114</v>
      </c>
      <c r="L13" t="s">
        <v>114</v>
      </c>
      <c r="M13" t="str">
        <f>IF(Movies[unit]="Billions", Movies[[#This Row],[revenue]]*1000,Movies[[#This Row],[revenue]])</f>
        <v>Not Available</v>
      </c>
      <c r="N13" t="str">
        <f>IF(Movies[[#This Row],[currency]]="USD", Movies[[#This Row],[budget(mln)]]*80,Movies[[#This Row],[budget(mln)]])</f>
        <v>Not Available</v>
      </c>
      <c r="O13" t="str">
        <f>IF(Movies[[#This Row],[currency]]="USD", Movies[[#This Row],[revenue(mln)]]*80,Movies[[#This Row],[revenue(mln)]])</f>
        <v>Not Available</v>
      </c>
      <c r="P13" s="7" t="str">
        <f>IF(Movies[[#This Row],[currency]]="INR", Movies[[#This Row],[budget(mln)]]/80,Movies[[#This Row],[budget(mln)]])</f>
        <v>Not Available</v>
      </c>
      <c r="Q13" s="7" t="str">
        <f>IF(Movies[[#This Row],[currency]]="INR", Movies[[#This Row],[revenue(mln)]]/80,Movies[[#This Row],[revenue(mln)]])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INDEX(Financials[], MATCH(Movies[[#This Row],[movie_id]:[movie_id]], Financials[[movie_id]:[movie_id]],0), MATCH(Movies[[#Headers], [budget]], Financials[#Headers],0))</f>
        <v>165</v>
      </c>
      <c r="I14">
        <f>INDEX(Financials[], MATCH(Movies[[#This Row],[movie_id]:[movie_id]], Financials[[movie_id]:[movie_id]],0), MATCH(Movies[[#Headers], [revenue]], Financials[#Headers],0))</f>
        <v>701.8</v>
      </c>
      <c r="J14" t="str">
        <f>INDEX(Financials[], MATCH(Movies[[#This Row],[movie_id]:[movie_id]], Financials[[movie_id]:[movie_id]],0), MATCH(Movies[[#Headers], [unit]], Financials[#Headers],0))</f>
        <v>Millions</v>
      </c>
      <c r="K14" t="str">
        <f>INDEX(Financials[], MATCH(Movies[[#This Row],[movie_id]:[movie_id]], Financials[[movie_id]:[movie_id]],0), MATCH(Movies[[#Headers], [currency]], Financials[#Headers],0))</f>
        <v>USD</v>
      </c>
      <c r="L14">
        <f>IF(Movies[unit]="Billions", Movies[[#This Row],[budget]]*1000,Movies[[#This Row],[budget]])</f>
        <v>165</v>
      </c>
      <c r="M14">
        <f>IF(Movies[unit]="Billions", Movies[[#This Row],[revenue]]*1000,Movies[[#This Row],[revenue]])</f>
        <v>701.8</v>
      </c>
      <c r="N14">
        <f>IF(Movies[[#This Row],[currency]]="USD", Movies[[#This Row],[budget(mln)]]*80,Movies[[#This Row],[budget(mln)]])</f>
        <v>13200</v>
      </c>
      <c r="O14">
        <f>IF(Movies[[#This Row],[currency]]="USD", Movies[[#This Row],[revenue(mln)]]*80,Movies[[#This Row],[revenue(mln)]])</f>
        <v>56144</v>
      </c>
      <c r="P14" s="7">
        <f>IF(Movies[[#This Row],[currency]]="INR", Movies[[#This Row],[budget(mln)]]/80,Movies[[#This Row],[budget(mln)]])</f>
        <v>165</v>
      </c>
      <c r="Q14" s="7">
        <f>IF(Movies[[#This Row],[currency]]="INR", Movies[[#This Row],[revenue(mln)]]/80,Movies[[#This Row],[revenue(mln)]])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INDEX(Financials[], MATCH(Movies[[#This Row],[movie_id]:[movie_id]], Financials[[movie_id]:[movie_id]],0), MATCH(Movies[[#Headers], [budget]], Financials[#Headers],0))</f>
        <v>55</v>
      </c>
      <c r="I15">
        <f>INDEX(Financials[], MATCH(Movies[[#This Row],[movie_id]:[movie_id]], Financials[[movie_id]:[movie_id]],0), MATCH(Movies[[#Headers], [revenue]], Financials[#Headers],0))</f>
        <v>307.10000000000002</v>
      </c>
      <c r="J15" t="str">
        <f>INDEX(Financials[], MATCH(Movies[[#This Row],[movie_id]:[movie_id]], Financials[[movie_id]:[movie_id]],0), MATCH(Movies[[#Headers], [unit]], Financials[#Headers],0))</f>
        <v>Millions</v>
      </c>
      <c r="K15" t="str">
        <f>INDEX(Financials[], MATCH(Movies[[#This Row],[movie_id]:[movie_id]], Financials[[movie_id]:[movie_id]],0), MATCH(Movies[[#Headers], [currency]], Financials[#Headers],0))</f>
        <v>USD</v>
      </c>
      <c r="L15">
        <f>IF(Movies[unit]="Billions", Movies[[#This Row],[budget]]*1000,Movies[[#This Row],[budget]])</f>
        <v>55</v>
      </c>
      <c r="M15">
        <f>IF(Movies[unit]="Billions", Movies[[#This Row],[revenue]]*1000,Movies[[#This Row],[revenue]])</f>
        <v>307.10000000000002</v>
      </c>
      <c r="N15">
        <f>IF(Movies[[#This Row],[currency]]="USD", Movies[[#This Row],[budget(mln)]]*80,Movies[[#This Row],[budget(mln)]])</f>
        <v>4400</v>
      </c>
      <c r="O15">
        <f>IF(Movies[[#This Row],[currency]]="USD", Movies[[#This Row],[revenue(mln)]]*80,Movies[[#This Row],[revenue(mln)]])</f>
        <v>24568</v>
      </c>
      <c r="P15" s="7">
        <f>IF(Movies[[#This Row],[currency]]="INR", Movies[[#This Row],[budget(mln)]]/80,Movies[[#This Row],[budget(mln)]])</f>
        <v>55</v>
      </c>
      <c r="Q15" s="7">
        <f>IF(Movies[[#This Row],[currency]]="INR", Movies[[#This Row],[revenue(mln)]]/80,Movies[[#This Row],[revenue(mln)]])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INDEX(Financials[], MATCH(Movies[[#This Row],[movie_id]:[movie_id]], Financials[[movie_id]:[movie_id]],0), MATCH(Movies[[#Headers], [budget]], Financials[#Headers],0))</f>
        <v>103</v>
      </c>
      <c r="I16">
        <f>INDEX(Financials[], MATCH(Movies[[#This Row],[movie_id]:[movie_id]], Financials[[movie_id]:[movie_id]],0), MATCH(Movies[[#Headers], [revenue]], Financials[#Headers],0))</f>
        <v>460.5</v>
      </c>
      <c r="J16" t="str">
        <f>INDEX(Financials[], MATCH(Movies[[#This Row],[movie_id]:[movie_id]], Financials[[movie_id]:[movie_id]],0), MATCH(Movies[[#Headers], [unit]], Financials[#Headers],0))</f>
        <v>Millions</v>
      </c>
      <c r="K16" t="str">
        <f>INDEX(Financials[], MATCH(Movies[[#This Row],[movie_id]:[movie_id]], Financials[[movie_id]:[movie_id]],0), MATCH(Movies[[#Headers], [currency]], Financials[#Headers],0))</f>
        <v>USD</v>
      </c>
      <c r="L16">
        <f>IF(Movies[unit]="Billions", Movies[[#This Row],[budget]]*1000,Movies[[#This Row],[budget]])</f>
        <v>103</v>
      </c>
      <c r="M16">
        <f>IF(Movies[unit]="Billions", Movies[[#This Row],[revenue]]*1000,Movies[[#This Row],[revenue]])</f>
        <v>460.5</v>
      </c>
      <c r="N16">
        <f>IF(Movies[[#This Row],[currency]]="USD", Movies[[#This Row],[budget(mln)]]*80,Movies[[#This Row],[budget(mln)]])</f>
        <v>8240</v>
      </c>
      <c r="O16">
        <f>IF(Movies[[#This Row],[currency]]="USD", Movies[[#This Row],[revenue(mln)]]*80,Movies[[#This Row],[revenue(mln)]])</f>
        <v>36840</v>
      </c>
      <c r="P16" s="7">
        <f>IF(Movies[[#This Row],[currency]]="INR", Movies[[#This Row],[budget(mln)]]/80,Movies[[#This Row],[budget(mln)]])</f>
        <v>103</v>
      </c>
      <c r="Q16" s="7">
        <f>IF(Movies[[#This Row],[currency]]="INR", Movies[[#This Row],[revenue(mln)]]/80,Movies[[#This Row],[revenue(mln)]])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INDEX(Financials[], MATCH(Movies[[#This Row],[movie_id]:[movie_id]], Financials[[movie_id]:[movie_id]],0), MATCH(Movies[[#Headers], [budget]], Financials[#Headers],0))</f>
        <v>200</v>
      </c>
      <c r="I17">
        <f>INDEX(Financials[], MATCH(Movies[[#This Row],[movie_id]:[movie_id]], Financials[[movie_id]:[movie_id]],0), MATCH(Movies[[#Headers], [revenue]], Financials[#Headers],0))</f>
        <v>2202</v>
      </c>
      <c r="J17" t="str">
        <f>INDEX(Financials[], MATCH(Movies[[#This Row],[movie_id]:[movie_id]], Financials[[movie_id]:[movie_id]],0), MATCH(Movies[[#Headers], [unit]], Financials[#Headers],0))</f>
        <v>Millions</v>
      </c>
      <c r="K17" t="str">
        <f>INDEX(Financials[], MATCH(Movies[[#This Row],[movie_id]:[movie_id]], Financials[[movie_id]:[movie_id]],0), MATCH(Movies[[#Headers], [currency]], Financials[#Headers],0))</f>
        <v>USD</v>
      </c>
      <c r="L17">
        <f>IF(Movies[unit]="Billions", Movies[[#This Row],[budget]]*1000,Movies[[#This Row],[budget]])</f>
        <v>200</v>
      </c>
      <c r="M17">
        <f>IF(Movies[unit]="Billions", Movies[[#This Row],[revenue]]*1000,Movies[[#This Row],[revenue]])</f>
        <v>2202</v>
      </c>
      <c r="N17">
        <f>IF(Movies[[#This Row],[currency]]="USD", Movies[[#This Row],[budget(mln)]]*80,Movies[[#This Row],[budget(mln)]])</f>
        <v>16000</v>
      </c>
      <c r="O17">
        <f>IF(Movies[[#This Row],[currency]]="USD", Movies[[#This Row],[revenue(mln)]]*80,Movies[[#This Row],[revenue(mln)]])</f>
        <v>176160</v>
      </c>
      <c r="P17" s="7">
        <f>IF(Movies[[#This Row],[currency]]="INR", Movies[[#This Row],[budget(mln)]]/80,Movies[[#This Row],[budget(mln)]])</f>
        <v>200</v>
      </c>
      <c r="Q17" s="7">
        <f>IF(Movies[[#This Row],[currency]]="INR", Movies[[#This Row],[revenue(mln)]]/80,Movies[[#This Row],[revenue(mln)]])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INDEX(Financials[], MATCH(Movies[[#This Row],[movie_id]:[movie_id]], Financials[[movie_id]:[movie_id]],0), MATCH(Movies[[#Headers], [budget]], Financials[#Headers],0))</f>
        <v>3.18</v>
      </c>
      <c r="I18">
        <f>INDEX(Financials[], MATCH(Movies[[#This Row],[movie_id]:[movie_id]], Financials[[movie_id]:[movie_id]],0), MATCH(Movies[[#Headers], [revenue]], Financials[#Headers],0))</f>
        <v>3.3</v>
      </c>
      <c r="J18" t="str">
        <f>INDEX(Financials[], MATCH(Movies[[#This Row],[movie_id]:[movie_id]], Financials[[movie_id]:[movie_id]],0), MATCH(Movies[[#Headers], [unit]], Financials[#Headers],0))</f>
        <v>Millions</v>
      </c>
      <c r="K18" t="str">
        <f>INDEX(Financials[], MATCH(Movies[[#This Row],[movie_id]:[movie_id]], Financials[[movie_id]:[movie_id]],0), MATCH(Movies[[#Headers], [currency]], Financials[#Headers],0))</f>
        <v>USD</v>
      </c>
      <c r="L18">
        <f>IF(Movies[unit]="Billions", Movies[[#This Row],[budget]]*1000,Movies[[#This Row],[budget]])</f>
        <v>3.18</v>
      </c>
      <c r="M18">
        <f>IF(Movies[unit]="Billions", Movies[[#This Row],[revenue]]*1000,Movies[[#This Row],[revenue]])</f>
        <v>3.3</v>
      </c>
      <c r="N18">
        <f>IF(Movies[[#This Row],[currency]]="USD", Movies[[#This Row],[budget(mln)]]*80,Movies[[#This Row],[budget(mln)]])</f>
        <v>254.4</v>
      </c>
      <c r="O18">
        <f>IF(Movies[[#This Row],[currency]]="USD", Movies[[#This Row],[revenue(mln)]]*80,Movies[[#This Row],[revenue(mln)]])</f>
        <v>264</v>
      </c>
      <c r="P18" s="7">
        <f>IF(Movies[[#This Row],[currency]]="INR", Movies[[#This Row],[budget(mln)]]/80,Movies[[#This Row],[budget(mln)]])</f>
        <v>3.18</v>
      </c>
      <c r="Q18" s="7">
        <f>IF(Movies[[#This Row],[currency]]="INR", Movies[[#This Row],[revenue(mln)]]/80,Movies[[#This Row],[revenue(mln)]])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INDEX(Financials[], MATCH(Movies[[#This Row],[movie_id]:[movie_id]], Financials[[movie_id]:[movie_id]],0), MATCH(Movies[[#Headers], [budget]], Financials[#Headers],0))</f>
        <v>237</v>
      </c>
      <c r="I19">
        <f>INDEX(Financials[], MATCH(Movies[[#This Row],[movie_id]:[movie_id]], Financials[[movie_id]:[movie_id]],0), MATCH(Movies[[#Headers], [revenue]], Financials[#Headers],0))</f>
        <v>2847</v>
      </c>
      <c r="J19" t="str">
        <f>INDEX(Financials[], MATCH(Movies[[#This Row],[movie_id]:[movie_id]], Financials[[movie_id]:[movie_id]],0), MATCH(Movies[[#Headers], [unit]], Financials[#Headers],0))</f>
        <v>Millions</v>
      </c>
      <c r="K19" t="str">
        <f>INDEX(Financials[], MATCH(Movies[[#This Row],[movie_id]:[movie_id]], Financials[[movie_id]:[movie_id]],0), MATCH(Movies[[#Headers], [currency]], Financials[#Headers],0))</f>
        <v>USD</v>
      </c>
      <c r="L19">
        <f>IF(Movies[unit]="Billions", Movies[[#This Row],[budget]]*1000,Movies[[#This Row],[budget]])</f>
        <v>237</v>
      </c>
      <c r="M19">
        <f>IF(Movies[unit]="Billions", Movies[[#This Row],[revenue]]*1000,Movies[[#This Row],[revenue]])</f>
        <v>2847</v>
      </c>
      <c r="N19">
        <f>IF(Movies[[#This Row],[currency]]="USD", Movies[[#This Row],[budget(mln)]]*80,Movies[[#This Row],[budget(mln)]])</f>
        <v>18960</v>
      </c>
      <c r="O19">
        <f>IF(Movies[[#This Row],[currency]]="USD", Movies[[#This Row],[revenue(mln)]]*80,Movies[[#This Row],[revenue(mln)]])</f>
        <v>227760</v>
      </c>
      <c r="P19" s="7">
        <f>IF(Movies[[#This Row],[currency]]="INR", Movies[[#This Row],[budget(mln)]]/80,Movies[[#This Row],[budget(mln)]])</f>
        <v>237</v>
      </c>
      <c r="Q19" s="7">
        <f>IF(Movies[[#This Row],[currency]]="INR", Movies[[#This Row],[revenue(mln)]]/80,Movies[[#This Row],[revenue(mln)]])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INDEX(Financials[], MATCH(Movies[[#This Row],[movie_id]:[movie_id]], Financials[[movie_id]:[movie_id]],0), MATCH(Movies[[#Headers], [budget]], Financials[#Headers],0))</f>
        <v>7.2</v>
      </c>
      <c r="I20">
        <f>INDEX(Financials[], MATCH(Movies[[#This Row],[movie_id]:[movie_id]], Financials[[movie_id]:[movie_id]],0), MATCH(Movies[[#Headers], [revenue]], Financials[#Headers],0))</f>
        <v>291</v>
      </c>
      <c r="J20" t="str">
        <f>INDEX(Financials[], MATCH(Movies[[#This Row],[movie_id]:[movie_id]], Financials[[movie_id]:[movie_id]],0), MATCH(Movies[[#Headers], [unit]], Financials[#Headers],0))</f>
        <v>Millions</v>
      </c>
      <c r="K20" t="str">
        <f>INDEX(Financials[], MATCH(Movies[[#This Row],[movie_id]:[movie_id]], Financials[[movie_id]:[movie_id]],0), MATCH(Movies[[#Headers], [currency]], Financials[#Headers],0))</f>
        <v>USD</v>
      </c>
      <c r="L20">
        <f>IF(Movies[unit]="Billions", Movies[[#This Row],[budget]]*1000,Movies[[#This Row],[budget]])</f>
        <v>7.2</v>
      </c>
      <c r="M20">
        <f>IF(Movies[unit]="Billions", Movies[[#This Row],[revenue]]*1000,Movies[[#This Row],[revenue]])</f>
        <v>291</v>
      </c>
      <c r="N20">
        <f>IF(Movies[[#This Row],[currency]]="USD", Movies[[#This Row],[budget(mln)]]*80,Movies[[#This Row],[budget(mln)]])</f>
        <v>576</v>
      </c>
      <c r="O20">
        <f>IF(Movies[[#This Row],[currency]]="USD", Movies[[#This Row],[revenue(mln)]]*80,Movies[[#This Row],[revenue(mln)]])</f>
        <v>23280</v>
      </c>
      <c r="P20" s="7">
        <f>IF(Movies[[#This Row],[currency]]="INR", Movies[[#This Row],[budget(mln)]]/80,Movies[[#This Row],[budget(mln)]])</f>
        <v>7.2</v>
      </c>
      <c r="Q20" s="7">
        <f>IF(Movies[[#This Row],[currency]]="INR", Movies[[#This Row],[revenue(mln)]]/80,Movies[[#This Row],[revenue(mln)]])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INDEX(Financials[], MATCH(Movies[[#This Row],[movie_id]:[movie_id]], Financials[[movie_id]:[movie_id]],0), MATCH(Movies[[#Headers], [budget]], Financials[#Headers],0))</f>
        <v>185</v>
      </c>
      <c r="I21">
        <f>INDEX(Financials[], MATCH(Movies[[#This Row],[movie_id]:[movie_id]], Financials[[movie_id]:[movie_id]],0), MATCH(Movies[[#Headers], [revenue]], Financials[#Headers],0))</f>
        <v>1006</v>
      </c>
      <c r="J21" t="str">
        <f>INDEX(Financials[], MATCH(Movies[[#This Row],[movie_id]:[movie_id]], Financials[[movie_id]:[movie_id]],0), MATCH(Movies[[#Headers], [unit]], Financials[#Headers],0))</f>
        <v>Millions</v>
      </c>
      <c r="K21" t="str">
        <f>INDEX(Financials[], MATCH(Movies[[#This Row],[movie_id]:[movie_id]], Financials[[movie_id]:[movie_id]],0), MATCH(Movies[[#Headers], [currency]], Financials[#Headers],0))</f>
        <v>USD</v>
      </c>
      <c r="L21">
        <f>IF(Movies[unit]="Billions", Movies[[#This Row],[budget]]*1000,Movies[[#This Row],[budget]])</f>
        <v>185</v>
      </c>
      <c r="M21">
        <f>IF(Movies[unit]="Billions", Movies[[#This Row],[revenue]]*1000,Movies[[#This Row],[revenue]])</f>
        <v>1006</v>
      </c>
      <c r="N21">
        <f>IF(Movies[[#This Row],[currency]]="USD", Movies[[#This Row],[budget(mln)]]*80,Movies[[#This Row],[budget(mln)]])</f>
        <v>14800</v>
      </c>
      <c r="O21">
        <f>IF(Movies[[#This Row],[currency]]="USD", Movies[[#This Row],[revenue(mln)]]*80,Movies[[#This Row],[revenue(mln)]])</f>
        <v>80480</v>
      </c>
      <c r="P21" s="7">
        <f>IF(Movies[[#This Row],[currency]]="INR", Movies[[#This Row],[budget(mln)]]/80,Movies[[#This Row],[budget(mln)]])</f>
        <v>185</v>
      </c>
      <c r="Q21" s="7">
        <f>IF(Movies[[#This Row],[currency]]="INR", Movies[[#This Row],[revenue(mln)]]/80,Movies[[#This Row],[revenue(mln)]])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INDEX(Financials[], MATCH(Movies[[#This Row],[movie_id]:[movie_id]], Financials[[movie_id]:[movie_id]],0), MATCH(Movies[[#Headers], [budget]], Financials[#Headers],0))</f>
        <v>22</v>
      </c>
      <c r="I22">
        <f>INDEX(Financials[], MATCH(Movies[[#This Row],[movie_id]:[movie_id]], Financials[[movie_id]:[movie_id]],0), MATCH(Movies[[#Headers], [revenue]], Financials[#Headers],0))</f>
        <v>322.2</v>
      </c>
      <c r="J22" t="str">
        <f>INDEX(Financials[], MATCH(Movies[[#This Row],[movie_id]:[movie_id]], Financials[[movie_id]:[movie_id]],0), MATCH(Movies[[#Headers], [unit]], Financials[#Headers],0))</f>
        <v>Millions</v>
      </c>
      <c r="K22" t="str">
        <f>INDEX(Financials[], MATCH(Movies[[#This Row],[movie_id]:[movie_id]], Financials[[movie_id]:[movie_id]],0), MATCH(Movies[[#Headers], [currency]], Financials[#Headers],0))</f>
        <v>USD</v>
      </c>
      <c r="L22">
        <f>IF(Movies[unit]="Billions", Movies[[#This Row],[budget]]*1000,Movies[[#This Row],[budget]])</f>
        <v>22</v>
      </c>
      <c r="M22">
        <f>IF(Movies[unit]="Billions", Movies[[#This Row],[revenue]]*1000,Movies[[#This Row],[revenue]])</f>
        <v>322.2</v>
      </c>
      <c r="N22">
        <f>IF(Movies[[#This Row],[currency]]="USD", Movies[[#This Row],[budget(mln)]]*80,Movies[[#This Row],[budget(mln)]])</f>
        <v>1760</v>
      </c>
      <c r="O22">
        <f>IF(Movies[[#This Row],[currency]]="USD", Movies[[#This Row],[revenue(mln)]]*80,Movies[[#This Row],[revenue(mln)]])</f>
        <v>25776</v>
      </c>
      <c r="P22" s="7">
        <f>IF(Movies[[#This Row],[currency]]="INR", Movies[[#This Row],[budget(mln)]]/80,Movies[[#This Row],[budget(mln)]])</f>
        <v>22</v>
      </c>
      <c r="Q22" s="7">
        <f>IF(Movies[[#This Row],[currency]]="INR", Movies[[#This Row],[revenue(mln)]]/80,Movies[[#This Row],[revenue(mln)]])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INDEX(Financials[], MATCH(Movies[[#This Row],[movie_id]:[movie_id]], Financials[[movie_id]:[movie_id]],0), MATCH(Movies[[#Headers], [budget]], Financials[#Headers],0))</f>
        <v>63</v>
      </c>
      <c r="I23">
        <f>INDEX(Financials[], MATCH(Movies[[#This Row],[movie_id]:[movie_id]], Financials[[movie_id]:[movie_id]],0), MATCH(Movies[[#Headers], [revenue]], Financials[#Headers],0))</f>
        <v>1046</v>
      </c>
      <c r="J23" t="str">
        <f>INDEX(Financials[], MATCH(Movies[[#This Row],[movie_id]:[movie_id]], Financials[[movie_id]:[movie_id]],0), MATCH(Movies[[#Headers], [unit]], Financials[#Headers],0))</f>
        <v>Millions</v>
      </c>
      <c r="K23" t="str">
        <f>INDEX(Financials[], MATCH(Movies[[#This Row],[movie_id]:[movie_id]], Financials[[movie_id]:[movie_id]],0), MATCH(Movies[[#Headers], [currency]], Financials[#Headers],0))</f>
        <v>USD</v>
      </c>
      <c r="L23">
        <f>IF(Movies[unit]="Billions", Movies[[#This Row],[budget]]*1000,Movies[[#This Row],[budget]])</f>
        <v>63</v>
      </c>
      <c r="M23">
        <f>IF(Movies[unit]="Billions", Movies[[#This Row],[revenue]]*1000,Movies[[#This Row],[revenue]])</f>
        <v>1046</v>
      </c>
      <c r="N23">
        <f>IF(Movies[[#This Row],[currency]]="USD", Movies[[#This Row],[budget(mln)]]*80,Movies[[#This Row],[budget(mln)]])</f>
        <v>5040</v>
      </c>
      <c r="O23">
        <f>IF(Movies[[#This Row],[currency]]="USD", Movies[[#This Row],[revenue(mln)]]*80,Movies[[#This Row],[revenue(mln)]])</f>
        <v>83680</v>
      </c>
      <c r="P23" s="7">
        <f>IF(Movies[[#This Row],[currency]]="INR", Movies[[#This Row],[budget(mln)]]/80,Movies[[#This Row],[budget(mln)]])</f>
        <v>63</v>
      </c>
      <c r="Q23" s="7">
        <f>IF(Movies[[#This Row],[currency]]="INR", Movies[[#This Row],[revenue(mln)]]/80,Movies[[#This Row],[revenue(mln)]])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INDEX(Financials[], MATCH(Movies[[#This Row],[movie_id]:[movie_id]], Financials[[movie_id]:[movie_id]],0), MATCH(Movies[[#Headers], [budget]], Financials[#Headers],0))</f>
        <v>15.5</v>
      </c>
      <c r="I24">
        <f>INDEX(Financials[], MATCH(Movies[[#This Row],[movie_id]:[movie_id]], Financials[[movie_id]:[movie_id]],0), MATCH(Movies[[#Headers], [revenue]], Financials[#Headers],0))</f>
        <v>263.10000000000002</v>
      </c>
      <c r="J24" t="str">
        <f>INDEX(Financials[], MATCH(Movies[[#This Row],[movie_id]:[movie_id]], Financials[[movie_id]:[movie_id]],0), MATCH(Movies[[#Headers], [unit]], Financials[#Headers],0))</f>
        <v>Millions</v>
      </c>
      <c r="K24" t="str">
        <f>INDEX(Financials[], MATCH(Movies[[#This Row],[movie_id]:[movie_id]], Financials[[movie_id]:[movie_id]],0), MATCH(Movies[[#Headers], [currency]], Financials[#Headers],0))</f>
        <v>USD</v>
      </c>
      <c r="L24">
        <f>IF(Movies[unit]="Billions", Movies[[#This Row],[budget]]*1000,Movies[[#This Row],[budget]])</f>
        <v>15.5</v>
      </c>
      <c r="M24">
        <f>IF(Movies[unit]="Billions", Movies[[#This Row],[revenue]]*1000,Movies[[#This Row],[revenue]])</f>
        <v>263.10000000000002</v>
      </c>
      <c r="N24">
        <f>IF(Movies[[#This Row],[currency]]="USD", Movies[[#This Row],[budget(mln)]]*80,Movies[[#This Row],[budget(mln)]])</f>
        <v>1240</v>
      </c>
      <c r="O24">
        <f>IF(Movies[[#This Row],[currency]]="USD", Movies[[#This Row],[revenue(mln)]]*80,Movies[[#This Row],[revenue(mln)]])</f>
        <v>21048</v>
      </c>
      <c r="P24" s="7">
        <f>IF(Movies[[#This Row],[currency]]="INR", Movies[[#This Row],[budget(mln)]]/80,Movies[[#This Row],[budget(mln)]])</f>
        <v>15.5</v>
      </c>
      <c r="Q24" s="7">
        <f>IF(Movies[[#This Row],[currency]]="INR", Movies[[#This Row],[revenue(mln)]]/80,Movies[[#This Row],[revenue(mln)]])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INDEX(Financials[], MATCH(Movies[[#This Row],[movie_id]:[movie_id]], Financials[[movie_id]:[movie_id]],0), MATCH(Movies[[#Headers], [budget]], Financials[#Headers],0))</f>
        <v>400</v>
      </c>
      <c r="I25">
        <f>INDEX(Financials[], MATCH(Movies[[#This Row],[movie_id]:[movie_id]], Financials[[movie_id]:[movie_id]],0), MATCH(Movies[[#Headers], [revenue]], Financials[#Headers],0))</f>
        <v>2798</v>
      </c>
      <c r="J25" t="str">
        <f>INDEX(Financials[], MATCH(Movies[[#This Row],[movie_id]:[movie_id]], Financials[[movie_id]:[movie_id]],0), MATCH(Movies[[#Headers], [unit]], Financials[#Headers],0))</f>
        <v>Millions</v>
      </c>
      <c r="K25" t="str">
        <f>INDEX(Financials[], MATCH(Movies[[#This Row],[movie_id]:[movie_id]], Financials[[movie_id]:[movie_id]],0), MATCH(Movies[[#Headers], [currency]], Financials[#Headers],0))</f>
        <v>USD</v>
      </c>
      <c r="L25">
        <f>IF(Movies[unit]="Billions", Movies[[#This Row],[budget]]*1000,Movies[[#This Row],[budget]])</f>
        <v>400</v>
      </c>
      <c r="M25">
        <f>IF(Movies[unit]="Billions", Movies[[#This Row],[revenue]]*1000,Movies[[#This Row],[revenue]])</f>
        <v>2798</v>
      </c>
      <c r="N25">
        <f>IF(Movies[[#This Row],[currency]]="USD", Movies[[#This Row],[budget(mln)]]*80,Movies[[#This Row],[budget(mln)]])</f>
        <v>32000</v>
      </c>
      <c r="O25">
        <f>IF(Movies[[#This Row],[currency]]="USD", Movies[[#This Row],[revenue(mln)]]*80,Movies[[#This Row],[revenue(mln)]])</f>
        <v>223840</v>
      </c>
      <c r="P25" s="7">
        <f>IF(Movies[[#This Row],[currency]]="INR", Movies[[#This Row],[budget(mln)]]/80,Movies[[#This Row],[budget(mln)]])</f>
        <v>400</v>
      </c>
      <c r="Q25" s="7">
        <f>IF(Movies[[#This Row],[currency]]="INR", Movies[[#This Row],[revenue(mln)]]/80,Movies[[#This Row],[revenue(mln)]])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INDEX(Financials[], MATCH(Movies[[#This Row],[movie_id]:[movie_id]], Financials[[movie_id]:[movie_id]],0), MATCH(Movies[[#Headers], [budget]], Financials[#Headers],0))</f>
        <v>400</v>
      </c>
      <c r="I26">
        <f>INDEX(Financials[], MATCH(Movies[[#This Row],[movie_id]:[movie_id]], Financials[[movie_id]:[movie_id]],0), MATCH(Movies[[#Headers], [revenue]], Financials[#Headers],0))</f>
        <v>2048</v>
      </c>
      <c r="J26" t="str">
        <f>INDEX(Financials[], MATCH(Movies[[#This Row],[movie_id]:[movie_id]], Financials[[movie_id]:[movie_id]],0), MATCH(Movies[[#Headers], [unit]], Financials[#Headers],0))</f>
        <v>Millions</v>
      </c>
      <c r="K26" t="str">
        <f>INDEX(Financials[], MATCH(Movies[[#This Row],[movie_id]:[movie_id]], Financials[[movie_id]:[movie_id]],0), MATCH(Movies[[#Headers], [currency]], Financials[#Headers],0))</f>
        <v>USD</v>
      </c>
      <c r="L26">
        <f>IF(Movies[unit]="Billions", Movies[[#This Row],[budget]]*1000,Movies[[#This Row],[budget]])</f>
        <v>400</v>
      </c>
      <c r="M26">
        <f>IF(Movies[unit]="Billions", Movies[[#This Row],[revenue]]*1000,Movies[[#This Row],[revenue]])</f>
        <v>2048</v>
      </c>
      <c r="N26">
        <f>IF(Movies[[#This Row],[currency]]="USD", Movies[[#This Row],[budget(mln)]]*80,Movies[[#This Row],[budget(mln)]])</f>
        <v>32000</v>
      </c>
      <c r="O26">
        <f>IF(Movies[[#This Row],[currency]]="USD", Movies[[#This Row],[revenue(mln)]]*80,Movies[[#This Row],[revenue(mln)]])</f>
        <v>163840</v>
      </c>
      <c r="P26" s="7">
        <f>IF(Movies[[#This Row],[currency]]="INR", Movies[[#This Row],[budget(mln)]]/80,Movies[[#This Row],[budget(mln)]])</f>
        <v>400</v>
      </c>
      <c r="Q26" s="7">
        <f>IF(Movies[[#This Row],[currency]]="INR", Movies[[#This Row],[revenue(mln)]]/80,Movies[[#This Row],[revenue(mln)]])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INDEX(Financials[], MATCH(Movies[[#This Row],[movie_id]:[movie_id]], Financials[[movie_id]:[movie_id]],0), MATCH(Movies[[#Headers], [budget]], Financials[#Headers],0))</f>
        <v>70</v>
      </c>
      <c r="I27">
        <f>INDEX(Financials[], MATCH(Movies[[#This Row],[movie_id]:[movie_id]], Financials[[movie_id]:[movie_id]],0), MATCH(Movies[[#Headers], [revenue]], Financials[#Headers],0))</f>
        <v>100</v>
      </c>
      <c r="J27" t="str">
        <f>INDEX(Financials[], MATCH(Movies[[#This Row],[movie_id]:[movie_id]], Financials[[movie_id]:[movie_id]],0), MATCH(Movies[[#Headers], [unit]], Financials[#Headers],0))</f>
        <v>Millions</v>
      </c>
      <c r="K27" t="str">
        <f>INDEX(Financials[], MATCH(Movies[[#This Row],[movie_id]:[movie_id]], Financials[[movie_id]:[movie_id]],0), MATCH(Movies[[#Headers], [currency]], Financials[#Headers],0))</f>
        <v>INR</v>
      </c>
      <c r="L27">
        <f>IF(Movies[unit]="Billions", Movies[[#This Row],[budget]]*1000,Movies[[#This Row],[budget]])</f>
        <v>70</v>
      </c>
      <c r="M27">
        <f>IF(Movies[unit]="Billions", Movies[[#This Row],[revenue]]*1000,Movies[[#This Row],[revenue]])</f>
        <v>100</v>
      </c>
      <c r="N27">
        <f>IF(Movies[[#This Row],[currency]]="USD", Movies[[#This Row],[budget(mln)]]*80,Movies[[#This Row],[budget(mln)]])</f>
        <v>70</v>
      </c>
      <c r="O27">
        <f>IF(Movies[[#This Row],[currency]]="USD", Movies[[#This Row],[revenue(mln)]]*80,Movies[[#This Row],[revenue(mln)]])</f>
        <v>100</v>
      </c>
      <c r="P27" s="7">
        <f>IF(Movies[[#This Row],[currency]]="INR", Movies[[#This Row],[budget(mln)]]/80,Movies[[#This Row],[budget(mln)]])</f>
        <v>0.875</v>
      </c>
      <c r="Q27" s="7">
        <f>IF(Movies[[#This Row],[currency]]="INR", Movies[[#This Row],[revenue(mln)]]/80,Movies[[#This Row],[revenue(mln)]])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INDEX(Financials[], MATCH(Movies[[#This Row],[movie_id]:[movie_id]], Financials[[movie_id]:[movie_id]],0), MATCH(Movies[[#Headers], [budget]], Financials[#Headers],0))</f>
        <v>120</v>
      </c>
      <c r="I28">
        <f>INDEX(Financials[], MATCH(Movies[[#This Row],[movie_id]:[movie_id]], Financials[[movie_id]:[movie_id]],0), MATCH(Movies[[#Headers], [revenue]], Financials[#Headers],0))</f>
        <v>1350</v>
      </c>
      <c r="J28" t="str">
        <f>INDEX(Financials[], MATCH(Movies[[#This Row],[movie_id]:[movie_id]], Financials[[movie_id]:[movie_id]],0), MATCH(Movies[[#Headers], [unit]], Financials[#Headers],0))</f>
        <v>Millions</v>
      </c>
      <c r="K28" t="str">
        <f>INDEX(Financials[], MATCH(Movies[[#This Row],[movie_id]:[movie_id]], Financials[[movie_id]:[movie_id]],0), MATCH(Movies[[#Headers], [currency]], Financials[#Headers],0))</f>
        <v>INR</v>
      </c>
      <c r="L28">
        <f>IF(Movies[unit]="Billions", Movies[[#This Row],[budget]]*1000,Movies[[#This Row],[budget]])</f>
        <v>120</v>
      </c>
      <c r="M28">
        <f>IF(Movies[unit]="Billions", Movies[[#This Row],[revenue]]*1000,Movies[[#This Row],[revenue]])</f>
        <v>1350</v>
      </c>
      <c r="N28">
        <f>IF(Movies[[#This Row],[currency]]="USD", Movies[[#This Row],[budget(mln)]]*80,Movies[[#This Row],[budget(mln)]])</f>
        <v>120</v>
      </c>
      <c r="O28">
        <f>IF(Movies[[#This Row],[currency]]="USD", Movies[[#This Row],[revenue(mln)]]*80,Movies[[#This Row],[revenue(mln)]])</f>
        <v>1350</v>
      </c>
      <c r="P28" s="7">
        <f>IF(Movies[[#This Row],[currency]]="INR", Movies[[#This Row],[budget(mln)]]/80,Movies[[#This Row],[budget(mln)]])</f>
        <v>1.5</v>
      </c>
      <c r="Q28" s="7">
        <f>IF(Movies[[#This Row],[currency]]="INR", Movies[[#This Row],[revenue(mln)]]/80,Movies[[#This Row],[revenue(mln)]])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INDEX(Financials[], MATCH(Movies[[#This Row],[movie_id]:[movie_id]], Financials[[movie_id]:[movie_id]],0), MATCH(Movies[[#Headers], [budget]], Financials[#Headers],0))</f>
        <v>100</v>
      </c>
      <c r="I29">
        <f>INDEX(Financials[], MATCH(Movies[[#This Row],[movie_id]:[movie_id]], Financials[[movie_id]:[movie_id]],0), MATCH(Movies[[#Headers], [revenue]], Financials[#Headers],0))</f>
        <v>410</v>
      </c>
      <c r="J29" t="str">
        <f>INDEX(Financials[], MATCH(Movies[[#This Row],[movie_id]:[movie_id]], Financials[[movie_id]:[movie_id]],0), MATCH(Movies[[#Headers], [unit]], Financials[#Headers],0))</f>
        <v>Millions</v>
      </c>
      <c r="K29" t="str">
        <f>INDEX(Financials[], MATCH(Movies[[#This Row],[movie_id]:[movie_id]], Financials[[movie_id]:[movie_id]],0), MATCH(Movies[[#Headers], [currency]], Financials[#Headers],0))</f>
        <v>INR</v>
      </c>
      <c r="L29">
        <f>IF(Movies[unit]="Billions", Movies[[#This Row],[budget]]*1000,Movies[[#This Row],[budget]])</f>
        <v>100</v>
      </c>
      <c r="M29">
        <f>IF(Movies[unit]="Billions", Movies[[#This Row],[revenue]]*1000,Movies[[#This Row],[revenue]])</f>
        <v>410</v>
      </c>
      <c r="N29">
        <f>IF(Movies[[#This Row],[currency]]="USD", Movies[[#This Row],[budget(mln)]]*80,Movies[[#This Row],[budget(mln)]])</f>
        <v>100</v>
      </c>
      <c r="O29">
        <f>IF(Movies[[#This Row],[currency]]="USD", Movies[[#This Row],[revenue(mln)]]*80,Movies[[#This Row],[revenue(mln)]])</f>
        <v>410</v>
      </c>
      <c r="P29" s="7">
        <f>IF(Movies[[#This Row],[currency]]="INR", Movies[[#This Row],[budget(mln)]]/80,Movies[[#This Row],[budget(mln)]])</f>
        <v>1.25</v>
      </c>
      <c r="Q29" s="7">
        <f>IF(Movies[[#This Row],[currency]]="INR", Movies[[#This Row],[revenue(mln)]]/80,Movies[[#This Row],[revenue(mln)]])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INDEX(Financials[], MATCH(Movies[[#This Row],[movie_id]:[movie_id]], Financials[[movie_id]:[movie_id]],0), MATCH(Movies[[#Headers], [budget]], Financials[#Headers],0))</f>
        <v>850</v>
      </c>
      <c r="I30">
        <f>INDEX(Financials[], MATCH(Movies[[#This Row],[movie_id]:[movie_id]], Financials[[movie_id]:[movie_id]],0), MATCH(Movies[[#Headers], [revenue]], Financials[#Headers],0))</f>
        <v>8540</v>
      </c>
      <c r="J30" t="str">
        <f>INDEX(Financials[], MATCH(Movies[[#This Row],[movie_id]:[movie_id]], Financials[[movie_id]:[movie_id]],0), MATCH(Movies[[#Headers], [unit]], Financials[#Headers],0))</f>
        <v>Millions</v>
      </c>
      <c r="K30" t="str">
        <f>INDEX(Financials[], MATCH(Movies[[#This Row],[movie_id]:[movie_id]], Financials[[movie_id]:[movie_id]],0), MATCH(Movies[[#Headers], [currency]], Financials[#Headers],0))</f>
        <v>INR</v>
      </c>
      <c r="L30">
        <f>IF(Movies[unit]="Billions", Movies[[#This Row],[budget]]*1000,Movies[[#This Row],[budget]])</f>
        <v>850</v>
      </c>
      <c r="M30">
        <f>IF(Movies[unit]="Billions", Movies[[#This Row],[revenue]]*1000,Movies[[#This Row],[revenue]])</f>
        <v>8540</v>
      </c>
      <c r="N30">
        <f>IF(Movies[[#This Row],[currency]]="USD", Movies[[#This Row],[budget(mln)]]*80,Movies[[#This Row],[budget(mln)]])</f>
        <v>850</v>
      </c>
      <c r="O30">
        <f>IF(Movies[[#This Row],[currency]]="USD", Movies[[#This Row],[revenue(mln)]]*80,Movies[[#This Row],[revenue(mln)]])</f>
        <v>8540</v>
      </c>
      <c r="P30" s="7">
        <f>IF(Movies[[#This Row],[currency]]="INR", Movies[[#This Row],[budget(mln)]]/80,Movies[[#This Row],[budget(mln)]])</f>
        <v>10.625</v>
      </c>
      <c r="Q30" s="7">
        <f>IF(Movies[[#This Row],[currency]]="INR", Movies[[#This Row],[revenue(mln)]]/80,Movies[[#This Row],[revenue(mln)]])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INDEX(Financials[], MATCH(Movies[[#This Row],[movie_id]:[movie_id]], Financials[[movie_id]:[movie_id]],0), MATCH(Movies[[#Headers], [budget]], Financials[#Headers],0))</f>
        <v>1</v>
      </c>
      <c r="I31">
        <f>INDEX(Financials[], MATCH(Movies[[#This Row],[movie_id]:[movie_id]], Financials[[movie_id]:[movie_id]],0), MATCH(Movies[[#Headers], [revenue]], Financials[#Headers],0))</f>
        <v>5.9</v>
      </c>
      <c r="J31" t="str">
        <f>INDEX(Financials[], MATCH(Movies[[#This Row],[movie_id]:[movie_id]], Financials[[movie_id]:[movie_id]],0), MATCH(Movies[[#Headers], [unit]], Financials[#Headers],0))</f>
        <v>Billions</v>
      </c>
      <c r="K31" t="str">
        <f>INDEX(Financials[], MATCH(Movies[[#This Row],[movie_id]:[movie_id]], Financials[[movie_id]:[movie_id]],0), MATCH(Movies[[#Headers], [currency]], Financials[#Headers],0))</f>
        <v>INR</v>
      </c>
      <c r="L31">
        <f>IF(Movies[unit]="Billions", Movies[[#This Row],[budget]]*1000,Movies[[#This Row],[budget]])</f>
        <v>1000</v>
      </c>
      <c r="M31">
        <f>IF(Movies[unit]="Billions", Movies[[#This Row],[revenue]]*1000,Movies[[#This Row],[revenue]])</f>
        <v>5900</v>
      </c>
      <c r="N31">
        <f>IF(Movies[[#This Row],[currency]]="USD", Movies[[#This Row],[budget(mln)]]*80,Movies[[#This Row],[budget(mln)]])</f>
        <v>1000</v>
      </c>
      <c r="O31">
        <f>IF(Movies[[#This Row],[currency]]="USD", Movies[[#This Row],[revenue(mln)]]*80,Movies[[#This Row],[revenue(mln)]])</f>
        <v>5900</v>
      </c>
      <c r="P31" s="7">
        <f>IF(Movies[[#This Row],[currency]]="INR", Movies[[#This Row],[budget(mln)]]/80,Movies[[#This Row],[budget(mln)]])</f>
        <v>12.5</v>
      </c>
      <c r="Q31" s="7">
        <f>IF(Movies[[#This Row],[currency]]="INR", Movies[[#This Row],[revenue(mln)]]/80,Movies[[#This Row],[revenue(mln)]])</f>
        <v>73.75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INDEX(Financials[], MATCH(Movies[[#This Row],[movie_id]:[movie_id]], Financials[[movie_id]:[movie_id]],0), MATCH(Movies[[#Headers], [budget]], Financials[#Headers],0))</f>
        <v>2</v>
      </c>
      <c r="I32">
        <f>INDEX(Financials[], MATCH(Movies[[#This Row],[movie_id]:[movie_id]], Financials[[movie_id]:[movie_id]],0), MATCH(Movies[[#Headers], [revenue]], Financials[#Headers],0))</f>
        <v>3.6</v>
      </c>
      <c r="J32" t="str">
        <f>INDEX(Financials[], MATCH(Movies[[#This Row],[movie_id]:[movie_id]], Financials[[movie_id]:[movie_id]],0), MATCH(Movies[[#Headers], [unit]], Financials[#Headers],0))</f>
        <v>Billions</v>
      </c>
      <c r="K32" t="str">
        <f>INDEX(Financials[], MATCH(Movies[[#This Row],[movie_id]:[movie_id]], Financials[[movie_id]:[movie_id]],0), MATCH(Movies[[#Headers], [currency]], Financials[#Headers],0))</f>
        <v>INR</v>
      </c>
      <c r="L32">
        <f>IF(Movies[unit]="Billions", Movies[[#This Row],[budget]]*1000,Movies[[#This Row],[budget]])</f>
        <v>2000</v>
      </c>
      <c r="M32">
        <f>IF(Movies[unit]="Billions", Movies[[#This Row],[revenue]]*1000,Movies[[#This Row],[revenue]])</f>
        <v>3600</v>
      </c>
      <c r="N32">
        <f>IF(Movies[[#This Row],[currency]]="USD", Movies[[#This Row],[budget(mln)]]*80,Movies[[#This Row],[budget(mln)]])</f>
        <v>2000</v>
      </c>
      <c r="O32">
        <f>IF(Movies[[#This Row],[currency]]="USD", Movies[[#This Row],[revenue(mln)]]*80,Movies[[#This Row],[revenue(mln)]])</f>
        <v>3600</v>
      </c>
      <c r="P32" s="7">
        <f>IF(Movies[[#This Row],[currency]]="INR", Movies[[#This Row],[budget(mln)]]/80,Movies[[#This Row],[budget(mln)]])</f>
        <v>25</v>
      </c>
      <c r="Q32" s="7">
        <f>IF(Movies[[#This Row],[currency]]="INR", Movies[[#This Row],[revenue(mln)]]/80,Movies[[#This Row],[revenue(mln)]])</f>
        <v>45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INDEX(Financials[], MATCH(Movies[[#This Row],[movie_id]:[movie_id]], Financials[[movie_id]:[movie_id]],0), MATCH(Movies[[#Headers], [budget]], Financials[#Headers],0))</f>
        <v>5.5</v>
      </c>
      <c r="I33">
        <f>INDEX(Financials[], MATCH(Movies[[#This Row],[movie_id]:[movie_id]], Financials[[movie_id]:[movie_id]],0), MATCH(Movies[[#Headers], [revenue]], Financials[#Headers],0))</f>
        <v>12</v>
      </c>
      <c r="J33" t="str">
        <f>INDEX(Financials[], MATCH(Movies[[#This Row],[movie_id]:[movie_id]], Financials[[movie_id]:[movie_id]],0), MATCH(Movies[[#Headers], [unit]], Financials[#Headers],0))</f>
        <v>Billions</v>
      </c>
      <c r="K33" t="str">
        <f>INDEX(Financials[], MATCH(Movies[[#This Row],[movie_id]:[movie_id]], Financials[[movie_id]:[movie_id]],0), MATCH(Movies[[#Headers], [currency]], Financials[#Headers],0))</f>
        <v>INR</v>
      </c>
      <c r="L33">
        <f>IF(Movies[unit]="Billions", Movies[[#This Row],[budget]]*1000,Movies[[#This Row],[budget]])</f>
        <v>5500</v>
      </c>
      <c r="M33">
        <f>IF(Movies[unit]="Billions", Movies[[#This Row],[revenue]]*1000,Movies[[#This Row],[revenue]])</f>
        <v>12000</v>
      </c>
      <c r="N33">
        <f>IF(Movies[[#This Row],[currency]]="USD", Movies[[#This Row],[budget(mln)]]*80,Movies[[#This Row],[budget(mln)]])</f>
        <v>5500</v>
      </c>
      <c r="O33">
        <f>IF(Movies[[#This Row],[currency]]="USD", Movies[[#This Row],[revenue(mln)]]*80,Movies[[#This Row],[revenue(mln)]])</f>
        <v>12000</v>
      </c>
      <c r="P33" s="7">
        <f>IF(Movies[[#This Row],[currency]]="INR", Movies[[#This Row],[budget(mln)]]/80,Movies[[#This Row],[budget(mln)]])</f>
        <v>68.75</v>
      </c>
      <c r="Q33" s="7">
        <f>IF(Movies[[#This Row],[currency]]="INR", Movies[[#This Row],[revenue(mln)]]/80,Movies[[#This Row],[revenue(mln)]])</f>
        <v>150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INDEX(Financials[], MATCH(Movies[[#This Row],[movie_id]:[movie_id]], Financials[[movie_id]:[movie_id]],0), MATCH(Movies[[#Headers], [budget]], Financials[#Headers],0))</f>
        <v>1.8</v>
      </c>
      <c r="I34">
        <f>INDEX(Financials[], MATCH(Movies[[#This Row],[movie_id]:[movie_id]], Financials[[movie_id]:[movie_id]],0), MATCH(Movies[[#Headers], [revenue]], Financials[#Headers],0))</f>
        <v>6.5</v>
      </c>
      <c r="J34" t="str">
        <f>INDEX(Financials[], MATCH(Movies[[#This Row],[movie_id]:[movie_id]], Financials[[movie_id]:[movie_id]],0), MATCH(Movies[[#Headers], [unit]], Financials[#Headers],0))</f>
        <v>Billions</v>
      </c>
      <c r="K34" t="str">
        <f>INDEX(Financials[], MATCH(Movies[[#This Row],[movie_id]:[movie_id]], Financials[[movie_id]:[movie_id]],0), MATCH(Movies[[#Headers], [currency]], Financials[#Headers],0))</f>
        <v>INR</v>
      </c>
      <c r="L34">
        <f>IF(Movies[unit]="Billions", Movies[[#This Row],[budget]]*1000,Movies[[#This Row],[budget]])</f>
        <v>1800</v>
      </c>
      <c r="M34">
        <f>IF(Movies[unit]="Billions", Movies[[#This Row],[revenue]]*1000,Movies[[#This Row],[revenue]])</f>
        <v>6500</v>
      </c>
      <c r="N34">
        <f>IF(Movies[[#This Row],[currency]]="USD", Movies[[#This Row],[budget(mln)]]*80,Movies[[#This Row],[budget(mln)]])</f>
        <v>1800</v>
      </c>
      <c r="O34">
        <f>IF(Movies[[#This Row],[currency]]="USD", Movies[[#This Row],[revenue(mln)]]*80,Movies[[#This Row],[revenue(mln)]])</f>
        <v>6500</v>
      </c>
      <c r="P34" s="7">
        <f>IF(Movies[[#This Row],[currency]]="INR", Movies[[#This Row],[budget(mln)]]/80,Movies[[#This Row],[budget(mln)]])</f>
        <v>22.5</v>
      </c>
      <c r="Q34" s="7">
        <f>IF(Movies[[#This Row],[currency]]="INR", Movies[[#This Row],[revenue(mln)]]/80,Movies[[#This Row],[revenue(mln)]])</f>
        <v>81.25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INDEX(Financials[], MATCH(Movies[[#This Row],[movie_id]:[movie_id]], Financials[[movie_id]:[movie_id]],0), MATCH(Movies[[#Headers], [budget]], Financials[#Headers],0))</f>
        <v>250</v>
      </c>
      <c r="I35">
        <f>INDEX(Financials[], MATCH(Movies[[#This Row],[movie_id]:[movie_id]], Financials[[movie_id]:[movie_id]],0), MATCH(Movies[[#Headers], [revenue]], Financials[#Headers],0))</f>
        <v>3409</v>
      </c>
      <c r="J35" t="str">
        <f>INDEX(Financials[], MATCH(Movies[[#This Row],[movie_id]:[movie_id]], Financials[[movie_id]:[movie_id]],0), MATCH(Movies[[#Headers], [unit]], Financials[#Headers],0))</f>
        <v>Millions</v>
      </c>
      <c r="K35" t="str">
        <f>INDEX(Financials[], MATCH(Movies[[#This Row],[movie_id]:[movie_id]], Financials[[movie_id]:[movie_id]],0), MATCH(Movies[[#Headers], [currency]], Financials[#Headers],0))</f>
        <v>INR</v>
      </c>
      <c r="L35">
        <f>IF(Movies[unit]="Billions", Movies[[#This Row],[budget]]*1000,Movies[[#This Row],[budget]])</f>
        <v>250</v>
      </c>
      <c r="M35">
        <f>IF(Movies[unit]="Billions", Movies[[#This Row],[revenue]]*1000,Movies[[#This Row],[revenue]])</f>
        <v>3409</v>
      </c>
      <c r="N35">
        <f>IF(Movies[[#This Row],[currency]]="USD", Movies[[#This Row],[budget(mln)]]*80,Movies[[#This Row],[budget(mln)]])</f>
        <v>250</v>
      </c>
      <c r="O35">
        <f>IF(Movies[[#This Row],[currency]]="USD", Movies[[#This Row],[revenue(mln)]]*80,Movies[[#This Row],[revenue(mln)]])</f>
        <v>3409</v>
      </c>
      <c r="P35" s="7">
        <f>IF(Movies[[#This Row],[currency]]="INR", Movies[[#This Row],[budget(mln)]]/80,Movies[[#This Row],[budget(mln)]])</f>
        <v>3.125</v>
      </c>
      <c r="Q35" s="7">
        <f>IF(Movies[[#This Row],[currency]]="INR", Movies[[#This Row],[revenue(mln)]]/80,Movies[[#This Row],[revenue(mln)]])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INDEX(Financials[], MATCH(Movies[[#This Row],[movie_id]:[movie_id]], Financials[[movie_id]:[movie_id]],0), MATCH(Movies[[#Headers], [budget]], Financials[#Headers],0))</f>
        <v>900</v>
      </c>
      <c r="I36">
        <f>INDEX(Financials[], MATCH(Movies[[#This Row],[movie_id]:[movie_id]], Financials[[movie_id]:[movie_id]],0), MATCH(Movies[[#Headers], [revenue]], Financials[#Headers],0))</f>
        <v>11690</v>
      </c>
      <c r="J36" t="str">
        <f>INDEX(Financials[], MATCH(Movies[[#This Row],[movie_id]:[movie_id]], Financials[[movie_id]:[movie_id]],0), MATCH(Movies[[#Headers], [unit]], Financials[#Headers],0))</f>
        <v>Millions</v>
      </c>
      <c r="K36" t="str">
        <f>INDEX(Financials[], MATCH(Movies[[#This Row],[movie_id]:[movie_id]], Financials[[movie_id]:[movie_id]],0), MATCH(Movies[[#Headers], [currency]], Financials[#Headers],0))</f>
        <v>INR</v>
      </c>
      <c r="L36">
        <f>IF(Movies[unit]="Billions", Movies[[#This Row],[budget]]*1000,Movies[[#This Row],[budget]])</f>
        <v>900</v>
      </c>
      <c r="M36">
        <f>IF(Movies[unit]="Billions", Movies[[#This Row],[revenue]]*1000,Movies[[#This Row],[revenue]])</f>
        <v>11690</v>
      </c>
      <c r="N36">
        <f>IF(Movies[[#This Row],[currency]]="USD", Movies[[#This Row],[budget(mln)]]*80,Movies[[#This Row],[budget(mln)]])</f>
        <v>900</v>
      </c>
      <c r="O36">
        <f>IF(Movies[[#This Row],[currency]]="USD", Movies[[#This Row],[revenue(mln)]]*80,Movies[[#This Row],[revenue(mln)]])</f>
        <v>11690</v>
      </c>
      <c r="P36" s="7">
        <f>IF(Movies[[#This Row],[currency]]="INR", Movies[[#This Row],[budget(mln)]]/80,Movies[[#This Row],[budget(mln)]])</f>
        <v>11.25</v>
      </c>
      <c r="Q36" s="7">
        <f>IF(Movies[[#This Row],[currency]]="INR", Movies[[#This Row],[revenue(mln)]]/80,Movies[[#This Row],[revenue(mln)]])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INDEX(Financials[], MATCH(Movies[[#This Row],[movie_id]:[movie_id]], Financials[[movie_id]:[movie_id]],0), MATCH(Movies[[#Headers], [budget]], Financials[#Headers],0))</f>
        <v>216.7</v>
      </c>
      <c r="I37">
        <f>INDEX(Financials[], MATCH(Movies[[#This Row],[movie_id]:[movie_id]], Financials[[movie_id]:[movie_id]],0), MATCH(Movies[[#Headers], [revenue]], Financials[#Headers],0))</f>
        <v>370.6</v>
      </c>
      <c r="J37" t="str">
        <f>INDEX(Financials[], MATCH(Movies[[#This Row],[movie_id]:[movie_id]], Financials[[movie_id]:[movie_id]],0), MATCH(Movies[[#Headers], [unit]], Financials[#Headers],0))</f>
        <v>Millions</v>
      </c>
      <c r="K37" t="str">
        <f>INDEX(Financials[], MATCH(Movies[[#This Row],[movie_id]:[movie_id]], Financials[[movie_id]:[movie_id]],0), MATCH(Movies[[#Headers], [currency]], Financials[#Headers],0))</f>
        <v>USD</v>
      </c>
      <c r="L37">
        <f>IF(Movies[unit]="Billions", Movies[[#This Row],[budget]]*1000,Movies[[#This Row],[budget]])</f>
        <v>216.7</v>
      </c>
      <c r="M37">
        <f>IF(Movies[unit]="Billions", Movies[[#This Row],[revenue]]*1000,Movies[[#This Row],[revenue]])</f>
        <v>370.6</v>
      </c>
      <c r="N37">
        <f>IF(Movies[[#This Row],[currency]]="USD", Movies[[#This Row],[budget(mln)]]*80,Movies[[#This Row],[budget(mln)]])</f>
        <v>17336</v>
      </c>
      <c r="O37">
        <f>IF(Movies[[#This Row],[currency]]="USD", Movies[[#This Row],[revenue(mln)]]*80,Movies[[#This Row],[revenue(mln)]])</f>
        <v>29648</v>
      </c>
      <c r="P37" s="7">
        <f>IF(Movies[[#This Row],[currency]]="INR", Movies[[#This Row],[budget(mln)]]/80,Movies[[#This Row],[budget(mln)]])</f>
        <v>216.7</v>
      </c>
      <c r="Q37" s="7">
        <f>IF(Movies[[#This Row],[currency]]="INR", Movies[[#This Row],[revenue(mln)]]/80,Movies[[#This Row],[revenue(mln)]])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INDEX(Financials[], MATCH(Movies[[#This Row],[movie_id]:[movie_id]], Financials[[movie_id]:[movie_id]],0), MATCH(Movies[[#Headers], [budget]], Financials[#Headers],0))</f>
        <v>177</v>
      </c>
      <c r="I38">
        <f>INDEX(Financials[], MATCH(Movies[[#This Row],[movie_id]:[movie_id]], Financials[[movie_id]:[movie_id]],0), MATCH(Movies[[#Headers], [revenue]], Financials[#Headers],0))</f>
        <v>714.4</v>
      </c>
      <c r="J38" t="str">
        <f>INDEX(Financials[], MATCH(Movies[[#This Row],[movie_id]:[movie_id]], Financials[[movie_id]:[movie_id]],0), MATCH(Movies[[#Headers], [unit]], Financials[#Headers],0))</f>
        <v>Millions</v>
      </c>
      <c r="K38" t="str">
        <f>INDEX(Financials[], MATCH(Movies[[#This Row],[movie_id]:[movie_id]], Financials[[movie_id]:[movie_id]],0), MATCH(Movies[[#Headers], [currency]], Financials[#Headers],0))</f>
        <v>USD</v>
      </c>
      <c r="L38">
        <f>IF(Movies[unit]="Billions", Movies[[#This Row],[budget]]*1000,Movies[[#This Row],[budget]])</f>
        <v>177</v>
      </c>
      <c r="M38">
        <f>IF(Movies[unit]="Billions", Movies[[#This Row],[revenue]]*1000,Movies[[#This Row],[revenue]])</f>
        <v>714.4</v>
      </c>
      <c r="N38">
        <f>IF(Movies[[#This Row],[currency]]="USD", Movies[[#This Row],[budget(mln)]]*80,Movies[[#This Row],[budget(mln)]])</f>
        <v>14160</v>
      </c>
      <c r="O38">
        <f>IF(Movies[[#This Row],[currency]]="USD", Movies[[#This Row],[revenue(mln)]]*80,Movies[[#This Row],[revenue(mln)]])</f>
        <v>57152</v>
      </c>
      <c r="P38" s="7">
        <f>IF(Movies[[#This Row],[currency]]="INR", Movies[[#This Row],[budget(mln)]]/80,Movies[[#This Row],[budget(mln)]])</f>
        <v>177</v>
      </c>
      <c r="Q38" s="7">
        <f>IF(Movies[[#This Row],[currency]]="INR", Movies[[#This Row],[revenue(mln)]]/80,Movies[[#This Row],[revenue(mln)]])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INDEX(Financials[], MATCH(Movies[[#This Row],[movie_id]:[movie_id]], Financials[[movie_id]:[movie_id]],0), MATCH(Movies[[#Headers], [budget]], Financials[#Headers],0))</f>
        <v>1.8</v>
      </c>
      <c r="I39">
        <f>INDEX(Financials[], MATCH(Movies[[#This Row],[movie_id]:[movie_id]], Financials[[movie_id]:[movie_id]],0), MATCH(Movies[[#Headers], [revenue]], Financials[#Headers],0))</f>
        <v>3.1</v>
      </c>
      <c r="J39" t="str">
        <f>INDEX(Financials[], MATCH(Movies[[#This Row],[movie_id]:[movie_id]], Financials[[movie_id]:[movie_id]],0), MATCH(Movies[[#Headers], [unit]], Financials[#Headers],0))</f>
        <v>Billions</v>
      </c>
      <c r="K39" t="str">
        <f>INDEX(Financials[], MATCH(Movies[[#This Row],[movie_id]:[movie_id]], Financials[[movie_id]:[movie_id]],0), MATCH(Movies[[#Headers], [currency]], Financials[#Headers],0))</f>
        <v>INR</v>
      </c>
      <c r="L39">
        <f>IF(Movies[unit]="Billions", Movies[[#This Row],[budget]]*1000,Movies[[#This Row],[budget]])</f>
        <v>1800</v>
      </c>
      <c r="M39">
        <f>IF(Movies[unit]="Billions", Movies[[#This Row],[revenue]]*1000,Movies[[#This Row],[revenue]])</f>
        <v>3100</v>
      </c>
      <c r="N39">
        <f>IF(Movies[[#This Row],[currency]]="USD", Movies[[#This Row],[budget(mln)]]*80,Movies[[#This Row],[budget(mln)]])</f>
        <v>1800</v>
      </c>
      <c r="O39">
        <f>IF(Movies[[#This Row],[currency]]="USD", Movies[[#This Row],[revenue(mln)]]*80,Movies[[#This Row],[revenue(mln)]])</f>
        <v>3100</v>
      </c>
      <c r="P39" s="7">
        <f>IF(Movies[[#This Row],[currency]]="INR", Movies[[#This Row],[budget(mln)]]/80,Movies[[#This Row],[budget(mln)]])</f>
        <v>22.5</v>
      </c>
      <c r="Q39" s="7">
        <f>IF(Movies[[#This Row],[currency]]="INR", Movies[[#This Row],[revenue(mln)]]/80,Movies[[#This Row],[revenue(mln)]])</f>
        <v>38.75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INDEX(Financials[], MATCH(Movies[[#This Row],[movie_id]:[movie_id]], Financials[[movie_id]:[movie_id]],0), MATCH(Movies[[#Headers], [budget]], Financials[#Headers],0))</f>
        <v>500</v>
      </c>
      <c r="I40">
        <f>INDEX(Financials[], MATCH(Movies[[#This Row],[movie_id]:[movie_id]], Financials[[movie_id]:[movie_id]],0), MATCH(Movies[[#Headers], [revenue]], Financials[#Headers],0))</f>
        <v>950</v>
      </c>
      <c r="J40" t="str">
        <f>INDEX(Financials[], MATCH(Movies[[#This Row],[movie_id]:[movie_id]], Financials[[movie_id]:[movie_id]],0), MATCH(Movies[[#Headers], [unit]], Financials[#Headers],0))</f>
        <v>Millions</v>
      </c>
      <c r="K40" t="str">
        <f>INDEX(Financials[], MATCH(Movies[[#This Row],[movie_id]:[movie_id]], Financials[[movie_id]:[movie_id]],0), MATCH(Movies[[#Headers], [currency]], Financials[#Headers],0))</f>
        <v>INR</v>
      </c>
      <c r="L40">
        <f>IF(Movies[unit]="Billions", Movies[[#This Row],[budget]]*1000,Movies[[#This Row],[budget]])</f>
        <v>500</v>
      </c>
      <c r="M40">
        <f>IF(Movies[unit]="Billions", Movies[[#This Row],[revenue]]*1000,Movies[[#This Row],[revenue]])</f>
        <v>950</v>
      </c>
      <c r="N40">
        <f>IF(Movies[[#This Row],[currency]]="USD", Movies[[#This Row],[budget(mln)]]*80,Movies[[#This Row],[budget(mln)]])</f>
        <v>500</v>
      </c>
      <c r="O40">
        <f>IF(Movies[[#This Row],[currency]]="USD", Movies[[#This Row],[revenue(mln)]]*80,Movies[[#This Row],[revenue(mln)]])</f>
        <v>950</v>
      </c>
      <c r="P40" s="7">
        <f>IF(Movies[[#This Row],[currency]]="INR", Movies[[#This Row],[budget(mln)]]/80,Movies[[#This Row],[budget(mln)]])</f>
        <v>6.25</v>
      </c>
      <c r="Q40" s="7">
        <f>IF(Movies[[#This Row],[currency]]="INR", Movies[[#This Row],[revenue(mln)]]/80,Movies[[#This Row],[revenue(mln)]])</f>
        <v>11.875</v>
      </c>
    </row>
    <row r="42" spans="1:17" x14ac:dyDescent="0.3">
      <c r="A42" t="s">
        <v>167</v>
      </c>
      <c r="C42" t="s">
        <v>168</v>
      </c>
      <c r="E42" t="s">
        <v>170</v>
      </c>
      <c r="G42" t="s">
        <v>172</v>
      </c>
      <c r="N42" t="s">
        <v>161</v>
      </c>
      <c r="O42" t="s">
        <v>162</v>
      </c>
      <c r="P42" t="s">
        <v>165</v>
      </c>
      <c r="Q42" t="s">
        <v>166</v>
      </c>
    </row>
    <row r="43" spans="1:17" x14ac:dyDescent="0.3">
      <c r="A43" s="4">
        <f>COUNT(Movies[movie_id])</f>
        <v>39</v>
      </c>
      <c r="C43" s="4">
        <f>COUNTIF(Movies[industry], "Bollywood")</f>
        <v>18</v>
      </c>
      <c r="E43" s="8">
        <f>SUMIF(Movies[industry], "Bollywood", Movies[revenue INR])</f>
        <v>80909</v>
      </c>
      <c r="G43" s="9">
        <f>E43/C43</f>
        <v>4494.9444444444443</v>
      </c>
      <c r="N43" s="5">
        <f>SUM(Movies[budget INR])</f>
        <v>264196.40000000002</v>
      </c>
      <c r="O43" s="5">
        <f>SUM(Movies[revenue INR])</f>
        <v>1567141</v>
      </c>
      <c r="P43" s="6">
        <f>SUM(Movies[budget USD])</f>
        <v>3302.4549999999999</v>
      </c>
      <c r="Q43" s="6">
        <f>SUM(Movies[revenue USD])</f>
        <v>19589.262500000001</v>
      </c>
    </row>
    <row r="44" spans="1:17" x14ac:dyDescent="0.3">
      <c r="C44" t="s">
        <v>169</v>
      </c>
      <c r="E44" t="s">
        <v>171</v>
      </c>
      <c r="G44" t="s">
        <v>173</v>
      </c>
    </row>
    <row r="45" spans="1:17" x14ac:dyDescent="0.3">
      <c r="C45" s="4">
        <f>COUNTIF(Movies[industry], "Hollywood")</f>
        <v>21</v>
      </c>
      <c r="E45" s="8">
        <f>SUMIF(Movies[industry], "Hollywood", Movies[revenue INR])</f>
        <v>1486232</v>
      </c>
      <c r="G45" s="9">
        <f>E45/C45</f>
        <v>70772.952380952382</v>
      </c>
      <c r="L45" s="3"/>
      <c r="M45" s="3"/>
    </row>
    <row r="47" spans="1:17" x14ac:dyDescent="0.3">
      <c r="G47" t="s">
        <v>174</v>
      </c>
    </row>
    <row r="48" spans="1:17" x14ac:dyDescent="0.3">
      <c r="G48" s="10">
        <f>E43/O43</f>
        <v>5.1628411227834639E-2</v>
      </c>
    </row>
    <row r="49" spans="7:7" x14ac:dyDescent="0.3">
      <c r="G49" t="s">
        <v>175</v>
      </c>
    </row>
    <row r="50" spans="7:7" x14ac:dyDescent="0.3">
      <c r="G50" s="10">
        <f>E45/O43</f>
        <v>0.94837158877216532</v>
      </c>
    </row>
  </sheetData>
  <conditionalFormatting sqref="A1:B40">
    <cfRule type="duplicateValues" dxfId="0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2" sqref="A2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2024-09-21T19:21:39Z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