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pratyusatripathy/my_work/fund_analysis/data/"/>
    </mc:Choice>
  </mc:AlternateContent>
  <xr:revisionPtr revIDLastSave="0" documentId="13_ncr:1_{693A2242-BEE7-8E44-BC2C-2EC6055C24A2}" xr6:coauthVersionLast="47" xr6:coauthVersionMax="47" xr10:uidLastSave="{00000000-0000-0000-0000-000000000000}"/>
  <bookViews>
    <workbookView xWindow="38400" yWindow="0" windowWidth="38400" windowHeight="24000" activeTab="4" xr2:uid="{00000000-000D-0000-FFFF-FFFF00000000}"/>
  </bookViews>
  <sheets>
    <sheet name="fund_assets" sheetId="1" r:id="rId1"/>
    <sheet name="Links" sheetId="2" r:id="rId2"/>
    <sheet name="long_only_pms" sheetId="3" r:id="rId3"/>
    <sheet name="Factor_Correlation" sheetId="4" r:id="rId4"/>
    <sheet name="fund_new" sheetId="5" r:id="rId5"/>
    <sheet name="time_seri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2" i="5"/>
  <c r="F6" i="5"/>
  <c r="F5" i="5"/>
  <c r="F4" i="5"/>
  <c r="F3" i="5"/>
  <c r="F2" i="5"/>
  <c r="F6" i="3"/>
  <c r="E6" i="3"/>
  <c r="D6" i="3"/>
  <c r="C6" i="3"/>
  <c r="B6" i="3"/>
  <c r="L13" i="1"/>
  <c r="J13" i="1"/>
  <c r="D13" i="1"/>
  <c r="J12" i="1"/>
  <c r="F12" i="1"/>
  <c r="J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F2" i="1"/>
  <c r="F13" i="1" s="1"/>
  <c r="G4" i="5"/>
  <c r="G5" i="5"/>
  <c r="G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LTCG taxed at 20%
It should be best held in tax-efficient jurisdiction</t>
        </r>
      </text>
    </comment>
    <comment ref="I10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Return = index_return * leverage</t>
        </r>
      </text>
    </comment>
    <comment ref="K10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Historical Standard Deviaiton is around 17.4%. Though we can reduce by taking derivative exposure</t>
        </r>
      </text>
    </comment>
    <comment ref="L1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However, negative correlation during stress periods</t>
        </r>
      </text>
    </comment>
    <comment ref="L12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Beta will vary based on Market Regime</t>
        </r>
      </text>
    </comment>
    <comment ref="M12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The factor exposure will change based on the strategy deployed</t>
        </r>
      </text>
    </comment>
    <comment ref="D13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Net exposure will vary based on the market regime.
1. Crises - Low Beta, Diversify from equity
2. Steady State - Moderate high equity
3. Inflation - More commodity
4. Walking on ICE - Gradually add equity exposure
More info in Two-sigma paper</t>
        </r>
      </text>
    </comment>
    <comment ref="F13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The gross exposure will change based on confidence on the strategy. We only increase and decrease the gross exposure using:
1. diversifieres 
2. Alpha generator
3. Taking more exposure to AIFs</t>
        </r>
      </text>
    </comment>
  </commentList>
</comments>
</file>

<file path=xl/sharedStrings.xml><?xml version="1.0" encoding="utf-8"?>
<sst xmlns="http://schemas.openxmlformats.org/spreadsheetml/2006/main" count="106" uniqueCount="59">
  <si>
    <t>Strategy</t>
  </si>
  <si>
    <t>Number</t>
  </si>
  <si>
    <t>Fund name</t>
  </si>
  <si>
    <t>Net_exp</t>
  </si>
  <si>
    <t>Lever_ratio</t>
  </si>
  <si>
    <t>Gross_exp</t>
  </si>
  <si>
    <t>Tax</t>
  </si>
  <si>
    <t>Fees &amp; TC</t>
  </si>
  <si>
    <t>Return_pre</t>
  </si>
  <si>
    <t>Return_post</t>
  </si>
  <si>
    <t>Std Dev</t>
  </si>
  <si>
    <t>Beta</t>
  </si>
  <si>
    <t>Value</t>
  </si>
  <si>
    <t>Momentum</t>
  </si>
  <si>
    <t>Quality</t>
  </si>
  <si>
    <t>Risk</t>
  </si>
  <si>
    <t>Technical</t>
  </si>
  <si>
    <t>Fixed Income +</t>
  </si>
  <si>
    <t>Fund 1</t>
  </si>
  <si>
    <t>Fund 2</t>
  </si>
  <si>
    <t>Equity Long Short</t>
  </si>
  <si>
    <t>AlphaGrep</t>
  </si>
  <si>
    <t>TrueBeacon</t>
  </si>
  <si>
    <t>Long Only PMS</t>
  </si>
  <si>
    <t>MO_MidCap</t>
  </si>
  <si>
    <t>Invesco_smallCap</t>
  </si>
  <si>
    <t>Quant_smallcap</t>
  </si>
  <si>
    <t>ICICI_infra</t>
  </si>
  <si>
    <t>Diversifiers</t>
  </si>
  <si>
    <t>Gold</t>
  </si>
  <si>
    <t>Real estate</t>
  </si>
  <si>
    <t>Alpha generators</t>
  </si>
  <si>
    <t>Deriv_strat</t>
  </si>
  <si>
    <t>Summary</t>
  </si>
  <si>
    <t>Links</t>
  </si>
  <si>
    <t>https://www.altacuratech.com/absolute-return-fund.php#</t>
  </si>
  <si>
    <t>Diversifiers 1</t>
  </si>
  <si>
    <t>Diversifiers 2</t>
  </si>
  <si>
    <t>Name</t>
  </si>
  <si>
    <t>LargeCap</t>
  </si>
  <si>
    <t>MidCap</t>
  </si>
  <si>
    <t>SmallCap</t>
  </si>
  <si>
    <t>MicroCap</t>
  </si>
  <si>
    <t>Cash</t>
  </si>
  <si>
    <t>Return</t>
  </si>
  <si>
    <t>Exp ratio</t>
  </si>
  <si>
    <t>Motilal Oswal Midacap Fund</t>
  </si>
  <si>
    <t>Invesco India Smallcap Fund</t>
  </si>
  <si>
    <t>Quant Smallcap</t>
  </si>
  <si>
    <t>ICICI Infra Fund</t>
  </si>
  <si>
    <t>Fixed income +</t>
  </si>
  <si>
    <t>WS</t>
  </si>
  <si>
    <t>DC</t>
  </si>
  <si>
    <t>Gross Return</t>
  </si>
  <si>
    <t>Net Return</t>
  </si>
  <si>
    <t>Net Std Dev</t>
  </si>
  <si>
    <t>date</t>
  </si>
  <si>
    <t>PMS</t>
  </si>
  <si>
    <t>Prop 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</si>
</sst>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%"/>
  </numFmts>
  <fonts count="11" x14ac:knownFonts="1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name val="Calibri"/>
      <family val="2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2" fillId="3" borderId="0" xfId="0" applyFont="1" applyFill="1"/>
    <xf numFmtId="10" fontId="2" fillId="3" borderId="0" xfId="0" applyNumberFormat="1" applyFont="1" applyFill="1"/>
    <xf numFmtId="9" fontId="2" fillId="3" borderId="0" xfId="0" applyNumberFormat="1" applyFont="1" applyFill="1"/>
    <xf numFmtId="10" fontId="3" fillId="3" borderId="0" xfId="0" applyNumberFormat="1" applyFont="1" applyFill="1"/>
    <xf numFmtId="0" fontId="3" fillId="3" borderId="0" xfId="0" applyFont="1" applyFill="1"/>
    <xf numFmtId="0" fontId="3" fillId="4" borderId="0" xfId="0" applyFont="1" applyFill="1"/>
    <xf numFmtId="0" fontId="2" fillId="5" borderId="0" xfId="0" applyFont="1" applyFill="1"/>
    <xf numFmtId="10" fontId="2" fillId="5" borderId="0" xfId="0" applyNumberFormat="1" applyFont="1" applyFill="1"/>
    <xf numFmtId="9" fontId="2" fillId="5" borderId="0" xfId="0" applyNumberFormat="1" applyFont="1" applyFill="1"/>
    <xf numFmtId="10" fontId="3" fillId="5" borderId="0" xfId="0" applyNumberFormat="1" applyFont="1" applyFill="1"/>
    <xf numFmtId="0" fontId="2" fillId="6" borderId="0" xfId="0" applyFont="1" applyFill="1"/>
    <xf numFmtId="10" fontId="2" fillId="6" borderId="0" xfId="0" applyNumberFormat="1" applyFont="1" applyFill="1"/>
    <xf numFmtId="9" fontId="2" fillId="6" borderId="0" xfId="0" applyNumberFormat="1" applyFont="1" applyFill="1"/>
    <xf numFmtId="10" fontId="3" fillId="6" borderId="0" xfId="0" applyNumberFormat="1" applyFont="1" applyFill="1"/>
    <xf numFmtId="4" fontId="2" fillId="6" borderId="0" xfId="0" applyNumberFormat="1" applyFont="1" applyFill="1"/>
    <xf numFmtId="0" fontId="4" fillId="7" borderId="0" xfId="0" applyFont="1" applyFill="1"/>
    <xf numFmtId="10" fontId="4" fillId="7" borderId="0" xfId="0" applyNumberFormat="1" applyFont="1" applyFill="1"/>
    <xf numFmtId="2" fontId="4" fillId="7" borderId="0" xfId="0" applyNumberFormat="1" applyFont="1" applyFill="1"/>
    <xf numFmtId="0" fontId="2" fillId="0" borderId="0" xfId="0" applyFont="1"/>
    <xf numFmtId="0" fontId="5" fillId="0" borderId="0" xfId="0" applyFont="1"/>
    <xf numFmtId="10" fontId="2" fillId="0" borderId="0" xfId="0" applyNumberFormat="1" applyFont="1"/>
    <xf numFmtId="9" fontId="2" fillId="0" borderId="0" xfId="0" applyNumberFormat="1" applyFont="1"/>
    <xf numFmtId="0" fontId="9" fillId="0" borderId="1" xfId="0" applyFont="1" applyBorder="1" applyAlignment="1">
      <alignment horizontal="center" vertical="top"/>
    </xf>
    <xf numFmtId="0" fontId="8" fillId="0" borderId="1" xfId="0" applyFont="1" applyBorder="1"/>
    <xf numFmtId="164" fontId="9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1" fillId="8" borderId="1" xfId="0" applyFont="1" applyFill="1" applyBorder="1"/>
    <xf numFmtId="0" fontId="7" fillId="8" borderId="1" xfId="0" applyFont="1" applyFill="1" applyBorder="1"/>
    <xf numFmtId="0" fontId="6" fillId="0" borderId="1" xfId="0" applyFont="1" applyBorder="1"/>
    <xf numFmtId="0" fontId="2" fillId="0" borderId="1" xfId="0" applyFont="1" applyBorder="1"/>
    <xf numFmtId="10" fontId="2" fillId="0" borderId="1" xfId="0" applyNumberFormat="1" applyFont="1" applyBorder="1"/>
    <xf numFmtId="9" fontId="2" fillId="0" borderId="1" xfId="0" applyNumberFormat="1" applyFont="1" applyBorder="1"/>
    <xf numFmtId="9" fontId="0" fillId="0" borderId="1" xfId="1" applyFont="1" applyBorder="1"/>
    <xf numFmtId="165" fontId="0" fillId="0" borderId="1" xfId="1" applyNumberFormat="1" applyFont="1" applyBorder="1"/>
    <xf numFmtId="2" fontId="0" fillId="0" borderId="1" xfId="1" applyNumberFormat="1" applyFont="1" applyBorder="1"/>
    <xf numFmtId="166" fontId="0" fillId="0" borderId="1" xfId="1" applyNumberFormat="1" applyFont="1" applyFill="1" applyBorder="1"/>
    <xf numFmtId="166" fontId="0" fillId="9" borderId="1" xfId="1" applyNumberFormat="1" applyFont="1" applyFill="1" applyBorder="1"/>
    <xf numFmtId="166" fontId="0" fillId="0" borderId="1" xfId="1" applyNumberFormat="1" applyFont="1" applyBorder="1"/>
    <xf numFmtId="2" fontId="0" fillId="9" borderId="1" xfId="1" applyNumberFormat="1" applyFont="1" applyFill="1" applyBorder="1"/>
    <xf numFmtId="10" fontId="0" fillId="9" borderId="1" xfId="1" applyNumberFormat="1" applyFont="1" applyFill="1" applyBorder="1"/>
    <xf numFmtId="10" fontId="0" fillId="0" borderId="1" xfId="1" applyNumberFormat="1" applyFont="1" applyBorder="1"/>
    <xf numFmtId="9" fontId="10" fillId="0" borderId="1" xfId="0" applyNumberFormat="1" applyFont="1" applyBorder="1"/>
    <xf numFmtId="10" fontId="10" fillId="0" borderId="1" xfId="0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tacuratech.com/absolute-return-fun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3"/>
  <sheetViews>
    <sheetView showGridLines="0" workbookViewId="0">
      <selection sqref="A1:L12"/>
    </sheetView>
  </sheetViews>
  <sheetFormatPr baseColWidth="10" defaultColWidth="12.6640625" defaultRowHeight="15.75" customHeight="1" x14ac:dyDescent="0.15"/>
  <cols>
    <col min="1" max="1" width="14.1640625" customWidth="1"/>
    <col min="2" max="2" width="6.83203125" customWidth="1"/>
    <col min="3" max="3" width="15.83203125" customWidth="1"/>
    <col min="4" max="4" width="7.6640625" customWidth="1"/>
    <col min="5" max="5" width="9.33203125" customWidth="1"/>
    <col min="6" max="6" width="9" customWidth="1"/>
    <col min="7" max="7" width="7.6640625" customWidth="1"/>
    <col min="8" max="8" width="9" customWidth="1"/>
    <col min="9" max="9" width="9.33203125" customWidth="1"/>
    <col min="10" max="10" width="10.1640625" customWidth="1"/>
    <col min="11" max="12" width="7.6640625" customWidth="1"/>
    <col min="13" max="17" width="8.8320312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15">
      <c r="A2" s="2" t="s">
        <v>17</v>
      </c>
      <c r="B2" s="2">
        <v>1</v>
      </c>
      <c r="C2" s="2" t="s">
        <v>18</v>
      </c>
      <c r="D2" s="3">
        <v>7.4999999999999997E-2</v>
      </c>
      <c r="E2" s="2">
        <v>1.8</v>
      </c>
      <c r="F2" s="3">
        <f t="shared" ref="F2:F10" si="0">D2*E2</f>
        <v>0.13500000000000001</v>
      </c>
      <c r="G2" s="4">
        <v>0.2</v>
      </c>
      <c r="H2" s="4">
        <v>0.1</v>
      </c>
      <c r="I2" s="5">
        <v>0.1</v>
      </c>
      <c r="J2" s="5">
        <f t="shared" ref="J2:J12" si="1">I2*(1-G2)*(1-H2)</f>
        <v>7.2000000000000022E-2</v>
      </c>
      <c r="K2" s="5">
        <v>1.4999999999999999E-2</v>
      </c>
      <c r="L2" s="6">
        <v>0.1</v>
      </c>
      <c r="M2" s="7">
        <v>0.1</v>
      </c>
      <c r="N2" s="7">
        <v>0</v>
      </c>
      <c r="O2" s="7">
        <v>0.3</v>
      </c>
      <c r="P2" s="7">
        <v>-0.2</v>
      </c>
      <c r="Q2" s="7">
        <v>0</v>
      </c>
    </row>
    <row r="3" spans="1:17" ht="15.75" customHeight="1" x14ac:dyDescent="0.15">
      <c r="A3" s="2" t="s">
        <v>17</v>
      </c>
      <c r="B3" s="2">
        <v>2</v>
      </c>
      <c r="C3" s="2" t="s">
        <v>19</v>
      </c>
      <c r="D3" s="3">
        <v>7.4999999999999997E-2</v>
      </c>
      <c r="E3" s="2">
        <v>1.7</v>
      </c>
      <c r="F3" s="3">
        <f t="shared" si="0"/>
        <v>0.1275</v>
      </c>
      <c r="G3" s="4">
        <v>0.2</v>
      </c>
      <c r="H3" s="4">
        <v>0.1</v>
      </c>
      <c r="I3" s="5">
        <v>0.09</v>
      </c>
      <c r="J3" s="5">
        <f t="shared" si="1"/>
        <v>6.4799999999999996E-2</v>
      </c>
      <c r="K3" s="5">
        <v>1.7999999999999999E-2</v>
      </c>
      <c r="L3" s="6">
        <v>0.1</v>
      </c>
      <c r="M3" s="7">
        <v>0.1</v>
      </c>
      <c r="N3" s="7">
        <v>0</v>
      </c>
      <c r="O3" s="7">
        <v>0.4</v>
      </c>
      <c r="P3" s="7">
        <v>-0.1</v>
      </c>
      <c r="Q3" s="7">
        <v>0</v>
      </c>
    </row>
    <row r="4" spans="1:17" ht="15.75" customHeight="1" x14ac:dyDescent="0.15">
      <c r="A4" s="8" t="s">
        <v>20</v>
      </c>
      <c r="B4" s="8">
        <v>3</v>
      </c>
      <c r="C4" s="8" t="s">
        <v>21</v>
      </c>
      <c r="D4" s="9">
        <v>7.4999999999999997E-2</v>
      </c>
      <c r="E4" s="8">
        <v>1.5</v>
      </c>
      <c r="F4" s="9">
        <f t="shared" si="0"/>
        <v>0.11249999999999999</v>
      </c>
      <c r="G4" s="10">
        <v>0.2</v>
      </c>
      <c r="H4" s="10">
        <v>0.1</v>
      </c>
      <c r="I4" s="10">
        <v>0.13</v>
      </c>
      <c r="J4" s="11">
        <f t="shared" si="1"/>
        <v>9.3600000000000017E-2</v>
      </c>
      <c r="K4" s="10">
        <v>0.1</v>
      </c>
      <c r="L4" s="8">
        <v>0.2</v>
      </c>
      <c r="M4" s="7">
        <v>0.2</v>
      </c>
      <c r="N4" s="7">
        <v>0.3</v>
      </c>
      <c r="O4" s="7">
        <v>0.1</v>
      </c>
      <c r="P4" s="7">
        <v>0.2</v>
      </c>
      <c r="Q4" s="7">
        <v>0.4</v>
      </c>
    </row>
    <row r="5" spans="1:17" ht="15.75" customHeight="1" x14ac:dyDescent="0.15">
      <c r="A5" s="8" t="s">
        <v>20</v>
      </c>
      <c r="B5" s="8">
        <v>4</v>
      </c>
      <c r="C5" s="8" t="s">
        <v>22</v>
      </c>
      <c r="D5" s="9">
        <v>7.4999999999999997E-2</v>
      </c>
      <c r="E5" s="8">
        <v>1.6</v>
      </c>
      <c r="F5" s="9">
        <f t="shared" si="0"/>
        <v>0.12</v>
      </c>
      <c r="G5" s="10">
        <v>0.2</v>
      </c>
      <c r="H5" s="10">
        <v>0.1</v>
      </c>
      <c r="I5" s="10">
        <v>0.16</v>
      </c>
      <c r="J5" s="11">
        <f t="shared" si="1"/>
        <v>0.11520000000000001</v>
      </c>
      <c r="K5" s="10">
        <v>0.09</v>
      </c>
      <c r="L5" s="8">
        <v>0.2</v>
      </c>
      <c r="M5" s="7">
        <v>0.3</v>
      </c>
      <c r="N5" s="7">
        <v>0.2</v>
      </c>
      <c r="O5" s="7">
        <v>0.2</v>
      </c>
      <c r="P5" s="7">
        <v>0.1</v>
      </c>
      <c r="Q5" s="7">
        <v>0.3</v>
      </c>
    </row>
    <row r="6" spans="1:17" ht="15.75" customHeight="1" x14ac:dyDescent="0.15">
      <c r="A6" s="12" t="s">
        <v>23</v>
      </c>
      <c r="B6" s="12">
        <v>5</v>
      </c>
      <c r="C6" s="12" t="s">
        <v>24</v>
      </c>
      <c r="D6" s="13">
        <v>7.4999999999999997E-2</v>
      </c>
      <c r="E6" s="12">
        <v>1</v>
      </c>
      <c r="F6" s="13">
        <f t="shared" si="0"/>
        <v>7.4999999999999997E-2</v>
      </c>
      <c r="G6" s="14">
        <v>0.14000000000000001</v>
      </c>
      <c r="H6" s="13">
        <v>6.8999999999999999E-3</v>
      </c>
      <c r="I6" s="13">
        <v>0.23949999999999999</v>
      </c>
      <c r="J6" s="15">
        <f t="shared" si="1"/>
        <v>0.20454880699999997</v>
      </c>
      <c r="K6" s="13">
        <v>0.17419999999999999</v>
      </c>
      <c r="L6" s="12">
        <v>0.89</v>
      </c>
      <c r="M6" s="7">
        <v>0.4</v>
      </c>
      <c r="N6" s="7">
        <v>0.2</v>
      </c>
      <c r="O6" s="7">
        <v>0.2</v>
      </c>
      <c r="P6" s="7">
        <v>0.3</v>
      </c>
      <c r="Q6" s="7">
        <v>0.1</v>
      </c>
    </row>
    <row r="7" spans="1:17" ht="15.75" customHeight="1" x14ac:dyDescent="0.15">
      <c r="A7" s="12" t="s">
        <v>23</v>
      </c>
      <c r="B7" s="12">
        <v>6</v>
      </c>
      <c r="C7" s="12" t="s">
        <v>25</v>
      </c>
      <c r="D7" s="13">
        <v>7.4999999999999997E-2</v>
      </c>
      <c r="E7" s="12">
        <v>1</v>
      </c>
      <c r="F7" s="13">
        <f t="shared" si="0"/>
        <v>7.4999999999999997E-2</v>
      </c>
      <c r="G7" s="14">
        <v>0.14000000000000001</v>
      </c>
      <c r="H7" s="13">
        <v>4.0000000000000001E-3</v>
      </c>
      <c r="I7" s="13">
        <v>0.24829999999999999</v>
      </c>
      <c r="J7" s="15">
        <f t="shared" si="1"/>
        <v>0.21268384799999998</v>
      </c>
      <c r="K7" s="13">
        <v>0.16159999999999999</v>
      </c>
      <c r="L7" s="12">
        <v>0.8</v>
      </c>
      <c r="M7" s="7">
        <v>0.5</v>
      </c>
      <c r="N7" s="7">
        <v>0.3</v>
      </c>
      <c r="O7" s="7">
        <v>0.1</v>
      </c>
      <c r="P7" s="7">
        <v>0.4</v>
      </c>
      <c r="Q7" s="7">
        <v>0.2</v>
      </c>
    </row>
    <row r="8" spans="1:17" ht="15.75" customHeight="1" x14ac:dyDescent="0.15">
      <c r="A8" s="12" t="s">
        <v>23</v>
      </c>
      <c r="B8" s="12">
        <v>7</v>
      </c>
      <c r="C8" s="12" t="s">
        <v>26</v>
      </c>
      <c r="D8" s="13">
        <v>7.4999999999999997E-2</v>
      </c>
      <c r="E8" s="12">
        <v>1</v>
      </c>
      <c r="F8" s="13">
        <f t="shared" si="0"/>
        <v>7.4999999999999997E-2</v>
      </c>
      <c r="G8" s="14">
        <v>0.14000000000000001</v>
      </c>
      <c r="H8" s="13">
        <v>7.1999999999999998E-3</v>
      </c>
      <c r="I8" s="13">
        <v>0.20200000000000001</v>
      </c>
      <c r="J8" s="15">
        <f t="shared" si="1"/>
        <v>0.17246921600000001</v>
      </c>
      <c r="K8" s="13">
        <v>0.17369999999999999</v>
      </c>
      <c r="L8" s="12">
        <v>0.87</v>
      </c>
      <c r="M8" s="7">
        <v>0.5</v>
      </c>
      <c r="N8" s="7">
        <v>0.4</v>
      </c>
      <c r="O8" s="7">
        <v>0.1</v>
      </c>
      <c r="P8" s="7">
        <v>0.4</v>
      </c>
      <c r="Q8" s="7">
        <v>0.3</v>
      </c>
    </row>
    <row r="9" spans="1:17" ht="15.75" customHeight="1" x14ac:dyDescent="0.15">
      <c r="A9" s="12" t="s">
        <v>23</v>
      </c>
      <c r="B9" s="12">
        <v>8</v>
      </c>
      <c r="C9" s="12" t="s">
        <v>27</v>
      </c>
      <c r="D9" s="13">
        <v>7.4999999999999997E-2</v>
      </c>
      <c r="E9" s="12">
        <v>1</v>
      </c>
      <c r="F9" s="13">
        <f t="shared" si="0"/>
        <v>7.4999999999999997E-2</v>
      </c>
      <c r="G9" s="14">
        <v>0.14000000000000001</v>
      </c>
      <c r="H9" s="13">
        <v>1.14E-2</v>
      </c>
      <c r="I9" s="13">
        <v>0.17069999999999999</v>
      </c>
      <c r="J9" s="13">
        <f t="shared" si="1"/>
        <v>0.14512845720000001</v>
      </c>
      <c r="K9" s="13">
        <v>0.14860000000000001</v>
      </c>
      <c r="L9" s="16">
        <v>0.54</v>
      </c>
      <c r="M9" s="7">
        <v>0.5</v>
      </c>
      <c r="N9" s="7">
        <v>0.4</v>
      </c>
      <c r="O9" s="7">
        <v>0.1</v>
      </c>
      <c r="P9" s="7">
        <v>0.4</v>
      </c>
      <c r="Q9" s="7">
        <v>0.3</v>
      </c>
    </row>
    <row r="10" spans="1:17" ht="15.75" customHeight="1" x14ac:dyDescent="0.15">
      <c r="A10" s="12" t="s">
        <v>28</v>
      </c>
      <c r="B10" s="12">
        <v>9</v>
      </c>
      <c r="C10" s="12" t="s">
        <v>29</v>
      </c>
      <c r="D10" s="13">
        <v>0.1</v>
      </c>
      <c r="E10" s="12">
        <v>2</v>
      </c>
      <c r="F10" s="13">
        <f t="shared" si="0"/>
        <v>0.2</v>
      </c>
      <c r="G10" s="14">
        <v>0.25</v>
      </c>
      <c r="H10" s="14">
        <v>0.02</v>
      </c>
      <c r="I10" s="13">
        <v>0.2</v>
      </c>
      <c r="J10" s="15">
        <f t="shared" si="1"/>
        <v>0.14700000000000002</v>
      </c>
      <c r="K10" s="13">
        <v>0.15</v>
      </c>
      <c r="L10" s="12">
        <v>6.2E-2</v>
      </c>
      <c r="M10" s="7">
        <v>0</v>
      </c>
      <c r="N10" s="7">
        <v>0</v>
      </c>
      <c r="O10" s="7">
        <v>0</v>
      </c>
      <c r="P10" s="7">
        <v>-0.1</v>
      </c>
      <c r="Q10" s="7">
        <v>0</v>
      </c>
    </row>
    <row r="11" spans="1:17" ht="15.75" customHeight="1" x14ac:dyDescent="0.15">
      <c r="A11" s="2" t="s">
        <v>28</v>
      </c>
      <c r="B11" s="2">
        <v>10</v>
      </c>
      <c r="C11" s="2" t="s">
        <v>30</v>
      </c>
      <c r="D11" s="3">
        <v>0.05</v>
      </c>
      <c r="E11" s="2">
        <v>2</v>
      </c>
      <c r="F11" s="3">
        <v>0.1</v>
      </c>
      <c r="G11" s="4">
        <v>0.1</v>
      </c>
      <c r="H11" s="4">
        <v>0.02</v>
      </c>
      <c r="I11" s="5">
        <v>0.13</v>
      </c>
      <c r="J11" s="5">
        <f t="shared" si="1"/>
        <v>0.11466</v>
      </c>
      <c r="K11" s="5">
        <v>0.06</v>
      </c>
      <c r="L11" s="6">
        <v>0.2</v>
      </c>
      <c r="M11" s="7">
        <v>0</v>
      </c>
      <c r="N11" s="7">
        <v>0</v>
      </c>
      <c r="O11" s="7">
        <v>0</v>
      </c>
      <c r="P11" s="7">
        <v>-0.2</v>
      </c>
      <c r="Q11" s="7">
        <v>0</v>
      </c>
    </row>
    <row r="12" spans="1:17" ht="15.75" customHeight="1" x14ac:dyDescent="0.15">
      <c r="A12" s="2" t="s">
        <v>31</v>
      </c>
      <c r="B12" s="2">
        <v>11</v>
      </c>
      <c r="C12" s="2" t="s">
        <v>32</v>
      </c>
      <c r="D12" s="3">
        <v>0.25</v>
      </c>
      <c r="E12" s="2">
        <v>2</v>
      </c>
      <c r="F12" s="3">
        <f>D12*E12</f>
        <v>0.5</v>
      </c>
      <c r="G12" s="4">
        <v>0.3</v>
      </c>
      <c r="H12" s="4">
        <v>0.04</v>
      </c>
      <c r="I12" s="4">
        <v>0.18</v>
      </c>
      <c r="J12" s="5">
        <f t="shared" si="1"/>
        <v>0.12096</v>
      </c>
      <c r="K12" s="4">
        <v>0.12</v>
      </c>
      <c r="L12" s="2">
        <v>-0.3</v>
      </c>
      <c r="M12" s="7">
        <v>0</v>
      </c>
      <c r="N12" s="7">
        <v>0.3</v>
      </c>
      <c r="O12" s="7">
        <v>0</v>
      </c>
      <c r="P12" s="7">
        <v>0</v>
      </c>
      <c r="Q12" s="7">
        <v>0.4</v>
      </c>
    </row>
    <row r="13" spans="1:17" ht="15.75" customHeight="1" x14ac:dyDescent="0.15">
      <c r="A13" s="17" t="s">
        <v>33</v>
      </c>
      <c r="B13" s="17"/>
      <c r="C13" s="17"/>
      <c r="D13" s="18">
        <f>SUM(D2:D12)</f>
        <v>1</v>
      </c>
      <c r="E13" s="17"/>
      <c r="F13" s="18">
        <f>SUM(F2:F12)</f>
        <v>1.595</v>
      </c>
      <c r="G13" s="17"/>
      <c r="H13" s="17"/>
      <c r="I13" s="17"/>
      <c r="J13" s="18">
        <f>SUMPRODUCT(D2:D12,J2:J12)</f>
        <v>0.13170527461500001</v>
      </c>
      <c r="K13" s="17"/>
      <c r="L13" s="19">
        <f>SUMPRODUCT(D2:D12,L2:L12)</f>
        <v>0.21870000000000001</v>
      </c>
      <c r="M13" s="17"/>
      <c r="N13" s="17"/>
      <c r="O13" s="17"/>
      <c r="P13" s="17"/>
      <c r="Q13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workbookViewId="0"/>
  </sheetViews>
  <sheetFormatPr baseColWidth="10" defaultColWidth="12.6640625" defaultRowHeight="15.75" customHeight="1" x14ac:dyDescent="0.15"/>
  <cols>
    <col min="1" max="1" width="14.1640625" customWidth="1"/>
    <col min="2" max="2" width="42.33203125" customWidth="1"/>
  </cols>
  <sheetData>
    <row r="1" spans="1:2" ht="15.75" customHeight="1" x14ac:dyDescent="0.15">
      <c r="A1" s="20" t="s">
        <v>0</v>
      </c>
      <c r="B1" s="20" t="s">
        <v>34</v>
      </c>
    </row>
    <row r="2" spans="1:2" ht="15.75" customHeight="1" x14ac:dyDescent="0.15">
      <c r="A2" s="20" t="s">
        <v>17</v>
      </c>
    </row>
    <row r="3" spans="1:2" ht="15.75" customHeight="1" x14ac:dyDescent="0.15">
      <c r="A3" s="20" t="s">
        <v>17</v>
      </c>
    </row>
    <row r="4" spans="1:2" ht="15.75" customHeight="1" x14ac:dyDescent="0.15">
      <c r="A4" s="20" t="s">
        <v>20</v>
      </c>
      <c r="B4" s="21" t="s">
        <v>35</v>
      </c>
    </row>
    <row r="5" spans="1:2" ht="15.75" customHeight="1" x14ac:dyDescent="0.15">
      <c r="A5" s="20" t="s">
        <v>20</v>
      </c>
    </row>
    <row r="6" spans="1:2" ht="15.75" customHeight="1" x14ac:dyDescent="0.15">
      <c r="A6" s="20" t="s">
        <v>23</v>
      </c>
    </row>
    <row r="7" spans="1:2" ht="15.75" customHeight="1" x14ac:dyDescent="0.15">
      <c r="A7" s="20" t="s">
        <v>23</v>
      </c>
    </row>
    <row r="8" spans="1:2" ht="15.75" customHeight="1" x14ac:dyDescent="0.15">
      <c r="A8" s="20" t="s">
        <v>23</v>
      </c>
    </row>
    <row r="9" spans="1:2" ht="15.75" customHeight="1" x14ac:dyDescent="0.15">
      <c r="A9" s="20" t="s">
        <v>36</v>
      </c>
    </row>
    <row r="10" spans="1:2" ht="15.75" customHeight="1" x14ac:dyDescent="0.15">
      <c r="A10" s="20" t="s">
        <v>37</v>
      </c>
    </row>
    <row r="11" spans="1:2" ht="15.75" customHeight="1" x14ac:dyDescent="0.15">
      <c r="A11" s="20" t="s">
        <v>31</v>
      </c>
    </row>
  </sheetData>
  <hyperlinks>
    <hyperlink ref="B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"/>
  <sheetViews>
    <sheetView workbookViewId="0"/>
  </sheetViews>
  <sheetFormatPr baseColWidth="10" defaultColWidth="12.6640625" defaultRowHeight="15.75" customHeight="1" x14ac:dyDescent="0.15"/>
  <cols>
    <col min="1" max="1" width="22.33203125" customWidth="1"/>
    <col min="2" max="8" width="10.83203125" customWidth="1"/>
    <col min="9" max="9" width="8.1640625" customWidth="1"/>
  </cols>
  <sheetData>
    <row r="1" spans="1:11" ht="15.75" customHeight="1" x14ac:dyDescent="0.15">
      <c r="A1" s="20" t="s">
        <v>38</v>
      </c>
      <c r="B1" s="20" t="s">
        <v>39</v>
      </c>
      <c r="C1" s="20" t="s">
        <v>40</v>
      </c>
      <c r="D1" s="20" t="s">
        <v>41</v>
      </c>
      <c r="E1" s="20" t="s">
        <v>42</v>
      </c>
      <c r="F1" s="20" t="s">
        <v>43</v>
      </c>
      <c r="G1" s="20" t="s">
        <v>44</v>
      </c>
      <c r="H1" s="20" t="s">
        <v>10</v>
      </c>
      <c r="I1" s="20" t="s">
        <v>11</v>
      </c>
      <c r="J1" s="20" t="s">
        <v>45</v>
      </c>
      <c r="K1" s="20" t="s">
        <v>6</v>
      </c>
    </row>
    <row r="2" spans="1:11" ht="15.75" customHeight="1" x14ac:dyDescent="0.15">
      <c r="A2" s="20" t="s">
        <v>46</v>
      </c>
      <c r="B2" s="22">
        <v>0.1153</v>
      </c>
      <c r="C2" s="22">
        <v>0.70499999999999996</v>
      </c>
      <c r="D2" s="20">
        <v>0</v>
      </c>
      <c r="E2" s="20">
        <v>0</v>
      </c>
      <c r="F2" s="22">
        <v>0.17960000000000001</v>
      </c>
      <c r="G2" s="22">
        <v>0.23949999999999999</v>
      </c>
      <c r="H2" s="22">
        <v>0.17419999999999999</v>
      </c>
      <c r="I2" s="20">
        <v>0.89</v>
      </c>
      <c r="J2" s="22">
        <v>6.8999999999999999E-3</v>
      </c>
      <c r="K2" s="23">
        <v>0.14000000000000001</v>
      </c>
    </row>
    <row r="3" spans="1:11" ht="15.75" customHeight="1" x14ac:dyDescent="0.15">
      <c r="A3" s="20" t="s">
        <v>47</v>
      </c>
      <c r="B3" s="22">
        <v>6.0400000000000002E-2</v>
      </c>
      <c r="C3" s="22">
        <v>0.26269999999999999</v>
      </c>
      <c r="D3" s="22">
        <v>0.64849999999999997</v>
      </c>
      <c r="E3" s="20">
        <v>0</v>
      </c>
      <c r="F3" s="22">
        <v>2.4400000000000002E-2</v>
      </c>
      <c r="G3" s="22">
        <v>0.24829999999999999</v>
      </c>
      <c r="H3" s="22">
        <v>0.16159999999999999</v>
      </c>
      <c r="I3" s="20">
        <v>0.8</v>
      </c>
      <c r="J3" s="22">
        <v>4.0000000000000001E-3</v>
      </c>
      <c r="K3" s="23">
        <v>0.14000000000000001</v>
      </c>
    </row>
    <row r="4" spans="1:11" ht="15.75" customHeight="1" x14ac:dyDescent="0.15">
      <c r="A4" s="20" t="s">
        <v>48</v>
      </c>
      <c r="B4" s="22">
        <v>0.2379</v>
      </c>
      <c r="C4" s="22">
        <v>1.47E-2</v>
      </c>
      <c r="D4" s="22">
        <v>0.71779999999999999</v>
      </c>
      <c r="E4" s="20">
        <v>0</v>
      </c>
      <c r="F4" s="22">
        <v>1.89E-2</v>
      </c>
      <c r="G4" s="22">
        <v>0.20200000000000001</v>
      </c>
      <c r="H4" s="22">
        <v>0.17369999999999999</v>
      </c>
      <c r="I4" s="20">
        <v>0.87</v>
      </c>
      <c r="J4" s="22">
        <v>7.1999999999999998E-3</v>
      </c>
      <c r="K4" s="23">
        <v>0.14000000000000001</v>
      </c>
    </row>
    <row r="5" spans="1:11" ht="15.75" customHeight="1" x14ac:dyDescent="0.15">
      <c r="A5" s="20" t="s">
        <v>49</v>
      </c>
      <c r="B5" s="22">
        <v>0.46229999999999999</v>
      </c>
      <c r="C5" s="22">
        <v>0.154</v>
      </c>
      <c r="D5" s="22">
        <v>0.30890000000000001</v>
      </c>
      <c r="E5" s="20">
        <v>0</v>
      </c>
      <c r="F5" s="22">
        <v>6.8500000000000005E-2</v>
      </c>
      <c r="G5" s="22">
        <v>0.17069999999999999</v>
      </c>
      <c r="H5" s="22">
        <v>0.14860000000000001</v>
      </c>
      <c r="I5" s="20">
        <v>0.54</v>
      </c>
      <c r="J5" s="22">
        <v>1.14E-2</v>
      </c>
      <c r="K5" s="23">
        <v>0.14000000000000001</v>
      </c>
    </row>
    <row r="6" spans="1:11" ht="15.75" customHeight="1" x14ac:dyDescent="0.15">
      <c r="B6" s="22">
        <f t="shared" ref="B6:F6" si="0">AVERAGE(B2:B5)</f>
        <v>0.21897499999999998</v>
      </c>
      <c r="C6" s="22">
        <f t="shared" si="0"/>
        <v>0.28410000000000002</v>
      </c>
      <c r="D6" s="22">
        <f t="shared" si="0"/>
        <v>0.41879999999999995</v>
      </c>
      <c r="E6" s="20">
        <f t="shared" si="0"/>
        <v>0</v>
      </c>
      <c r="F6" s="22">
        <f t="shared" si="0"/>
        <v>7.2849999999999998E-2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B1" s="20" t="s">
        <v>12</v>
      </c>
      <c r="C1" s="20" t="s">
        <v>14</v>
      </c>
      <c r="D1" s="20" t="s">
        <v>13</v>
      </c>
      <c r="E1" s="20" t="s">
        <v>16</v>
      </c>
      <c r="F1" s="20" t="s">
        <v>15</v>
      </c>
    </row>
    <row r="2" spans="1:6" ht="15.75" customHeight="1" x14ac:dyDescent="0.15">
      <c r="A2" s="20" t="s">
        <v>12</v>
      </c>
      <c r="B2" s="20">
        <v>1</v>
      </c>
      <c r="C2" s="20">
        <v>0.2</v>
      </c>
      <c r="D2" s="20">
        <v>-0.4</v>
      </c>
      <c r="E2" s="20">
        <v>-0.2</v>
      </c>
      <c r="F2" s="20">
        <v>-0.3</v>
      </c>
    </row>
    <row r="3" spans="1:6" ht="15.75" customHeight="1" x14ac:dyDescent="0.15">
      <c r="A3" s="20" t="s">
        <v>14</v>
      </c>
      <c r="B3" s="20">
        <v>0.2</v>
      </c>
      <c r="C3" s="20">
        <v>1</v>
      </c>
      <c r="D3" s="20">
        <v>0.3</v>
      </c>
      <c r="E3" s="20">
        <v>0.1</v>
      </c>
      <c r="F3" s="20">
        <v>0.5</v>
      </c>
    </row>
    <row r="4" spans="1:6" ht="15.75" customHeight="1" x14ac:dyDescent="0.15">
      <c r="A4" s="20" t="s">
        <v>13</v>
      </c>
      <c r="B4" s="20">
        <v>-0.4</v>
      </c>
      <c r="C4" s="20">
        <v>0.3</v>
      </c>
      <c r="D4" s="20">
        <v>1</v>
      </c>
      <c r="E4" s="20">
        <v>0.6</v>
      </c>
      <c r="F4" s="20">
        <v>0.1</v>
      </c>
    </row>
    <row r="5" spans="1:6" ht="15.75" customHeight="1" x14ac:dyDescent="0.15">
      <c r="A5" s="20" t="s">
        <v>16</v>
      </c>
      <c r="B5" s="20">
        <v>-0.2</v>
      </c>
      <c r="C5" s="20">
        <v>0.1</v>
      </c>
      <c r="D5" s="20">
        <v>0.6</v>
      </c>
      <c r="E5" s="20">
        <v>1</v>
      </c>
      <c r="F5" s="20">
        <v>0.2</v>
      </c>
    </row>
    <row r="6" spans="1:6" ht="15.75" customHeight="1" x14ac:dyDescent="0.15">
      <c r="A6" s="20" t="s">
        <v>15</v>
      </c>
      <c r="B6" s="20">
        <v>-0.3</v>
      </c>
      <c r="C6" s="20">
        <v>0.5</v>
      </c>
      <c r="D6" s="20">
        <v>0.1</v>
      </c>
      <c r="E6" s="20">
        <v>0.2</v>
      </c>
      <c r="F6" s="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D0B2-2AA6-AD43-BCC5-0FA0A5FC5BF9}">
  <dimension ref="A1:L6"/>
  <sheetViews>
    <sheetView showGridLines="0" tabSelected="1" zoomScale="110" zoomScaleNormal="110" workbookViewId="0">
      <selection activeCell="I7" sqref="I7"/>
    </sheetView>
  </sheetViews>
  <sheetFormatPr baseColWidth="10" defaultRowHeight="13" x14ac:dyDescent="0.15"/>
  <cols>
    <col min="1" max="1" width="15.1640625" bestFit="1" customWidth="1"/>
    <col min="2" max="2" width="7.1640625" bestFit="1" customWidth="1"/>
  </cols>
  <sheetData>
    <row r="1" spans="1:12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7</v>
      </c>
      <c r="H1" s="29" t="s">
        <v>53</v>
      </c>
      <c r="I1" s="29" t="s">
        <v>54</v>
      </c>
      <c r="J1" s="29" t="s">
        <v>55</v>
      </c>
      <c r="K1" s="28" t="s">
        <v>11</v>
      </c>
      <c r="L1" s="28" t="s">
        <v>6</v>
      </c>
    </row>
    <row r="2" spans="1:12" x14ac:dyDescent="0.15">
      <c r="A2" s="30" t="s">
        <v>50</v>
      </c>
      <c r="B2" s="31">
        <v>1</v>
      </c>
      <c r="C2" s="30" t="s">
        <v>51</v>
      </c>
      <c r="D2" s="32">
        <v>0.2</v>
      </c>
      <c r="E2" s="31">
        <v>1</v>
      </c>
      <c r="F2" s="32">
        <f t="shared" ref="F2:F5" si="0">D2*E2</f>
        <v>0.2</v>
      </c>
      <c r="G2" s="33">
        <f>1-I2/H2</f>
        <v>0.28872692168151481</v>
      </c>
      <c r="H2" s="34">
        <v>0.13719263383038621</v>
      </c>
      <c r="I2" s="34">
        <v>9.7581426987159547E-2</v>
      </c>
      <c r="J2" s="34">
        <v>3.4055935403600468E-2</v>
      </c>
      <c r="K2" s="35">
        <v>1.1816363626422931E-2</v>
      </c>
      <c r="L2" s="33">
        <v>0.2</v>
      </c>
    </row>
    <row r="3" spans="1:12" x14ac:dyDescent="0.15">
      <c r="A3" s="31" t="s">
        <v>20</v>
      </c>
      <c r="B3" s="31">
        <v>2</v>
      </c>
      <c r="C3" s="30" t="s">
        <v>52</v>
      </c>
      <c r="D3" s="32">
        <v>0.2</v>
      </c>
      <c r="E3" s="31">
        <v>1</v>
      </c>
      <c r="F3" s="32">
        <f t="shared" si="0"/>
        <v>0.2</v>
      </c>
      <c r="G3" s="33">
        <f t="shared" ref="G3:G6" si="1">1-I3/H3</f>
        <v>0.18368529792734456</v>
      </c>
      <c r="H3" s="34">
        <v>0.11552856090248451</v>
      </c>
      <c r="I3" s="34">
        <v>9.4307662773994272E-2</v>
      </c>
      <c r="J3" s="34">
        <v>2.3542430393590798E-2</v>
      </c>
      <c r="K3" s="36">
        <v>5.5958172542916559E-2</v>
      </c>
      <c r="L3" s="33">
        <v>0.2</v>
      </c>
    </row>
    <row r="4" spans="1:12" x14ac:dyDescent="0.15">
      <c r="A4" s="31" t="s">
        <v>23</v>
      </c>
      <c r="B4" s="31">
        <v>3</v>
      </c>
      <c r="C4" s="31" t="s">
        <v>24</v>
      </c>
      <c r="D4" s="32">
        <v>0.2</v>
      </c>
      <c r="E4" s="31">
        <v>1</v>
      </c>
      <c r="F4" s="32">
        <f t="shared" si="0"/>
        <v>0.2</v>
      </c>
      <c r="G4" s="33">
        <f t="shared" si="1"/>
        <v>3.9600887218736336E-2</v>
      </c>
      <c r="H4" s="37">
        <v>0.27797769407376038</v>
      </c>
      <c r="I4" s="38">
        <v>0.26696953076142099</v>
      </c>
      <c r="J4" s="39">
        <v>0.22501409733994349</v>
      </c>
      <c r="K4" s="40">
        <v>0.923412843893197</v>
      </c>
      <c r="L4" s="33">
        <v>0.14000000000000001</v>
      </c>
    </row>
    <row r="5" spans="1:12" x14ac:dyDescent="0.15">
      <c r="A5" s="31" t="s">
        <v>28</v>
      </c>
      <c r="B5" s="31">
        <v>4</v>
      </c>
      <c r="C5" s="31" t="s">
        <v>29</v>
      </c>
      <c r="D5" s="32">
        <v>0.2</v>
      </c>
      <c r="E5" s="31">
        <v>1</v>
      </c>
      <c r="F5" s="32">
        <f t="shared" si="0"/>
        <v>0.2</v>
      </c>
      <c r="G5" s="33">
        <f t="shared" si="1"/>
        <v>0.12870414068540081</v>
      </c>
      <c r="H5" s="41">
        <v>0.17723930026512161</v>
      </c>
      <c r="I5" s="42">
        <v>0.15442786842881739</v>
      </c>
      <c r="J5" s="42">
        <v>0.12715429268101119</v>
      </c>
      <c r="K5" s="36">
        <v>-0.1536897073145545</v>
      </c>
      <c r="L5" s="33">
        <v>0.25</v>
      </c>
    </row>
    <row r="6" spans="1:12" x14ac:dyDescent="0.15">
      <c r="A6" s="31" t="s">
        <v>31</v>
      </c>
      <c r="B6" s="31">
        <v>5</v>
      </c>
      <c r="C6" s="31" t="s">
        <v>32</v>
      </c>
      <c r="D6" s="32">
        <v>0.2</v>
      </c>
      <c r="E6" s="31">
        <v>1</v>
      </c>
      <c r="F6" s="32">
        <f>D6*E6</f>
        <v>0.2</v>
      </c>
      <c r="G6" s="33">
        <f t="shared" si="1"/>
        <v>0.41176470588235292</v>
      </c>
      <c r="H6" s="43">
        <v>0.17</v>
      </c>
      <c r="I6" s="44">
        <v>0.1</v>
      </c>
      <c r="J6" s="33">
        <v>4.3999999999999997E-2</v>
      </c>
      <c r="K6" s="31">
        <v>0.2</v>
      </c>
      <c r="L6" s="33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390F-71A1-E748-9A65-B35DC245C22A}">
  <dimension ref="A1:F56"/>
  <sheetViews>
    <sheetView showGridLines="0" workbookViewId="0">
      <selection activeCell="K18" sqref="K18"/>
    </sheetView>
  </sheetViews>
  <sheetFormatPr baseColWidth="10" defaultRowHeight="13" x14ac:dyDescent="0.15"/>
  <cols>
    <col min="1" max="1" width="17.6640625" bestFit="1" customWidth="1"/>
  </cols>
  <sheetData>
    <row r="1" spans="1:6" ht="15" x14ac:dyDescent="0.15">
      <c r="A1" s="24" t="s">
        <v>56</v>
      </c>
      <c r="B1" s="24" t="s">
        <v>52</v>
      </c>
      <c r="C1" s="25" t="s">
        <v>51</v>
      </c>
      <c r="D1" s="25" t="s">
        <v>57</v>
      </c>
      <c r="E1" s="25" t="s">
        <v>29</v>
      </c>
      <c r="F1" s="25" t="s">
        <v>58</v>
      </c>
    </row>
    <row r="2" spans="1:6" ht="15" x14ac:dyDescent="0.15">
      <c r="A2" s="26">
        <v>44228</v>
      </c>
      <c r="B2" s="27">
        <v>4.2011048469089299E-3</v>
      </c>
      <c r="C2" s="27">
        <v>7.5983333333333337E-3</v>
      </c>
      <c r="D2" s="27">
        <v>8.6760821083351619E-2</v>
      </c>
      <c r="E2" s="27">
        <v>-5.7418912664494413E-2</v>
      </c>
      <c r="F2" s="27">
        <v>2.6145155237643769E-2</v>
      </c>
    </row>
    <row r="3" spans="1:6" ht="15" x14ac:dyDescent="0.15">
      <c r="A3" s="26">
        <v>44256</v>
      </c>
      <c r="B3" s="27">
        <v>5.9183795347696952E-3</v>
      </c>
      <c r="C3" s="27">
        <v>6.4983333333333334E-3</v>
      </c>
      <c r="D3" s="27">
        <v>6.9399947630000127E-3</v>
      </c>
      <c r="E3" s="27">
        <v>-4.7648942396745483E-2</v>
      </c>
      <c r="F3" s="27">
        <v>7.6655538957697243E-3</v>
      </c>
    </row>
    <row r="4" spans="1:6" ht="15" x14ac:dyDescent="0.15">
      <c r="A4" s="26">
        <v>44287</v>
      </c>
      <c r="B4" s="27">
        <v>1.047081140883648E-2</v>
      </c>
      <c r="C4" s="27">
        <v>4.8983333333333327E-3</v>
      </c>
      <c r="D4" s="27">
        <v>-8.6143594014392554E-3</v>
      </c>
      <c r="E4" s="27">
        <v>5.3260658233539322E-2</v>
      </c>
      <c r="F4" s="27">
        <v>6.8687873602777316E-3</v>
      </c>
    </row>
    <row r="5" spans="1:6" ht="15" x14ac:dyDescent="0.15">
      <c r="A5" s="26">
        <v>44317</v>
      </c>
      <c r="B5" s="27">
        <v>6.1708333333333303E-3</v>
      </c>
      <c r="C5" s="27">
        <v>7.3983333333333332E-3</v>
      </c>
      <c r="D5" s="27">
        <v>5.0991835798140837E-2</v>
      </c>
      <c r="E5" s="27">
        <v>4.5177963676986593E-2</v>
      </c>
      <c r="F5" s="27">
        <v>1.6230756611265329E-2</v>
      </c>
    </row>
    <row r="6" spans="1:6" ht="15" x14ac:dyDescent="0.15">
      <c r="A6" s="26">
        <v>44348</v>
      </c>
      <c r="B6" s="27">
        <v>7.9708333333333298E-3</v>
      </c>
      <c r="C6" s="27">
        <v>2.229833333333334E-2</v>
      </c>
      <c r="D6" s="27">
        <v>3.6355715926801403E-2</v>
      </c>
      <c r="E6" s="27">
        <v>-5.2669306506116627E-2</v>
      </c>
      <c r="F6" s="27">
        <v>1.317430712405036E-2</v>
      </c>
    </row>
    <row r="7" spans="1:6" ht="15" x14ac:dyDescent="0.15">
      <c r="A7" s="26">
        <v>44378</v>
      </c>
      <c r="B7" s="27">
        <v>8.2708333333333297E-3</v>
      </c>
      <c r="C7" s="27">
        <v>6.6983333333333339E-3</v>
      </c>
      <c r="D7" s="27">
        <v>6.9824740084239376E-2</v>
      </c>
      <c r="E7" s="27">
        <v>3.365725444231852E-2</v>
      </c>
      <c r="F7" s="27">
        <v>1.0049127040238271E-2</v>
      </c>
    </row>
    <row r="8" spans="1:6" ht="15" x14ac:dyDescent="0.15">
      <c r="A8" s="26">
        <v>44409</v>
      </c>
      <c r="B8" s="27">
        <v>5.2708333333333296E-3</v>
      </c>
      <c r="C8" s="27">
        <v>-3.0166666666666639E-4</v>
      </c>
      <c r="D8" s="27">
        <v>4.2379492156443849E-2</v>
      </c>
      <c r="E8" s="27">
        <v>-2.593803026269053E-2</v>
      </c>
      <c r="F8" s="27">
        <v>7.9242016684605739E-3</v>
      </c>
    </row>
    <row r="9" spans="1:6" ht="15" x14ac:dyDescent="0.15">
      <c r="A9" s="26">
        <v>44440</v>
      </c>
      <c r="B9" s="27">
        <v>2.4708333333333301E-3</v>
      </c>
      <c r="C9" s="27">
        <v>2.9833333333333383E-4</v>
      </c>
      <c r="D9" s="27">
        <v>6.2794312494514518E-2</v>
      </c>
      <c r="E9" s="27">
        <v>-2.769265964847276E-2</v>
      </c>
      <c r="F9" s="27">
        <v>1.529153085310896E-2</v>
      </c>
    </row>
    <row r="10" spans="1:6" ht="15" x14ac:dyDescent="0.15">
      <c r="A10" s="26">
        <v>44470</v>
      </c>
      <c r="B10" s="27">
        <v>3.27083333333333E-3</v>
      </c>
      <c r="C10" s="27">
        <v>2.279833333333333E-2</v>
      </c>
      <c r="D10" s="27">
        <v>4.2285882813132697E-2</v>
      </c>
      <c r="E10" s="27">
        <v>3.9342278159813483E-2</v>
      </c>
      <c r="F10" s="27">
        <v>4.3008604633129281E-3</v>
      </c>
    </row>
    <row r="11" spans="1:6" ht="15" x14ac:dyDescent="0.15">
      <c r="A11" s="26">
        <v>44501</v>
      </c>
      <c r="B11" s="27">
        <v>6.9708333333333306E-3</v>
      </c>
      <c r="C11" s="27">
        <v>1.2098333333333331E-2</v>
      </c>
      <c r="D11" s="27">
        <v>8.3434040146497749E-3</v>
      </c>
      <c r="E11" s="27">
        <v>-4.6545643877083731E-4</v>
      </c>
      <c r="F11" s="27">
        <v>8.2300192721491191E-4</v>
      </c>
    </row>
    <row r="12" spans="1:6" ht="15" x14ac:dyDescent="0.15">
      <c r="A12" s="26">
        <v>44531</v>
      </c>
      <c r="B12" s="27">
        <v>-3.4291666666666702E-3</v>
      </c>
      <c r="C12" s="27">
        <v>2.121166666666667E-2</v>
      </c>
      <c r="D12" s="27">
        <v>5.2810263604629051E-2</v>
      </c>
      <c r="E12" s="27">
        <v>-2.1563949561504651E-3</v>
      </c>
      <c r="F12" s="27">
        <v>9.4047471030128255E-3</v>
      </c>
    </row>
    <row r="13" spans="1:6" ht="15" x14ac:dyDescent="0.15">
      <c r="A13" s="26">
        <v>44562</v>
      </c>
      <c r="B13" s="27">
        <v>1.37083333333333E-3</v>
      </c>
      <c r="C13" s="27">
        <v>1.3711666666666671E-2</v>
      </c>
      <c r="D13" s="27">
        <v>-1.588417746275652E-2</v>
      </c>
      <c r="E13" s="27">
        <v>-1.1291960766580379E-2</v>
      </c>
      <c r="F13" s="27">
        <v>1.5188728433072141E-3</v>
      </c>
    </row>
    <row r="14" spans="1:6" ht="15" x14ac:dyDescent="0.15">
      <c r="A14" s="26">
        <v>44593</v>
      </c>
      <c r="B14" s="27">
        <v>-5.2916666666667008E-4</v>
      </c>
      <c r="C14" s="27">
        <v>1.6116666666666671E-3</v>
      </c>
      <c r="D14" s="27">
        <v>-5.7185106969727173E-2</v>
      </c>
      <c r="E14" s="27">
        <v>5.3924763391578437E-2</v>
      </c>
      <c r="F14" s="27">
        <v>-1.061314469698145E-2</v>
      </c>
    </row>
    <row r="15" spans="1:6" ht="15" x14ac:dyDescent="0.15">
      <c r="A15" s="26">
        <v>44621</v>
      </c>
      <c r="B15" s="27">
        <v>9.0708333333333301E-3</v>
      </c>
      <c r="C15" s="27">
        <v>7.8116666666666664E-3</v>
      </c>
      <c r="D15" s="27">
        <v>3.9236530061912051E-2</v>
      </c>
      <c r="E15" s="27">
        <v>1.6575188323872479E-2</v>
      </c>
      <c r="F15" s="27">
        <v>1.316418578093994E-2</v>
      </c>
    </row>
    <row r="16" spans="1:6" ht="15" x14ac:dyDescent="0.15">
      <c r="A16" s="26">
        <v>44652</v>
      </c>
      <c r="B16" s="27">
        <v>1.2670833333333331E-2</v>
      </c>
      <c r="C16" s="27">
        <v>4.3116666666666668E-3</v>
      </c>
      <c r="D16" s="27">
        <v>2.7758560329932552E-2</v>
      </c>
      <c r="E16" s="27">
        <v>1.147767653020555E-2</v>
      </c>
      <c r="F16" s="27">
        <v>5.051215075179423E-3</v>
      </c>
    </row>
    <row r="17" spans="1:6" ht="15" x14ac:dyDescent="0.15">
      <c r="A17" s="26">
        <v>44682</v>
      </c>
      <c r="B17" s="27">
        <v>-2.8291666666666699E-3</v>
      </c>
      <c r="C17" s="27">
        <v>-4.2488333333333329E-2</v>
      </c>
      <c r="D17" s="27">
        <v>-4.163149072241968E-2</v>
      </c>
      <c r="E17" s="27">
        <v>-2.1632481973950641E-2</v>
      </c>
      <c r="F17" s="27">
        <v>-6.9572410624683936E-3</v>
      </c>
    </row>
    <row r="18" spans="1:6" ht="15" x14ac:dyDescent="0.15">
      <c r="A18" s="26">
        <v>44713</v>
      </c>
      <c r="B18" s="27">
        <v>9.4708333333333294E-3</v>
      </c>
      <c r="C18" s="27">
        <v>1.7116666666666669E-3</v>
      </c>
      <c r="D18" s="27">
        <v>-4.5238616724688548E-2</v>
      </c>
      <c r="E18" s="27">
        <v>-2.7610729605673581E-3</v>
      </c>
      <c r="F18" s="27">
        <v>-7.3246904240346347E-3</v>
      </c>
    </row>
    <row r="19" spans="1:6" ht="15" x14ac:dyDescent="0.15">
      <c r="A19" s="26">
        <v>44743</v>
      </c>
      <c r="B19" s="27">
        <v>9.4708333333333294E-3</v>
      </c>
      <c r="C19" s="27">
        <v>-1.2188333333333331E-2</v>
      </c>
      <c r="D19" s="27">
        <v>0.1153217598441369</v>
      </c>
      <c r="E19" s="27">
        <v>2.7791028889694461E-3</v>
      </c>
      <c r="F19" s="27">
        <v>2.5499134802402731E-2</v>
      </c>
    </row>
    <row r="20" spans="1:6" ht="15" x14ac:dyDescent="0.15">
      <c r="A20" s="26">
        <v>44774</v>
      </c>
      <c r="B20" s="27">
        <v>1.167083333333333E-2</v>
      </c>
      <c r="C20" s="27">
        <v>-3.8833333333333309E-4</v>
      </c>
      <c r="D20" s="27">
        <v>4.5061872104417047E-2</v>
      </c>
      <c r="E20" s="27">
        <v>-7.1929894905943563E-3</v>
      </c>
      <c r="F20" s="27">
        <v>1.544642283394237E-2</v>
      </c>
    </row>
    <row r="21" spans="1:6" ht="15" x14ac:dyDescent="0.15">
      <c r="A21" s="26">
        <v>44805</v>
      </c>
      <c r="B21" s="27">
        <v>-4.1291666666666699E-3</v>
      </c>
      <c r="C21" s="27">
        <v>1.3111666666666671E-2</v>
      </c>
      <c r="D21" s="27">
        <v>2.9183270944090151E-2</v>
      </c>
      <c r="E21" s="27">
        <v>-1.7107201633574001E-2</v>
      </c>
      <c r="F21" s="27">
        <v>1.6756087007287199E-4</v>
      </c>
    </row>
    <row r="22" spans="1:6" ht="15" x14ac:dyDescent="0.15">
      <c r="A22" s="26">
        <v>44835</v>
      </c>
      <c r="B22" s="27">
        <v>7.5708333333333296E-3</v>
      </c>
      <c r="C22" s="27">
        <v>2.0411666666666672E-2</v>
      </c>
      <c r="D22" s="27">
        <v>4.284598484820408E-2</v>
      </c>
      <c r="E22" s="27">
        <v>1.278682685603416E-3</v>
      </c>
      <c r="F22" s="27">
        <v>7.4162842307569348E-3</v>
      </c>
    </row>
    <row r="23" spans="1:6" ht="15" x14ac:dyDescent="0.15">
      <c r="A23" s="26">
        <v>44866</v>
      </c>
      <c r="B23" s="27">
        <v>1.217083333333333E-2</v>
      </c>
      <c r="C23" s="27">
        <v>1.8211666666666671E-2</v>
      </c>
      <c r="D23" s="27">
        <v>-1.015366976014713E-2</v>
      </c>
      <c r="E23" s="27">
        <v>4.23793034862203E-2</v>
      </c>
      <c r="F23" s="27">
        <v>7.5441777675435036E-3</v>
      </c>
    </row>
    <row r="24" spans="1:6" ht="15" x14ac:dyDescent="0.15">
      <c r="A24" s="26">
        <v>44896</v>
      </c>
      <c r="B24" s="27">
        <v>3.3708333333333299E-3</v>
      </c>
      <c r="C24" s="27">
        <v>1.373333333333333E-2</v>
      </c>
      <c r="D24" s="27">
        <v>-3.1832122819225282E-2</v>
      </c>
      <c r="E24" s="27">
        <v>3.3684755482095347E-2</v>
      </c>
      <c r="F24" s="27">
        <v>3.1664606819282841E-4</v>
      </c>
    </row>
    <row r="25" spans="1:6" ht="15" x14ac:dyDescent="0.15">
      <c r="A25" s="26">
        <v>44927</v>
      </c>
      <c r="B25" s="27">
        <v>8.4941666666666638E-3</v>
      </c>
      <c r="C25" s="27">
        <v>1.0733333333333331E-2</v>
      </c>
      <c r="D25" s="27">
        <v>-1.101521979298282E-2</v>
      </c>
      <c r="E25" s="27">
        <v>3.4886842948420087E-2</v>
      </c>
      <c r="F25" s="27">
        <v>-1.1425523285835779E-3</v>
      </c>
    </row>
    <row r="26" spans="1:6" ht="15" x14ac:dyDescent="0.15">
      <c r="A26" s="26">
        <v>44958</v>
      </c>
      <c r="B26" s="27">
        <v>-5.9058333333333367E-3</v>
      </c>
      <c r="C26" s="27">
        <v>1.5733333333333339E-2</v>
      </c>
      <c r="D26" s="27">
        <v>1.7610165606010079E-2</v>
      </c>
      <c r="E26" s="27">
        <v>-2.312723536879303E-2</v>
      </c>
      <c r="F26" s="27">
        <v>5.5891177208930963E-4</v>
      </c>
    </row>
    <row r="27" spans="1:6" ht="15" x14ac:dyDescent="0.15">
      <c r="A27" s="26">
        <v>44986</v>
      </c>
      <c r="B27" s="27">
        <v>-3.0583333333333688E-4</v>
      </c>
      <c r="C27" s="27">
        <v>1.063333333333333E-2</v>
      </c>
      <c r="D27" s="27">
        <v>-3.8644050677588027E-2</v>
      </c>
      <c r="E27" s="27">
        <v>7.4808676623928066E-2</v>
      </c>
      <c r="F27" s="27">
        <v>2.7454792433777679E-3</v>
      </c>
    </row>
    <row r="28" spans="1:6" ht="15" x14ac:dyDescent="0.15">
      <c r="A28" s="26">
        <v>45017</v>
      </c>
      <c r="B28" s="27">
        <v>7.494166666666662E-3</v>
      </c>
      <c r="C28" s="27">
        <v>7.0333333333333324E-3</v>
      </c>
      <c r="D28" s="27">
        <v>5.2788508694295078E-2</v>
      </c>
      <c r="E28" s="27">
        <v>-8.9298244371905343E-4</v>
      </c>
      <c r="F28" s="27">
        <v>1.3937310027006711E-2</v>
      </c>
    </row>
    <row r="29" spans="1:6" ht="15" x14ac:dyDescent="0.15">
      <c r="A29" s="26">
        <v>45047</v>
      </c>
      <c r="B29" s="27">
        <v>7.9941666666666633E-3</v>
      </c>
      <c r="C29" s="27">
        <v>4.3333333333333331E-3</v>
      </c>
      <c r="D29" s="27">
        <v>8.2616567063142937E-2</v>
      </c>
      <c r="E29" s="27">
        <v>-1.083045711057813E-3</v>
      </c>
      <c r="F29" s="27">
        <v>1.4853604040084499E-2</v>
      </c>
    </row>
    <row r="30" spans="1:6" ht="15" x14ac:dyDescent="0.15">
      <c r="A30" s="26">
        <v>45078</v>
      </c>
      <c r="B30" s="27">
        <v>2.9416666666666301E-4</v>
      </c>
      <c r="C30" s="27">
        <v>1.233333333333334E-2</v>
      </c>
      <c r="D30" s="27">
        <v>3.9202058385410472E-2</v>
      </c>
      <c r="E30" s="27">
        <v>-4.2055263856653882E-2</v>
      </c>
      <c r="F30" s="27">
        <v>1.574516539464248E-2</v>
      </c>
    </row>
    <row r="31" spans="1:6" ht="15" x14ac:dyDescent="0.15">
      <c r="A31" s="26">
        <v>45108</v>
      </c>
      <c r="B31" s="27">
        <v>2.6594166666666658E-2</v>
      </c>
      <c r="C31" s="27">
        <v>1.8333333333333339E-3</v>
      </c>
      <c r="D31" s="27">
        <v>2.503986288743542E-2</v>
      </c>
      <c r="E31" s="27">
        <v>2.59766739396502E-2</v>
      </c>
      <c r="F31" s="27">
        <v>1.4511176156844489E-2</v>
      </c>
    </row>
    <row r="32" spans="1:6" ht="15" x14ac:dyDescent="0.15">
      <c r="A32" s="26">
        <v>45139</v>
      </c>
      <c r="B32" s="27">
        <v>1.8394166666666659E-2</v>
      </c>
      <c r="C32" s="27">
        <v>2.6333333333333352E-3</v>
      </c>
      <c r="D32" s="27">
        <v>6.2914682980352646E-2</v>
      </c>
      <c r="E32" s="27">
        <v>-2.2274288769835561E-3</v>
      </c>
      <c r="F32" s="27">
        <v>1.146649935854792E-2</v>
      </c>
    </row>
    <row r="33" spans="1:6" ht="15" x14ac:dyDescent="0.15">
      <c r="A33" s="26">
        <v>45170</v>
      </c>
      <c r="B33" s="27">
        <v>2.3794166666666661E-2</v>
      </c>
      <c r="C33" s="27">
        <v>1.1633333333333331E-2</v>
      </c>
      <c r="D33" s="27">
        <v>-6.7397469436049958E-3</v>
      </c>
      <c r="E33" s="27">
        <v>-2.929597279920227E-2</v>
      </c>
      <c r="F33" s="27">
        <v>9.7783436094548946E-3</v>
      </c>
    </row>
    <row r="34" spans="1:6" ht="15" x14ac:dyDescent="0.15">
      <c r="A34" s="26">
        <v>45200</v>
      </c>
      <c r="B34" s="27">
        <v>5.894166666666663E-3</v>
      </c>
      <c r="C34" s="27">
        <v>1.223333333333333E-2</v>
      </c>
      <c r="D34" s="27">
        <v>-1.633959436056532E-2</v>
      </c>
      <c r="E34" s="27">
        <v>5.3640832328631323E-2</v>
      </c>
      <c r="F34" s="27">
        <v>-3.957562476389012E-3</v>
      </c>
    </row>
    <row r="35" spans="1:6" ht="15" x14ac:dyDescent="0.15">
      <c r="A35" s="26">
        <v>45231</v>
      </c>
      <c r="B35" s="27">
        <v>1.8494166666666659E-2</v>
      </c>
      <c r="C35" s="27">
        <v>5.5333333333333354E-3</v>
      </c>
      <c r="D35" s="27">
        <v>9.4047032039447961E-2</v>
      </c>
      <c r="E35" s="27">
        <v>2.1244505057191741E-2</v>
      </c>
      <c r="F35" s="27">
        <v>2.209794444811583E-2</v>
      </c>
    </row>
    <row r="36" spans="1:6" ht="15" x14ac:dyDescent="0.15">
      <c r="A36" s="26">
        <v>45261</v>
      </c>
      <c r="B36" s="27">
        <v>1.6094166666666659E-2</v>
      </c>
      <c r="C36" s="27">
        <v>1.2725E-2</v>
      </c>
      <c r="D36" s="27">
        <v>5.2850420169445363E-2</v>
      </c>
      <c r="E36" s="27">
        <v>3.265126456547265E-3</v>
      </c>
      <c r="F36" s="27">
        <v>1.727148842710383E-2</v>
      </c>
    </row>
    <row r="37" spans="1:6" ht="15" x14ac:dyDescent="0.15">
      <c r="A37" s="26">
        <v>45292</v>
      </c>
      <c r="B37" s="27">
        <v>1.5684166666666659E-2</v>
      </c>
      <c r="C37" s="27">
        <v>3.9250000000000014E-3</v>
      </c>
      <c r="D37" s="27">
        <v>2.6300058463230951E-2</v>
      </c>
      <c r="E37" s="27">
        <v>-4.926699006986484E-3</v>
      </c>
      <c r="F37" s="27">
        <v>1.3024239487700319E-2</v>
      </c>
    </row>
    <row r="38" spans="1:6" ht="15" x14ac:dyDescent="0.15">
      <c r="A38" s="26">
        <v>45323</v>
      </c>
      <c r="B38" s="27">
        <v>1.5084166666666661E-2</v>
      </c>
      <c r="C38" s="27">
        <v>9.6249999999999999E-3</v>
      </c>
      <c r="D38" s="27">
        <v>5.7873952295012167E-2</v>
      </c>
      <c r="E38" s="27">
        <v>-1.3384060494697911E-2</v>
      </c>
      <c r="F38" s="27">
        <v>3.1819383464935379E-3</v>
      </c>
    </row>
    <row r="39" spans="1:6" ht="15" x14ac:dyDescent="0.15">
      <c r="A39" s="26">
        <v>45352</v>
      </c>
      <c r="B39" s="27">
        <v>1.4184166666666659E-2</v>
      </c>
      <c r="C39" s="27">
        <v>1.1124999999999999E-2</v>
      </c>
      <c r="D39" s="27">
        <v>3.1743491928998453E-2</v>
      </c>
      <c r="E39" s="27">
        <v>7.5580925865934415E-2</v>
      </c>
      <c r="F39" s="27">
        <v>3.0507122911112359E-3</v>
      </c>
    </row>
    <row r="40" spans="1:6" ht="15" x14ac:dyDescent="0.15">
      <c r="A40" s="26">
        <v>45383</v>
      </c>
      <c r="B40" s="27">
        <v>7.6841666666666621E-3</v>
      </c>
      <c r="C40" s="27">
        <v>1.7125000000000001E-2</v>
      </c>
      <c r="D40" s="27">
        <v>3.929218337723691E-2</v>
      </c>
      <c r="E40" s="27">
        <v>6.8155148370968643E-2</v>
      </c>
      <c r="F40" s="27">
        <v>1.6083221938274609E-2</v>
      </c>
    </row>
    <row r="41" spans="1:6" ht="15" x14ac:dyDescent="0.15">
      <c r="A41" s="26">
        <v>45413</v>
      </c>
      <c r="B41" s="27">
        <v>9.7841666666666632E-3</v>
      </c>
      <c r="C41" s="27">
        <v>1.1225000000000001E-2</v>
      </c>
      <c r="D41" s="27">
        <v>2.9151783020020128E-2</v>
      </c>
      <c r="E41" s="27">
        <v>3.1125890611594762E-3</v>
      </c>
      <c r="F41" s="27">
        <v>8.1356045805688407E-3</v>
      </c>
    </row>
    <row r="42" spans="1:6" ht="15" x14ac:dyDescent="0.15">
      <c r="A42" s="26">
        <v>45444</v>
      </c>
      <c r="B42" s="27">
        <v>1.8484166666666659E-2</v>
      </c>
      <c r="C42" s="27">
        <v>7.1249999999999994E-3</v>
      </c>
      <c r="D42" s="27">
        <v>0.1174751224450935</v>
      </c>
      <c r="E42" s="27">
        <v>-1.390632112174503E-2</v>
      </c>
      <c r="F42" s="27">
        <v>1.8968122453711059E-2</v>
      </c>
    </row>
    <row r="43" spans="1:6" ht="15" x14ac:dyDescent="0.15">
      <c r="A43" s="26">
        <v>45474</v>
      </c>
      <c r="B43" s="27">
        <v>1.2784166666666661E-2</v>
      </c>
      <c r="C43" s="27">
        <v>1.0625000000000001E-2</v>
      </c>
      <c r="D43" s="27">
        <v>3.7676717821253557E-2</v>
      </c>
      <c r="E43" s="27">
        <v>-3.1295411361051961E-2</v>
      </c>
      <c r="F43" s="27">
        <v>1.342504420376868E-2</v>
      </c>
    </row>
    <row r="44" spans="1:6" ht="15" x14ac:dyDescent="0.15">
      <c r="A44" s="26">
        <v>45505</v>
      </c>
      <c r="B44" s="27">
        <v>1.118416666666666E-2</v>
      </c>
      <c r="C44" s="27">
        <v>-2.775000000000001E-3</v>
      </c>
      <c r="D44" s="27">
        <v>3.1183291882362019E-2</v>
      </c>
      <c r="E44" s="27">
        <v>2.882750740875795E-2</v>
      </c>
      <c r="F44" s="27">
        <v>4.3714534880576299E-3</v>
      </c>
    </row>
    <row r="45" spans="1:6" ht="15" x14ac:dyDescent="0.15">
      <c r="A45" s="26">
        <v>45536</v>
      </c>
      <c r="B45" s="27">
        <v>9.8841666666666626E-3</v>
      </c>
      <c r="C45" s="27">
        <v>9.7249999999999993E-3</v>
      </c>
      <c r="D45" s="27">
        <v>5.7080629247913628E-2</v>
      </c>
      <c r="E45" s="27">
        <v>4.784850987204782E-2</v>
      </c>
      <c r="F45" s="27">
        <v>7.2770984756053078E-3</v>
      </c>
    </row>
    <row r="46" spans="1:6" ht="15" x14ac:dyDescent="0.15">
      <c r="A46" s="26">
        <v>45566</v>
      </c>
      <c r="B46" s="27">
        <v>6.384166666666663E-3</v>
      </c>
      <c r="C46" s="27">
        <v>6.3249999999999999E-3</v>
      </c>
      <c r="D46" s="27">
        <v>-5.3952083077229707E-2</v>
      </c>
      <c r="E46" s="27">
        <v>4.7450858514030039E-2</v>
      </c>
      <c r="F46" s="27">
        <v>-9.5155124577576689E-3</v>
      </c>
    </row>
    <row r="47" spans="1:6" ht="15" x14ac:dyDescent="0.15">
      <c r="A47" s="26">
        <v>45597</v>
      </c>
      <c r="B47" s="27">
        <v>5.0841666666666622E-3</v>
      </c>
      <c r="C47" s="27">
        <v>7.2249999999999997E-3</v>
      </c>
      <c r="D47" s="27">
        <v>6.2140909240348131E-2</v>
      </c>
      <c r="E47" s="27">
        <v>-3.9278289908838707E-2</v>
      </c>
      <c r="F47" s="27">
        <v>4.0689573374105593E-3</v>
      </c>
    </row>
    <row r="48" spans="1:6" ht="15" x14ac:dyDescent="0.15">
      <c r="A48" s="26">
        <v>45627</v>
      </c>
      <c r="B48" s="27">
        <v>1.584166666666663E-3</v>
      </c>
      <c r="C48" s="27">
        <v>1.027244444444445E-2</v>
      </c>
      <c r="D48" s="27">
        <v>3.1586816592869507E-2</v>
      </c>
      <c r="E48" s="27">
        <v>-5.9849492171306744E-3</v>
      </c>
      <c r="F48" s="27">
        <v>6.0135084776749559E-3</v>
      </c>
    </row>
    <row r="49" spans="1:6" ht="15" x14ac:dyDescent="0.15">
      <c r="A49" s="26">
        <v>45658</v>
      </c>
      <c r="B49" s="27">
        <v>1.057083333333333E-2</v>
      </c>
      <c r="C49" s="27">
        <v>-6.3275555555555559E-3</v>
      </c>
      <c r="D49" s="27">
        <v>-0.15482961577558371</v>
      </c>
      <c r="E49" s="27">
        <v>7.2878131764733761E-2</v>
      </c>
      <c r="F49" s="27">
        <v>-8.8121471565606874E-3</v>
      </c>
    </row>
    <row r="50" spans="1:6" ht="15" x14ac:dyDescent="0.15">
      <c r="A50" s="26">
        <v>45689</v>
      </c>
      <c r="B50" s="27">
        <v>3.5708333333333299E-3</v>
      </c>
      <c r="C50" s="27">
        <v>1.177244444444444E-2</v>
      </c>
      <c r="D50" s="27">
        <v>-8.1667792181911225E-2</v>
      </c>
      <c r="E50" s="27">
        <v>3.0435248963447761E-2</v>
      </c>
      <c r="F50" s="27">
        <v>-1.8584827051395421E-2</v>
      </c>
    </row>
    <row r="51" spans="1:6" ht="15" x14ac:dyDescent="0.15">
      <c r="A51" s="26">
        <v>45717</v>
      </c>
      <c r="B51" s="27">
        <v>2.7083333333333001E-4</v>
      </c>
      <c r="C51" s="27">
        <v>-4.1275555555555562E-3</v>
      </c>
      <c r="D51" s="27">
        <v>2.764158034600523E-2</v>
      </c>
      <c r="E51" s="27">
        <v>4.072086767582582E-2</v>
      </c>
      <c r="F51" s="27">
        <v>1.8649558408671291E-2</v>
      </c>
    </row>
    <row r="52" spans="1:6" ht="15" x14ac:dyDescent="0.15">
      <c r="A52" s="26">
        <v>45748</v>
      </c>
      <c r="B52" s="27">
        <v>1.1270833333333331E-2</v>
      </c>
      <c r="C52" s="27">
        <v>-3.027555555555555E-3</v>
      </c>
      <c r="D52" s="27">
        <v>3.3989335468472992E-2</v>
      </c>
      <c r="E52" s="27">
        <v>5.9824531787726828E-2</v>
      </c>
      <c r="F52" s="27">
        <v>1.1505509317078571E-2</v>
      </c>
    </row>
    <row r="53" spans="1:6" ht="15" x14ac:dyDescent="0.15">
      <c r="A53" s="26">
        <v>45778</v>
      </c>
      <c r="B53" s="27">
        <v>1.5708333333333299E-3</v>
      </c>
      <c r="C53" s="27">
        <v>1.5972444444444449E-2</v>
      </c>
      <c r="D53" s="27">
        <v>5.4545105253587023E-2</v>
      </c>
      <c r="E53" s="27">
        <v>4.9941211971290559E-3</v>
      </c>
      <c r="F53" s="27">
        <v>1.600495924666677E-2</v>
      </c>
    </row>
    <row r="54" spans="1:6" ht="15" x14ac:dyDescent="0.15">
      <c r="A54" s="26">
        <v>45809</v>
      </c>
      <c r="B54" s="27">
        <v>1.1708333333333299E-3</v>
      </c>
      <c r="C54" s="27">
        <v>1.2812444444444449E-2</v>
      </c>
      <c r="D54" s="27">
        <v>4.9709567328198083E-2</v>
      </c>
      <c r="E54" s="27">
        <v>2.6838110974369382E-3</v>
      </c>
      <c r="F54" s="27">
        <v>1.1790865692901401E-2</v>
      </c>
    </row>
    <row r="55" spans="1:6" ht="15" x14ac:dyDescent="0.15">
      <c r="A55" s="26">
        <v>45839</v>
      </c>
      <c r="B55" s="27">
        <v>-6.2916666666667012E-4</v>
      </c>
      <c r="C55" s="27">
        <v>1.5872444444444449E-2</v>
      </c>
      <c r="D55" s="27">
        <v>-3.057655446201217E-2</v>
      </c>
      <c r="E55" s="27">
        <v>2.5757151112915919E-2</v>
      </c>
      <c r="F55" s="27">
        <v>-2.006874744257159E-3</v>
      </c>
    </row>
    <row r="56" spans="1:6" ht="15" x14ac:dyDescent="0.15">
      <c r="A56" s="26">
        <v>45870</v>
      </c>
      <c r="B56" s="27">
        <v>4.7708333333333301E-3</v>
      </c>
      <c r="C56" s="27">
        <v>-1.5275555555555561E-3</v>
      </c>
      <c r="D56" s="27">
        <v>3.140584290667614E-2</v>
      </c>
      <c r="E56" s="27">
        <v>3.2606155532747351E-2</v>
      </c>
      <c r="F56" s="27">
        <v>-2.021804647020791E-3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fund_assets</vt:lpstr>
      <vt:lpstr>Links</vt:lpstr>
      <vt:lpstr>long_only_pms</vt:lpstr>
      <vt:lpstr>Factor_Correlation</vt:lpstr>
      <vt:lpstr>fund_new</vt:lpstr>
      <vt:lpstr>time_series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Pratyusa Tripathy</cp:lastModifiedBy>
  <dcterms:modified xsi:type="dcterms:W3CDTF">2025-09-14T11:45:14Z</dcterms:modified>
</cp:coreProperties>
</file>