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slicers/slicer3.xml" ContentType="application/vnd.ms-excel.slicer+xml"/>
  <Override PartName="/xl/slicers/slicer4.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ml.chartshapes+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ml.chartshapes+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8.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9.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slicers/slicer5.xml" ContentType="application/vnd.ms-excel.slicer+xml"/>
  <Override PartName="/xl/slicers/slicer6.xml" ContentType="application/vnd.ms-excel.slicer+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ml.chartshapes+xml"/>
  <Override PartName="/xl/charts/chart14.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1.xml" ContentType="application/vnd.openxmlformats-officedocument.drawingml.chartshapes+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charts/chartEx5.xml" ContentType="application/vnd.ms-office.chartex+xml"/>
  <Override PartName="/xl/charts/style20.xml" ContentType="application/vnd.ms-office.chartstyle+xml"/>
  <Override PartName="/xl/charts/colors20.xml" ContentType="application/vnd.ms-office.chartcolorstyle+xml"/>
  <Override PartName="/xl/charts/chart16.xml" ContentType="application/vnd.openxmlformats-officedocument.drawingml.chart+xml"/>
  <Override PartName="/xl/charts/style21.xml" ContentType="application/vnd.ms-office.chartstyle+xml"/>
  <Override PartName="/xl/charts/colors21.xml" ContentType="application/vnd.ms-office.chartcolorstyle+xml"/>
  <Override PartName="/xl/charts/chart17.xml" ContentType="application/vnd.openxmlformats-officedocument.drawingml.chart+xml"/>
  <Override PartName="/xl/charts/style22.xml" ContentType="application/vnd.ms-office.chartstyle+xml"/>
  <Override PartName="/xl/charts/colors22.xml" ContentType="application/vnd.ms-office.chartcolorstyle+xml"/>
  <Override PartName="/xl/charts/chartEx6.xml" ContentType="application/vnd.ms-office.chartex+xml"/>
  <Override PartName="/xl/charts/style23.xml" ContentType="application/vnd.ms-office.chartstyle+xml"/>
  <Override PartName="/xl/charts/colors23.xml" ContentType="application/vnd.ms-office.chartcolorstyle+xml"/>
  <Override PartName="/xl/charts/chart18.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D:\Dr Reddys\EXCEL\"/>
    </mc:Choice>
  </mc:AlternateContent>
  <xr:revisionPtr revIDLastSave="0" documentId="13_ncr:1_{4FF926BB-A286-4C8F-8B4B-D6362B851CB4}" xr6:coauthVersionLast="36" xr6:coauthVersionMax="36" xr10:uidLastSave="{00000000-0000-0000-0000-000000000000}"/>
  <bookViews>
    <workbookView xWindow="0" yWindow="0" windowWidth="23040" windowHeight="9060" activeTab="1" xr2:uid="{5172002C-9A6B-4438-BEF0-F7C7640F6E4F}"/>
  </bookViews>
  <sheets>
    <sheet name="Sales Data" sheetId="1" r:id="rId1"/>
    <sheet name="basic dash board" sheetId="4" r:id="rId2"/>
    <sheet name="DARK THEM DASH bOARD" sheetId="5" r:id="rId3"/>
    <sheet name="PivotTable" sheetId="3" r:id="rId4"/>
  </sheets>
  <definedNames>
    <definedName name="_xlchart.v1.0" hidden="1">PivotTable!$H$17:$H$21</definedName>
    <definedName name="_xlchart.v1.1" hidden="1">PivotTable!$I$16</definedName>
    <definedName name="_xlchart.v1.10" hidden="1">PivotTable!$I$16</definedName>
    <definedName name="_xlchart.v1.11" hidden="1">PivotTable!$I$17:$I$21</definedName>
    <definedName name="_xlchart.v1.12" hidden="1">PivotTable!$H$17:$H$21</definedName>
    <definedName name="_xlchart.v1.13" hidden="1">PivotTable!$I$16</definedName>
    <definedName name="_xlchart.v1.14" hidden="1">PivotTable!$I$17:$I$21</definedName>
    <definedName name="_xlchart.v1.15" hidden="1">PivotTable!$E$42:$F$53</definedName>
    <definedName name="_xlchart.v1.16" hidden="1">PivotTable!$G$41</definedName>
    <definedName name="_xlchart.v1.17" hidden="1">PivotTable!$G$42:$G$53</definedName>
    <definedName name="_xlchart.v1.2" hidden="1">PivotTable!$I$17:$I$21</definedName>
    <definedName name="_xlchart.v1.3" hidden="1">PivotTable!$E$42:$F$53</definedName>
    <definedName name="_xlchart.v1.4" hidden="1">PivotTable!$G$41</definedName>
    <definedName name="_xlchart.v1.5" hidden="1">PivotTable!$G$42:$G$53</definedName>
    <definedName name="_xlchart.v1.6" hidden="1">PivotTable!$E$42:$F$53</definedName>
    <definedName name="_xlchart.v1.7" hidden="1">PivotTable!$G$41</definedName>
    <definedName name="_xlchart.v1.8" hidden="1">PivotTable!$G$42:$G$53</definedName>
    <definedName name="_xlchart.v1.9" hidden="1">PivotTable!$H$17:$H$21</definedName>
    <definedName name="Slicer_Country">#N/A</definedName>
    <definedName name="Slicer_Month">#N/A</definedName>
    <definedName name="Slicer_Product_Name">#N/A</definedName>
    <definedName name="Slicer_Quarter">#N/A</definedName>
    <definedName name="Slicer_Segment">#N/A</definedName>
    <definedName name="Slicer_Year">#N/A</definedName>
    <definedName name="Slicer_Year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2" i="1" l="1"/>
  <c r="Z2" i="1"/>
  <c r="Y3" i="1"/>
  <c r="Z3" i="1"/>
  <c r="Y4" i="1"/>
  <c r="Z4" i="1"/>
  <c r="Y5" i="1"/>
  <c r="Z5" i="1"/>
  <c r="Y6" i="1"/>
  <c r="Z6" i="1"/>
  <c r="Y7" i="1"/>
  <c r="Z7" i="1"/>
  <c r="Y8" i="1"/>
  <c r="Z8" i="1"/>
  <c r="Y9" i="1"/>
  <c r="Z9" i="1"/>
  <c r="Y10" i="1"/>
  <c r="Z10" i="1"/>
  <c r="Y11" i="1"/>
  <c r="Z11" i="1"/>
  <c r="S1" i="3" l="1"/>
  <c r="H4" i="3"/>
  <c r="H5" i="3"/>
  <c r="H6" i="3"/>
  <c r="H7" i="3"/>
  <c r="H8" i="3"/>
  <c r="H9" i="3"/>
  <c r="H10" i="3"/>
  <c r="H11" i="3"/>
  <c r="H12" i="3"/>
  <c r="H13" i="3"/>
  <c r="H14" i="3"/>
  <c r="H3" i="3"/>
  <c r="C7" i="3"/>
  <c r="C8" i="3"/>
  <c r="O4" i="4" s="1"/>
  <c r="P4" i="4"/>
  <c r="D3" i="3"/>
  <c r="R4" i="4" s="1"/>
  <c r="T4" i="4"/>
  <c r="V4" i="4"/>
  <c r="T1" i="3" l="1"/>
  <c r="U1" i="3" s="1"/>
  <c r="J6" i="1"/>
  <c r="J3" i="1"/>
  <c r="J2" i="1"/>
  <c r="T7" i="3" l="1"/>
  <c r="T9" i="3"/>
  <c r="S6" i="3"/>
  <c r="S7" i="3"/>
  <c r="T6" i="3"/>
  <c r="S9" i="3"/>
  <c r="T8" i="3"/>
  <c r="T5" i="3"/>
  <c r="S8" i="3"/>
  <c r="S5" i="3"/>
</calcChain>
</file>

<file path=xl/sharedStrings.xml><?xml version="1.0" encoding="utf-8"?>
<sst xmlns="http://schemas.openxmlformats.org/spreadsheetml/2006/main" count="6476" uniqueCount="327">
  <si>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</si>
  <si>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</si>
  <si>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</si>
  <si>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</si>
  <si>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</si>
  <si>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</si>
  <si>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</si>
  <si>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</si>
  <si>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</si>
  <si>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</si>
  <si>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</si>
  <si>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</si>
  <si>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</si>
  <si>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</si>
  <si>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</si>
  <si>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</si>
  <si>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</si>
  <si>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</si>
  <si>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</si>
  <si>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</si>
  <si>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</si>
  <si>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</si>
  <si>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</si>
  <si>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</si>
  <si>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</si>
  <si>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</si>
  <si>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</si>
  <si>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</si>
  <si>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</si>
  <si>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</si>
  <si>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</si>
  <si>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</si>
  <si>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</si>
  <si>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</si>
  <si>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</si>
  <si>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</si>
  <si>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</si>
  <si>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</si>
  <si>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</si>
  <si>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</si>
  <si>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</si>
  <si>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</si>
  <si>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</si>
  <si>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</si>
  <si>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</si>
  <si>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</si>
  <si>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</si>
  <si>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</si>
  <si>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</si>
  <si>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</si>
  <si>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</si>
  <si>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</si>
  <si>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</si>
  <si>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</si>
  <si>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</si>
  <si>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</si>
  <si>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</si>
  <si>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</si>
  <si>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</si>
  <si>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</si>
  <si>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</si>
  <si>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</si>
  <si>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</si>
  <si>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</si>
  <si>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</si>
  <si>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</si>
  <si>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</si>
  <si>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</si>
  <si>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</si>
  <si>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</si>
  <si>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</si>
  <si>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</si>
  <si>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</si>
  <si>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</si>
  <si>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</si>
  <si>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</si>
  <si>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</si>
  <si>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</si>
  <si>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</si>
  <si>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</si>
  <si>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</si>
  <si>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</si>
  <si>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</si>
  <si>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</si>
  <si>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</si>
  <si>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</si>
  <si>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</si>
  <si>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</si>
  <si>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</si>
  <si>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</si>
  <si>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</si>
  <si>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</si>
  <si>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</si>
  <si>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</si>
  <si>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</si>
  <si>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</si>
  <si>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</si>
  <si>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</si>
  <si>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</si>
  <si>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</si>
  <si>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</si>
  <si>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</si>
  <si>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</si>
  <si>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</si>
  <si>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</si>
  <si>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</si>
  <si>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</si>
  <si>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</si>
  <si>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</si>
  <si>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</si>
  <si>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</si>
  <si>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</si>
  <si>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</si>
  <si>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</si>
  <si>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</si>
  <si>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</si>
  <si>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</si>
  <si>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</si>
  <si>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</si>
  <si>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</si>
  <si>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</si>
  <si>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</si>
  <si>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</si>
  <si>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</si>
  <si>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</si>
  <si>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</si>
  <si>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</si>
  <si>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</si>
  <si>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</si>
  <si>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</si>
  <si>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</si>
  <si>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</si>
  <si>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</si>
  <si>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</si>
  <si>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</si>
  <si>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</si>
  <si>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</si>
  <si>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</si>
  <si>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</si>
  <si>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</si>
  <si>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</si>
  <si>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</si>
  <si>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</si>
  <si>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</si>
  <si>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</si>
  <si>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</si>
  <si>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</si>
  <si>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</si>
  <si>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</si>
  <si>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</si>
  <si>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</si>
  <si>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</si>
  <si>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</si>
  <si>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</si>
  <si>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</si>
  <si>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</si>
  <si>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</si>
  <si>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</si>
  <si>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</si>
  <si>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</si>
  <si>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</si>
  <si>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</si>
  <si>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</si>
  <si>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</si>
  <si>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</si>
  <si>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</si>
  <si>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</si>
  <si>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</si>
  <si>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</si>
  <si>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</si>
  <si>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</si>
  <si>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</si>
  <si>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</si>
  <si>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</si>
  <si>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</si>
  <si>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</si>
  <si>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</si>
  <si>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</si>
  <si>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</si>
  <si>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</si>
  <si>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</si>
  <si>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</si>
  <si>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</si>
  <si>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</si>
  <si>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</si>
  <si>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</si>
  <si>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</si>
  <si>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</si>
  <si>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</si>
  <si>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</si>
  <si>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</si>
  <si>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</si>
  <si>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</si>
  <si>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</si>
  <si>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</si>
  <si>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</si>
  <si>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</si>
  <si>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</si>
  <si>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</si>
  <si>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</si>
  <si>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</si>
  <si>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</si>
  <si>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</si>
  <si>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</si>
  <si>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</si>
  <si>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</si>
  <si>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</si>
  <si>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</si>
  <si>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</si>
  <si>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</si>
  <si>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</si>
  <si>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</si>
  <si>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</si>
  <si>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</si>
  <si>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</si>
  <si>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</si>
  <si>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</si>
  <si>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</si>
  <si>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</si>
  <si>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</si>
  <si>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</si>
  <si>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</si>
  <si>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</si>
  <si>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</si>
  <si>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</si>
  <si>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</si>
  <si>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</si>
  <si>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</si>
  <si>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</si>
  <si>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</si>
  <si>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</si>
  <si>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</si>
  <si>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</si>
  <si>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</si>
  <si>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</si>
  <si>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</si>
  <si>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</si>
  <si>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</si>
  <si>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</si>
  <si>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</si>
  <si>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</si>
  <si>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</si>
  <si>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</si>
  <si>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</si>
  <si>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</si>
  <si>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</si>
  <si>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</si>
  <si>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</si>
  <si>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</si>
  <si>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</si>
  <si>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</si>
  <si>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</si>
  <si>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</si>
  <si>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</si>
  <si>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</si>
  <si>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</si>
  <si>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</si>
  <si>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</si>
  <si>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</si>
  <si>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</si>
  <si>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</si>
  <si>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</si>
  <si>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</si>
  <si>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</si>
  <si>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</si>
  <si>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</si>
  <si>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</si>
  <si>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</si>
  <si>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</si>
  <si>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</si>
  <si>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</si>
  <si>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</si>
  <si>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</si>
  <si>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</si>
  <si>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</si>
  <si>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</si>
  <si>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</si>
  <si>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</si>
  <si>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</si>
  <si>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</si>
  <si>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</si>
  <si>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</si>
  <si>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</si>
  <si>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</si>
  <si>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</si>
  <si>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</si>
  <si>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</si>
  <si>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</si>
  <si>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</si>
  <si>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</si>
  <si>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</si>
  <si>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</si>
  <si>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</si>
  <si>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</si>
  <si>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</si>
  <si>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</si>
  <si>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</si>
  <si>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</si>
  <si>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</si>
  <si>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</si>
  <si>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</si>
  <si>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</si>
  <si>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</si>
  <si>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</si>
  <si>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</si>
  <si>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</si>
  <si>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</si>
  <si>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</si>
  <si>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</si>
  <si>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</si>
  <si>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Sum of Sales</t>
  </si>
  <si>
    <t>Sum of Units Sold</t>
  </si>
  <si>
    <t>Sum of Profit</t>
  </si>
  <si>
    <t>profit margin</t>
  </si>
  <si>
    <t>TOTAL SALES</t>
  </si>
  <si>
    <t>PROFIT ($)</t>
  </si>
  <si>
    <t>PROFIT (%)</t>
  </si>
  <si>
    <t>UNITS SOLD</t>
  </si>
  <si>
    <t>Row Labels</t>
  </si>
  <si>
    <t>HIGEST SALES</t>
  </si>
  <si>
    <t>TOP SELLING PRODUCT</t>
  </si>
  <si>
    <t>Sum of Sales ('000)</t>
  </si>
  <si>
    <t>Sum of Profit ('000)</t>
  </si>
  <si>
    <t>Profit (%)</t>
  </si>
  <si>
    <t>Segments</t>
  </si>
  <si>
    <t>Total</t>
  </si>
  <si>
    <t>BICYCLE SALES DASH BOARD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</si>
</sst>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409]#,##0"/>
    <numFmt numFmtId="165" formatCode="_ * #,##0_ ;_ * \-#,##0_ ;_ * &quot;-&quot;??_ ;_ @_ "/>
    <numFmt numFmtId="166" formatCode="[$$-409]#,##0_ ;\-[$$-409]#,##0\ "/>
    <numFmt numFmtId="167" formatCode="#,##0_ ;\-#,##0\ "/>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b/>
      <sz val="11"/>
      <name val="Calibri"/>
      <family val="2"/>
      <scheme val="minor"/>
    </font>
    <font>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2"/>
        <bgColor indexed="64"/>
      </patternFill>
    </fill>
  </fills>
  <borders count="2">
    <border>
      <left/>
      <right/>
      <top/>
      <bottom/>
      <diagonal/>
    </border>
    <border>
      <left/>
      <right/>
      <top/>
      <bottom style="thin">
        <color theme="4" tint="0.39997558519241921"/>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3" borderId="0" applyNumberFormat="0" applyBorder="0" applyAlignment="0" applyProtection="0"/>
  </cellStyleXfs>
  <cellXfs count="34">
    <xf numFmtId="0" fontId="0" fillId="0" borderId="0" xfId="0"/>
    <xf numFmtId="0" fontId="2" fillId="2" borderId="0" xfId="0" applyFont="1" applyFill="1"/>
    <xf numFmtId="43" fontId="0" fillId="0" borderId="0" xfId="1" applyFont="1"/>
    <xf numFmtId="14" fontId="0" fillId="0" borderId="0" xfId="0" applyNumberFormat="1"/>
    <xf numFmtId="0" fontId="0" fillId="0" borderId="0" xfId="0" applyAlignment="1">
      <alignment horizontal="left"/>
    </xf>
    <xf numFmtId="0" fontId="0" fillId="0" borderId="0" xfId="0" applyAlignment="1">
      <alignment horizontal="center" vertical="center"/>
    </xf>
    <xf numFmtId="0" fontId="0" fillId="0" borderId="0" xfId="0" applyNumberFormat="1"/>
    <xf numFmtId="10" fontId="0" fillId="0" borderId="0" xfId="2" applyNumberFormat="1" applyFont="1"/>
    <xf numFmtId="164" fontId="0" fillId="0" borderId="0" xfId="0" applyNumberFormat="1"/>
    <xf numFmtId="165" fontId="0" fillId="0" borderId="0" xfId="0" applyNumberFormat="1"/>
    <xf numFmtId="0" fontId="2" fillId="3" borderId="0" xfId="3" applyFont="1" applyAlignment="1">
      <alignment horizontal="center" vertical="center"/>
    </xf>
    <xf numFmtId="0" fontId="0" fillId="0" borderId="0" xfId="0" pivotButton="1"/>
    <xf numFmtId="0" fontId="0" fillId="0" borderId="0" xfId="0" applyAlignment="1">
      <alignment horizontal="left" indent="1"/>
    </xf>
    <xf numFmtId="0" fontId="2" fillId="0" borderId="0" xfId="0" applyFont="1" applyAlignment="1">
      <alignment horizontal="left"/>
    </xf>
    <xf numFmtId="0" fontId="2" fillId="0" borderId="0" xfId="0" applyFont="1"/>
    <xf numFmtId="165" fontId="0" fillId="0" borderId="0" xfId="0" applyNumberFormat="1" applyAlignment="1">
      <alignment horizontal="left"/>
    </xf>
    <xf numFmtId="165" fontId="0" fillId="0" borderId="0" xfId="0" applyNumberFormat="1" applyAlignment="1"/>
    <xf numFmtId="165" fontId="1" fillId="3" borderId="0" xfId="3" applyNumberFormat="1" applyAlignment="1">
      <alignment horizontal="left" vertical="center"/>
    </xf>
    <xf numFmtId="0" fontId="0" fillId="0" borderId="0" xfId="0" applyAlignment="1">
      <alignment horizontal="right"/>
    </xf>
    <xf numFmtId="9" fontId="0" fillId="0" borderId="0" xfId="2" applyFont="1" applyAlignment="1">
      <alignment horizontal="right"/>
    </xf>
    <xf numFmtId="167" fontId="0" fillId="0" borderId="0" xfId="0" applyNumberFormat="1"/>
    <xf numFmtId="3" fontId="0" fillId="0" borderId="0" xfId="0" applyNumberFormat="1"/>
    <xf numFmtId="9" fontId="0" fillId="0" borderId="0" xfId="0" applyNumberFormat="1"/>
    <xf numFmtId="0" fontId="2" fillId="0" borderId="1" xfId="0" applyFont="1" applyBorder="1"/>
    <xf numFmtId="0" fontId="4" fillId="4" borderId="1" xfId="0" applyFont="1" applyFill="1" applyBorder="1"/>
    <xf numFmtId="0" fontId="5" fillId="6" borderId="0" xfId="0" applyFont="1" applyFill="1"/>
    <xf numFmtId="0" fontId="5" fillId="0" borderId="0" xfId="0" applyFont="1" applyFill="1"/>
    <xf numFmtId="0" fontId="0" fillId="0" borderId="0" xfId="0" applyFill="1"/>
    <xf numFmtId="0" fontId="3" fillId="5" borderId="0" xfId="0" applyFont="1" applyFill="1" applyAlignment="1">
      <alignment horizontal="center" vertical="center"/>
    </xf>
    <xf numFmtId="0" fontId="2" fillId="3" borderId="0" xfId="3" applyFont="1" applyAlignment="1">
      <alignment horizontal="center" vertical="center"/>
    </xf>
    <xf numFmtId="165" fontId="1" fillId="3" borderId="0" xfId="1" applyNumberFormat="1" applyFill="1" applyAlignment="1">
      <alignment horizontal="left" vertical="center"/>
    </xf>
    <xf numFmtId="166" fontId="1" fillId="3" borderId="0" xfId="1" applyNumberFormat="1" applyFill="1" applyAlignment="1">
      <alignment horizontal="center" vertical="center"/>
    </xf>
    <xf numFmtId="166" fontId="1" fillId="3" borderId="0" xfId="3" applyNumberFormat="1" applyAlignment="1">
      <alignment horizontal="center" vertical="center"/>
    </xf>
    <xf numFmtId="10" fontId="1" fillId="3" borderId="0" xfId="3" applyNumberFormat="1" applyAlignment="1">
      <alignment horizontal="center" vertical="center"/>
    </xf>
  </cellXfs>
  <cellStyles count="4">
    <cellStyle name="60% - Accent2" xfId="3" builtinId="36"/>
    <cellStyle name="Comma" xfId="1" builtinId="3"/>
    <cellStyle name="Normal" xfId="0" builtinId="0"/>
    <cellStyle name="Percent" xfId="2" builtinId="5"/>
  </cellStyles>
  <dxfs count="33">
    <dxf>
      <numFmt numFmtId="165" formatCode="_ * #,##0_ ;_ * \-#,##0_ ;_ * &quot;-&quot;??_ ;_ @_ "/>
    </dxf>
    <dxf>
      <font>
        <b/>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auto="1"/>
        <name val="Calibri"/>
        <family val="2"/>
        <scheme val="minor"/>
      </font>
      <fill>
        <patternFill patternType="solid">
          <fgColor theme="4" tint="0.79998168889431442"/>
          <bgColor theme="4" tint="0.79998168889431442"/>
        </patternFill>
      </fill>
    </dxf>
    <dxf>
      <numFmt numFmtId="13" formatCode="0%"/>
    </dxf>
    <dxf>
      <numFmt numFmtId="165" formatCode="_ * #,##0_ ;_ * \-#,##0_ ;_ * &quot;-&quot;??_ ;_ @_ "/>
    </dxf>
    <dxf>
      <numFmt numFmtId="165" formatCode="_ * #,##0_ ;_ * \-#,##0_ ;_ * &quot;-&quot;??_ ;_ @_ "/>
    </dxf>
    <dxf>
      <numFmt numFmtId="13" formatCode="0%"/>
    </dxf>
    <dxf>
      <numFmt numFmtId="165" formatCode="_ * #,##0_ ;_ * \-#,##0_ ;_ * &quot;-&quot;??_ ;_ @_ "/>
    </dxf>
    <dxf>
      <numFmt numFmtId="164" formatCode="[$$-409]#,##0"/>
    </dxf>
    <dxf>
      <numFmt numFmtId="165" formatCode="_ * #,##0_ ;_ * \-#,##0_ ;_ * &quot;-&quot;??_ ;_ @_ "/>
    </dxf>
    <dxf>
      <numFmt numFmtId="167" formatCode="#,##0_ ;\-#,##0\ "/>
    </dxf>
    <dxf>
      <numFmt numFmtId="0" formatCode="General"/>
    </dxf>
    <dxf>
      <numFmt numFmtId="0" formatCode="Genera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font>
        <b/>
        <i val="0"/>
        <sz val="9"/>
        <color theme="2"/>
      </font>
      <fill>
        <patternFill>
          <bgColor theme="1" tint="4.9989318521683403E-2"/>
        </patternFill>
      </fill>
    </dxf>
    <dxf>
      <fill>
        <patternFill>
          <bgColor theme="1"/>
        </patternFill>
      </fill>
      <border diagonalUp="0" diagonalDown="0">
        <left/>
        <right/>
        <top/>
        <bottom/>
        <vertical/>
        <horizontal/>
      </border>
    </dxf>
    <dxf>
      <font>
        <b/>
        <i val="0"/>
        <sz val="10"/>
        <color theme="0" tint="-0.34998626667073579"/>
        <name val="Arial"/>
        <family val="2"/>
        <scheme val="none"/>
      </font>
      <fill>
        <gradientFill degree="90">
          <stop position="0">
            <color theme="0"/>
          </stop>
          <stop position="1">
            <color theme="4"/>
          </stop>
        </gradientFill>
      </fill>
      <border diagonalUp="0" diagonalDown="0">
        <left/>
        <right/>
        <top/>
        <bottom style="hair">
          <color auto="1"/>
        </bottom>
        <vertical/>
        <horizontal/>
      </border>
    </dxf>
    <dxf>
      <font>
        <b/>
        <i val="0"/>
        <sz val="10"/>
        <color theme="0" tint="-0.34998626667073579"/>
        <name val="Arial"/>
        <family val="2"/>
        <scheme val="none"/>
      </font>
      <fill>
        <gradientFill degree="90">
          <stop position="0">
            <color theme="1" tint="0.34900967436750391"/>
          </stop>
          <stop position="1">
            <color theme="1" tint="5.0965910824915313E-2"/>
          </stop>
        </gradientFill>
      </fill>
      <border diagonalUp="0" diagonalDown="0">
        <left/>
        <right/>
        <top/>
        <bottom style="hair">
          <color auto="1"/>
        </bottom>
        <vertical/>
        <horizontal/>
      </border>
    </dxf>
    <dxf>
      <font>
        <b/>
        <i val="0"/>
        <sz val="10"/>
        <color theme="0" tint="-0.34998626667073579"/>
        <name val="Arial"/>
        <family val="2"/>
        <scheme val="none"/>
      </font>
      <fill>
        <patternFill>
          <bgColor theme="1" tint="0.14996795556505021"/>
        </patternFill>
      </fill>
      <border diagonalUp="0" diagonalDown="0">
        <left/>
        <right/>
        <top/>
        <bottom style="hair">
          <color auto="1"/>
        </bottom>
        <vertical/>
        <horizontal/>
      </border>
    </dxf>
  </dxfs>
  <tableStyles count="4" defaultTableStyle="TableStyleMedium2" defaultPivotStyle="PivotStyleLight16">
    <tableStyle name="Slicer Style 1" pivot="0" table="0" count="1" xr9:uid="{75577577-BFC6-4649-B005-91285DCCA133}">
      <tableStyleElement type="wholeTable" dxfId="32"/>
    </tableStyle>
    <tableStyle name="Slicer Style 1 2" pivot="0" table="0" count="1" xr9:uid="{CEE7F058-CAA3-46F3-8E4B-8AA23CA85B6A}">
      <tableStyleElement type="wholeTable" dxfId="31"/>
    </tableStyle>
    <tableStyle name="Slicer Style 1 3" pivot="0" table="0" count="1" xr9:uid="{C8820EBD-280F-49FB-A0D6-FEC8CF2D43D2}">
      <tableStyleElement type="wholeTable" dxfId="30"/>
    </tableStyle>
    <tableStyle name="Slicer Style 1 4" pivot="0" table="0" count="9" xr9:uid="{5FE83BB2-E565-4B57-AD1C-030AE45A6A30}">
      <tableStyleElement type="wholeTable" dxfId="29"/>
      <tableStyleElement type="headerRow" dxfId="28"/>
    </tableStyle>
  </tableStyles>
  <colors>
    <mruColors>
      <color rgb="FFFF0066"/>
      <color rgb="FF343434"/>
      <color rgb="FFDAB0D3"/>
    </mruColors>
  </colors>
  <extLst>
    <ext xmlns:x14="http://schemas.microsoft.com/office/spreadsheetml/2009/9/main" uri="{46F421CA-312F-682f-3DD2-61675219B42D}">
      <x14:dxfs count="7">
        <dxf>
          <font>
            <b/>
            <i val="0"/>
            <sz val="8"/>
            <color theme="0"/>
          </font>
          <fill>
            <patternFill>
              <bgColor theme="0" tint="-0.14996795556505021"/>
            </patternFill>
          </fill>
          <border>
            <left style="thin">
              <color auto="1"/>
            </left>
            <right style="thin">
              <color auto="1"/>
            </right>
            <top style="thin">
              <color auto="1"/>
            </top>
            <bottom style="thin">
              <color auto="1"/>
            </bottom>
          </border>
        </dxf>
        <dxf>
          <font>
            <b/>
            <i val="0"/>
            <sz val="8"/>
            <color theme="0"/>
          </font>
          <fill>
            <patternFill>
              <bgColor theme="1" tint="0.34998626667073579"/>
            </patternFill>
          </fill>
          <border>
            <left style="thin">
              <color theme="0" tint="-4.9989318521683403E-2"/>
            </left>
            <right style="thin">
              <color theme="0" tint="-4.9989318521683403E-2"/>
            </right>
            <top style="thin">
              <color theme="0" tint="-4.9989318521683403E-2"/>
            </top>
            <bottom style="thin">
              <color theme="0" tint="-4.9989318521683403E-2"/>
            </bottom>
          </border>
        </dxf>
        <dxf>
          <font>
            <color theme="0" tint="-0.14996795556505021"/>
          </font>
        </dxf>
        <dxf>
          <font>
            <b val="0"/>
            <i/>
            <sz val="8"/>
            <color theme="1" tint="4.9989318521683403E-2"/>
            <name val="Calibri Light"/>
            <family val="2"/>
            <scheme val="major"/>
          </font>
          <fill>
            <patternFill>
              <bgColor theme="1" tint="0.34998626667073579"/>
            </patternFill>
          </fill>
          <border diagonalUp="0" diagonalDown="0">
            <left style="thin">
              <color auto="1"/>
            </left>
            <right style="thin">
              <color auto="1"/>
            </right>
            <top style="thin">
              <color auto="1"/>
            </top>
            <bottom style="thin">
              <color auto="1"/>
            </bottom>
            <vertical/>
            <horizontal/>
          </border>
        </dxf>
        <dxf>
          <font>
            <b/>
            <i/>
            <sz val="8"/>
            <color theme="2" tint="-0.499984740745262"/>
            <name val="Calibri Light"/>
            <family val="2"/>
            <scheme val="major"/>
          </font>
          <fill>
            <patternFill patternType="solid">
              <bgColor theme="1"/>
            </patternFill>
          </fill>
          <border diagonalUp="0" diagonalDown="0">
            <left style="thin">
              <color auto="1"/>
            </left>
            <right style="thin">
              <color auto="1"/>
            </right>
            <top style="thin">
              <color auto="1"/>
            </top>
            <bottom style="thin">
              <color auto="1"/>
            </bottom>
            <vertical/>
            <horizontal/>
          </border>
        </dxf>
        <dxf>
          <font>
            <b/>
            <i val="0"/>
            <sz val="8"/>
            <color theme="0" tint="-0.499984740745262"/>
          </font>
          <fill>
            <patternFill>
              <bgColor theme="1"/>
            </patternFill>
          </fill>
        </dxf>
        <dxf>
          <font>
            <b/>
            <i val="0"/>
            <sz val="8"/>
            <color theme="0" tint="-0.499984740745262"/>
          </font>
          <fill>
            <patternFill>
              <bgColor theme="1"/>
            </patternFill>
          </fill>
          <border>
            <horizontal style="thin">
              <color auto="1"/>
            </horizontal>
          </border>
        </dxf>
      </x14:dxfs>
    </ext>
    <ext xmlns:x14="http://schemas.microsoft.com/office/spreadsheetml/2009/9/main" uri="{EB79DEF2-80B8-43e5-95BD-54CBDDF9020C}">
      <x14:slicerStyles defaultSlicerStyle="SlicerStyleLight1">
        <x14:slicerStyle name="Slicer Style 1"/>
        <x14:slicerStyle name="Slicer Style 1 2"/>
        <x14:slicerStyle name="Slicer Style 1 3"/>
        <x14:slicerStyle name="Slicer Style 1 4">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6.xml"/><Relationship Id="rId1" Type="http://schemas.microsoft.com/office/2011/relationships/chartStyle" Target="style16.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7.xml"/><Relationship Id="rId1" Type="http://schemas.microsoft.com/office/2011/relationships/chartStyle" Target="style17.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8.xml"/><Relationship Id="rId1" Type="http://schemas.microsoft.com/office/2011/relationships/chartStyle" Target="style18.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6.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7.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5.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[dashboard_of_bicycle_sales.xlsx]PivotTable!PivotTable21</c:name>
    <c:fmtId val="7"/>
  </c:pivotSource>
  <c:chart>
    <c:autoTitleDeleted val="1"/>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layout>
            <c:manualLayout>
              <c:x val="4.7348484848483982E-3"/>
              <c:y val="-5.47945205479452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70000"/>
            </a:schemeClr>
          </a:solidFill>
          <a:ln>
            <a:noFill/>
          </a:ln>
          <a:effectLst/>
        </c:spPr>
        <c:dLbl>
          <c:idx val="0"/>
          <c:layout>
            <c:manualLayout>
              <c:x val="4.7349081364829399E-3"/>
              <c:y val="-5.4794653072212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CD65963-E08A-4626-BC11-0EEC1E5CE1B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2">
              <a:alpha val="70000"/>
            </a:schemeClr>
          </a:solidFill>
          <a:ln>
            <a:noFill/>
          </a:ln>
          <a:effectLst/>
        </c:spPr>
        <c:dLbl>
          <c:idx val="0"/>
          <c:layout>
            <c:manualLayout>
              <c:x val="4.7349081364828636E-3"/>
              <c:y val="-5.4794653072212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A84853B-6494-45D5-B1B4-CD517D26564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2">
              <a:alpha val="70000"/>
            </a:schemeClr>
          </a:solidFill>
          <a:ln>
            <a:noFill/>
          </a:ln>
          <a:effectLst/>
        </c:spPr>
        <c:dLbl>
          <c:idx val="0"/>
          <c:layout>
            <c:manualLayout>
              <c:x val="4.7349081364830162E-3"/>
              <c:y val="-5.4794653072212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9638900-AE62-4B9E-BE9B-6E3DC791C20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chemeClr val="accent2">
              <a:alpha val="70000"/>
            </a:schemeClr>
          </a:solidFill>
          <a:ln>
            <a:noFill/>
          </a:ln>
          <a:effectLst/>
        </c:spPr>
        <c:dLbl>
          <c:idx val="0"/>
          <c:layout>
            <c:manualLayout>
              <c:x val="4.734848484848485E-3"/>
              <c:y val="-5.022831050228310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C2E6148-EEAA-4F33-A70D-0B0AD561854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2">
              <a:alpha val="70000"/>
            </a:schemeClr>
          </a:solidFill>
          <a:ln>
            <a:noFill/>
          </a:ln>
          <a:effectLst/>
        </c:spPr>
        <c:dLbl>
          <c:idx val="0"/>
          <c:layout>
            <c:manualLayout>
              <c:x val="4.7348484848484416E-3"/>
              <c:y val="-4.566210045662108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6CFA9CB-9BFB-4160-B1A1-E7572E93FC4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2">
              <a:alpha val="70000"/>
            </a:schemeClr>
          </a:solidFill>
          <a:ln>
            <a:noFill/>
          </a:ln>
          <a:effectLst/>
        </c:spPr>
        <c:dLbl>
          <c:idx val="0"/>
          <c:layout>
            <c:manualLayout>
              <c:x val="4.734848484848485E-3"/>
              <c:y val="-3.196347031963470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073BEB5-4B4C-41EF-839E-8E636391C43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
        <c:spPr>
          <a:solidFill>
            <a:schemeClr val="accent2">
              <a:alpha val="70000"/>
            </a:schemeClr>
          </a:solidFill>
          <a:ln>
            <a:noFill/>
          </a:ln>
          <a:effectLst/>
        </c:spPr>
        <c:dLbl>
          <c:idx val="0"/>
          <c:layout>
            <c:manualLayout>
              <c:x val="4.7349081364829017E-3"/>
              <c:y val="-5.479465307221217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03B7E3F-1AA6-442F-82A3-7BDC80611BD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chemeClr val="accent2">
              <a:alpha val="70000"/>
            </a:schemeClr>
          </a:solidFill>
          <a:ln>
            <a:noFill/>
          </a:ln>
          <a:effectLst/>
        </c:spPr>
        <c:dLbl>
          <c:idx val="0"/>
          <c:layout>
            <c:manualLayout>
              <c:x val="4.7349081364829017E-3"/>
              <c:y val="-5.4794653072212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F6A9CD-B156-4F76-BC12-DB87EE85CA0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chemeClr val="accent2">
              <a:alpha val="70000"/>
            </a:schemeClr>
          </a:solidFill>
          <a:ln>
            <a:noFill/>
          </a:ln>
          <a:effectLst/>
        </c:spPr>
        <c:dLbl>
          <c:idx val="0"/>
          <c:layout>
            <c:manualLayout>
              <c:x val="4.7349081364829399E-3"/>
              <c:y val="-5.4794653072212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7EA19B-87C9-4001-B3D5-2BA32D3C7C8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2">
              <a:alpha val="70000"/>
            </a:schemeClr>
          </a:solidFill>
          <a:ln>
            <a:noFill/>
          </a:ln>
          <a:effectLst/>
        </c:spPr>
        <c:dLbl>
          <c:idx val="0"/>
          <c:layout>
            <c:manualLayout>
              <c:x val="4.7349081364829399E-3"/>
              <c:y val="-5.4794653072212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1A0E4E1-A5C3-488D-AC75-C49992813D4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accent2">
              <a:alpha val="70000"/>
            </a:schemeClr>
          </a:solidFill>
          <a:ln>
            <a:noFill/>
          </a:ln>
          <a:effectLst/>
        </c:spPr>
        <c:dLbl>
          <c:idx val="0"/>
          <c:layout>
            <c:manualLayout>
              <c:x val="4.7349081364829399E-3"/>
              <c:y val="-5.479465307221217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8DFEB4-441E-47C0-9CF4-3DD3F81B763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solidFill>
            <a:schemeClr val="accent2">
              <a:alpha val="70000"/>
            </a:schemeClr>
          </a:solidFill>
          <a:ln>
            <a:noFill/>
          </a:ln>
          <a:effectLst/>
        </c:spPr>
        <c:dLbl>
          <c:idx val="0"/>
          <c:layout>
            <c:manualLayout>
              <c:x val="4.7349081364829399E-3"/>
              <c:y val="-5.4794653072212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6349C5-ACA3-4D7D-86E3-2161941B111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solidFill>
            <a:schemeClr val="accent1">
              <a:alpha val="70000"/>
            </a:schemeClr>
          </a:solidFill>
          <a:ln>
            <a:noFill/>
          </a:ln>
          <a:effectLst/>
        </c:spPr>
        <c:marker>
          <c:symbol val="none"/>
        </c:marker>
      </c:pivotFmt>
      <c:pivotFmt>
        <c:idx val="15"/>
        <c:spPr>
          <a:solidFill>
            <a:schemeClr val="accent1">
              <a:alpha val="70000"/>
            </a:schemeClr>
          </a:solidFill>
          <a:ln>
            <a:noFill/>
          </a:ln>
          <a:effectLst/>
        </c:spPr>
        <c:marker>
          <c:symbol val="none"/>
        </c:marker>
        <c:dLbl>
          <c:idx val="0"/>
          <c:layout>
            <c:manualLayout>
              <c:x val="4.7348484848483982E-3"/>
              <c:y val="-5.47945205479452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alpha val="70000"/>
            </a:schemeClr>
          </a:solidFill>
          <a:ln>
            <a:noFill/>
          </a:ln>
          <a:effectLst/>
        </c:spPr>
        <c:dLbl>
          <c:idx val="0"/>
          <c:layout>
            <c:manualLayout>
              <c:x val="4.7349081364829399E-3"/>
              <c:y val="-5.4794653072212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CD65963-E08A-4626-BC11-0EEC1E5CE1B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7"/>
        <c:spPr>
          <a:solidFill>
            <a:schemeClr val="accent2">
              <a:alpha val="70000"/>
            </a:schemeClr>
          </a:solidFill>
          <a:ln>
            <a:noFill/>
          </a:ln>
          <a:effectLst/>
        </c:spPr>
        <c:dLbl>
          <c:idx val="0"/>
          <c:layout>
            <c:manualLayout>
              <c:x val="4.7348484848484416E-3"/>
              <c:y val="-4.566210045662108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6CFA9CB-9BFB-4160-B1A1-E7572E93FC4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8"/>
        <c:spPr>
          <a:solidFill>
            <a:schemeClr val="accent2">
              <a:alpha val="70000"/>
            </a:schemeClr>
          </a:solidFill>
          <a:ln>
            <a:noFill/>
          </a:ln>
          <a:effectLst/>
        </c:spPr>
        <c:dLbl>
          <c:idx val="0"/>
          <c:layout>
            <c:manualLayout>
              <c:x val="4.7349081364829017E-3"/>
              <c:y val="-5.479465307221217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03B7E3F-1AA6-442F-82A3-7BDC80611BD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9"/>
        <c:spPr>
          <a:solidFill>
            <a:schemeClr val="accent2">
              <a:alpha val="70000"/>
            </a:schemeClr>
          </a:solidFill>
          <a:ln>
            <a:noFill/>
          </a:ln>
          <a:effectLst/>
        </c:spPr>
        <c:dLbl>
          <c:idx val="0"/>
          <c:layout>
            <c:manualLayout>
              <c:x val="4.7349081364829017E-3"/>
              <c:y val="-5.4794653072212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F6A9CD-B156-4F76-BC12-DB87EE85CA0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0"/>
        <c:spPr>
          <a:solidFill>
            <a:schemeClr val="accent2">
              <a:alpha val="70000"/>
            </a:schemeClr>
          </a:solidFill>
          <a:ln>
            <a:noFill/>
          </a:ln>
          <a:effectLst/>
        </c:spPr>
        <c:dLbl>
          <c:idx val="0"/>
          <c:layout>
            <c:manualLayout>
              <c:x val="4.7349081364829399E-3"/>
              <c:y val="-5.4794653072212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7EA19B-87C9-4001-B3D5-2BA32D3C7C8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1"/>
        <c:spPr>
          <a:solidFill>
            <a:schemeClr val="accent2">
              <a:alpha val="70000"/>
            </a:schemeClr>
          </a:solidFill>
          <a:ln>
            <a:noFill/>
          </a:ln>
          <a:effectLst/>
        </c:spPr>
        <c:dLbl>
          <c:idx val="0"/>
          <c:layout>
            <c:manualLayout>
              <c:x val="4.7349081364829399E-3"/>
              <c:y val="-5.4794653072212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1A0E4E1-A5C3-488D-AC75-C49992813D4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
        <c:spPr>
          <a:solidFill>
            <a:schemeClr val="accent2">
              <a:alpha val="70000"/>
            </a:schemeClr>
          </a:solidFill>
          <a:ln>
            <a:noFill/>
          </a:ln>
          <a:effectLst/>
        </c:spPr>
        <c:dLbl>
          <c:idx val="0"/>
          <c:layout>
            <c:manualLayout>
              <c:x val="4.7349081364828636E-3"/>
              <c:y val="-5.4794653072212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A84853B-6494-45D5-B1B4-CD517D26564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3"/>
        <c:spPr>
          <a:solidFill>
            <a:schemeClr val="accent2">
              <a:alpha val="70000"/>
            </a:schemeClr>
          </a:solidFill>
          <a:ln>
            <a:noFill/>
          </a:ln>
          <a:effectLst/>
        </c:spPr>
        <c:dLbl>
          <c:idx val="0"/>
          <c:layout>
            <c:manualLayout>
              <c:x val="4.7349081364830162E-3"/>
              <c:y val="-5.4794653072212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9638900-AE62-4B9E-BE9B-6E3DC791C20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4"/>
        <c:spPr>
          <a:solidFill>
            <a:schemeClr val="accent2">
              <a:alpha val="70000"/>
            </a:schemeClr>
          </a:solidFill>
          <a:ln>
            <a:noFill/>
          </a:ln>
          <a:effectLst/>
        </c:spPr>
        <c:dLbl>
          <c:idx val="0"/>
          <c:layout>
            <c:manualLayout>
              <c:x val="4.734848484848485E-3"/>
              <c:y val="-5.022831050228310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C2E6148-EEAA-4F33-A70D-0B0AD561854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5"/>
        <c:spPr>
          <a:solidFill>
            <a:schemeClr val="accent2">
              <a:alpha val="70000"/>
            </a:schemeClr>
          </a:solidFill>
          <a:ln>
            <a:noFill/>
          </a:ln>
          <a:effectLst/>
        </c:spPr>
        <c:dLbl>
          <c:idx val="0"/>
          <c:layout>
            <c:manualLayout>
              <c:x val="4.734848484848485E-3"/>
              <c:y val="-3.196347031963470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073BEB5-4B4C-41EF-839E-8E636391C43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6"/>
        <c:spPr>
          <a:solidFill>
            <a:schemeClr val="accent2">
              <a:alpha val="70000"/>
            </a:schemeClr>
          </a:solidFill>
          <a:ln>
            <a:noFill/>
          </a:ln>
          <a:effectLst/>
        </c:spPr>
        <c:dLbl>
          <c:idx val="0"/>
          <c:layout>
            <c:manualLayout>
              <c:x val="4.7349081364829399E-3"/>
              <c:y val="-5.479465307221217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8DFEB4-441E-47C0-9CF4-3DD3F81B763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7"/>
        <c:spPr>
          <a:solidFill>
            <a:schemeClr val="accent2">
              <a:alpha val="70000"/>
            </a:schemeClr>
          </a:solidFill>
          <a:ln>
            <a:noFill/>
          </a:ln>
          <a:effectLst/>
        </c:spPr>
        <c:dLbl>
          <c:idx val="0"/>
          <c:layout>
            <c:manualLayout>
              <c:x val="4.7349081364829399E-3"/>
              <c:y val="-5.4794653072212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6349C5-ACA3-4D7D-86E3-2161941B111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8"/>
        <c:spPr>
          <a:solidFill>
            <a:schemeClr val="accent1">
              <a:alpha val="70000"/>
            </a:schemeClr>
          </a:solidFill>
          <a:ln>
            <a:noFill/>
          </a:ln>
          <a:effectLst/>
        </c:spPr>
        <c:marker>
          <c:symbol val="none"/>
        </c:marker>
      </c:pivotFmt>
      <c:pivotFmt>
        <c:idx val="29"/>
        <c:spPr>
          <a:solidFill>
            <a:schemeClr val="accent1">
              <a:alpha val="70000"/>
            </a:schemeClr>
          </a:solidFill>
          <a:ln>
            <a:noFill/>
          </a:ln>
          <a:effectLst/>
        </c:spPr>
        <c:marker>
          <c:symbol val="none"/>
        </c:marker>
      </c:pivotFmt>
      <c:pivotFmt>
        <c:idx val="30"/>
        <c:spPr>
          <a:solidFill>
            <a:schemeClr val="accent2">
              <a:alpha val="70000"/>
            </a:schemeClr>
          </a:solidFill>
          <a:ln>
            <a:noFill/>
          </a:ln>
          <a:effectLst/>
        </c:spPr>
      </c:pivotFmt>
      <c:pivotFmt>
        <c:idx val="31"/>
        <c:spPr>
          <a:solidFill>
            <a:schemeClr val="accent2">
              <a:alpha val="70000"/>
            </a:schemeClr>
          </a:solidFill>
          <a:ln>
            <a:noFill/>
          </a:ln>
          <a:effectLst/>
        </c:spPr>
      </c:pivotFmt>
      <c:pivotFmt>
        <c:idx val="32"/>
        <c:spPr>
          <a:solidFill>
            <a:schemeClr val="accent2">
              <a:alpha val="70000"/>
            </a:schemeClr>
          </a:solidFill>
          <a:ln>
            <a:noFill/>
          </a:ln>
          <a:effectLst/>
        </c:spPr>
      </c:pivotFmt>
      <c:pivotFmt>
        <c:idx val="33"/>
        <c:spPr>
          <a:solidFill>
            <a:schemeClr val="accent2">
              <a:alpha val="70000"/>
            </a:schemeClr>
          </a:solidFill>
          <a:ln>
            <a:noFill/>
          </a:ln>
          <a:effectLst/>
        </c:spPr>
      </c:pivotFmt>
      <c:pivotFmt>
        <c:idx val="34"/>
        <c:spPr>
          <a:solidFill>
            <a:schemeClr val="accent2">
              <a:alpha val="70000"/>
            </a:schemeClr>
          </a:solidFill>
          <a:ln>
            <a:noFill/>
          </a:ln>
          <a:effectLst/>
        </c:spPr>
      </c:pivotFmt>
      <c:pivotFmt>
        <c:idx val="35"/>
        <c:spPr>
          <a:solidFill>
            <a:schemeClr val="accent2">
              <a:alpha val="70000"/>
            </a:schemeClr>
          </a:solidFill>
          <a:ln>
            <a:noFill/>
          </a:ln>
          <a:effectLst/>
        </c:spPr>
      </c:pivotFmt>
      <c:pivotFmt>
        <c:idx val="36"/>
        <c:spPr>
          <a:solidFill>
            <a:schemeClr val="accent2">
              <a:alpha val="70000"/>
            </a:schemeClr>
          </a:solidFill>
          <a:ln>
            <a:noFill/>
          </a:ln>
          <a:effectLst/>
        </c:spPr>
      </c:pivotFmt>
      <c:pivotFmt>
        <c:idx val="37"/>
        <c:spPr>
          <a:solidFill>
            <a:schemeClr val="accent2">
              <a:alpha val="70000"/>
            </a:schemeClr>
          </a:solidFill>
          <a:ln>
            <a:noFill/>
          </a:ln>
          <a:effectLst/>
        </c:spPr>
      </c:pivotFmt>
      <c:pivotFmt>
        <c:idx val="38"/>
        <c:spPr>
          <a:solidFill>
            <a:schemeClr val="accent2">
              <a:alpha val="70000"/>
            </a:schemeClr>
          </a:solidFill>
          <a:ln>
            <a:noFill/>
          </a:ln>
          <a:effectLst/>
        </c:spPr>
      </c:pivotFmt>
      <c:pivotFmt>
        <c:idx val="39"/>
        <c:spPr>
          <a:solidFill>
            <a:schemeClr val="accent2">
              <a:alpha val="70000"/>
            </a:schemeClr>
          </a:solidFill>
          <a:ln>
            <a:noFill/>
          </a:ln>
          <a:effectLst/>
        </c:spPr>
      </c:pivotFmt>
      <c:pivotFmt>
        <c:idx val="40"/>
        <c:spPr>
          <a:solidFill>
            <a:schemeClr val="accent2">
              <a:alpha val="70000"/>
            </a:schemeClr>
          </a:solidFill>
          <a:ln>
            <a:noFill/>
          </a:ln>
          <a:effectLst/>
        </c:spPr>
      </c:pivotFmt>
      <c:pivotFmt>
        <c:idx val="41"/>
        <c:spPr>
          <a:solidFill>
            <a:schemeClr val="accent2">
              <a:alpha val="70000"/>
            </a:schemeClr>
          </a:solidFill>
          <a:ln>
            <a:noFill/>
          </a:ln>
          <a:effectLst/>
        </c:spPr>
      </c:pivotFmt>
    </c:pivotFmts>
    <c:plotArea>
      <c:layout>
        <c:manualLayout>
          <c:layoutTarget val="inner"/>
          <c:xMode val="edge"/>
          <c:yMode val="edge"/>
          <c:x val="0.10406062426276318"/>
          <c:y val="0.14409479409479409"/>
          <c:w val="0.83124739024099259"/>
          <c:h val="0.68201884011073965"/>
        </c:manualLayout>
      </c:layout>
      <c:barChart>
        <c:barDir val="col"/>
        <c:grouping val="stacked"/>
        <c:varyColors val="0"/>
        <c:ser>
          <c:idx val="0"/>
          <c:order val="0"/>
          <c:tx>
            <c:strRef>
              <c:f>PivotTable!$F$2</c:f>
              <c:strCache>
                <c:ptCount val="1"/>
                <c:pt idx="0">
                  <c:v>Sum of Sales ('000)</c:v>
                </c:pt>
              </c:strCache>
            </c:strRef>
          </c:tx>
          <c:spPr>
            <a:solidFill>
              <a:schemeClr val="accent1">
                <a:alpha val="70000"/>
              </a:schemeClr>
            </a:solidFill>
            <a:ln>
              <a:noFill/>
            </a:ln>
            <a:effectLst/>
          </c:spPr>
          <c:invertIfNegative val="0"/>
          <c:cat>
            <c:strRef>
              <c:f>PivotTable!$E$3:$E$14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PivotTable!$F$3:$F$14</c:f>
              <c:numCache>
                <c:formatCode>General</c:formatCode>
                <c:ptCount val="12"/>
                <c:pt idx="0">
                  <c:v>99.99588</c:v>
                </c:pt>
                <c:pt idx="1">
                  <c:v>56.418059999999997</c:v>
                </c:pt>
                <c:pt idx="2">
                  <c:v>106.68288000000001</c:v>
                </c:pt>
                <c:pt idx="3">
                  <c:v>112.18188000000001</c:v>
                </c:pt>
                <c:pt idx="4">
                  <c:v>89.509439999999998</c:v>
                </c:pt>
                <c:pt idx="5">
                  <c:v>106.8771</c:v>
                </c:pt>
                <c:pt idx="6">
                  <c:v>76.576319999999996</c:v>
                </c:pt>
                <c:pt idx="7">
                  <c:v>139.12440000000001</c:v>
                </c:pt>
                <c:pt idx="8">
                  <c:v>86.889660000000006</c:v>
                </c:pt>
                <c:pt idx="9">
                  <c:v>97.899239999999992</c:v>
                </c:pt>
                <c:pt idx="10">
                  <c:v>286.86011999999999</c:v>
                </c:pt>
                <c:pt idx="11">
                  <c:v>143.48838000000001</c:v>
                </c:pt>
              </c:numCache>
            </c:numRef>
          </c:val>
          <c:extLst>
            <c:ext xmlns:c16="http://schemas.microsoft.com/office/drawing/2014/chart" uri="{C3380CC4-5D6E-409C-BE32-E72D297353CC}">
              <c16:uniqueId val="{00000018-CC09-4EBE-9FE1-D4358A29DBFF}"/>
            </c:ext>
          </c:extLst>
        </c:ser>
        <c:ser>
          <c:idx val="1"/>
          <c:order val="1"/>
          <c:tx>
            <c:strRef>
              <c:f>PivotTable!$G$2</c:f>
              <c:strCache>
                <c:ptCount val="1"/>
                <c:pt idx="0">
                  <c:v>Sum of Profit ('000)</c:v>
                </c:pt>
              </c:strCache>
            </c:strRef>
          </c:tx>
          <c:spPr>
            <a:solidFill>
              <a:schemeClr val="accent2">
                <a:alpha val="70000"/>
              </a:schemeClr>
            </a:solidFill>
            <a:ln>
              <a:noFill/>
            </a:ln>
            <a:effectLst/>
          </c:spPr>
          <c:invertIfNegative val="0"/>
          <c:dPt>
            <c:idx val="0"/>
            <c:invertIfNegative val="0"/>
            <c:bubble3D val="0"/>
            <c:spPr>
              <a:solidFill>
                <a:schemeClr val="accent2">
                  <a:alpha val="70000"/>
                </a:schemeClr>
              </a:solidFill>
              <a:ln>
                <a:noFill/>
              </a:ln>
              <a:effectLst/>
            </c:spPr>
            <c:extLst>
              <c:ext xmlns:c16="http://schemas.microsoft.com/office/drawing/2014/chart" uri="{C3380CC4-5D6E-409C-BE32-E72D297353CC}">
                <c16:uniqueId val="{00000001-2612-4592-AD7E-F4AB6F1D0A31}"/>
              </c:ext>
            </c:extLst>
          </c:dPt>
          <c:dPt>
            <c:idx val="1"/>
            <c:invertIfNegative val="0"/>
            <c:bubble3D val="0"/>
            <c:spPr>
              <a:solidFill>
                <a:schemeClr val="accent2">
                  <a:alpha val="70000"/>
                </a:schemeClr>
              </a:solidFill>
              <a:ln>
                <a:noFill/>
              </a:ln>
              <a:effectLst/>
            </c:spPr>
            <c:extLst>
              <c:ext xmlns:c16="http://schemas.microsoft.com/office/drawing/2014/chart" uri="{C3380CC4-5D6E-409C-BE32-E72D297353CC}">
                <c16:uniqueId val="{00000003-2612-4592-AD7E-F4AB6F1D0A31}"/>
              </c:ext>
            </c:extLst>
          </c:dPt>
          <c:dPt>
            <c:idx val="2"/>
            <c:invertIfNegative val="0"/>
            <c:bubble3D val="0"/>
            <c:spPr>
              <a:solidFill>
                <a:schemeClr val="accent2">
                  <a:alpha val="70000"/>
                </a:schemeClr>
              </a:solidFill>
              <a:ln>
                <a:noFill/>
              </a:ln>
              <a:effectLst/>
            </c:spPr>
            <c:extLst>
              <c:ext xmlns:c16="http://schemas.microsoft.com/office/drawing/2014/chart" uri="{C3380CC4-5D6E-409C-BE32-E72D297353CC}">
                <c16:uniqueId val="{00000005-2612-4592-AD7E-F4AB6F1D0A31}"/>
              </c:ext>
            </c:extLst>
          </c:dPt>
          <c:dPt>
            <c:idx val="3"/>
            <c:invertIfNegative val="0"/>
            <c:bubble3D val="0"/>
            <c:spPr>
              <a:solidFill>
                <a:schemeClr val="accent2">
                  <a:alpha val="70000"/>
                </a:schemeClr>
              </a:solidFill>
              <a:ln>
                <a:noFill/>
              </a:ln>
              <a:effectLst/>
            </c:spPr>
            <c:extLst>
              <c:ext xmlns:c16="http://schemas.microsoft.com/office/drawing/2014/chart" uri="{C3380CC4-5D6E-409C-BE32-E72D297353CC}">
                <c16:uniqueId val="{00000007-2612-4592-AD7E-F4AB6F1D0A31}"/>
              </c:ext>
            </c:extLst>
          </c:dPt>
          <c:dPt>
            <c:idx val="4"/>
            <c:invertIfNegative val="0"/>
            <c:bubble3D val="0"/>
            <c:spPr>
              <a:solidFill>
                <a:schemeClr val="accent2">
                  <a:alpha val="70000"/>
                </a:schemeClr>
              </a:solidFill>
              <a:ln>
                <a:noFill/>
              </a:ln>
              <a:effectLst/>
            </c:spPr>
            <c:extLst>
              <c:ext xmlns:c16="http://schemas.microsoft.com/office/drawing/2014/chart" uri="{C3380CC4-5D6E-409C-BE32-E72D297353CC}">
                <c16:uniqueId val="{00000009-2612-4592-AD7E-F4AB6F1D0A31}"/>
              </c:ext>
            </c:extLst>
          </c:dPt>
          <c:dPt>
            <c:idx val="5"/>
            <c:invertIfNegative val="0"/>
            <c:bubble3D val="0"/>
            <c:spPr>
              <a:solidFill>
                <a:schemeClr val="accent2">
                  <a:alpha val="70000"/>
                </a:schemeClr>
              </a:solidFill>
              <a:ln>
                <a:noFill/>
              </a:ln>
              <a:effectLst/>
            </c:spPr>
            <c:extLst>
              <c:ext xmlns:c16="http://schemas.microsoft.com/office/drawing/2014/chart" uri="{C3380CC4-5D6E-409C-BE32-E72D297353CC}">
                <c16:uniqueId val="{0000000B-2612-4592-AD7E-F4AB6F1D0A31}"/>
              </c:ext>
            </c:extLst>
          </c:dPt>
          <c:dPt>
            <c:idx val="6"/>
            <c:invertIfNegative val="0"/>
            <c:bubble3D val="0"/>
            <c:spPr>
              <a:solidFill>
                <a:schemeClr val="accent2">
                  <a:alpha val="70000"/>
                </a:schemeClr>
              </a:solidFill>
              <a:ln>
                <a:noFill/>
              </a:ln>
              <a:effectLst/>
            </c:spPr>
            <c:extLst>
              <c:ext xmlns:c16="http://schemas.microsoft.com/office/drawing/2014/chart" uri="{C3380CC4-5D6E-409C-BE32-E72D297353CC}">
                <c16:uniqueId val="{0000000D-2612-4592-AD7E-F4AB6F1D0A31}"/>
              </c:ext>
            </c:extLst>
          </c:dPt>
          <c:dPt>
            <c:idx val="7"/>
            <c:invertIfNegative val="0"/>
            <c:bubble3D val="0"/>
            <c:spPr>
              <a:solidFill>
                <a:schemeClr val="accent2">
                  <a:alpha val="70000"/>
                </a:schemeClr>
              </a:solidFill>
              <a:ln>
                <a:noFill/>
              </a:ln>
              <a:effectLst/>
            </c:spPr>
            <c:extLst>
              <c:ext xmlns:c16="http://schemas.microsoft.com/office/drawing/2014/chart" uri="{C3380CC4-5D6E-409C-BE32-E72D297353CC}">
                <c16:uniqueId val="{0000000F-2612-4592-AD7E-F4AB6F1D0A31}"/>
              </c:ext>
            </c:extLst>
          </c:dPt>
          <c:dPt>
            <c:idx val="8"/>
            <c:invertIfNegative val="0"/>
            <c:bubble3D val="0"/>
            <c:spPr>
              <a:solidFill>
                <a:schemeClr val="accent2">
                  <a:alpha val="70000"/>
                </a:schemeClr>
              </a:solidFill>
              <a:ln>
                <a:noFill/>
              </a:ln>
              <a:effectLst/>
            </c:spPr>
            <c:extLst>
              <c:ext xmlns:c16="http://schemas.microsoft.com/office/drawing/2014/chart" uri="{C3380CC4-5D6E-409C-BE32-E72D297353CC}">
                <c16:uniqueId val="{00000011-2612-4592-AD7E-F4AB6F1D0A31}"/>
              </c:ext>
            </c:extLst>
          </c:dPt>
          <c:dPt>
            <c:idx val="9"/>
            <c:invertIfNegative val="0"/>
            <c:bubble3D val="0"/>
            <c:spPr>
              <a:solidFill>
                <a:schemeClr val="accent2">
                  <a:alpha val="70000"/>
                </a:schemeClr>
              </a:solidFill>
              <a:ln>
                <a:noFill/>
              </a:ln>
              <a:effectLst/>
            </c:spPr>
            <c:extLst>
              <c:ext xmlns:c16="http://schemas.microsoft.com/office/drawing/2014/chart" uri="{C3380CC4-5D6E-409C-BE32-E72D297353CC}">
                <c16:uniqueId val="{00000013-2612-4592-AD7E-F4AB6F1D0A31}"/>
              </c:ext>
            </c:extLst>
          </c:dPt>
          <c:dPt>
            <c:idx val="10"/>
            <c:invertIfNegative val="0"/>
            <c:bubble3D val="0"/>
            <c:spPr>
              <a:solidFill>
                <a:schemeClr val="accent2">
                  <a:alpha val="70000"/>
                </a:schemeClr>
              </a:solidFill>
              <a:ln>
                <a:noFill/>
              </a:ln>
              <a:effectLst/>
            </c:spPr>
            <c:extLst>
              <c:ext xmlns:c16="http://schemas.microsoft.com/office/drawing/2014/chart" uri="{C3380CC4-5D6E-409C-BE32-E72D297353CC}">
                <c16:uniqueId val="{00000015-2612-4592-AD7E-F4AB6F1D0A31}"/>
              </c:ext>
            </c:extLst>
          </c:dPt>
          <c:dPt>
            <c:idx val="11"/>
            <c:invertIfNegative val="0"/>
            <c:bubble3D val="0"/>
            <c:spPr>
              <a:solidFill>
                <a:schemeClr val="accent2">
                  <a:alpha val="70000"/>
                </a:schemeClr>
              </a:solidFill>
              <a:ln>
                <a:noFill/>
              </a:ln>
              <a:effectLst/>
            </c:spPr>
            <c:extLst>
              <c:ext xmlns:c16="http://schemas.microsoft.com/office/drawing/2014/chart" uri="{C3380CC4-5D6E-409C-BE32-E72D297353CC}">
                <c16:uniqueId val="{00000017-2612-4592-AD7E-F4AB6F1D0A31}"/>
              </c:ext>
            </c:extLst>
          </c:dPt>
          <c:cat>
            <c:strRef>
              <c:f>PivotTable!$E$3:$E$14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PivotTable!$G$3:$G$14</c:f>
              <c:numCache>
                <c:formatCode>General</c:formatCode>
                <c:ptCount val="12"/>
                <c:pt idx="0">
                  <c:v>73.031880000000001</c:v>
                </c:pt>
                <c:pt idx="1">
                  <c:v>41.422559999999997</c:v>
                </c:pt>
                <c:pt idx="2">
                  <c:v>78.005880000000005</c:v>
                </c:pt>
                <c:pt idx="3">
                  <c:v>82.106880000000004</c:v>
                </c:pt>
                <c:pt idx="4">
                  <c:v>65.491439999999997</c:v>
                </c:pt>
                <c:pt idx="5">
                  <c:v>77.040599999999998</c:v>
                </c:pt>
                <c:pt idx="6">
                  <c:v>56.197320000000005</c:v>
                </c:pt>
                <c:pt idx="7">
                  <c:v>102.68639999999999</c:v>
                </c:pt>
                <c:pt idx="8">
                  <c:v>64.022160000000014</c:v>
                </c:pt>
                <c:pt idx="9">
                  <c:v>72.057240000000007</c:v>
                </c:pt>
                <c:pt idx="10">
                  <c:v>208.94261999999998</c:v>
                </c:pt>
                <c:pt idx="11">
                  <c:v>105.90888000000001</c:v>
                </c:pt>
              </c:numCache>
            </c:numRef>
          </c:val>
          <c:extLst>
            <c:ext xmlns:c16="http://schemas.microsoft.com/office/drawing/2014/chart" uri="{C3380CC4-5D6E-409C-BE32-E72D297353CC}">
              <c16:uniqueId val="{00000019-CC09-4EBE-9FE1-D4358A29DBFF}"/>
            </c:ext>
          </c:extLst>
        </c:ser>
        <c:dLbls>
          <c:showLegendKey val="0"/>
          <c:showVal val="0"/>
          <c:showCatName val="0"/>
          <c:showSerName val="0"/>
          <c:showPercent val="0"/>
          <c:showBubbleSize val="0"/>
        </c:dLbls>
        <c:gapWidth val="50"/>
        <c:overlap val="100"/>
        <c:axId val="878503256"/>
        <c:axId val="878500632"/>
      </c:barChart>
      <c:catAx>
        <c:axId val="87850325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500632"/>
        <c:crosses val="autoZero"/>
        <c:auto val="1"/>
        <c:lblAlgn val="ctr"/>
        <c:lblOffset val="100"/>
        <c:noMultiLvlLbl val="0"/>
      </c:catAx>
      <c:valAx>
        <c:axId val="878500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503256"/>
        <c:crosses val="autoZero"/>
        <c:crossBetween val="between"/>
      </c:valAx>
      <c:spPr>
        <a:noFill/>
        <a:ln>
          <a:noFill/>
        </a:ln>
        <a:effectLst/>
      </c:spPr>
    </c:plotArea>
    <c:legend>
      <c:legendPos val="r"/>
      <c:layout>
        <c:manualLayout>
          <c:xMode val="edge"/>
          <c:yMode val="edge"/>
          <c:x val="1.7674406466237171E-2"/>
          <c:y val="0.92009132420091322"/>
          <c:w val="0.94942454068241455"/>
          <c:h val="7.99086412275388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[dashboard_of_bicycle_sales.xlsx]PivotTable!PivotTable25</c:name>
    <c:fmtId val="6"/>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showLegendKey val="0"/>
          <c:showVal val="0"/>
          <c:showCatName val="0"/>
          <c:showSerName val="0"/>
          <c:showPercent val="1"/>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dLbl>
          <c:idx val="0"/>
          <c:showLegendKey val="0"/>
          <c:showVal val="0"/>
          <c:showCatName val="0"/>
          <c:showSerName val="0"/>
          <c:showPercent val="1"/>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rgbClr val="7030A0"/>
          </a:solidFill>
          <a:ln>
            <a:noFill/>
          </a:ln>
          <a:effectLst>
            <a:outerShdw blurRad="57150" dist="19050" dir="5400000" algn="ctr" rotWithShape="0">
              <a:srgbClr val="000000">
                <a:alpha val="63000"/>
              </a:srgbClr>
            </a:outerShdw>
          </a:effectLst>
        </c:spPr>
      </c:pivotFmt>
      <c:pivotFmt>
        <c:idx val="30"/>
        <c:spPr>
          <a:solidFill>
            <a:srgbClr val="FF0066"/>
          </a:solidFill>
          <a:ln>
            <a:noFill/>
          </a:ln>
          <a:effectLst>
            <a:outerShdw blurRad="57150" dist="19050" dir="5400000" algn="ctr" rotWithShape="0">
              <a:srgbClr val="000000">
                <a:alpha val="63000"/>
              </a:srgbClr>
            </a:outerShdw>
          </a:effectLst>
        </c:spPr>
      </c:pivotFmt>
      <c:pivotFmt>
        <c:idx val="31"/>
        <c:spPr>
          <a:solidFill>
            <a:srgbClr val="002060"/>
          </a:solidFill>
          <a:ln>
            <a:noFill/>
          </a:ln>
          <a:effectLst>
            <a:outerShdw blurRad="57150" dist="19050" dir="5400000" algn="ctr" rotWithShape="0">
              <a:srgbClr val="000000">
                <a:alpha val="63000"/>
              </a:srgbClr>
            </a:outerShdw>
          </a:effectLst>
        </c:spPr>
      </c:pivotFmt>
      <c:pivotFmt>
        <c:idx val="32"/>
        <c:spPr>
          <a:solidFill>
            <a:schemeClr val="accent4">
              <a:lumMod val="50000"/>
            </a:schemeClr>
          </a:solidFill>
          <a:ln>
            <a:noFill/>
          </a:ln>
          <a:effectLst>
            <a:outerShdw blurRad="57150" dist="19050" dir="5400000" algn="ctr" rotWithShape="0">
              <a:srgbClr val="000000">
                <a:alpha val="63000"/>
              </a:srgbClr>
            </a:outerShdw>
          </a:effectLst>
        </c:spPr>
      </c:pivotFmt>
      <c:pivotFmt>
        <c:idx val="33"/>
        <c:spPr>
          <a:solidFill>
            <a:srgbClr val="0070C0"/>
          </a:solidFill>
          <a:ln>
            <a:noFill/>
          </a:ln>
          <a:effectLst>
            <a:outerShdw blurRad="57150" dist="19050" dir="5400000" algn="ctr" rotWithShape="0">
              <a:srgbClr val="000000">
                <a:alpha val="63000"/>
              </a:srgbClr>
            </a:outerShdw>
          </a:effectLst>
        </c:spPr>
      </c:pivotFmt>
      <c:pivotFmt>
        <c:idx val="34"/>
        <c:spPr>
          <a:solidFill>
            <a:schemeClr val="accent6">
              <a:lumMod val="50000"/>
            </a:schemeClr>
          </a:solidFill>
          <a:ln>
            <a:noFill/>
          </a:ln>
          <a:effectLst>
            <a:outerShdw blurRad="57150" dist="19050" dir="5400000" algn="ctr" rotWithShape="0">
              <a:srgbClr val="000000">
                <a:alpha val="63000"/>
              </a:srgbClr>
            </a:outerShdw>
          </a:effectLst>
        </c:spPr>
      </c:pivotFmt>
      <c:pivotFmt>
        <c:idx val="35"/>
        <c:spPr>
          <a:solidFill>
            <a:srgbClr val="C00000"/>
          </a:soli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3.9245594300712415E-2"/>
          <c:y val="0.15711340580697308"/>
          <c:w val="0.63115585415953446"/>
          <c:h val="0.80368634716508192"/>
        </c:manualLayout>
      </c:layout>
      <c:doughnutChart>
        <c:varyColors val="1"/>
        <c:ser>
          <c:idx val="0"/>
          <c:order val="0"/>
          <c:tx>
            <c:strRef>
              <c:f>PivotTable!$B$15</c:f>
              <c:strCache>
                <c:ptCount val="1"/>
                <c:pt idx="0">
                  <c:v>Total</c:v>
                </c:pt>
              </c:strCache>
            </c:strRef>
          </c:tx>
          <c:dPt>
            <c:idx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DE0-4FFA-86BB-A9685841C43A}"/>
              </c:ext>
            </c:extLst>
          </c:dPt>
          <c:dPt>
            <c:idx val="1"/>
            <c:bubble3D val="0"/>
            <c:spPr>
              <a:solidFill>
                <a:srgbClr val="FF00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DE0-4FFA-86BB-A9685841C43A}"/>
              </c:ext>
            </c:extLst>
          </c:dPt>
          <c:dPt>
            <c:idx val="2"/>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DE0-4FFA-86BB-A9685841C43A}"/>
              </c:ext>
            </c:extLst>
          </c:dPt>
          <c:dPt>
            <c:idx val="3"/>
            <c:bubble3D val="0"/>
            <c:spPr>
              <a:solidFill>
                <a:schemeClr val="accent4">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DE0-4FFA-86BB-A9685841C43A}"/>
              </c:ext>
            </c:extLst>
          </c:dPt>
          <c:dPt>
            <c:idx val="4"/>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DE0-4FFA-86BB-A9685841C43A}"/>
              </c:ext>
            </c:extLst>
          </c:dPt>
          <c:dPt>
            <c:idx val="5"/>
            <c:bubble3D val="0"/>
            <c:spPr>
              <a:solidFill>
                <a:schemeClr val="accent6">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DE0-4FFA-86BB-A9685841C43A}"/>
              </c:ext>
            </c:extLst>
          </c:dPt>
          <c:dPt>
            <c:idx val="6"/>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DE0-4FFA-86BB-A9685841C43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DE0-4FFA-86BB-A9685841C4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PivotTable!$A$16:$A$23</c:f>
              <c:strCache>
                <c:ptCount val="8"/>
                <c:pt idx="0">
                  <c:v>Canada</c:v>
                </c:pt>
                <c:pt idx="1">
                  <c:v>England</c:v>
                </c:pt>
                <c:pt idx="2">
                  <c:v>France</c:v>
                </c:pt>
                <c:pt idx="3">
                  <c:v>Germany</c:v>
                </c:pt>
                <c:pt idx="4">
                  <c:v>India</c:v>
                </c:pt>
                <c:pt idx="5">
                  <c:v>Italy</c:v>
                </c:pt>
                <c:pt idx="6">
                  <c:v>Japan</c:v>
                </c:pt>
                <c:pt idx="7">
                  <c:v>USA</c:v>
                </c:pt>
              </c:strCache>
            </c:strRef>
          </c:cat>
          <c:val>
            <c:numRef>
              <c:f>PivotTable!$B$16:$B$23</c:f>
              <c:numCache>
                <c:formatCode>General</c:formatCode>
                <c:ptCount val="8"/>
                <c:pt idx="0">
                  <c:v>202105.31999999998</c:v>
                </c:pt>
                <c:pt idx="1">
                  <c:v>186106.08000000002</c:v>
                </c:pt>
                <c:pt idx="2">
                  <c:v>306717</c:v>
                </c:pt>
                <c:pt idx="3">
                  <c:v>117534.18</c:v>
                </c:pt>
                <c:pt idx="4">
                  <c:v>146114.63999999998</c:v>
                </c:pt>
                <c:pt idx="5">
                  <c:v>129020.70000000001</c:v>
                </c:pt>
                <c:pt idx="6">
                  <c:v>121627.2</c:v>
                </c:pt>
                <c:pt idx="7">
                  <c:v>193278.24</c:v>
                </c:pt>
              </c:numCache>
            </c:numRef>
          </c:val>
          <c:extLst>
            <c:ext xmlns:c16="http://schemas.microsoft.com/office/drawing/2014/chart" uri="{C3380CC4-5D6E-409C-BE32-E72D297353CC}">
              <c16:uniqueId val="{00000010-0DE0-4FFA-86BB-A9685841C43A}"/>
            </c:ext>
          </c:extLst>
        </c:ser>
        <c:dLbls>
          <c:showLegendKey val="0"/>
          <c:showVal val="0"/>
          <c:showCatName val="0"/>
          <c:showSerName val="0"/>
          <c:showPercent val="1"/>
          <c:showBubbleSize val="0"/>
          <c:showLeaderLines val="1"/>
        </c:dLbls>
        <c:firstSliceAng val="32"/>
        <c:holeSize val="75"/>
      </c:doughnutChart>
      <c:spPr>
        <a:noFill/>
        <a:ln>
          <a:noFill/>
        </a:ln>
        <a:effectLst>
          <a:outerShdw blurRad="50800" dist="127000" dir="5400000" sx="1000" sy="1000" algn="ctr" rotWithShape="0">
            <a:srgbClr val="000000"/>
          </a:outerShdw>
        </a:effectLst>
      </c:spPr>
    </c:plotArea>
    <c:legend>
      <c:legendPos val="r"/>
      <c:layout>
        <c:manualLayout>
          <c:xMode val="edge"/>
          <c:yMode val="edge"/>
          <c:x val="0.72868024649092777"/>
          <c:y val="0.15109300783768811"/>
          <c:w val="0.23567416572928385"/>
          <c:h val="0.778552161948614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[dashboard_of_bicycle_sales.xlsx]PivotTable!PivotTable29</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Profit</a:t>
            </a:r>
            <a:r>
              <a:rPr lang="en-US" b="1" baseline="0">
                <a:solidFill>
                  <a:schemeClr val="bg1"/>
                </a:solidFill>
              </a:rPr>
              <a:t> Generated Over Months</a:t>
            </a:r>
            <a:endParaRPr lang="en-US" b="1">
              <a:solidFill>
                <a:schemeClr val="bg1"/>
              </a:solidFill>
            </a:endParaRPr>
          </a:p>
        </c:rich>
      </c:tx>
      <c:layout>
        <c:manualLayout>
          <c:xMode val="edge"/>
          <c:yMode val="edge"/>
          <c:x val="0.24979166028370972"/>
          <c:y val="1.064728020108597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4386458991896084"/>
          <c:y val="0.21709832226853992"/>
          <c:w val="0.83927278077582079"/>
          <c:h val="0.6140607424071991"/>
        </c:manualLayout>
      </c:layout>
      <c:lineChart>
        <c:grouping val="stacked"/>
        <c:varyColors val="0"/>
        <c:ser>
          <c:idx val="0"/>
          <c:order val="0"/>
          <c:tx>
            <c:strRef>
              <c:f>PivotTable!$B$25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PivotTable!$A$26:$A$38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PivotTable!$B$26:$B$38</c:f>
              <c:numCache>
                <c:formatCode>_ * #,##0_ ;_ * \-#,##0_ ;_ * "-"??_ ;_ @_ </c:formatCode>
                <c:ptCount val="12"/>
                <c:pt idx="0">
                  <c:v>73031.88</c:v>
                </c:pt>
                <c:pt idx="1">
                  <c:v>41422.559999999998</c:v>
                </c:pt>
                <c:pt idx="2">
                  <c:v>78005.88</c:v>
                </c:pt>
                <c:pt idx="3">
                  <c:v>82106.87999999999</c:v>
                </c:pt>
                <c:pt idx="4">
                  <c:v>65491.44</c:v>
                </c:pt>
                <c:pt idx="5">
                  <c:v>77040.599999999991</c:v>
                </c:pt>
                <c:pt idx="6">
                  <c:v>56197.32</c:v>
                </c:pt>
                <c:pt idx="7">
                  <c:v>102686.39999999999</c:v>
                </c:pt>
                <c:pt idx="8">
                  <c:v>64022.160000000011</c:v>
                </c:pt>
                <c:pt idx="9">
                  <c:v>72057.239999999991</c:v>
                </c:pt>
                <c:pt idx="10">
                  <c:v>208942.62</c:v>
                </c:pt>
                <c:pt idx="11">
                  <c:v>105908.88</c:v>
                </c:pt>
              </c:numCache>
            </c:numRef>
          </c:val>
          <c:smooth val="0"/>
          <c:extLst>
            <c:ext xmlns:c16="http://schemas.microsoft.com/office/drawing/2014/chart" uri="{C3380CC4-5D6E-409C-BE32-E72D297353CC}">
              <c16:uniqueId val="{00000000-84FC-4C64-86FB-EA067B711F87}"/>
            </c:ext>
          </c:extLst>
        </c:ser>
        <c:dLbls>
          <c:showLegendKey val="0"/>
          <c:showVal val="0"/>
          <c:showCatName val="0"/>
          <c:showSerName val="0"/>
          <c:showPercent val="0"/>
          <c:showBubbleSize val="0"/>
        </c:dLbls>
        <c:marker val="1"/>
        <c:smooth val="0"/>
        <c:axId val="884982680"/>
        <c:axId val="457197136"/>
      </c:lineChart>
      <c:catAx>
        <c:axId val="88498268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7197136"/>
        <c:crosses val="autoZero"/>
        <c:auto val="1"/>
        <c:lblAlgn val="ctr"/>
        <c:lblOffset val="100"/>
        <c:noMultiLvlLbl val="0"/>
      </c:catAx>
      <c:valAx>
        <c:axId val="457197136"/>
        <c:scaling>
          <c:orientation val="minMax"/>
        </c:scaling>
        <c:delete val="0"/>
        <c:axPos val="l"/>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4982680"/>
        <c:crosses val="autoZero"/>
        <c:crossBetween val="between"/>
      </c:valAx>
      <c:spPr>
        <a:noFill/>
        <a:ln>
          <a:solidFill>
            <a:sysClr val="windowText" lastClr="000000"/>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617462817147854"/>
          <c:y val="0.1665945165945166"/>
          <c:w val="0.60624776902887134"/>
          <c:h val="0.6660298144550113"/>
        </c:manualLayout>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PivotTable!$S$5:$S$9</c:f>
              <c:strCache>
                <c:ptCount val="5"/>
                <c:pt idx="0">
                  <c:v>CUST_ID_018</c:v>
                </c:pt>
                <c:pt idx="1">
                  <c:v>CUST_ID_025</c:v>
                </c:pt>
                <c:pt idx="2">
                  <c:v>CUST_ID_036</c:v>
                </c:pt>
                <c:pt idx="3">
                  <c:v>CUST_ID_060</c:v>
                </c:pt>
                <c:pt idx="4">
                  <c:v>CUST_ID_067</c:v>
                </c:pt>
              </c:strCache>
            </c:strRef>
          </c:cat>
          <c:val>
            <c:numRef>
              <c:f>PivotTable!$T$5:$T$9</c:f>
              <c:numCache>
                <c:formatCode>#,##0</c:formatCode>
                <c:ptCount val="5"/>
                <c:pt idx="0">
                  <c:v>79200.479999999996</c:v>
                </c:pt>
                <c:pt idx="1">
                  <c:v>74814.540000000008</c:v>
                </c:pt>
                <c:pt idx="2">
                  <c:v>74108.399999999994</c:v>
                </c:pt>
                <c:pt idx="3">
                  <c:v>116156.28</c:v>
                </c:pt>
                <c:pt idx="4">
                  <c:v>72521.16</c:v>
                </c:pt>
              </c:numCache>
            </c:numRef>
          </c:val>
          <c:extLst>
            <c:ext xmlns:c16="http://schemas.microsoft.com/office/drawing/2014/chart" uri="{C3380CC4-5D6E-409C-BE32-E72D297353CC}">
              <c16:uniqueId val="{00000000-DC25-42C6-A34A-C0B0E297A67E}"/>
            </c:ext>
          </c:extLst>
        </c:ser>
        <c:dLbls>
          <c:dLblPos val="outEnd"/>
          <c:showLegendKey val="0"/>
          <c:showVal val="1"/>
          <c:showCatName val="0"/>
          <c:showSerName val="0"/>
          <c:showPercent val="0"/>
          <c:showBubbleSize val="0"/>
        </c:dLbls>
        <c:gapWidth val="115"/>
        <c:overlap val="-20"/>
        <c:axId val="711545264"/>
        <c:axId val="446665488"/>
      </c:barChart>
      <c:catAx>
        <c:axId val="7115452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665488"/>
        <c:crosses val="autoZero"/>
        <c:auto val="1"/>
        <c:lblAlgn val="ctr"/>
        <c:lblOffset val="100"/>
        <c:noMultiLvlLbl val="0"/>
      </c:catAx>
      <c:valAx>
        <c:axId val="4466654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1545264"/>
        <c:crosses val="autoZero"/>
        <c:crossBetween val="between"/>
      </c:valAx>
      <c:spPr>
        <a:noFill/>
        <a:ln>
          <a:noFill/>
        </a:ln>
        <a:effectLst/>
      </c:spPr>
    </c:plotArea>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[dashboard_of_bicycle_sales.xlsx]PivotTable!PivotTable21</c:name>
    <c:fmtId val="0"/>
  </c:pivotSource>
  <c:chart>
    <c:autoTitleDeleted val="1"/>
    <c:pivotFmts>
      <c:pivotFmt>
        <c:idx val="0"/>
        <c:spPr>
          <a:solidFill>
            <a:schemeClr val="accent1">
              <a:alpha val="70000"/>
            </a:schemeClr>
          </a:solidFill>
          <a:ln>
            <a:noFill/>
          </a:ln>
          <a:effectLst/>
        </c:spPr>
        <c:marker>
          <c:symbol val="none"/>
        </c:marker>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dLbl>
          <c:idx val="0"/>
          <c:layout>
            <c:manualLayout>
              <c:x val="4.7349081364829399E-3"/>
              <c:y val="-5.4794653072212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dLbl>
          <c:idx val="0"/>
          <c:layout>
            <c:manualLayout>
              <c:x val="4.7349081364828636E-3"/>
              <c:y val="-5.4794653072212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dLbl>
          <c:idx val="0"/>
          <c:layout>
            <c:manualLayout>
              <c:x val="4.7349081364830162E-3"/>
              <c:y val="-5.4794653072212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dLbl>
          <c:idx val="0"/>
          <c:layout>
            <c:manualLayout>
              <c:x val="4.734848484848485E-3"/>
              <c:y val="-5.022831050228310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dLbl>
          <c:idx val="0"/>
          <c:layout>
            <c:manualLayout>
              <c:x val="4.7348484848484416E-3"/>
              <c:y val="-4.566210045662108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dLbl>
          <c:idx val="0"/>
          <c:layout>
            <c:manualLayout>
              <c:x val="4.734848484848485E-3"/>
              <c:y val="-3.196347031963470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dLbl>
          <c:idx val="0"/>
          <c:layout>
            <c:manualLayout>
              <c:x val="4.7349081364829017E-3"/>
              <c:y val="-5.479465307221217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dLbl>
          <c:idx val="0"/>
          <c:layout>
            <c:manualLayout>
              <c:x val="4.7349081364829017E-3"/>
              <c:y val="-5.4794653072212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dLbl>
          <c:idx val="0"/>
          <c:layout>
            <c:manualLayout>
              <c:x val="4.7349081364829399E-3"/>
              <c:y val="-5.4794653072212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dLbl>
          <c:idx val="0"/>
          <c:layout>
            <c:manualLayout>
              <c:x val="4.7349081364829399E-3"/>
              <c:y val="-5.4794653072212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dLbl>
          <c:idx val="0"/>
          <c:layout>
            <c:manualLayout>
              <c:x val="4.7349081364829399E-3"/>
              <c:y val="-5.479465307221217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dLbl>
          <c:idx val="0"/>
          <c:layout>
            <c:manualLayout>
              <c:x val="4.7349081364829399E-3"/>
              <c:y val="-5.4794653072212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06062426276318"/>
          <c:y val="0.14409479409479409"/>
          <c:w val="0.83124739024099259"/>
          <c:h val="0.68201884011073965"/>
        </c:manualLayout>
      </c:layout>
      <c:barChart>
        <c:barDir val="col"/>
        <c:grouping val="stacked"/>
        <c:varyColors val="0"/>
        <c:ser>
          <c:idx val="0"/>
          <c:order val="0"/>
          <c:tx>
            <c:strRef>
              <c:f>PivotTable!$F$2</c:f>
              <c:strCache>
                <c:ptCount val="1"/>
                <c:pt idx="0">
                  <c:v>Sum of Sales ('000)</c:v>
                </c:pt>
              </c:strCache>
            </c:strRef>
          </c:tx>
          <c:spPr>
            <a:solidFill>
              <a:schemeClr val="accent1">
                <a:alpha val="70000"/>
              </a:schemeClr>
            </a:solidFill>
            <a:ln>
              <a:noFill/>
            </a:ln>
            <a:effectLst/>
          </c:spPr>
          <c:invertIfNegative val="0"/>
          <c:cat>
            <c:strRef>
              <c:f>PivotTable!$E$3:$E$14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PivotTable!$F$3:$F$14</c:f>
              <c:numCache>
                <c:formatCode>General</c:formatCode>
                <c:ptCount val="12"/>
                <c:pt idx="0">
                  <c:v>99.99588</c:v>
                </c:pt>
                <c:pt idx="1">
                  <c:v>56.418059999999997</c:v>
                </c:pt>
                <c:pt idx="2">
                  <c:v>106.68288000000001</c:v>
                </c:pt>
                <c:pt idx="3">
                  <c:v>112.18188000000001</c:v>
                </c:pt>
                <c:pt idx="4">
                  <c:v>89.509439999999998</c:v>
                </c:pt>
                <c:pt idx="5">
                  <c:v>106.8771</c:v>
                </c:pt>
                <c:pt idx="6">
                  <c:v>76.576319999999996</c:v>
                </c:pt>
                <c:pt idx="7">
                  <c:v>139.12440000000001</c:v>
                </c:pt>
                <c:pt idx="8">
                  <c:v>86.889660000000006</c:v>
                </c:pt>
                <c:pt idx="9">
                  <c:v>97.899239999999992</c:v>
                </c:pt>
                <c:pt idx="10">
                  <c:v>286.86011999999999</c:v>
                </c:pt>
                <c:pt idx="11">
                  <c:v>143.48838000000001</c:v>
                </c:pt>
              </c:numCache>
            </c:numRef>
          </c:val>
          <c:extLst>
            <c:ext xmlns:c16="http://schemas.microsoft.com/office/drawing/2014/chart" uri="{C3380CC4-5D6E-409C-BE32-E72D297353CC}">
              <c16:uniqueId val="{0000000C-F582-4C8D-B7C3-81ABF6F9BEA7}"/>
            </c:ext>
          </c:extLst>
        </c:ser>
        <c:ser>
          <c:idx val="1"/>
          <c:order val="1"/>
          <c:tx>
            <c:strRef>
              <c:f>PivotTable!$G$2</c:f>
              <c:strCache>
                <c:ptCount val="1"/>
                <c:pt idx="0">
                  <c:v>Sum of Profit ('000)</c:v>
                </c:pt>
              </c:strCache>
            </c:strRef>
          </c:tx>
          <c:spPr>
            <a:solidFill>
              <a:schemeClr val="accent2">
                <a:alpha val="70000"/>
              </a:schemeClr>
            </a:solidFill>
            <a:ln>
              <a:noFill/>
            </a:ln>
            <a:effectLst/>
          </c:spPr>
          <c:invertIfNegative val="0"/>
          <c:dPt>
            <c:idx val="0"/>
            <c:invertIfNegative val="0"/>
            <c:bubble3D val="0"/>
            <c:extLst>
              <c:ext xmlns:c16="http://schemas.microsoft.com/office/drawing/2014/chart" uri="{C3380CC4-5D6E-409C-BE32-E72D297353CC}">
                <c16:uniqueId val="{00000000-0062-4B5A-B471-6B2285127730}"/>
              </c:ext>
            </c:extLst>
          </c:dPt>
          <c:dPt>
            <c:idx val="1"/>
            <c:invertIfNegative val="0"/>
            <c:bubble3D val="0"/>
            <c:extLst>
              <c:ext xmlns:c16="http://schemas.microsoft.com/office/drawing/2014/chart" uri="{C3380CC4-5D6E-409C-BE32-E72D297353CC}">
                <c16:uniqueId val="{00000001-0062-4B5A-B471-6B2285127730}"/>
              </c:ext>
            </c:extLst>
          </c:dPt>
          <c:dPt>
            <c:idx val="2"/>
            <c:invertIfNegative val="0"/>
            <c:bubble3D val="0"/>
            <c:extLst>
              <c:ext xmlns:c16="http://schemas.microsoft.com/office/drawing/2014/chart" uri="{C3380CC4-5D6E-409C-BE32-E72D297353CC}">
                <c16:uniqueId val="{00000002-0062-4B5A-B471-6B2285127730}"/>
              </c:ext>
            </c:extLst>
          </c:dPt>
          <c:dPt>
            <c:idx val="3"/>
            <c:invertIfNegative val="0"/>
            <c:bubble3D val="0"/>
            <c:extLst>
              <c:ext xmlns:c16="http://schemas.microsoft.com/office/drawing/2014/chart" uri="{C3380CC4-5D6E-409C-BE32-E72D297353CC}">
                <c16:uniqueId val="{00000003-0062-4B5A-B471-6B2285127730}"/>
              </c:ext>
            </c:extLst>
          </c:dPt>
          <c:dPt>
            <c:idx val="4"/>
            <c:invertIfNegative val="0"/>
            <c:bubble3D val="0"/>
            <c:extLst>
              <c:ext xmlns:c16="http://schemas.microsoft.com/office/drawing/2014/chart" uri="{C3380CC4-5D6E-409C-BE32-E72D297353CC}">
                <c16:uniqueId val="{00000004-0062-4B5A-B471-6B2285127730}"/>
              </c:ext>
            </c:extLst>
          </c:dPt>
          <c:dPt>
            <c:idx val="5"/>
            <c:invertIfNegative val="0"/>
            <c:bubble3D val="0"/>
            <c:extLst>
              <c:ext xmlns:c16="http://schemas.microsoft.com/office/drawing/2014/chart" uri="{C3380CC4-5D6E-409C-BE32-E72D297353CC}">
                <c16:uniqueId val="{00000005-0062-4B5A-B471-6B2285127730}"/>
              </c:ext>
            </c:extLst>
          </c:dPt>
          <c:dPt>
            <c:idx val="6"/>
            <c:invertIfNegative val="0"/>
            <c:bubble3D val="0"/>
            <c:extLst>
              <c:ext xmlns:c16="http://schemas.microsoft.com/office/drawing/2014/chart" uri="{C3380CC4-5D6E-409C-BE32-E72D297353CC}">
                <c16:uniqueId val="{00000006-0062-4B5A-B471-6B2285127730}"/>
              </c:ext>
            </c:extLst>
          </c:dPt>
          <c:dPt>
            <c:idx val="7"/>
            <c:invertIfNegative val="0"/>
            <c:bubble3D val="0"/>
            <c:extLst>
              <c:ext xmlns:c16="http://schemas.microsoft.com/office/drawing/2014/chart" uri="{C3380CC4-5D6E-409C-BE32-E72D297353CC}">
                <c16:uniqueId val="{00000007-0062-4B5A-B471-6B2285127730}"/>
              </c:ext>
            </c:extLst>
          </c:dPt>
          <c:dPt>
            <c:idx val="8"/>
            <c:invertIfNegative val="0"/>
            <c:bubble3D val="0"/>
            <c:extLst>
              <c:ext xmlns:c16="http://schemas.microsoft.com/office/drawing/2014/chart" uri="{C3380CC4-5D6E-409C-BE32-E72D297353CC}">
                <c16:uniqueId val="{00000008-0062-4B5A-B471-6B2285127730}"/>
              </c:ext>
            </c:extLst>
          </c:dPt>
          <c:dPt>
            <c:idx val="9"/>
            <c:invertIfNegative val="0"/>
            <c:bubble3D val="0"/>
            <c:extLst>
              <c:ext xmlns:c16="http://schemas.microsoft.com/office/drawing/2014/chart" uri="{C3380CC4-5D6E-409C-BE32-E72D297353CC}">
                <c16:uniqueId val="{00000009-0062-4B5A-B471-6B2285127730}"/>
              </c:ext>
            </c:extLst>
          </c:dPt>
          <c:dPt>
            <c:idx val="10"/>
            <c:invertIfNegative val="0"/>
            <c:bubble3D val="0"/>
            <c:extLst>
              <c:ext xmlns:c16="http://schemas.microsoft.com/office/drawing/2014/chart" uri="{C3380CC4-5D6E-409C-BE32-E72D297353CC}">
                <c16:uniqueId val="{0000000A-0062-4B5A-B471-6B2285127730}"/>
              </c:ext>
            </c:extLst>
          </c:dPt>
          <c:dPt>
            <c:idx val="11"/>
            <c:invertIfNegative val="0"/>
            <c:bubble3D val="0"/>
            <c:extLst>
              <c:ext xmlns:c16="http://schemas.microsoft.com/office/drawing/2014/chart" uri="{C3380CC4-5D6E-409C-BE32-E72D297353CC}">
                <c16:uniqueId val="{0000000B-0062-4B5A-B471-6B2285127730}"/>
              </c:ext>
            </c:extLst>
          </c:dPt>
          <c:dLbls>
            <c:dLbl>
              <c:idx val="0"/>
              <c:layout>
                <c:manualLayout>
                  <c:x val="4.7349081364829399E-3"/>
                  <c:y val="-5.4794653072212124E-2"/>
                </c:manualLayout>
              </c:layout>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062-4B5A-B471-6B2285127730}"/>
                </c:ext>
              </c:extLst>
            </c:dLbl>
            <c:dLbl>
              <c:idx val="1"/>
              <c:layout>
                <c:manualLayout>
                  <c:x val="4.7348484848484416E-3"/>
                  <c:y val="-4.5662100456621085E-2"/>
                </c:manualLayout>
              </c:layout>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62-4B5A-B471-6B2285127730}"/>
                </c:ext>
              </c:extLst>
            </c:dLbl>
            <c:dLbl>
              <c:idx val="2"/>
              <c:layout>
                <c:manualLayout>
                  <c:x val="4.7349081364829017E-3"/>
                  <c:y val="-5.4794653072212179E-2"/>
                </c:manualLayout>
              </c:layout>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62-4B5A-B471-6B2285127730}"/>
                </c:ext>
              </c:extLst>
            </c:dLbl>
            <c:dLbl>
              <c:idx val="3"/>
              <c:layout>
                <c:manualLayout>
                  <c:x val="4.7349081364829017E-3"/>
                  <c:y val="-5.4794653072212124E-2"/>
                </c:manualLayout>
              </c:layout>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62-4B5A-B471-6B2285127730}"/>
                </c:ext>
              </c:extLst>
            </c:dLbl>
            <c:dLbl>
              <c:idx val="4"/>
              <c:layout>
                <c:manualLayout>
                  <c:x val="4.7349081364829399E-3"/>
                  <c:y val="-5.4794653072212124E-2"/>
                </c:manualLayout>
              </c:layout>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062-4B5A-B471-6B2285127730}"/>
                </c:ext>
              </c:extLst>
            </c:dLbl>
            <c:dLbl>
              <c:idx val="5"/>
              <c:layout>
                <c:manualLayout>
                  <c:x val="4.7349081364829399E-3"/>
                  <c:y val="-5.4794653072212124E-2"/>
                </c:manualLayout>
              </c:layout>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062-4B5A-B471-6B2285127730}"/>
                </c:ext>
              </c:extLst>
            </c:dLbl>
            <c:dLbl>
              <c:idx val="6"/>
              <c:layout>
                <c:manualLayout>
                  <c:x val="4.7349081364828636E-3"/>
                  <c:y val="-5.4794653072212124E-2"/>
                </c:manualLayout>
              </c:layout>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062-4B5A-B471-6B2285127730}"/>
                </c:ext>
              </c:extLst>
            </c:dLbl>
            <c:dLbl>
              <c:idx val="7"/>
              <c:layout>
                <c:manualLayout>
                  <c:x val="4.7349081364830162E-3"/>
                  <c:y val="-5.4794653072212124E-2"/>
                </c:manualLayout>
              </c:layout>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062-4B5A-B471-6B2285127730}"/>
                </c:ext>
              </c:extLst>
            </c:dLbl>
            <c:dLbl>
              <c:idx val="8"/>
              <c:layout>
                <c:manualLayout>
                  <c:x val="4.734848484848485E-3"/>
                  <c:y val="-5.0228310502283102E-2"/>
                </c:manualLayout>
              </c:layout>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062-4B5A-B471-6B2285127730}"/>
                </c:ext>
              </c:extLst>
            </c:dLbl>
            <c:dLbl>
              <c:idx val="9"/>
              <c:layout>
                <c:manualLayout>
                  <c:x val="4.734848484848485E-3"/>
                  <c:y val="-3.1963470319634701E-2"/>
                </c:manualLayout>
              </c:layout>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062-4B5A-B471-6B2285127730}"/>
                </c:ext>
              </c:extLst>
            </c:dLbl>
            <c:dLbl>
              <c:idx val="10"/>
              <c:layout>
                <c:manualLayout>
                  <c:x val="4.7349081364829399E-3"/>
                  <c:y val="-5.4794653072212179E-2"/>
                </c:manualLayout>
              </c:layout>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062-4B5A-B471-6B2285127730}"/>
                </c:ext>
              </c:extLst>
            </c:dLbl>
            <c:dLbl>
              <c:idx val="11"/>
              <c:layout>
                <c:manualLayout>
                  <c:x val="4.7349081364829399E-3"/>
                  <c:y val="-5.4794653072212124E-2"/>
                </c:manualLayout>
              </c:layout>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062-4B5A-B471-6B228512773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cat>
            <c:strRef>
              <c:f>PivotTable!$E$3:$E$14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PivotTable!$G$3:$G$14</c:f>
              <c:numCache>
                <c:formatCode>General</c:formatCode>
                <c:ptCount val="12"/>
                <c:pt idx="0">
                  <c:v>73.031880000000001</c:v>
                </c:pt>
                <c:pt idx="1">
                  <c:v>41.422559999999997</c:v>
                </c:pt>
                <c:pt idx="2">
                  <c:v>78.005880000000005</c:v>
                </c:pt>
                <c:pt idx="3">
                  <c:v>82.106880000000004</c:v>
                </c:pt>
                <c:pt idx="4">
                  <c:v>65.491439999999997</c:v>
                </c:pt>
                <c:pt idx="5">
                  <c:v>77.040599999999998</c:v>
                </c:pt>
                <c:pt idx="6">
                  <c:v>56.197320000000005</c:v>
                </c:pt>
                <c:pt idx="7">
                  <c:v>102.68639999999999</c:v>
                </c:pt>
                <c:pt idx="8">
                  <c:v>64.022160000000014</c:v>
                </c:pt>
                <c:pt idx="9">
                  <c:v>72.057240000000007</c:v>
                </c:pt>
                <c:pt idx="10">
                  <c:v>208.94261999999998</c:v>
                </c:pt>
                <c:pt idx="11">
                  <c:v>105.90888000000001</c:v>
                </c:pt>
              </c:numCache>
            </c:numRef>
          </c:val>
          <c:extLst>
            <c:ext xmlns:c16="http://schemas.microsoft.com/office/drawing/2014/chart" uri="{C3380CC4-5D6E-409C-BE32-E72D297353CC}">
              <c16:uniqueId val="{0000000D-F582-4C8D-B7C3-81ABF6F9BEA7}"/>
            </c:ext>
          </c:extLst>
        </c:ser>
        <c:dLbls>
          <c:showLegendKey val="0"/>
          <c:showVal val="0"/>
          <c:showCatName val="0"/>
          <c:showSerName val="0"/>
          <c:showPercent val="0"/>
          <c:showBubbleSize val="0"/>
        </c:dLbls>
        <c:gapWidth val="50"/>
        <c:overlap val="100"/>
        <c:axId val="878503256"/>
        <c:axId val="878500632"/>
      </c:barChart>
      <c:catAx>
        <c:axId val="87850325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500632"/>
        <c:crosses val="autoZero"/>
        <c:auto val="1"/>
        <c:lblAlgn val="ctr"/>
        <c:lblOffset val="100"/>
        <c:noMultiLvlLbl val="0"/>
      </c:catAx>
      <c:valAx>
        <c:axId val="878500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503256"/>
        <c:crosses val="autoZero"/>
        <c:crossBetween val="between"/>
      </c:valAx>
      <c:spPr>
        <a:noFill/>
        <a:ln>
          <a:noFill/>
        </a:ln>
        <a:effectLst/>
      </c:spPr>
    </c:plotArea>
    <c:legend>
      <c:legendPos val="r"/>
      <c:layout>
        <c:manualLayout>
          <c:xMode val="edge"/>
          <c:yMode val="edge"/>
          <c:x val="1.7674406466237171E-2"/>
          <c:y val="0.92009132420091322"/>
          <c:w val="0.31667383007255095"/>
          <c:h val="7.99086412275388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617462817147854"/>
          <c:y val="0.1665945165945166"/>
          <c:w val="0.60624776902887134"/>
          <c:h val="0.6660298144550113"/>
        </c:manualLayout>
      </c:layout>
      <c:barChart>
        <c:barDir val="bar"/>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PivotTable!$S$5:$S$9</c:f>
              <c:strCache>
                <c:ptCount val="5"/>
                <c:pt idx="0">
                  <c:v>CUST_ID_018</c:v>
                </c:pt>
                <c:pt idx="1">
                  <c:v>CUST_ID_025</c:v>
                </c:pt>
                <c:pt idx="2">
                  <c:v>CUST_ID_036</c:v>
                </c:pt>
                <c:pt idx="3">
                  <c:v>CUST_ID_060</c:v>
                </c:pt>
                <c:pt idx="4">
                  <c:v>CUST_ID_067</c:v>
                </c:pt>
              </c:strCache>
            </c:strRef>
          </c:cat>
          <c:val>
            <c:numRef>
              <c:f>PivotTable!$T$5:$T$9</c:f>
              <c:numCache>
                <c:formatCode>#,##0</c:formatCode>
                <c:ptCount val="5"/>
                <c:pt idx="0">
                  <c:v>79200.479999999996</c:v>
                </c:pt>
                <c:pt idx="1">
                  <c:v>74814.540000000008</c:v>
                </c:pt>
                <c:pt idx="2">
                  <c:v>74108.399999999994</c:v>
                </c:pt>
                <c:pt idx="3">
                  <c:v>116156.28</c:v>
                </c:pt>
                <c:pt idx="4">
                  <c:v>72521.16</c:v>
                </c:pt>
              </c:numCache>
            </c:numRef>
          </c:val>
          <c:extLst>
            <c:ext xmlns:c16="http://schemas.microsoft.com/office/drawing/2014/chart" uri="{C3380CC4-5D6E-409C-BE32-E72D297353CC}">
              <c16:uniqueId val="{00000000-BA2B-4689-B189-32F65A4ACEB5}"/>
            </c:ext>
          </c:extLst>
        </c:ser>
        <c:dLbls>
          <c:showLegendKey val="0"/>
          <c:showVal val="0"/>
          <c:showCatName val="0"/>
          <c:showSerName val="0"/>
          <c:showPercent val="0"/>
          <c:showBubbleSize val="0"/>
        </c:dLbls>
        <c:gapWidth val="100"/>
        <c:axId val="711545264"/>
        <c:axId val="446665488"/>
      </c:barChart>
      <c:catAx>
        <c:axId val="711545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46665488"/>
        <c:crosses val="autoZero"/>
        <c:auto val="1"/>
        <c:lblAlgn val="ctr"/>
        <c:lblOffset val="100"/>
        <c:noMultiLvlLbl val="0"/>
      </c:catAx>
      <c:valAx>
        <c:axId val="4466654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11545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[dashboard_of_bicycle_sales.xlsx]PivotTable!PivotTable25</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 %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doughnutChart>
        <c:varyColors val="1"/>
        <c:ser>
          <c:idx val="0"/>
          <c:order val="0"/>
          <c:tx>
            <c:strRef>
              <c:f>PivotTable!$B$15</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39E0-46D8-A9AA-27A5F8CBEFF6}"/>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39E0-46D8-A9AA-27A5F8CBEFF6}"/>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39E0-46D8-A9AA-27A5F8CBEFF6}"/>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39E0-46D8-A9AA-27A5F8CBEFF6}"/>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39E0-46D8-A9AA-27A5F8CBEFF6}"/>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39E0-46D8-A9AA-27A5F8CBEFF6}"/>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39E0-46D8-A9AA-27A5F8CBEFF6}"/>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F-39E0-46D8-A9AA-27A5F8CBEF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PivotTable!$A$16:$A$23</c:f>
              <c:strCache>
                <c:ptCount val="8"/>
                <c:pt idx="0">
                  <c:v>Canada</c:v>
                </c:pt>
                <c:pt idx="1">
                  <c:v>England</c:v>
                </c:pt>
                <c:pt idx="2">
                  <c:v>France</c:v>
                </c:pt>
                <c:pt idx="3">
                  <c:v>Germany</c:v>
                </c:pt>
                <c:pt idx="4">
                  <c:v>India</c:v>
                </c:pt>
                <c:pt idx="5">
                  <c:v>Italy</c:v>
                </c:pt>
                <c:pt idx="6">
                  <c:v>Japan</c:v>
                </c:pt>
                <c:pt idx="7">
                  <c:v>USA</c:v>
                </c:pt>
              </c:strCache>
            </c:strRef>
          </c:cat>
          <c:val>
            <c:numRef>
              <c:f>PivotTable!$B$16:$B$23</c:f>
              <c:numCache>
                <c:formatCode>General</c:formatCode>
                <c:ptCount val="8"/>
                <c:pt idx="0">
                  <c:v>202105.31999999998</c:v>
                </c:pt>
                <c:pt idx="1">
                  <c:v>186106.08000000002</c:v>
                </c:pt>
                <c:pt idx="2">
                  <c:v>306717</c:v>
                </c:pt>
                <c:pt idx="3">
                  <c:v>117534.18</c:v>
                </c:pt>
                <c:pt idx="4">
                  <c:v>146114.63999999998</c:v>
                </c:pt>
                <c:pt idx="5">
                  <c:v>129020.70000000001</c:v>
                </c:pt>
                <c:pt idx="6">
                  <c:v>121627.2</c:v>
                </c:pt>
                <c:pt idx="7">
                  <c:v>193278.24</c:v>
                </c:pt>
              </c:numCache>
            </c:numRef>
          </c:val>
          <c:extLst>
            <c:ext xmlns:c16="http://schemas.microsoft.com/office/drawing/2014/chart" uri="{C3380CC4-5D6E-409C-BE32-E72D297353CC}">
              <c16:uniqueId val="{00000010-6067-44A7-A451-FC1392A61453}"/>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[dashboard_of_bicycle_sales.xlsx]PivotTable!PivotTable29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Profit</a:t>
            </a:r>
            <a:r>
              <a:rPr lang="en-US" b="1" baseline="0">
                <a:solidFill>
                  <a:schemeClr val="accent1">
                    <a:lumMod val="75000"/>
                  </a:schemeClr>
                </a:solidFill>
              </a:rPr>
              <a:t> Generated Over Months</a:t>
            </a:r>
            <a:endParaRPr lang="en-US" b="1">
              <a:solidFill>
                <a:schemeClr val="accent1">
                  <a:lumMod val="75000"/>
                </a:schemeClr>
              </a:solidFill>
            </a:endParaRPr>
          </a:p>
        </c:rich>
      </c:tx>
      <c:layout>
        <c:manualLayout>
          <c:xMode val="edge"/>
          <c:yMode val="edge"/>
          <c:x val="0.24677777777777782"/>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PivotTable!$B$25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PivotTable!$A$26:$A$38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PivotTable!$B$26:$B$38</c:f>
              <c:numCache>
                <c:formatCode>_ * #,##0_ ;_ * \-#,##0_ ;_ * "-"??_ ;_ @_ </c:formatCode>
                <c:ptCount val="12"/>
                <c:pt idx="0">
                  <c:v>73031.88</c:v>
                </c:pt>
                <c:pt idx="1">
                  <c:v>41422.559999999998</c:v>
                </c:pt>
                <c:pt idx="2">
                  <c:v>78005.88</c:v>
                </c:pt>
                <c:pt idx="3">
                  <c:v>82106.87999999999</c:v>
                </c:pt>
                <c:pt idx="4">
                  <c:v>65491.44</c:v>
                </c:pt>
                <c:pt idx="5">
                  <c:v>77040.599999999991</c:v>
                </c:pt>
                <c:pt idx="6">
                  <c:v>56197.32</c:v>
                </c:pt>
                <c:pt idx="7">
                  <c:v>102686.39999999999</c:v>
                </c:pt>
                <c:pt idx="8">
                  <c:v>64022.160000000011</c:v>
                </c:pt>
                <c:pt idx="9">
                  <c:v>72057.239999999991</c:v>
                </c:pt>
                <c:pt idx="10">
                  <c:v>208942.62</c:v>
                </c:pt>
                <c:pt idx="11">
                  <c:v>105908.88</c:v>
                </c:pt>
              </c:numCache>
            </c:numRef>
          </c:val>
          <c:smooth val="0"/>
          <c:extLst>
            <c:ext xmlns:c16="http://schemas.microsoft.com/office/drawing/2014/chart" uri="{C3380CC4-5D6E-409C-BE32-E72D297353CC}">
              <c16:uniqueId val="{00000000-1376-4047-A03C-9874A06EC260}"/>
            </c:ext>
          </c:extLst>
        </c:ser>
        <c:dLbls>
          <c:showLegendKey val="0"/>
          <c:showVal val="0"/>
          <c:showCatName val="0"/>
          <c:showSerName val="0"/>
          <c:showPercent val="0"/>
          <c:showBubbleSize val="0"/>
        </c:dLbls>
        <c:marker val="1"/>
        <c:smooth val="0"/>
        <c:axId val="884982680"/>
        <c:axId val="457197136"/>
      </c:lineChart>
      <c:catAx>
        <c:axId val="884982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97136"/>
        <c:crosses val="autoZero"/>
        <c:auto val="1"/>
        <c:lblAlgn val="ctr"/>
        <c:lblOffset val="100"/>
        <c:noMultiLvlLbl val="0"/>
      </c:catAx>
      <c:valAx>
        <c:axId val="45719713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98268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[dashboard_of_bicycle_sales.xlsx]PivotTable!PivotTable30</c:name>
    <c:fmtId val="7"/>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DAB0D3"/>
          </a:solidFill>
          <a:ln w="9525" cap="flat" cmpd="sng" algn="ctr">
            <a:solidFill>
              <a:schemeClr val="accent1">
                <a:shade val="95000"/>
              </a:schemeClr>
            </a:solidFill>
            <a:round/>
          </a:ln>
          <a:effectLst/>
        </c:spP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pieChart>
        <c:varyColors val="1"/>
        <c:ser>
          <c:idx val="0"/>
          <c:order val="0"/>
          <c:tx>
            <c:strRef>
              <c:f>PivotTable!$G$24</c:f>
              <c:strCache>
                <c:ptCount val="1"/>
                <c:pt idx="0">
                  <c:v>Total</c:v>
                </c:pt>
              </c:strCache>
            </c:strRef>
          </c:tx>
          <c:dPt>
            <c:idx val="0"/>
            <c:bubble3D val="0"/>
            <c:spPr>
              <a:solidFill>
                <a:srgbClr val="DAB0D3"/>
              </a:solidFill>
              <a:ln w="9525" cap="flat" cmpd="sng" algn="ctr">
                <a:solidFill>
                  <a:schemeClr val="accent1">
                    <a:shade val="95000"/>
                  </a:schemeClr>
                </a:solidFill>
                <a:round/>
              </a:ln>
              <a:effectLst/>
            </c:spPr>
            <c:extLst>
              <c:ext xmlns:c16="http://schemas.microsoft.com/office/drawing/2014/chart" uri="{C3380CC4-5D6E-409C-BE32-E72D297353CC}">
                <c16:uniqueId val="{00000001-0AB8-42D7-ADE5-531C497854FC}"/>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0AB8-42D7-ADE5-531C497854FC}"/>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0AB8-42D7-ADE5-531C497854FC}"/>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0AB8-42D7-ADE5-531C497854FC}"/>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0AB8-42D7-ADE5-531C497854FC}"/>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0AB8-42D7-ADE5-531C497854F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PivotTable!$F$25:$F$30</c:f>
              <c:strCache>
                <c:ptCount val="6"/>
                <c:pt idx="0">
                  <c:v>Amarilla</c:v>
                </c:pt>
                <c:pt idx="1">
                  <c:v>Carretera</c:v>
                </c:pt>
                <c:pt idx="2">
                  <c:v>Montana</c:v>
                </c:pt>
                <c:pt idx="3">
                  <c:v>Paseo</c:v>
                </c:pt>
                <c:pt idx="4">
                  <c:v>Velo</c:v>
                </c:pt>
                <c:pt idx="5">
                  <c:v>VTT</c:v>
                </c:pt>
              </c:strCache>
            </c:strRef>
          </c:cat>
          <c:val>
            <c:numRef>
              <c:f>PivotTable!$G$25:$G$30</c:f>
              <c:numCache>
                <c:formatCode>0%</c:formatCode>
                <c:ptCount val="6"/>
                <c:pt idx="0">
                  <c:v>0.15156573865882833</c:v>
                </c:pt>
                <c:pt idx="1">
                  <c:v>0.1508588498879761</c:v>
                </c:pt>
                <c:pt idx="2">
                  <c:v>0.18474158622645201</c:v>
                </c:pt>
                <c:pt idx="3">
                  <c:v>0.21102027612593005</c:v>
                </c:pt>
                <c:pt idx="4">
                  <c:v>0.12954834999380974</c:v>
                </c:pt>
                <c:pt idx="5">
                  <c:v>0.1722651991070038</c:v>
                </c:pt>
              </c:numCache>
            </c:numRef>
          </c:val>
          <c:extLst>
            <c:ext xmlns:c16="http://schemas.microsoft.com/office/drawing/2014/chart" uri="{C3380CC4-5D6E-409C-BE32-E72D297353CC}">
              <c16:uniqueId val="{0000000C-F849-421C-9212-AB5F2F667A2F}"/>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[dashboard_of_bicycle_sales.xlsx]PivotTable!PivotTable39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Quater</a:t>
            </a:r>
            <a:r>
              <a:rPr lang="en-US" baseline="0"/>
              <a:t> Vs Profits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PivotTable!$B$57</c:f>
              <c:strCache>
                <c:ptCount val="1"/>
                <c:pt idx="0">
                  <c:v>Total</c:v>
                </c:pt>
              </c:strCache>
            </c:strRef>
          </c:tx>
          <c:spPr>
            <a:solidFill>
              <a:schemeClr val="accent1"/>
            </a:solidFill>
            <a:ln>
              <a:noFill/>
            </a:ln>
            <a:effectLst/>
          </c:spPr>
          <c:invertIfNegative val="0"/>
          <c:cat>
            <c:strRef>
              <c:f>PivotTable!$A$58:$A$61</c:f>
              <c:strCache>
                <c:ptCount val="4"/>
                <c:pt idx="0">
                  <c:v>Q1</c:v>
                </c:pt>
                <c:pt idx="1">
                  <c:v>Q2</c:v>
                </c:pt>
                <c:pt idx="2">
                  <c:v>Q3</c:v>
                </c:pt>
                <c:pt idx="3">
                  <c:v>Q4</c:v>
                </c:pt>
              </c:strCache>
            </c:strRef>
          </c:cat>
          <c:val>
            <c:numRef>
              <c:f>PivotTable!$B$58:$B$61</c:f>
              <c:numCache>
                <c:formatCode>General</c:formatCode>
                <c:ptCount val="4"/>
                <c:pt idx="0">
                  <c:v>343600.64000000001</c:v>
                </c:pt>
                <c:pt idx="1">
                  <c:v>597687.52500000002</c:v>
                </c:pt>
                <c:pt idx="2">
                  <c:v>748328.96000000008</c:v>
                </c:pt>
                <c:pt idx="3">
                  <c:v>137187.76</c:v>
                </c:pt>
              </c:numCache>
            </c:numRef>
          </c:val>
          <c:extLst>
            <c:ext xmlns:c16="http://schemas.microsoft.com/office/drawing/2014/chart" uri="{C3380CC4-5D6E-409C-BE32-E72D297353CC}">
              <c16:uniqueId val="{00000000-0D72-4285-A3BF-5620B1C3CE3A}"/>
            </c:ext>
          </c:extLst>
        </c:ser>
        <c:dLbls>
          <c:showLegendKey val="0"/>
          <c:showVal val="0"/>
          <c:showCatName val="0"/>
          <c:showSerName val="0"/>
          <c:showPercent val="0"/>
          <c:showBubbleSize val="0"/>
        </c:dLbls>
        <c:gapWidth val="182"/>
        <c:axId val="453828840"/>
        <c:axId val="453830152"/>
      </c:barChart>
      <c:catAx>
        <c:axId val="453828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830152"/>
        <c:crosses val="autoZero"/>
        <c:auto val="1"/>
        <c:lblAlgn val="ctr"/>
        <c:lblOffset val="100"/>
        <c:noMultiLvlLbl val="0"/>
      </c:catAx>
      <c:valAx>
        <c:axId val="453830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828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617462817147854"/>
          <c:y val="0.1665945165945166"/>
          <c:w val="0.60624776902887134"/>
          <c:h val="0.6660298144550113"/>
        </c:manualLayout>
      </c:layout>
      <c:barChart>
        <c:barDir val="bar"/>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PivotTable!$S$5:$S$9</c:f>
              <c:strCache>
                <c:ptCount val="5"/>
                <c:pt idx="0">
                  <c:v>CUST_ID_018</c:v>
                </c:pt>
                <c:pt idx="1">
                  <c:v>CUST_ID_025</c:v>
                </c:pt>
                <c:pt idx="2">
                  <c:v>CUST_ID_036</c:v>
                </c:pt>
                <c:pt idx="3">
                  <c:v>CUST_ID_060</c:v>
                </c:pt>
                <c:pt idx="4">
                  <c:v>CUST_ID_067</c:v>
                </c:pt>
              </c:strCache>
            </c:strRef>
          </c:cat>
          <c:val>
            <c:numRef>
              <c:f>PivotTable!$T$5:$T$9</c:f>
              <c:numCache>
                <c:formatCode>#,##0</c:formatCode>
                <c:ptCount val="5"/>
                <c:pt idx="0">
                  <c:v>79200.479999999996</c:v>
                </c:pt>
                <c:pt idx="1">
                  <c:v>74814.540000000008</c:v>
                </c:pt>
                <c:pt idx="2">
                  <c:v>74108.399999999994</c:v>
                </c:pt>
                <c:pt idx="3">
                  <c:v>116156.28</c:v>
                </c:pt>
                <c:pt idx="4">
                  <c:v>72521.16</c:v>
                </c:pt>
              </c:numCache>
            </c:numRef>
          </c:val>
          <c:extLst>
            <c:ext xmlns:c16="http://schemas.microsoft.com/office/drawing/2014/chart" uri="{C3380CC4-5D6E-409C-BE32-E72D297353CC}">
              <c16:uniqueId val="{00000000-78DC-41BA-A782-73645AE5E6EA}"/>
            </c:ext>
          </c:extLst>
        </c:ser>
        <c:dLbls>
          <c:dLblPos val="outEnd"/>
          <c:showLegendKey val="0"/>
          <c:showVal val="1"/>
          <c:showCatName val="0"/>
          <c:showSerName val="0"/>
          <c:showPercent val="0"/>
          <c:showBubbleSize val="0"/>
        </c:dLbls>
        <c:gapWidth val="100"/>
        <c:axId val="711545264"/>
        <c:axId val="446665488"/>
      </c:barChart>
      <c:catAx>
        <c:axId val="711545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46665488"/>
        <c:crosses val="autoZero"/>
        <c:auto val="1"/>
        <c:lblAlgn val="ctr"/>
        <c:lblOffset val="100"/>
        <c:noMultiLvlLbl val="0"/>
      </c:catAx>
      <c:valAx>
        <c:axId val="4466654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11545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[dashboard_of_bicycle_sales.xlsx]PivotTable!PivotTable25</c:name>
    <c:fmtId val="3"/>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manualLayout>
          <c:layoutTarget val="inner"/>
          <c:xMode val="edge"/>
          <c:yMode val="edge"/>
          <c:x val="8.6631518317068223E-2"/>
          <c:y val="0.16284098108426101"/>
          <c:w val="0.55869218031037882"/>
          <c:h val="0.77253642863607552"/>
        </c:manualLayout>
      </c:layout>
      <c:doughnutChart>
        <c:varyColors val="1"/>
        <c:ser>
          <c:idx val="0"/>
          <c:order val="0"/>
          <c:tx>
            <c:strRef>
              <c:f>PivotTable!$B$15</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8E78-4D87-93EA-E1480B09ABF0}"/>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8E78-4D87-93EA-E1480B09ABF0}"/>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8E78-4D87-93EA-E1480B09ABF0}"/>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8E78-4D87-93EA-E1480B09ABF0}"/>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8E78-4D87-93EA-E1480B09ABF0}"/>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8E78-4D87-93EA-E1480B09ABF0}"/>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8E78-4D87-93EA-E1480B09ABF0}"/>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F-8E78-4D87-93EA-E1480B09AB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PivotTable!$A$16:$A$23</c:f>
              <c:strCache>
                <c:ptCount val="8"/>
                <c:pt idx="0">
                  <c:v>Canada</c:v>
                </c:pt>
                <c:pt idx="1">
                  <c:v>England</c:v>
                </c:pt>
                <c:pt idx="2">
                  <c:v>France</c:v>
                </c:pt>
                <c:pt idx="3">
                  <c:v>Germany</c:v>
                </c:pt>
                <c:pt idx="4">
                  <c:v>India</c:v>
                </c:pt>
                <c:pt idx="5">
                  <c:v>Italy</c:v>
                </c:pt>
                <c:pt idx="6">
                  <c:v>Japan</c:v>
                </c:pt>
                <c:pt idx="7">
                  <c:v>USA</c:v>
                </c:pt>
              </c:strCache>
            </c:strRef>
          </c:cat>
          <c:val>
            <c:numRef>
              <c:f>PivotTable!$B$16:$B$23</c:f>
              <c:numCache>
                <c:formatCode>General</c:formatCode>
                <c:ptCount val="8"/>
                <c:pt idx="0">
                  <c:v>202105.31999999998</c:v>
                </c:pt>
                <c:pt idx="1">
                  <c:v>186106.08000000002</c:v>
                </c:pt>
                <c:pt idx="2">
                  <c:v>306717</c:v>
                </c:pt>
                <c:pt idx="3">
                  <c:v>117534.18</c:v>
                </c:pt>
                <c:pt idx="4">
                  <c:v>146114.63999999998</c:v>
                </c:pt>
                <c:pt idx="5">
                  <c:v>129020.70000000001</c:v>
                </c:pt>
                <c:pt idx="6">
                  <c:v>121627.2</c:v>
                </c:pt>
                <c:pt idx="7">
                  <c:v>193278.24</c:v>
                </c:pt>
              </c:numCache>
            </c:numRef>
          </c:val>
          <c:extLst>
            <c:ext xmlns:c16="http://schemas.microsoft.com/office/drawing/2014/chart" uri="{C3380CC4-5D6E-409C-BE32-E72D297353CC}">
              <c16:uniqueId val="{00000010-D404-4757-B34F-7EA8690B21AA}"/>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74442404487468994"/>
          <c:y val="0.1812901620056114"/>
          <c:w val="0.20570064340461183"/>
          <c:h val="0.775867499321205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[dashboard_of_bicycle_sales.xlsx]PivotTable!PivotTable29</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Profit</a:t>
            </a:r>
            <a:r>
              <a:rPr lang="en-US" b="1" baseline="0">
                <a:solidFill>
                  <a:schemeClr val="accent1">
                    <a:lumMod val="75000"/>
                  </a:schemeClr>
                </a:solidFill>
              </a:rPr>
              <a:t> Generated Over Months</a:t>
            </a:r>
            <a:endParaRPr lang="en-US" b="1">
              <a:solidFill>
                <a:schemeClr val="accent1">
                  <a:lumMod val="75000"/>
                </a:schemeClr>
              </a:solidFill>
            </a:endParaRPr>
          </a:p>
        </c:rich>
      </c:tx>
      <c:layout>
        <c:manualLayout>
          <c:xMode val="edge"/>
          <c:yMode val="edge"/>
          <c:x val="0.24979166028370972"/>
          <c:y val="1.064728020108597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4629781936504513"/>
          <c:y val="7.820966823591495E-2"/>
          <c:w val="0.83927278077582079"/>
          <c:h val="0.6140607424071991"/>
        </c:manualLayout>
      </c:layout>
      <c:lineChart>
        <c:grouping val="stacked"/>
        <c:varyColors val="0"/>
        <c:ser>
          <c:idx val="0"/>
          <c:order val="0"/>
          <c:tx>
            <c:strRef>
              <c:f>PivotTable!$B$25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PivotTable!$A$26:$A$38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PivotTable!$B$26:$B$38</c:f>
              <c:numCache>
                <c:formatCode>_ * #,##0_ ;_ * \-#,##0_ ;_ * "-"??_ ;_ @_ </c:formatCode>
                <c:ptCount val="12"/>
                <c:pt idx="0">
                  <c:v>73031.88</c:v>
                </c:pt>
                <c:pt idx="1">
                  <c:v>41422.559999999998</c:v>
                </c:pt>
                <c:pt idx="2">
                  <c:v>78005.88</c:v>
                </c:pt>
                <c:pt idx="3">
                  <c:v>82106.87999999999</c:v>
                </c:pt>
                <c:pt idx="4">
                  <c:v>65491.44</c:v>
                </c:pt>
                <c:pt idx="5">
                  <c:v>77040.599999999991</c:v>
                </c:pt>
                <c:pt idx="6">
                  <c:v>56197.32</c:v>
                </c:pt>
                <c:pt idx="7">
                  <c:v>102686.39999999999</c:v>
                </c:pt>
                <c:pt idx="8">
                  <c:v>64022.160000000011</c:v>
                </c:pt>
                <c:pt idx="9">
                  <c:v>72057.239999999991</c:v>
                </c:pt>
                <c:pt idx="10">
                  <c:v>208942.62</c:v>
                </c:pt>
                <c:pt idx="11">
                  <c:v>105908.88</c:v>
                </c:pt>
              </c:numCache>
            </c:numRef>
          </c:val>
          <c:smooth val="0"/>
          <c:extLst>
            <c:ext xmlns:c16="http://schemas.microsoft.com/office/drawing/2014/chart" uri="{C3380CC4-5D6E-409C-BE32-E72D297353CC}">
              <c16:uniqueId val="{00000000-E400-4264-BA15-FBE384593ACB}"/>
            </c:ext>
          </c:extLst>
        </c:ser>
        <c:dLbls>
          <c:showLegendKey val="0"/>
          <c:showVal val="0"/>
          <c:showCatName val="0"/>
          <c:showSerName val="0"/>
          <c:showPercent val="0"/>
          <c:showBubbleSize val="0"/>
        </c:dLbls>
        <c:marker val="1"/>
        <c:smooth val="0"/>
        <c:axId val="884982680"/>
        <c:axId val="457197136"/>
      </c:lineChart>
      <c:catAx>
        <c:axId val="884982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97136"/>
        <c:crosses val="autoZero"/>
        <c:auto val="1"/>
        <c:lblAlgn val="ctr"/>
        <c:lblOffset val="100"/>
        <c:noMultiLvlLbl val="0"/>
      </c:catAx>
      <c:valAx>
        <c:axId val="457197136"/>
        <c:scaling>
          <c:orientation val="minMax"/>
        </c:scaling>
        <c:delete val="0"/>
        <c:axPos val="l"/>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98268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[dashboard_of_bicycle_sales.xlsx]PivotTable!PivotTable30</c:name>
    <c:fmtId val="11"/>
  </c:pivotSource>
  <c:chart>
    <c:title>
      <c:tx>
        <c:rich>
          <a:bodyPr rot="0" spcFirstLastPara="1" vertOverflow="ellipsis" vert="horz" wrap="square" anchor="ctr" anchorCtr="1"/>
          <a:lstStyle/>
          <a:p>
            <a:pPr>
              <a:defRPr sz="1400" b="1" i="0" u="none" strike="noStrike" kern="1200" cap="none" spc="20" baseline="0">
                <a:solidFill>
                  <a:schemeClr val="accent1">
                    <a:lumMod val="75000"/>
                  </a:schemeClr>
                </a:solidFill>
                <a:latin typeface="+mn-lt"/>
                <a:ea typeface="+mn-ea"/>
                <a:cs typeface="+mn-cs"/>
              </a:defRPr>
            </a:pPr>
            <a:r>
              <a:rPr lang="en-US" b="1">
                <a:solidFill>
                  <a:schemeClr val="accent1">
                    <a:lumMod val="75000"/>
                  </a:schemeClr>
                </a:solidFill>
              </a:rPr>
              <a:t>Units</a:t>
            </a:r>
            <a:r>
              <a:rPr lang="en-US" b="1" baseline="0">
                <a:solidFill>
                  <a:schemeClr val="accent1">
                    <a:lumMod val="75000"/>
                  </a:schemeClr>
                </a:solidFill>
              </a:rPr>
              <a:t> Sold Split %</a:t>
            </a:r>
            <a:endParaRPr lang="en-US" b="1">
              <a:solidFill>
                <a:schemeClr val="accent1">
                  <a:lumMod val="75000"/>
                </a:schemeClr>
              </a:solidFill>
            </a:endParaRPr>
          </a:p>
        </c:rich>
      </c:tx>
      <c:layout>
        <c:manualLayout>
          <c:xMode val="edge"/>
          <c:yMode val="edge"/>
          <c:x val="0.23081846911993142"/>
          <c:y val="1.6447368421052631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accent1">
                  <a:lumMod val="75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DAB0D3"/>
          </a:solidFill>
          <a:ln w="9525" cap="flat" cmpd="sng" algn="ctr">
            <a:solidFill>
              <a:schemeClr val="accent1">
                <a:shade val="95000"/>
              </a:schemeClr>
            </a:solidFill>
            <a:round/>
          </a:ln>
          <a:effectLst/>
        </c:spP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DAB0D3"/>
          </a:solidFill>
          <a:ln w="9525" cap="flat" cmpd="sng" algn="ctr">
            <a:solidFill>
              <a:schemeClr val="accent1">
                <a:shade val="95000"/>
              </a:schemeClr>
            </a:solidFill>
            <a:round/>
          </a:ln>
          <a:effectLst/>
        </c:spP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DAB0D3"/>
          </a:solidFill>
          <a:ln w="9525" cap="flat" cmpd="sng" algn="ctr">
            <a:solidFill>
              <a:schemeClr val="accent1">
                <a:shade val="95000"/>
              </a:schemeClr>
            </a:solidFill>
            <a:round/>
          </a:ln>
          <a:effectLst/>
        </c:spPr>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manualLayout>
          <c:layoutTarget val="inner"/>
          <c:xMode val="edge"/>
          <c:yMode val="edge"/>
          <c:x val="0.13653942529028532"/>
          <c:y val="0.25142198508081226"/>
          <c:w val="0.66219665502977176"/>
          <c:h val="0.67308804738223516"/>
        </c:manualLayout>
      </c:layout>
      <c:pieChart>
        <c:varyColors val="1"/>
        <c:ser>
          <c:idx val="0"/>
          <c:order val="0"/>
          <c:tx>
            <c:strRef>
              <c:f>PivotTable!$G$24</c:f>
              <c:strCache>
                <c:ptCount val="1"/>
                <c:pt idx="0">
                  <c:v>Total</c:v>
                </c:pt>
              </c:strCache>
            </c:strRef>
          </c:tx>
          <c:dPt>
            <c:idx val="0"/>
            <c:bubble3D val="0"/>
            <c:spPr>
              <a:solidFill>
                <a:srgbClr val="DAB0D3"/>
              </a:solidFill>
              <a:ln w="9525" cap="flat" cmpd="sng" algn="ctr">
                <a:solidFill>
                  <a:schemeClr val="accent1">
                    <a:shade val="95000"/>
                  </a:schemeClr>
                </a:solidFill>
                <a:round/>
              </a:ln>
              <a:effectLst/>
            </c:spPr>
            <c:extLst>
              <c:ext xmlns:c16="http://schemas.microsoft.com/office/drawing/2014/chart" uri="{C3380CC4-5D6E-409C-BE32-E72D297353CC}">
                <c16:uniqueId val="{00000001-A9A1-4749-92C5-B79817894A07}"/>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A9A1-4749-92C5-B79817894A07}"/>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A9A1-4749-92C5-B79817894A07}"/>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A9A1-4749-92C5-B79817894A07}"/>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A9A1-4749-92C5-B79817894A07}"/>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A9A1-4749-92C5-B79817894A0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PivotTable!$F$25:$F$30</c:f>
              <c:strCache>
                <c:ptCount val="6"/>
                <c:pt idx="0">
                  <c:v>Amarilla</c:v>
                </c:pt>
                <c:pt idx="1">
                  <c:v>Carretera</c:v>
                </c:pt>
                <c:pt idx="2">
                  <c:v>Montana</c:v>
                </c:pt>
                <c:pt idx="3">
                  <c:v>Paseo</c:v>
                </c:pt>
                <c:pt idx="4">
                  <c:v>Velo</c:v>
                </c:pt>
                <c:pt idx="5">
                  <c:v>VTT</c:v>
                </c:pt>
              </c:strCache>
            </c:strRef>
          </c:cat>
          <c:val>
            <c:numRef>
              <c:f>PivotTable!$G$25:$G$30</c:f>
              <c:numCache>
                <c:formatCode>0%</c:formatCode>
                <c:ptCount val="6"/>
                <c:pt idx="0">
                  <c:v>0.15156573865882833</c:v>
                </c:pt>
                <c:pt idx="1">
                  <c:v>0.1508588498879761</c:v>
                </c:pt>
                <c:pt idx="2">
                  <c:v>0.18474158622645201</c:v>
                </c:pt>
                <c:pt idx="3">
                  <c:v>0.21102027612593005</c:v>
                </c:pt>
                <c:pt idx="4">
                  <c:v>0.12954834999380974</c:v>
                </c:pt>
                <c:pt idx="5">
                  <c:v>0.1722651991070038</c:v>
                </c:pt>
              </c:numCache>
            </c:numRef>
          </c:val>
          <c:extLst>
            <c:ext xmlns:c16="http://schemas.microsoft.com/office/drawing/2014/chart" uri="{C3380CC4-5D6E-409C-BE32-E72D297353CC}">
              <c16:uniqueId val="{0000000C-63B1-4EB6-ACFC-285859105673}"/>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[dashboard_of_bicycle_sales.xlsx]PivotTable!PivotTable39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Quater</a:t>
            </a:r>
            <a:r>
              <a:rPr lang="en-US" baseline="0"/>
              <a:t> Vs Profits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PivotTable!$B$57</c:f>
              <c:strCache>
                <c:ptCount val="1"/>
                <c:pt idx="0">
                  <c:v>Total</c:v>
                </c:pt>
              </c:strCache>
            </c:strRef>
          </c:tx>
          <c:spPr>
            <a:solidFill>
              <a:schemeClr val="accent1"/>
            </a:solidFill>
            <a:ln>
              <a:noFill/>
            </a:ln>
            <a:effectLst/>
          </c:spPr>
          <c:invertIfNegative val="0"/>
          <c:cat>
            <c:strRef>
              <c:f>PivotTable!$A$58:$A$61</c:f>
              <c:strCache>
                <c:ptCount val="4"/>
                <c:pt idx="0">
                  <c:v>Q1</c:v>
                </c:pt>
                <c:pt idx="1">
                  <c:v>Q2</c:v>
                </c:pt>
                <c:pt idx="2">
                  <c:v>Q3</c:v>
                </c:pt>
                <c:pt idx="3">
                  <c:v>Q4</c:v>
                </c:pt>
              </c:strCache>
            </c:strRef>
          </c:cat>
          <c:val>
            <c:numRef>
              <c:f>PivotTable!$B$58:$B$61</c:f>
              <c:numCache>
                <c:formatCode>General</c:formatCode>
                <c:ptCount val="4"/>
                <c:pt idx="0">
                  <c:v>343600.64000000001</c:v>
                </c:pt>
                <c:pt idx="1">
                  <c:v>597687.52500000002</c:v>
                </c:pt>
                <c:pt idx="2">
                  <c:v>748328.96000000008</c:v>
                </c:pt>
                <c:pt idx="3">
                  <c:v>137187.76</c:v>
                </c:pt>
              </c:numCache>
            </c:numRef>
          </c:val>
          <c:extLst>
            <c:ext xmlns:c16="http://schemas.microsoft.com/office/drawing/2014/chart" uri="{C3380CC4-5D6E-409C-BE32-E72D297353CC}">
              <c16:uniqueId val="{00000000-8A57-476A-874A-2535B8A888A6}"/>
            </c:ext>
          </c:extLst>
        </c:ser>
        <c:dLbls>
          <c:showLegendKey val="0"/>
          <c:showVal val="0"/>
          <c:showCatName val="0"/>
          <c:showSerName val="0"/>
          <c:showPercent val="0"/>
          <c:showBubbleSize val="0"/>
        </c:dLbls>
        <c:gapWidth val="182"/>
        <c:axId val="453828840"/>
        <c:axId val="453830152"/>
      </c:barChart>
      <c:catAx>
        <c:axId val="453828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830152"/>
        <c:crosses val="autoZero"/>
        <c:auto val="1"/>
        <c:lblAlgn val="ctr"/>
        <c:lblOffset val="100"/>
        <c:noMultiLvlLbl val="0"/>
      </c:catAx>
      <c:valAx>
        <c:axId val="453830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828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[dashboard_of_bicycle_sales.xlsx]PivotTable!PivotTable39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Quater Vs Profits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PivotTable!$B$57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PivotTable!$A$58:$A$61</c:f>
              <c:strCache>
                <c:ptCount val="4"/>
                <c:pt idx="0">
                  <c:v>Q1</c:v>
                </c:pt>
                <c:pt idx="1">
                  <c:v>Q2</c:v>
                </c:pt>
                <c:pt idx="2">
                  <c:v>Q3</c:v>
                </c:pt>
                <c:pt idx="3">
                  <c:v>Q4</c:v>
                </c:pt>
              </c:strCache>
            </c:strRef>
          </c:cat>
          <c:val>
            <c:numRef>
              <c:f>PivotTable!$B$58:$B$61</c:f>
              <c:numCache>
                <c:formatCode>General</c:formatCode>
                <c:ptCount val="4"/>
                <c:pt idx="0">
                  <c:v>343600.64000000001</c:v>
                </c:pt>
                <c:pt idx="1">
                  <c:v>597687.52500000002</c:v>
                </c:pt>
                <c:pt idx="2">
                  <c:v>748328.96000000008</c:v>
                </c:pt>
                <c:pt idx="3">
                  <c:v>137187.76</c:v>
                </c:pt>
              </c:numCache>
            </c:numRef>
          </c:val>
          <c:extLst>
            <c:ext xmlns:c16="http://schemas.microsoft.com/office/drawing/2014/chart" uri="{C3380CC4-5D6E-409C-BE32-E72D297353CC}">
              <c16:uniqueId val="{00000000-00B3-435E-97FE-757DBDD4ABBF}"/>
            </c:ext>
          </c:extLst>
        </c:ser>
        <c:dLbls>
          <c:showLegendKey val="0"/>
          <c:showVal val="0"/>
          <c:showCatName val="0"/>
          <c:showSerName val="0"/>
          <c:showPercent val="0"/>
          <c:showBubbleSize val="0"/>
        </c:dLbls>
        <c:gapWidth val="100"/>
        <c:overlap val="-24"/>
        <c:axId val="453828840"/>
        <c:axId val="453830152"/>
      </c:barChart>
      <c:catAx>
        <c:axId val="453828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3830152"/>
        <c:crosses val="autoZero"/>
        <c:auto val="1"/>
        <c:lblAlgn val="ctr"/>
        <c:lblOffset val="100"/>
        <c:noMultiLvlLbl val="0"/>
      </c:catAx>
      <c:valAx>
        <c:axId val="453830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3828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[dashboard_of_bicycle_sales.xlsx]PivotTable!PivotTable30</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Units Sold Split %</a:t>
            </a:r>
          </a:p>
        </c:rich>
      </c:tx>
      <c:layout>
        <c:manualLayout>
          <c:xMode val="edge"/>
          <c:yMode val="edge"/>
          <c:x val="0.19770601936347362"/>
          <c:y val="1.055804420207191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pivotFmt>
      <c:pivotFmt>
        <c:idx val="22"/>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0022292329352873E-2"/>
              <c:y val="4.7501293177768834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065051885070656"/>
                  <c:h val="0.15393030250780695"/>
                </c:manualLayout>
              </c15:layout>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631346578366449E-2"/>
              <c:y val="-3.0413625304136365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4511"/>
                    <a:gd name="adj2" fmla="val -18901"/>
                  </a:avLst>
                </a:prstGeom>
                <a:noFill/>
                <a:ln>
                  <a:noFill/>
                </a:ln>
              </c15:spPr>
            </c:ext>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004415011037529"/>
              <c:y val="-9.1240875912408648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8820"/>
                    <a:gd name="adj2" fmla="val -18915"/>
                  </a:avLst>
                </a:prstGeom>
                <a:noFill/>
                <a:ln>
                  <a:noFill/>
                </a:ln>
              </c15:spPr>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187637969094927E-3"/>
              <c:y val="-7.2992700729927057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7602"/>
                    <a:gd name="adj2" fmla="val 13944"/>
                  </a:avLst>
                </a:prstGeom>
                <a:noFill/>
                <a:ln>
                  <a:noFill/>
                </a:ln>
              </c15:spPr>
            </c:ext>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556291390728478E-2"/>
              <c:y val="2.4330900243308976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3653942529028532"/>
          <c:y val="0.25142198508081226"/>
          <c:w val="0.66219665502977176"/>
          <c:h val="0.67308804738223516"/>
        </c:manualLayout>
      </c:layout>
      <c:pieChart>
        <c:varyColors val="1"/>
        <c:ser>
          <c:idx val="0"/>
          <c:order val="0"/>
          <c:tx>
            <c:strRef>
              <c:f>PivotTable!$G$24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C7F-4362-BE51-207426A8164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C7F-4362-BE51-207426A8164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C7F-4362-BE51-207426A8164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C7F-4362-BE51-207426A8164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C7F-4362-BE51-207426A8164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C7F-4362-BE51-207426A8164F}"/>
              </c:ext>
            </c:extLst>
          </c:dPt>
          <c:dLbls>
            <c:dLbl>
              <c:idx val="0"/>
              <c:layout>
                <c:manualLayout>
                  <c:x val="8.0022292329352873E-2"/>
                  <c:y val="4.7501293177768834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0065051885070656"/>
                      <c:h val="0.15393030250780695"/>
                    </c:manualLayout>
                  </c15:layout>
                </c:ext>
                <c:ext xmlns:c16="http://schemas.microsoft.com/office/drawing/2014/chart" uri="{C3380CC4-5D6E-409C-BE32-E72D297353CC}">
                  <c16:uniqueId val="{00000001-1C7F-4362-BE51-207426A8164F}"/>
                </c:ext>
              </c:extLst>
            </c:dLbl>
            <c:dLbl>
              <c:idx val="2"/>
              <c:layout>
                <c:manualLayout>
                  <c:x val="3.8631346578366449E-2"/>
                  <c:y val="-3.0413625304136365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4511"/>
                        <a:gd name="adj2" fmla="val -18901"/>
                      </a:avLst>
                    </a:prstGeom>
                    <a:noFill/>
                    <a:ln>
                      <a:noFill/>
                    </a:ln>
                  </c15:spPr>
                </c:ext>
                <c:ext xmlns:c16="http://schemas.microsoft.com/office/drawing/2014/chart" uri="{C3380CC4-5D6E-409C-BE32-E72D297353CC}">
                  <c16:uniqueId val="{00000005-1C7F-4362-BE51-207426A8164F}"/>
                </c:ext>
              </c:extLst>
            </c:dLbl>
            <c:dLbl>
              <c:idx val="3"/>
              <c:layout>
                <c:manualLayout>
                  <c:x val="-0.16004415011037529"/>
                  <c:y val="-9.1240875912408648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8820"/>
                        <a:gd name="adj2" fmla="val -18915"/>
                      </a:avLst>
                    </a:prstGeom>
                    <a:noFill/>
                    <a:ln>
                      <a:noFill/>
                    </a:ln>
                  </c15:spPr>
                </c:ext>
                <c:ext xmlns:c16="http://schemas.microsoft.com/office/drawing/2014/chart" uri="{C3380CC4-5D6E-409C-BE32-E72D297353CC}">
                  <c16:uniqueId val="{00000007-1C7F-4362-BE51-207426A8164F}"/>
                </c:ext>
              </c:extLst>
            </c:dLbl>
            <c:dLbl>
              <c:idx val="4"/>
              <c:layout>
                <c:manualLayout>
                  <c:x val="5.5187637969094927E-3"/>
                  <c:y val="-7.2992700729927057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7602"/>
                        <a:gd name="adj2" fmla="val 13944"/>
                      </a:avLst>
                    </a:prstGeom>
                    <a:noFill/>
                    <a:ln>
                      <a:noFill/>
                    </a:ln>
                  </c15:spPr>
                </c:ext>
                <c:ext xmlns:c16="http://schemas.microsoft.com/office/drawing/2014/chart" uri="{C3380CC4-5D6E-409C-BE32-E72D297353CC}">
                  <c16:uniqueId val="{00000009-1C7F-4362-BE51-207426A8164F}"/>
                </c:ext>
              </c:extLst>
            </c:dLbl>
            <c:dLbl>
              <c:idx val="5"/>
              <c:layout>
                <c:manualLayout>
                  <c:x val="-1.6556291390728478E-2"/>
                  <c:y val="2.43309002433089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C7F-4362-BE51-207426A8164F}"/>
                </c:ext>
              </c:extLst>
            </c:dLbl>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PivotTable!$F$25:$F$30</c:f>
              <c:strCache>
                <c:ptCount val="6"/>
                <c:pt idx="0">
                  <c:v>Amarilla</c:v>
                </c:pt>
                <c:pt idx="1">
                  <c:v>Carretera</c:v>
                </c:pt>
                <c:pt idx="2">
                  <c:v>Montana</c:v>
                </c:pt>
                <c:pt idx="3">
                  <c:v>Paseo</c:v>
                </c:pt>
                <c:pt idx="4">
                  <c:v>Velo</c:v>
                </c:pt>
                <c:pt idx="5">
                  <c:v>VTT</c:v>
                </c:pt>
              </c:strCache>
            </c:strRef>
          </c:cat>
          <c:val>
            <c:numRef>
              <c:f>PivotTable!$G$25:$G$30</c:f>
              <c:numCache>
                <c:formatCode>0%</c:formatCode>
                <c:ptCount val="6"/>
                <c:pt idx="0">
                  <c:v>0.15156573865882833</c:v>
                </c:pt>
                <c:pt idx="1">
                  <c:v>0.1508588498879761</c:v>
                </c:pt>
                <c:pt idx="2">
                  <c:v>0.18474158622645201</c:v>
                </c:pt>
                <c:pt idx="3">
                  <c:v>0.21102027612593005</c:v>
                </c:pt>
                <c:pt idx="4">
                  <c:v>0.12954834999380974</c:v>
                </c:pt>
                <c:pt idx="5">
                  <c:v>0.1722651991070038</c:v>
                </c:pt>
              </c:numCache>
            </c:numRef>
          </c:val>
          <c:extLst>
            <c:ext xmlns:c16="http://schemas.microsoft.com/office/drawing/2014/chart" uri="{C3380CC4-5D6E-409C-BE32-E72D297353CC}">
              <c16:uniqueId val="{0000000C-1C7F-4362-BE51-207426A8164F}"/>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[dashboard_of_bicycle_sales.xlsx]PivotTable!PivotTable21</c:name>
    <c:fmtId val="9"/>
  </c:pivotSource>
  <c:chart>
    <c:autoTitleDeleted val="1"/>
    <c:pivotFmts>
      <c:pivotFmt>
        <c:idx val="0"/>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alpha val="70000"/>
            </a:schemeClr>
          </a:solidFill>
          <a:ln>
            <a:noFill/>
          </a:ln>
          <a:effectLst/>
        </c:spPr>
        <c:marker>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alpha val="70000"/>
            </a:schemeClr>
          </a:solidFill>
          <a:ln>
            <a:noFill/>
          </a:ln>
          <a:effectLst/>
        </c:spPr>
      </c:pivotFmt>
      <c:pivotFmt>
        <c:idx val="15"/>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1">
              <a:alpha val="70000"/>
            </a:schemeClr>
          </a:solidFill>
          <a:ln>
            <a:noFill/>
          </a:ln>
          <a:effectLst/>
        </c:spPr>
      </c:pivotFmt>
      <c:pivotFmt>
        <c:idx val="29"/>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solidFill>
            <a:schemeClr val="accent1">
              <a:alpha val="70000"/>
            </a:schemeClr>
          </a:solidFill>
          <a:ln>
            <a:noFill/>
          </a:ln>
          <a:effectLst/>
        </c:spPr>
      </c:pivotFmt>
      <c:pivotFmt>
        <c:idx val="43"/>
        <c:spPr>
          <a:solidFill>
            <a:schemeClr val="accent1">
              <a:alpha val="70000"/>
            </a:schemeClr>
          </a:solidFill>
          <a:ln>
            <a:noFill/>
          </a:ln>
          <a:effectLst/>
        </c:spPr>
      </c:pivotFmt>
      <c:pivotFmt>
        <c:idx val="44"/>
        <c:spPr>
          <a:solidFill>
            <a:schemeClr val="accent2">
              <a:alpha val="70000"/>
            </a:schemeClr>
          </a:solidFill>
          <a:ln>
            <a:noFill/>
          </a:ln>
          <a:effectLst/>
        </c:spPr>
      </c:pivotFmt>
      <c:pivotFmt>
        <c:idx val="45"/>
        <c:spPr>
          <a:solidFill>
            <a:schemeClr val="accent2">
              <a:alpha val="70000"/>
            </a:schemeClr>
          </a:solidFill>
          <a:ln>
            <a:noFill/>
          </a:ln>
          <a:effectLst/>
        </c:spPr>
      </c:pivotFmt>
      <c:pivotFmt>
        <c:idx val="46"/>
        <c:spPr>
          <a:solidFill>
            <a:schemeClr val="accent2">
              <a:alpha val="70000"/>
            </a:schemeClr>
          </a:solidFill>
          <a:ln>
            <a:noFill/>
          </a:ln>
          <a:effectLst/>
        </c:spPr>
      </c:pivotFmt>
      <c:pivotFmt>
        <c:idx val="47"/>
        <c:spPr>
          <a:solidFill>
            <a:schemeClr val="accent2">
              <a:alpha val="70000"/>
            </a:schemeClr>
          </a:solidFill>
          <a:ln>
            <a:noFill/>
          </a:ln>
          <a:effectLst/>
        </c:spPr>
      </c:pivotFmt>
      <c:pivotFmt>
        <c:idx val="48"/>
        <c:spPr>
          <a:solidFill>
            <a:schemeClr val="accent2">
              <a:alpha val="70000"/>
            </a:schemeClr>
          </a:solidFill>
          <a:ln>
            <a:noFill/>
          </a:ln>
          <a:effectLst/>
        </c:spPr>
      </c:pivotFmt>
      <c:pivotFmt>
        <c:idx val="49"/>
        <c:spPr>
          <a:solidFill>
            <a:schemeClr val="accent2">
              <a:alpha val="70000"/>
            </a:schemeClr>
          </a:solidFill>
          <a:ln>
            <a:noFill/>
          </a:ln>
          <a:effectLst/>
        </c:spPr>
      </c:pivotFmt>
      <c:pivotFmt>
        <c:idx val="50"/>
        <c:spPr>
          <a:solidFill>
            <a:schemeClr val="accent2">
              <a:alpha val="70000"/>
            </a:schemeClr>
          </a:solidFill>
          <a:ln>
            <a:noFill/>
          </a:ln>
          <a:effectLst/>
        </c:spPr>
      </c:pivotFmt>
      <c:pivotFmt>
        <c:idx val="51"/>
        <c:spPr>
          <a:solidFill>
            <a:schemeClr val="accent2">
              <a:alpha val="70000"/>
            </a:schemeClr>
          </a:solidFill>
          <a:ln>
            <a:noFill/>
          </a:ln>
          <a:effectLst/>
        </c:spPr>
      </c:pivotFmt>
      <c:pivotFmt>
        <c:idx val="52"/>
        <c:spPr>
          <a:solidFill>
            <a:schemeClr val="accent2">
              <a:alpha val="70000"/>
            </a:schemeClr>
          </a:solidFill>
          <a:ln>
            <a:noFill/>
          </a:ln>
          <a:effectLst/>
        </c:spPr>
      </c:pivotFmt>
      <c:pivotFmt>
        <c:idx val="53"/>
        <c:spPr>
          <a:solidFill>
            <a:schemeClr val="accent2">
              <a:alpha val="70000"/>
            </a:schemeClr>
          </a:solidFill>
          <a:ln>
            <a:noFill/>
          </a:ln>
          <a:effectLst/>
        </c:spPr>
      </c:pivotFmt>
      <c:pivotFmt>
        <c:idx val="54"/>
        <c:spPr>
          <a:solidFill>
            <a:schemeClr val="accent2">
              <a:alpha val="70000"/>
            </a:schemeClr>
          </a:solidFill>
          <a:ln>
            <a:noFill/>
          </a:ln>
          <a:effectLst/>
        </c:spPr>
      </c:pivotFmt>
      <c:pivotFmt>
        <c:idx val="55"/>
        <c:spPr>
          <a:solidFill>
            <a:schemeClr val="accent2">
              <a:alpha val="70000"/>
            </a:schemeClr>
          </a:solidFill>
          <a:ln>
            <a:noFill/>
          </a:ln>
          <a:effectLst/>
        </c:spPr>
      </c:pivotFmt>
      <c:pivotFmt>
        <c:idx val="56"/>
        <c:spPr>
          <a:solidFill>
            <a:schemeClr val="accent1">
              <a:alpha val="70000"/>
            </a:schemeClr>
          </a:solidFill>
          <a:ln>
            <a:noFill/>
          </a:ln>
          <a:effectLst/>
        </c:spPr>
        <c:marker>
          <c:symbol val="none"/>
        </c:marker>
      </c:pivotFmt>
      <c:pivotFmt>
        <c:idx val="57"/>
        <c:spPr>
          <a:solidFill>
            <a:schemeClr val="accent1">
              <a:alpha val="70000"/>
            </a:schemeClr>
          </a:solidFill>
          <a:ln>
            <a:noFill/>
          </a:ln>
          <a:effectLst/>
        </c:spPr>
        <c:marker>
          <c:symbol val="none"/>
        </c:marker>
      </c:pivotFmt>
      <c:pivotFmt>
        <c:idx val="58"/>
        <c:spPr>
          <a:solidFill>
            <a:schemeClr val="accent2">
              <a:alpha val="70000"/>
            </a:schemeClr>
          </a:solidFill>
          <a:ln>
            <a:noFill/>
          </a:ln>
          <a:effectLst/>
        </c:spPr>
      </c:pivotFmt>
      <c:pivotFmt>
        <c:idx val="59"/>
        <c:spPr>
          <a:solidFill>
            <a:schemeClr val="accent2">
              <a:alpha val="70000"/>
            </a:schemeClr>
          </a:solidFill>
          <a:ln>
            <a:noFill/>
          </a:ln>
          <a:effectLst/>
        </c:spPr>
      </c:pivotFmt>
      <c:pivotFmt>
        <c:idx val="60"/>
        <c:spPr>
          <a:solidFill>
            <a:schemeClr val="accent2">
              <a:alpha val="70000"/>
            </a:schemeClr>
          </a:solidFill>
          <a:ln>
            <a:noFill/>
          </a:ln>
          <a:effectLst/>
        </c:spPr>
      </c:pivotFmt>
      <c:pivotFmt>
        <c:idx val="61"/>
        <c:spPr>
          <a:solidFill>
            <a:schemeClr val="accent2">
              <a:alpha val="70000"/>
            </a:schemeClr>
          </a:solidFill>
          <a:ln>
            <a:noFill/>
          </a:ln>
          <a:effectLst/>
        </c:spPr>
      </c:pivotFmt>
      <c:pivotFmt>
        <c:idx val="62"/>
        <c:spPr>
          <a:solidFill>
            <a:schemeClr val="accent2">
              <a:alpha val="70000"/>
            </a:schemeClr>
          </a:solidFill>
          <a:ln>
            <a:noFill/>
          </a:ln>
          <a:effectLst/>
        </c:spPr>
      </c:pivotFmt>
      <c:pivotFmt>
        <c:idx val="63"/>
        <c:spPr>
          <a:solidFill>
            <a:schemeClr val="accent2">
              <a:alpha val="70000"/>
            </a:schemeClr>
          </a:solidFill>
          <a:ln>
            <a:noFill/>
          </a:ln>
          <a:effectLst/>
        </c:spPr>
      </c:pivotFmt>
      <c:pivotFmt>
        <c:idx val="64"/>
        <c:spPr>
          <a:solidFill>
            <a:schemeClr val="accent2">
              <a:alpha val="70000"/>
            </a:schemeClr>
          </a:solidFill>
          <a:ln>
            <a:noFill/>
          </a:ln>
          <a:effectLst/>
        </c:spPr>
      </c:pivotFmt>
      <c:pivotFmt>
        <c:idx val="65"/>
        <c:spPr>
          <a:solidFill>
            <a:schemeClr val="accent2">
              <a:alpha val="70000"/>
            </a:schemeClr>
          </a:solidFill>
          <a:ln>
            <a:noFill/>
          </a:ln>
          <a:effectLst/>
        </c:spPr>
      </c:pivotFmt>
      <c:pivotFmt>
        <c:idx val="66"/>
        <c:spPr>
          <a:solidFill>
            <a:schemeClr val="accent2">
              <a:alpha val="70000"/>
            </a:schemeClr>
          </a:solidFill>
          <a:ln>
            <a:noFill/>
          </a:ln>
          <a:effectLst/>
        </c:spPr>
      </c:pivotFmt>
      <c:pivotFmt>
        <c:idx val="67"/>
        <c:spPr>
          <a:solidFill>
            <a:schemeClr val="accent2">
              <a:alpha val="70000"/>
            </a:schemeClr>
          </a:solidFill>
          <a:ln>
            <a:noFill/>
          </a:ln>
          <a:effectLst/>
        </c:spPr>
      </c:pivotFmt>
      <c:pivotFmt>
        <c:idx val="68"/>
        <c:spPr>
          <a:solidFill>
            <a:schemeClr val="accent2">
              <a:alpha val="70000"/>
            </a:schemeClr>
          </a:solidFill>
          <a:ln>
            <a:noFill/>
          </a:ln>
          <a:effectLst/>
        </c:spPr>
      </c:pivotFmt>
      <c:pivotFmt>
        <c:idx val="69"/>
        <c:spPr>
          <a:solidFill>
            <a:schemeClr val="accent2">
              <a:alpha val="70000"/>
            </a:schemeClr>
          </a:solidFill>
          <a:ln>
            <a:noFill/>
          </a:ln>
          <a:effectLst/>
        </c:spPr>
      </c:pivotFmt>
    </c:pivotFmts>
    <c:plotArea>
      <c:layout>
        <c:manualLayout>
          <c:layoutTarget val="inner"/>
          <c:xMode val="edge"/>
          <c:yMode val="edge"/>
          <c:x val="0.10406062426276318"/>
          <c:y val="0.14409479409479409"/>
          <c:w val="0.83124739024099259"/>
          <c:h val="0.68201884011073965"/>
        </c:manualLayout>
      </c:layout>
      <c:barChart>
        <c:barDir val="col"/>
        <c:grouping val="stacked"/>
        <c:varyColors val="0"/>
        <c:ser>
          <c:idx val="0"/>
          <c:order val="0"/>
          <c:tx>
            <c:strRef>
              <c:f>PivotTable!$F$2</c:f>
              <c:strCache>
                <c:ptCount val="1"/>
                <c:pt idx="0">
                  <c:v>Sum of Sales ('000)</c:v>
                </c:pt>
              </c:strCache>
            </c:strRef>
          </c:tx>
          <c:spPr>
            <a:solidFill>
              <a:schemeClr val="accent1">
                <a:alpha val="70000"/>
              </a:schemeClr>
            </a:solidFill>
            <a:ln>
              <a:noFill/>
            </a:ln>
            <a:effectLst/>
          </c:spPr>
          <c:invertIfNegative val="0"/>
          <c:cat>
            <c:strRef>
              <c:f>PivotTable!$E$3:$E$14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PivotTable!$F$3:$F$14</c:f>
              <c:numCache>
                <c:formatCode>General</c:formatCode>
                <c:ptCount val="12"/>
                <c:pt idx="0">
                  <c:v>99.99588</c:v>
                </c:pt>
                <c:pt idx="1">
                  <c:v>56.418059999999997</c:v>
                </c:pt>
                <c:pt idx="2">
                  <c:v>106.68288000000001</c:v>
                </c:pt>
                <c:pt idx="3">
                  <c:v>112.18188000000001</c:v>
                </c:pt>
                <c:pt idx="4">
                  <c:v>89.509439999999998</c:v>
                </c:pt>
                <c:pt idx="5">
                  <c:v>106.8771</c:v>
                </c:pt>
                <c:pt idx="6">
                  <c:v>76.576319999999996</c:v>
                </c:pt>
                <c:pt idx="7">
                  <c:v>139.12440000000001</c:v>
                </c:pt>
                <c:pt idx="8">
                  <c:v>86.889660000000006</c:v>
                </c:pt>
                <c:pt idx="9">
                  <c:v>97.899239999999992</c:v>
                </c:pt>
                <c:pt idx="10">
                  <c:v>286.86011999999999</c:v>
                </c:pt>
                <c:pt idx="11">
                  <c:v>143.48838000000001</c:v>
                </c:pt>
              </c:numCache>
            </c:numRef>
          </c:val>
          <c:extLst>
            <c:ext xmlns:c16="http://schemas.microsoft.com/office/drawing/2014/chart" uri="{C3380CC4-5D6E-409C-BE32-E72D297353CC}">
              <c16:uniqueId val="{00000000-98FE-4A44-BBBB-DEA23376684B}"/>
            </c:ext>
          </c:extLst>
        </c:ser>
        <c:ser>
          <c:idx val="1"/>
          <c:order val="1"/>
          <c:tx>
            <c:strRef>
              <c:f>PivotTable!$G$2</c:f>
              <c:strCache>
                <c:ptCount val="1"/>
                <c:pt idx="0">
                  <c:v>Sum of Profit ('000)</c:v>
                </c:pt>
              </c:strCache>
            </c:strRef>
          </c:tx>
          <c:spPr>
            <a:solidFill>
              <a:schemeClr val="accent2">
                <a:alpha val="70000"/>
              </a:schemeClr>
            </a:solidFill>
            <a:ln>
              <a:noFill/>
            </a:ln>
            <a:effectLst/>
          </c:spPr>
          <c:invertIfNegative val="0"/>
          <c:dPt>
            <c:idx val="0"/>
            <c:invertIfNegative val="0"/>
            <c:bubble3D val="0"/>
            <c:spPr>
              <a:solidFill>
                <a:schemeClr val="accent2">
                  <a:alpha val="70000"/>
                </a:schemeClr>
              </a:solidFill>
              <a:ln>
                <a:noFill/>
              </a:ln>
              <a:effectLst/>
            </c:spPr>
            <c:extLst>
              <c:ext xmlns:c16="http://schemas.microsoft.com/office/drawing/2014/chart" uri="{C3380CC4-5D6E-409C-BE32-E72D297353CC}">
                <c16:uniqueId val="{00000002-98FE-4A44-BBBB-DEA23376684B}"/>
              </c:ext>
            </c:extLst>
          </c:dPt>
          <c:dPt>
            <c:idx val="1"/>
            <c:invertIfNegative val="0"/>
            <c:bubble3D val="0"/>
            <c:spPr>
              <a:solidFill>
                <a:schemeClr val="accent2">
                  <a:alpha val="70000"/>
                </a:schemeClr>
              </a:solidFill>
              <a:ln>
                <a:noFill/>
              </a:ln>
              <a:effectLst/>
            </c:spPr>
            <c:extLst>
              <c:ext xmlns:c16="http://schemas.microsoft.com/office/drawing/2014/chart" uri="{C3380CC4-5D6E-409C-BE32-E72D297353CC}">
                <c16:uniqueId val="{00000004-98FE-4A44-BBBB-DEA23376684B}"/>
              </c:ext>
            </c:extLst>
          </c:dPt>
          <c:dPt>
            <c:idx val="2"/>
            <c:invertIfNegative val="0"/>
            <c:bubble3D val="0"/>
            <c:spPr>
              <a:solidFill>
                <a:schemeClr val="accent2">
                  <a:alpha val="70000"/>
                </a:schemeClr>
              </a:solidFill>
              <a:ln>
                <a:noFill/>
              </a:ln>
              <a:effectLst/>
            </c:spPr>
            <c:extLst>
              <c:ext xmlns:c16="http://schemas.microsoft.com/office/drawing/2014/chart" uri="{C3380CC4-5D6E-409C-BE32-E72D297353CC}">
                <c16:uniqueId val="{00000006-98FE-4A44-BBBB-DEA23376684B}"/>
              </c:ext>
            </c:extLst>
          </c:dPt>
          <c:dPt>
            <c:idx val="3"/>
            <c:invertIfNegative val="0"/>
            <c:bubble3D val="0"/>
            <c:spPr>
              <a:solidFill>
                <a:schemeClr val="accent2">
                  <a:alpha val="70000"/>
                </a:schemeClr>
              </a:solidFill>
              <a:ln>
                <a:noFill/>
              </a:ln>
              <a:effectLst/>
            </c:spPr>
            <c:extLst>
              <c:ext xmlns:c16="http://schemas.microsoft.com/office/drawing/2014/chart" uri="{C3380CC4-5D6E-409C-BE32-E72D297353CC}">
                <c16:uniqueId val="{00000008-98FE-4A44-BBBB-DEA23376684B}"/>
              </c:ext>
            </c:extLst>
          </c:dPt>
          <c:dPt>
            <c:idx val="4"/>
            <c:invertIfNegative val="0"/>
            <c:bubble3D val="0"/>
            <c:spPr>
              <a:solidFill>
                <a:schemeClr val="accent2">
                  <a:alpha val="70000"/>
                </a:schemeClr>
              </a:solidFill>
              <a:ln>
                <a:noFill/>
              </a:ln>
              <a:effectLst/>
            </c:spPr>
            <c:extLst>
              <c:ext xmlns:c16="http://schemas.microsoft.com/office/drawing/2014/chart" uri="{C3380CC4-5D6E-409C-BE32-E72D297353CC}">
                <c16:uniqueId val="{0000000A-98FE-4A44-BBBB-DEA23376684B}"/>
              </c:ext>
            </c:extLst>
          </c:dPt>
          <c:dPt>
            <c:idx val="5"/>
            <c:invertIfNegative val="0"/>
            <c:bubble3D val="0"/>
            <c:spPr>
              <a:solidFill>
                <a:schemeClr val="accent2">
                  <a:alpha val="70000"/>
                </a:schemeClr>
              </a:solidFill>
              <a:ln>
                <a:noFill/>
              </a:ln>
              <a:effectLst/>
            </c:spPr>
            <c:extLst>
              <c:ext xmlns:c16="http://schemas.microsoft.com/office/drawing/2014/chart" uri="{C3380CC4-5D6E-409C-BE32-E72D297353CC}">
                <c16:uniqueId val="{0000000C-98FE-4A44-BBBB-DEA23376684B}"/>
              </c:ext>
            </c:extLst>
          </c:dPt>
          <c:dPt>
            <c:idx val="6"/>
            <c:invertIfNegative val="0"/>
            <c:bubble3D val="0"/>
            <c:spPr>
              <a:solidFill>
                <a:schemeClr val="accent2">
                  <a:alpha val="70000"/>
                </a:schemeClr>
              </a:solidFill>
              <a:ln>
                <a:noFill/>
              </a:ln>
              <a:effectLst/>
            </c:spPr>
            <c:extLst>
              <c:ext xmlns:c16="http://schemas.microsoft.com/office/drawing/2014/chart" uri="{C3380CC4-5D6E-409C-BE32-E72D297353CC}">
                <c16:uniqueId val="{0000000E-98FE-4A44-BBBB-DEA23376684B}"/>
              </c:ext>
            </c:extLst>
          </c:dPt>
          <c:dPt>
            <c:idx val="7"/>
            <c:invertIfNegative val="0"/>
            <c:bubble3D val="0"/>
            <c:spPr>
              <a:solidFill>
                <a:schemeClr val="accent2">
                  <a:alpha val="70000"/>
                </a:schemeClr>
              </a:solidFill>
              <a:ln>
                <a:noFill/>
              </a:ln>
              <a:effectLst/>
            </c:spPr>
            <c:extLst>
              <c:ext xmlns:c16="http://schemas.microsoft.com/office/drawing/2014/chart" uri="{C3380CC4-5D6E-409C-BE32-E72D297353CC}">
                <c16:uniqueId val="{00000010-98FE-4A44-BBBB-DEA23376684B}"/>
              </c:ext>
            </c:extLst>
          </c:dPt>
          <c:dPt>
            <c:idx val="8"/>
            <c:invertIfNegative val="0"/>
            <c:bubble3D val="0"/>
            <c:spPr>
              <a:solidFill>
                <a:schemeClr val="accent2">
                  <a:alpha val="70000"/>
                </a:schemeClr>
              </a:solidFill>
              <a:ln>
                <a:noFill/>
              </a:ln>
              <a:effectLst/>
            </c:spPr>
            <c:extLst>
              <c:ext xmlns:c16="http://schemas.microsoft.com/office/drawing/2014/chart" uri="{C3380CC4-5D6E-409C-BE32-E72D297353CC}">
                <c16:uniqueId val="{00000012-98FE-4A44-BBBB-DEA23376684B}"/>
              </c:ext>
            </c:extLst>
          </c:dPt>
          <c:dPt>
            <c:idx val="9"/>
            <c:invertIfNegative val="0"/>
            <c:bubble3D val="0"/>
            <c:spPr>
              <a:solidFill>
                <a:schemeClr val="accent2">
                  <a:alpha val="70000"/>
                </a:schemeClr>
              </a:solidFill>
              <a:ln>
                <a:noFill/>
              </a:ln>
              <a:effectLst/>
            </c:spPr>
            <c:extLst>
              <c:ext xmlns:c16="http://schemas.microsoft.com/office/drawing/2014/chart" uri="{C3380CC4-5D6E-409C-BE32-E72D297353CC}">
                <c16:uniqueId val="{00000014-98FE-4A44-BBBB-DEA23376684B}"/>
              </c:ext>
            </c:extLst>
          </c:dPt>
          <c:dPt>
            <c:idx val="10"/>
            <c:invertIfNegative val="0"/>
            <c:bubble3D val="0"/>
            <c:spPr>
              <a:solidFill>
                <a:schemeClr val="accent2">
                  <a:alpha val="70000"/>
                </a:schemeClr>
              </a:solidFill>
              <a:ln>
                <a:noFill/>
              </a:ln>
              <a:effectLst/>
            </c:spPr>
            <c:extLst>
              <c:ext xmlns:c16="http://schemas.microsoft.com/office/drawing/2014/chart" uri="{C3380CC4-5D6E-409C-BE32-E72D297353CC}">
                <c16:uniqueId val="{00000016-98FE-4A44-BBBB-DEA23376684B}"/>
              </c:ext>
            </c:extLst>
          </c:dPt>
          <c:dPt>
            <c:idx val="11"/>
            <c:invertIfNegative val="0"/>
            <c:bubble3D val="0"/>
            <c:spPr>
              <a:solidFill>
                <a:schemeClr val="accent2">
                  <a:alpha val="70000"/>
                </a:schemeClr>
              </a:solidFill>
              <a:ln>
                <a:noFill/>
              </a:ln>
              <a:effectLst/>
            </c:spPr>
            <c:extLst>
              <c:ext xmlns:c16="http://schemas.microsoft.com/office/drawing/2014/chart" uri="{C3380CC4-5D6E-409C-BE32-E72D297353CC}">
                <c16:uniqueId val="{00000018-98FE-4A44-BBBB-DEA23376684B}"/>
              </c:ext>
            </c:extLst>
          </c:dPt>
          <c:cat>
            <c:strRef>
              <c:f>PivotTable!$E$3:$E$14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PivotTable!$G$3:$G$14</c:f>
              <c:numCache>
                <c:formatCode>General</c:formatCode>
                <c:ptCount val="12"/>
                <c:pt idx="0">
                  <c:v>73.031880000000001</c:v>
                </c:pt>
                <c:pt idx="1">
                  <c:v>41.422559999999997</c:v>
                </c:pt>
                <c:pt idx="2">
                  <c:v>78.005880000000005</c:v>
                </c:pt>
                <c:pt idx="3">
                  <c:v>82.106880000000004</c:v>
                </c:pt>
                <c:pt idx="4">
                  <c:v>65.491439999999997</c:v>
                </c:pt>
                <c:pt idx="5">
                  <c:v>77.040599999999998</c:v>
                </c:pt>
                <c:pt idx="6">
                  <c:v>56.197320000000005</c:v>
                </c:pt>
                <c:pt idx="7">
                  <c:v>102.68639999999999</c:v>
                </c:pt>
                <c:pt idx="8">
                  <c:v>64.022160000000014</c:v>
                </c:pt>
                <c:pt idx="9">
                  <c:v>72.057240000000007</c:v>
                </c:pt>
                <c:pt idx="10">
                  <c:v>208.94261999999998</c:v>
                </c:pt>
                <c:pt idx="11">
                  <c:v>105.90888000000001</c:v>
                </c:pt>
              </c:numCache>
            </c:numRef>
          </c:val>
          <c:extLst>
            <c:ext xmlns:c16="http://schemas.microsoft.com/office/drawing/2014/chart" uri="{C3380CC4-5D6E-409C-BE32-E72D297353CC}">
              <c16:uniqueId val="{00000019-98FE-4A44-BBBB-DEA23376684B}"/>
            </c:ext>
          </c:extLst>
        </c:ser>
        <c:dLbls>
          <c:showLegendKey val="0"/>
          <c:showVal val="0"/>
          <c:showCatName val="0"/>
          <c:showSerName val="0"/>
          <c:showPercent val="0"/>
          <c:showBubbleSize val="0"/>
        </c:dLbls>
        <c:gapWidth val="50"/>
        <c:overlap val="100"/>
        <c:axId val="878503256"/>
        <c:axId val="878500632"/>
      </c:barChart>
      <c:catAx>
        <c:axId val="87850325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8500632"/>
        <c:crosses val="autoZero"/>
        <c:auto val="1"/>
        <c:lblAlgn val="ctr"/>
        <c:lblOffset val="100"/>
        <c:noMultiLvlLbl val="0"/>
      </c:catAx>
      <c:valAx>
        <c:axId val="878500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8503256"/>
        <c:crosses val="autoZero"/>
        <c:crossBetween val="between"/>
      </c:valAx>
      <c:spPr>
        <a:noFill/>
        <a:ln>
          <a:noFill/>
        </a:ln>
        <a:effectLst/>
      </c:spPr>
    </c:plotArea>
    <c:legend>
      <c:legendPos val="r"/>
      <c:layout>
        <c:manualLayout>
          <c:xMode val="edge"/>
          <c:yMode val="edge"/>
          <c:x val="1.7674406466237171E-2"/>
          <c:y val="0.92009132420091322"/>
          <c:w val="0.94942454068241455"/>
          <c:h val="7.99086412275388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ysClr val="windowText" lastClr="000000"/>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Sales Break % By Segment </cx:v>
        </cx:txData>
      </cx:tx>
      <cx:txPr>
        <a:bodyPr spcFirstLastPara="1" vertOverflow="ellipsis" horzOverflow="overflow" wrap="square" lIns="0" tIns="0" rIns="0" bIns="0" anchor="ctr" anchorCtr="1"/>
        <a:lstStyle/>
        <a:p>
          <a:pPr algn="ctr" rtl="0">
            <a:defRPr>
              <a:solidFill>
                <a:schemeClr val="accent1">
                  <a:lumMod val="75000"/>
                </a:schemeClr>
              </a:solidFill>
            </a:defRPr>
          </a:pPr>
          <a:r>
            <a:rPr lang="en-US" sz="1400" b="1" i="0" u="none" strike="noStrike" baseline="0">
              <a:solidFill>
                <a:schemeClr val="accent1">
                  <a:lumMod val="75000"/>
                </a:schemeClr>
              </a:solidFill>
              <a:latin typeface="Calibri" panose="020F0502020204030204"/>
            </a:rPr>
            <a:t>Sales Break % By Segment </a:t>
          </a:r>
        </a:p>
      </cx:txPr>
    </cx:title>
    <cx:plotArea>
      <cx:plotAreaRegion>
        <cx:series layoutId="treemap" uniqueId="{E90BF867-8FD0-4E36-9DCC-FB642A3CBEDB}">
          <cx:tx>
            <cx:txData>
              <cx:f>_xlchart.v1.1</cx:f>
              <cx:v>Sales</cx:v>
            </cx:txData>
          </cx:tx>
          <cx:dataPt idx="4">
            <cx:spPr>
              <a:solidFill>
                <a:srgbClr val="70AD47">
                  <a:lumMod val="60000"/>
                  <a:lumOff val="40000"/>
                </a:srgbClr>
              </a:solidFill>
            </cx:spPr>
          </cx:dataPt>
          <cx:dataLabels pos="inEnd">
            <cx:visibility seriesName="0" categoryName="1" value="1"/>
            <cx:separator>
</cx:separator>
            <cx:dataLabel idx="3">
              <cx:txPr>
                <a:bodyPr spcFirstLastPara="1" vertOverflow="ellipsis" horzOverflow="overflow" wrap="square" lIns="38100" tIns="19050" rIns="38100" bIns="19050" anchor="ctr" anchorCtr="1">
                  <a:spAutoFit/>
                </a:bodyPr>
                <a:lstStyle/>
                <a:p>
                  <a:pPr algn="ctr" rtl="0">
                    <a:defRPr sz="900" baseline="0"/>
                  </a:pPr>
                  <a:r>
                    <a:rPr lang="en-US" sz="900" b="0" i="0" u="none" strike="noStrike" baseline="0">
                      <a:solidFill>
                        <a:sysClr val="windowText" lastClr="000000">
                          <a:lumMod val="75000"/>
                          <a:lumOff val="25000"/>
                        </a:sysClr>
                      </a:solidFill>
                      <a:latin typeface="Calibri" panose="020F0502020204030204"/>
                    </a:rPr>
                    <a:t>Midmarket
2%</a:t>
                  </a:r>
                </a:p>
              </cx:txPr>
              <cx:visibility seriesName="0" categoryName="1" value="1"/>
              <cx:separator>
</cx:separator>
            </cx:dataLabel>
          </cx:dataLabels>
          <cx:dataId val="0"/>
          <cx:layoutPr>
            <cx:parentLabelLayout val="banner"/>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rgbClr val="44546A"/>
            </a:solidFill>
            <a:latin typeface="Calibri" panose="020F0502020204030204"/>
          </a:endParaRPr>
        </a:p>
      </cx:txPr>
    </cx:legend>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Sales of Products in the 2021 and 2022</cx:v>
        </cx:txData>
      </cx:tx>
      <cx:txPr>
        <a:bodyPr spcFirstLastPara="1" vertOverflow="ellipsis" horzOverflow="overflow" wrap="square" lIns="0" tIns="0" rIns="0" bIns="0" anchor="ctr" anchorCtr="1"/>
        <a:lstStyle/>
        <a:p>
          <a:pPr algn="ctr" rtl="0">
            <a:defRPr b="1">
              <a:solidFill>
                <a:schemeClr val="accent1">
                  <a:lumMod val="75000"/>
                </a:schemeClr>
              </a:solidFill>
            </a:defRPr>
          </a:pPr>
          <a:r>
            <a:rPr lang="en-US" sz="1400" b="1" i="0" u="none" strike="noStrike" baseline="0">
              <a:solidFill>
                <a:schemeClr val="accent1">
                  <a:lumMod val="75000"/>
                </a:schemeClr>
              </a:solidFill>
              <a:latin typeface="Calibri" panose="020F0502020204030204"/>
            </a:rPr>
            <a:t>Sales of Products in the 2021 and 2022</a:t>
          </a:r>
        </a:p>
      </cx:txPr>
    </cx:title>
    <cx:plotArea>
      <cx:plotAreaRegion>
        <cx:series layoutId="sunburst" uniqueId="{E03AB6A6-409B-43F5-B813-64D4D1265199}">
          <cx:tx>
            <cx:txData>
              <cx:f>_xlchart.v1.4</cx:f>
              <cx:v>Total</cx:v>
            </cx:txData>
          </cx:tx>
          <cx:dataLabels pos="ctr">
            <cx:visibility seriesName="0" categoryName="1" value="0"/>
          </cx:dataLabels>
          <cx:dataId val="0"/>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Sales of Products in the 2021 and 2022</cx:v>
        </cx:txData>
      </cx:tx>
      <cx:txPr>
        <a:bodyPr spcFirstLastPara="1" vertOverflow="ellipsis" horzOverflow="overflow" wrap="square" lIns="0" tIns="0" rIns="0" bIns="0" anchor="ctr" anchorCtr="1"/>
        <a:lstStyle/>
        <a:p>
          <a:pPr algn="ctr" rtl="0">
            <a:defRPr b="1">
              <a:solidFill>
                <a:schemeClr val="bg1"/>
              </a:solidFill>
            </a:defRPr>
          </a:pPr>
          <a:r>
            <a:rPr lang="en-US" sz="1400" b="1" i="0" u="none" strike="noStrike" baseline="0">
              <a:solidFill>
                <a:schemeClr val="bg1"/>
              </a:solidFill>
              <a:latin typeface="Calibri" panose="020F0502020204030204"/>
            </a:rPr>
            <a:t>Sales of Products in the 2021 and 2022</a:t>
          </a:r>
        </a:p>
      </cx:txPr>
    </cx:title>
    <cx:plotArea>
      <cx:plotAreaRegion>
        <cx:series layoutId="sunburst" uniqueId="{E03AB6A6-409B-43F5-B813-64D4D1265199}">
          <cx:tx>
            <cx:txData>
              <cx:f>_xlchart.v1.7</cx:f>
              <cx:v>Total</cx:v>
            </cx:txData>
          </cx:tx>
          <cx:dataLabels pos="ctr">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lumMod val="95000"/>
                    </a:sysClr>
                  </a:solidFill>
                  <a:latin typeface="Calibri" panose="020F0502020204030204"/>
                </a:endParaRPr>
              </a:p>
            </cx:txPr>
            <cx:visibility seriesName="0" categoryName="1" value="0"/>
            <cx:separator>, </cx:separator>
          </cx:dataLabels>
          <cx:dataId val="0"/>
        </cx:series>
      </cx:plotAreaRegion>
    </cx:plotArea>
    <cx:legend pos="r" align="min" overlay="0">
      <cx:spPr>
        <a:solidFill>
          <a:schemeClr val="tx1"/>
        </a:solidFill>
      </cx:spPr>
      <cx:txPr>
        <a:bodyPr spcFirstLastPara="1" vertOverflow="ellipsis" horzOverflow="overflow" wrap="square" lIns="0" tIns="0" rIns="0" bIns="0" anchor="ctr" anchorCtr="1"/>
        <a:lstStyle/>
        <a:p>
          <a:pPr algn="ctr" rtl="0">
            <a:defRPr sz="800" b="1">
              <a:solidFill>
                <a:schemeClr val="bg1"/>
              </a:solidFill>
            </a:defRPr>
          </a:pPr>
          <a:endParaRPr lang="en-US" sz="800" b="1" i="0" u="none" strike="noStrike" baseline="0">
            <a:solidFill>
              <a:schemeClr val="bg1"/>
            </a:solidFill>
            <a:latin typeface="Calibri" panose="020F0502020204030204"/>
          </a:endParaRPr>
        </a:p>
      </cx:txPr>
    </cx:legend>
  </cx:chart>
  <cx:spPr>
    <a:solidFill>
      <a:schemeClr val="tx1"/>
    </a:solidFill>
    <a:ln>
      <a:noFill/>
    </a:ln>
    <a:effectLst/>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title pos="t" align="ctr" overlay="0">
      <cx:tx>
        <cx:txData>
          <cx:v>Sales Break % By Segment </cx:v>
        </cx:txData>
      </cx:tx>
      <cx:txPr>
        <a:bodyPr spcFirstLastPara="1" vertOverflow="ellipsis" horzOverflow="overflow" wrap="square" lIns="0" tIns="0" rIns="0" bIns="0" anchor="ctr" anchorCtr="1"/>
        <a:lstStyle/>
        <a:p>
          <a:pPr algn="ctr" rtl="0">
            <a:defRPr>
              <a:solidFill>
                <a:schemeClr val="bg1"/>
              </a:solidFill>
            </a:defRPr>
          </a:pPr>
          <a:r>
            <a:rPr lang="en-US" sz="1400" b="1" i="0" u="none" strike="noStrike" baseline="0">
              <a:solidFill>
                <a:schemeClr val="bg1"/>
              </a:solidFill>
              <a:latin typeface="Calibri" panose="020F0502020204030204"/>
            </a:rPr>
            <a:t>Sales Break % By Segment </a:t>
          </a:r>
        </a:p>
      </cx:txPr>
    </cx:title>
    <cx:plotArea>
      <cx:plotAreaRegion>
        <cx:series layoutId="treemap" uniqueId="{E90BF867-8FD0-4E36-9DCC-FB642A3CBEDB}">
          <cx:tx>
            <cx:txData>
              <cx:f>_xlchart.v1.10</cx:f>
              <cx:v>Sales</cx:v>
            </cx:txData>
          </cx:tx>
          <cx:dataPt idx="4">
            <cx:spPr>
              <a:solidFill>
                <a:srgbClr val="70AD47">
                  <a:lumMod val="60000"/>
                  <a:lumOff val="40000"/>
                </a:srgbClr>
              </a:solidFill>
            </cx:spPr>
          </cx:dataPt>
          <cx:dataLabels pos="inEnd">
            <cx:visibility seriesName="0" categoryName="1" value="1"/>
            <cx:separator>
</cx:separator>
            <cx:dataLabel idx="3">
              <cx:txPr>
                <a:bodyPr spcFirstLastPara="1" vertOverflow="ellipsis" horzOverflow="overflow" wrap="square" lIns="38100" tIns="19050" rIns="38100" bIns="19050" anchor="ctr" anchorCtr="1">
                  <a:spAutoFit/>
                </a:bodyPr>
                <a:lstStyle/>
                <a:p>
                  <a:pPr algn="ctr" rtl="0">
                    <a:defRPr sz="900" baseline="0"/>
                  </a:pPr>
                  <a:r>
                    <a:rPr lang="en-US" sz="900" b="0" i="0" u="none" strike="noStrike" baseline="0">
                      <a:solidFill>
                        <a:sysClr val="windowText" lastClr="000000">
                          <a:lumMod val="75000"/>
                          <a:lumOff val="25000"/>
                        </a:sysClr>
                      </a:solidFill>
                      <a:latin typeface="Calibri" panose="020F0502020204030204"/>
                    </a:rPr>
                    <a:t>Midmarket
2%</a:t>
                  </a:r>
                </a:p>
              </cx:txPr>
              <cx:visibility seriesName="0" categoryName="1" value="1"/>
              <cx:separator>
</cx:separator>
            </cx:dataLabel>
          </cx:dataLabels>
          <cx:dataId val="0"/>
          <cx:layoutPr>
            <cx:parentLabelLayout val="overlapping"/>
          </cx:layoutPr>
        </cx:series>
      </cx:plotAreaRegion>
    </cx:plotArea>
    <cx:legend pos="b" align="ctr" overlay="0">
      <cx:spPr>
        <a:ln>
          <a:solidFill>
            <a:sysClr val="windowText" lastClr="000000"/>
          </a:solidFill>
        </a:ln>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solidFill>
      <a:schemeClr val="tx1"/>
    </a:solidFill>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_xlchart.v1.14</cx:f>
      </cx:numDim>
    </cx:data>
  </cx:chartData>
  <cx:chart>
    <cx:title pos="t" align="ctr" overlay="0">
      <cx:tx>
        <cx:txData>
          <cx:v>Sales </cx:v>
        </cx:txData>
      </cx:tx>
      <cx:txPr>
        <a:bodyPr spcFirstLastPara="1" vertOverflow="ellipsis" horzOverflow="overflow" wrap="square" lIns="0" tIns="0" rIns="0" bIns="0" anchor="ctr" anchorCtr="1"/>
        <a:lstStyle/>
        <a:p>
          <a:pPr algn="ctr" rtl="0">
            <a:defRPr>
              <a:solidFill>
                <a:schemeClr val="accent1">
                  <a:lumMod val="75000"/>
                </a:schemeClr>
              </a:solidFill>
            </a:defRPr>
          </a:pPr>
          <a:r>
            <a:rPr lang="en-US" sz="1400" b="1" i="0" u="none" strike="noStrike" baseline="0">
              <a:solidFill>
                <a:schemeClr val="accent1">
                  <a:lumMod val="75000"/>
                </a:schemeClr>
              </a:solidFill>
              <a:latin typeface="Calibri" panose="020F0502020204030204"/>
            </a:rPr>
            <a:t>Sales </a:t>
          </a:r>
        </a:p>
      </cx:txPr>
    </cx:title>
    <cx:plotArea>
      <cx:plotAreaRegion>
        <cx:series layoutId="treemap" uniqueId="{E90BF867-8FD0-4E36-9DCC-FB642A3CBEDB}">
          <cx:tx>
            <cx:txData>
              <cx:f>_xlchart.v1.13</cx:f>
              <cx:v>Sales</cx:v>
            </cx:txData>
          </cx:tx>
          <cx:dataPt idx="4">
            <cx:spPr>
              <a:solidFill>
                <a:srgbClr val="70AD47">
                  <a:lumMod val="60000"/>
                  <a:lumOff val="40000"/>
                </a:srgbClr>
              </a:solidFill>
            </cx:spPr>
          </cx:dataPt>
          <cx:dataLabels pos="inEnd">
            <cx:visibility seriesName="0" categoryName="1" value="1"/>
            <cx:separator>
</cx:separator>
            <cx:dataLabel idx="3">
              <cx:txPr>
                <a:bodyPr spcFirstLastPara="1" vertOverflow="ellipsis" horzOverflow="overflow" wrap="square" lIns="38100" tIns="19050" rIns="38100" bIns="19050" anchor="ctr" anchorCtr="1">
                  <a:spAutoFit/>
                </a:bodyPr>
                <a:lstStyle/>
                <a:p>
                  <a:pPr algn="ctr" rtl="0">
                    <a:defRPr sz="900" baseline="0"/>
                  </a:pPr>
                  <a:r>
                    <a:rPr lang="en-US" sz="900" b="0" i="0" u="none" strike="noStrike" baseline="0">
                      <a:solidFill>
                        <a:sysClr val="windowText" lastClr="000000">
                          <a:lumMod val="75000"/>
                          <a:lumOff val="25000"/>
                        </a:sysClr>
                      </a:solidFill>
                      <a:latin typeface="Calibri" panose="020F0502020204030204"/>
                    </a:rPr>
                    <a:t>Midmarket
2%</a:t>
                  </a:r>
                </a:p>
              </cx:txPr>
              <cx:visibility seriesName="0" categoryName="1" value="1"/>
              <cx:separator>
</cx:separator>
            </cx:dataLabel>
          </cx:dataLabels>
          <cx:dataId val="0"/>
          <cx:layoutPr>
            <cx:parentLabelLayout val="banner"/>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rgbClr val="44546A"/>
            </a:solidFill>
            <a:latin typeface="Calibri" panose="020F0502020204030204"/>
          </a:endParaRPr>
        </a:p>
      </cx:txPr>
    </cx:legend>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size">
        <cx:f>_xlchart.v1.17</cx:f>
      </cx:numDim>
    </cx:data>
  </cx:chartData>
  <cx:chart>
    <cx:title pos="t" align="ctr" overlay="0">
      <cx:tx>
        <cx:txData>
          <cx:v>Sales of Products in the 2021 and 2022</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of Products in the 2021 and 2022</a:t>
          </a:r>
        </a:p>
      </cx:txPr>
    </cx:title>
    <cx:plotArea>
      <cx:plotAreaRegion>
        <cx:series layoutId="sunburst" uniqueId="{E03AB6A6-409B-43F5-B813-64D4D1265199}">
          <cx:tx>
            <cx:txData>
              <cx:f>_xlchart.v1.16</cx:f>
              <cx:v>Total</cx:v>
            </cx:txData>
          </cx:tx>
          <cx:dataLabels>
            <cx:visibility seriesName="0" categoryName="1" value="0"/>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83">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413">
  <cs:axisTitle>
    <cs:lnRef idx="0"/>
    <cs:fillRef idx="0"/>
    <cs:effectRef idx="0"/>
    <cs:fontRef idx="minor">
      <a:schemeClr val="tx2"/>
    </cs:fontRef>
    <cs:spPr>
      <a:solidFill>
        <a:schemeClr val="bg1">
          <a:lumMod val="65000"/>
        </a:schemeClr>
      </a:solidFill>
      <a:ln>
        <a:solidFill>
          <a:schemeClr val="bg1"/>
        </a:solidFill>
      </a:ln>
    </cs:spPr>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384">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3">
  <cs:axisTitle>
    <cs:lnRef idx="0"/>
    <cs:fillRef idx="0"/>
    <cs:effectRef idx="0"/>
    <cs:fontRef idx="minor">
      <a:schemeClr val="tx2"/>
    </cs:fontRef>
    <cs:spPr>
      <a:solidFill>
        <a:schemeClr val="bg1">
          <a:lumMod val="65000"/>
        </a:schemeClr>
      </a:solidFill>
      <a:ln>
        <a:solidFill>
          <a:schemeClr val="bg1"/>
        </a:solidFill>
      </a:ln>
    </cs:spPr>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86">
  <cs:axisTitle>
    <cs:lnRef idx="0"/>
    <cs:fillRef idx="0"/>
    <cs:effectRef idx="0"/>
    <cs:fontRef idx="major">
      <a:schemeClr val="dk1">
        <a:lumMod val="50000"/>
        <a:lumOff val="50000"/>
      </a:schemeClr>
    </cs:fontRef>
    <cs:defRPr sz="900"/>
  </cs:axisTitle>
  <cs:categoryAxis>
    <cs:lnRef idx="0"/>
    <cs:fillRef idx="0"/>
    <cs:effectRef idx="0"/>
    <cs:fontRef idx="major">
      <a:schemeClr val="dk1">
        <a:lumMod val="50000"/>
        <a:lumOff val="50000"/>
      </a:schemeClr>
    </cs:fontRef>
    <cs:defRPr sz="90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bodyPr lIns="38100" tIns="19050" rIns="38100" bIns="19050">
      <a:spAutoFit/>
    </cs:bodyPr>
  </cs:dataLabel>
  <cs:dataLabelCallout>
    <cs:lnRef idx="0"/>
    <cs:fillRef idx="0"/>
    <cs:effectRef idx="0"/>
    <cs:fontRef idx="major">
      <a:schemeClr val="dk1">
        <a:lumMod val="50000"/>
        <a:lumOff val="50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9525">
        <a:solidFill>
          <a:schemeClr val="lt1"/>
        </a:solidFill>
      </a:ln>
    </cs:spPr>
  </cs:dataPoint>
  <cs:dataPoint3D>
    <cs:lnRef idx="0"/>
    <cs:fillRef idx="0">
      <cs:styleClr val="auto"/>
    </cs:fillRef>
    <cs:effectRef idx="0"/>
    <cs:fontRef idx="minor">
      <a:schemeClr val="tx1"/>
    </cs:fontRef>
    <cs:spPr>
      <a:solidFill>
        <a:schemeClr val="phClr"/>
      </a:solidFill>
      <a:ln w="9525">
        <a:solidFill>
          <a:schemeClr val="lt1"/>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ajor">
      <a:schemeClr val="dk1">
        <a:lumMod val="50000"/>
        <a:lumOff val="50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ajor">
      <a:schemeClr val="dk1">
        <a:lumMod val="50000"/>
        <a:lumOff val="50000"/>
      </a:schemeClr>
    </cs:fontRef>
    <cs:defRPr sz="1600" b="1" spc="0" normalizeH="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ajor">
      <a:schemeClr val="dk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ajor">
      <a:schemeClr val="dk1">
        <a:lumMod val="50000"/>
        <a:lumOff val="50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trlProps/ctrlProp1.xml><?xml version="1.0" encoding="utf-8"?>
<formControlPr xmlns="http://schemas.microsoft.com/office/spreadsheetml/2009/9/main" objectType="Scroll" dx="26" fmlaLink="PivotTable!$Q$3" max="100" page="10" val="4"/>
</file>

<file path=xl/ctrlProps/ctrlProp2.xml><?xml version="1.0" encoding="utf-8"?>
<formControlPr xmlns="http://schemas.microsoft.com/office/spreadsheetml/2009/9/main" objectType="Scroll" dx="26" fmlaLink="$Q$3" max="150" min="1" page="5" val="4"/>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2.xml"/><Relationship Id="rId3" Type="http://schemas.microsoft.com/office/2014/relationships/chartEx" Target="../charts/chartEx4.xml"/><Relationship Id="rId7" Type="http://schemas.openxmlformats.org/officeDocument/2006/relationships/chart" Target="../charts/chart11.xml"/><Relationship Id="rId2" Type="http://schemas.microsoft.com/office/2014/relationships/chartEx" Target="../charts/chartEx3.xml"/><Relationship Id="rId1" Type="http://schemas.openxmlformats.org/officeDocument/2006/relationships/chart" Target="../charts/chart7.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5.xml"/><Relationship Id="rId7" Type="http://schemas.microsoft.com/office/2014/relationships/chartEx" Target="../charts/chartEx6.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7.xml"/><Relationship Id="rId5" Type="http://schemas.openxmlformats.org/officeDocument/2006/relationships/chart" Target="../charts/chart16.xml"/><Relationship Id="rId4" Type="http://schemas.microsoft.com/office/2014/relationships/chartEx" Target="../charts/chartEx5.xml"/></Relationships>
</file>

<file path=xl/drawings/drawing1.xml><?xml version="1.0" encoding="utf-8"?>
<xdr:wsDr xmlns:xdr="http://schemas.openxmlformats.org/drawingml/2006/spreadsheetDrawing" xmlns:a="http://schemas.openxmlformats.org/drawingml/2006/main">
  <xdr:twoCellAnchor>
    <xdr:from>
      <xdr:col>14</xdr:col>
      <xdr:colOff>7620</xdr:colOff>
      <xdr:row>2</xdr:row>
      <xdr:rowOff>7620</xdr:rowOff>
    </xdr:from>
    <xdr:to>
      <xdr:col>15</xdr:col>
      <xdr:colOff>15240</xdr:colOff>
      <xdr:row>3</xdr:row>
      <xdr:rowOff>175260</xdr:rowOff>
    </xdr:to>
    <xdr:sp macro="" textlink="">
      <xdr:nvSpPr>
        <xdr:cNvPr id="3" name="Rectangle 2">
          <a:extLst>
            <a:ext uri="{FF2B5EF4-FFF2-40B4-BE49-F238E27FC236}">
              <a16:creationId xmlns:a16="http://schemas.microsoft.com/office/drawing/2014/main" id="{00000000-0008-0000-0200-000003000000}"/>
            </a:ext>
          </a:extLst>
        </xdr:cNvPr>
        <xdr:cNvSpPr/>
      </xdr:nvSpPr>
      <xdr:spPr>
        <a:xfrm>
          <a:off x="8732520" y="373380"/>
          <a:ext cx="1363980" cy="350520"/>
        </a:xfrm>
        <a:prstGeom prst="rect">
          <a:avLst/>
        </a:prstGeom>
        <a:noFill/>
        <a:ln w="19050" cap="flat" cmpd="sng" algn="ctr">
          <a:solidFill>
            <a:schemeClr val="tx1"/>
          </a:solidFill>
          <a:prstDash val="solid"/>
          <a:round/>
          <a:headEnd type="none" w="med" len="med"/>
          <a:tailEnd type="none" w="med" len="med"/>
        </a:ln>
        <a:scene3d>
          <a:camera prst="obliqueBottomLef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15</xdr:col>
      <xdr:colOff>22860</xdr:colOff>
      <xdr:row>2</xdr:row>
      <xdr:rowOff>0</xdr:rowOff>
    </xdr:from>
    <xdr:to>
      <xdr:col>16</xdr:col>
      <xdr:colOff>525780</xdr:colOff>
      <xdr:row>3</xdr:row>
      <xdr:rowOff>175260</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0104120" y="365760"/>
          <a:ext cx="1021080" cy="358140"/>
        </a:xfrm>
        <a:prstGeom prst="rect">
          <a:avLst/>
        </a:prstGeom>
        <a:noFill/>
        <a:ln w="19050" cap="flat" cmpd="sng" algn="ctr">
          <a:solidFill>
            <a:schemeClr val="tx1"/>
          </a:solidFill>
          <a:prstDash val="solid"/>
          <a:round/>
          <a:headEnd type="none" w="med" len="med"/>
          <a:tailEnd type="none" w="med" len="med"/>
        </a:ln>
        <a:scene3d>
          <a:camera prst="obliqueBottomLef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0</xdr:colOff>
      <xdr:row>2</xdr:row>
      <xdr:rowOff>0</xdr:rowOff>
    </xdr:from>
    <xdr:to>
      <xdr:col>18</xdr:col>
      <xdr:colOff>381000</xdr:colOff>
      <xdr:row>3</xdr:row>
      <xdr:rowOff>175260</xdr:rowOff>
    </xdr:to>
    <xdr:sp macro="" textlink="">
      <xdr:nvSpPr>
        <xdr:cNvPr id="5" name="Rectangle 4">
          <a:extLst>
            <a:ext uri="{FF2B5EF4-FFF2-40B4-BE49-F238E27FC236}">
              <a16:creationId xmlns:a16="http://schemas.microsoft.com/office/drawing/2014/main" id="{00000000-0008-0000-0200-000005000000}"/>
            </a:ext>
          </a:extLst>
        </xdr:cNvPr>
        <xdr:cNvSpPr/>
      </xdr:nvSpPr>
      <xdr:spPr>
        <a:xfrm>
          <a:off x="11132820" y="365760"/>
          <a:ext cx="937260" cy="358140"/>
        </a:xfrm>
        <a:prstGeom prst="rect">
          <a:avLst/>
        </a:prstGeom>
        <a:noFill/>
        <a:ln w="19050" cap="flat" cmpd="sng" algn="ctr">
          <a:solidFill>
            <a:schemeClr val="tx1"/>
          </a:solidFill>
          <a:prstDash val="solid"/>
          <a:round/>
          <a:headEnd type="none" w="med" len="med"/>
          <a:tailEnd type="none" w="med" len="med"/>
        </a:ln>
        <a:scene3d>
          <a:camera prst="obliqueBottomLef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19</xdr:col>
      <xdr:colOff>0</xdr:colOff>
      <xdr:row>2</xdr:row>
      <xdr:rowOff>0</xdr:rowOff>
    </xdr:from>
    <xdr:to>
      <xdr:col>20</xdr:col>
      <xdr:colOff>525780</xdr:colOff>
      <xdr:row>3</xdr:row>
      <xdr:rowOff>175260</xdr:rowOff>
    </xdr:to>
    <xdr:sp macro="" textlink="">
      <xdr:nvSpPr>
        <xdr:cNvPr id="6" name="Rectangle 5">
          <a:extLst>
            <a:ext uri="{FF2B5EF4-FFF2-40B4-BE49-F238E27FC236}">
              <a16:creationId xmlns:a16="http://schemas.microsoft.com/office/drawing/2014/main" id="{00000000-0008-0000-0200-000006000000}"/>
            </a:ext>
          </a:extLst>
        </xdr:cNvPr>
        <xdr:cNvSpPr/>
      </xdr:nvSpPr>
      <xdr:spPr>
        <a:xfrm>
          <a:off x="12077700" y="365760"/>
          <a:ext cx="1043940" cy="358140"/>
        </a:xfrm>
        <a:prstGeom prst="rect">
          <a:avLst/>
        </a:prstGeom>
        <a:noFill/>
        <a:ln w="19050" cap="flat" cmpd="sng" algn="ctr">
          <a:solidFill>
            <a:schemeClr val="tx1"/>
          </a:solidFill>
          <a:prstDash val="solid"/>
          <a:round/>
          <a:headEnd type="none" w="med" len="med"/>
          <a:tailEnd type="none" w="med" len="med"/>
        </a:ln>
        <a:scene3d>
          <a:camera prst="obliqueBottomLef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21</xdr:col>
      <xdr:colOff>0</xdr:colOff>
      <xdr:row>2</xdr:row>
      <xdr:rowOff>0</xdr:rowOff>
    </xdr:from>
    <xdr:to>
      <xdr:col>22</xdr:col>
      <xdr:colOff>510540</xdr:colOff>
      <xdr:row>3</xdr:row>
      <xdr:rowOff>175260</xdr:rowOff>
    </xdr:to>
    <xdr:sp macro="" textlink="">
      <xdr:nvSpPr>
        <xdr:cNvPr id="7" name="Rectangle 6">
          <a:extLst>
            <a:ext uri="{FF2B5EF4-FFF2-40B4-BE49-F238E27FC236}">
              <a16:creationId xmlns:a16="http://schemas.microsoft.com/office/drawing/2014/main" id="{00000000-0008-0000-0200-000007000000}"/>
            </a:ext>
          </a:extLst>
        </xdr:cNvPr>
        <xdr:cNvSpPr/>
      </xdr:nvSpPr>
      <xdr:spPr>
        <a:xfrm>
          <a:off x="13129260" y="365760"/>
          <a:ext cx="1066800" cy="358140"/>
        </a:xfrm>
        <a:prstGeom prst="rect">
          <a:avLst/>
        </a:prstGeom>
        <a:noFill/>
        <a:ln w="19050" cap="flat" cmpd="sng" algn="ctr">
          <a:solidFill>
            <a:schemeClr val="tx1"/>
          </a:solidFill>
          <a:prstDash val="solid"/>
          <a:round/>
          <a:headEnd type="none" w="med" len="med"/>
          <a:tailEnd type="none" w="med" len="med"/>
        </a:ln>
        <a:scene3d>
          <a:camera prst="obliqueBottomLef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30480</xdr:colOff>
      <xdr:row>0</xdr:row>
      <xdr:rowOff>15240</xdr:rowOff>
    </xdr:from>
    <xdr:to>
      <xdr:col>22</xdr:col>
      <xdr:colOff>480060</xdr:colOff>
      <xdr:row>1</xdr:row>
      <xdr:rowOff>175260</xdr:rowOff>
    </xdr:to>
    <xdr:sp macro="" textlink="">
      <xdr:nvSpPr>
        <xdr:cNvPr id="8" name="Rectangle 7">
          <a:extLst>
            <a:ext uri="{FF2B5EF4-FFF2-40B4-BE49-F238E27FC236}">
              <a16:creationId xmlns:a16="http://schemas.microsoft.com/office/drawing/2014/main" id="{00000000-0008-0000-0200-000008000000}"/>
            </a:ext>
          </a:extLst>
        </xdr:cNvPr>
        <xdr:cNvSpPr/>
      </xdr:nvSpPr>
      <xdr:spPr>
        <a:xfrm>
          <a:off x="30480" y="15240"/>
          <a:ext cx="14135100" cy="342900"/>
        </a:xfrm>
        <a:prstGeom prst="rect">
          <a:avLst/>
        </a:prstGeom>
        <a:noFill/>
        <a:ln w="19050" cap="flat" cmpd="sng" algn="ctr">
          <a:solidFill>
            <a:schemeClr val="tx1"/>
          </a:solidFill>
          <a:prstDash val="solid"/>
          <a:round/>
          <a:headEnd type="none" w="med" len="med"/>
          <a:tailEnd type="none" w="med" len="med"/>
        </a:ln>
        <a:scene3d>
          <a:camera prst="obliqueBottomLef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0</xdr:colOff>
      <xdr:row>4</xdr:row>
      <xdr:rowOff>7620</xdr:rowOff>
    </xdr:from>
    <xdr:to>
      <xdr:col>23</xdr:col>
      <xdr:colOff>7620</xdr:colOff>
      <xdr:row>17</xdr:row>
      <xdr:rowOff>7620</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4</xdr:row>
      <xdr:rowOff>7620</xdr:rowOff>
    </xdr:from>
    <xdr:to>
      <xdr:col>22</xdr:col>
      <xdr:colOff>480060</xdr:colOff>
      <xdr:row>17</xdr:row>
      <xdr:rowOff>0</xdr:rowOff>
    </xdr:to>
    <xdr:sp macro="" textlink="">
      <xdr:nvSpPr>
        <xdr:cNvPr id="12" name="Rectangle 11">
          <a:extLst>
            <a:ext uri="{FF2B5EF4-FFF2-40B4-BE49-F238E27FC236}">
              <a16:creationId xmlns:a16="http://schemas.microsoft.com/office/drawing/2014/main" id="{00000000-0008-0000-0200-00000C000000}"/>
            </a:ext>
          </a:extLst>
        </xdr:cNvPr>
        <xdr:cNvSpPr/>
      </xdr:nvSpPr>
      <xdr:spPr>
        <a:xfrm>
          <a:off x="11132820" y="739140"/>
          <a:ext cx="3032760" cy="2369820"/>
        </a:xfrm>
        <a:prstGeom prst="rect">
          <a:avLst/>
        </a:prstGeom>
        <a:noFill/>
        <a:ln w="19050" cap="flat" cmpd="sng" algn="ctr">
          <a:solidFill>
            <a:schemeClr val="tx1"/>
          </a:solidFill>
          <a:prstDash val="solid"/>
          <a:round/>
          <a:headEnd type="none" w="med" len="med"/>
          <a:tailEnd type="none" w="med" len="med"/>
        </a:ln>
        <a:scene3d>
          <a:camera prst="obliqueBottomLef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342900</xdr:colOff>
      <xdr:row>17</xdr:row>
      <xdr:rowOff>15240</xdr:rowOff>
    </xdr:from>
    <xdr:to>
      <xdr:col>7</xdr:col>
      <xdr:colOff>342900</xdr:colOff>
      <xdr:row>25</xdr:row>
      <xdr:rowOff>7620</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0</xdr:rowOff>
    </xdr:from>
    <xdr:to>
      <xdr:col>16</xdr:col>
      <xdr:colOff>518160</xdr:colOff>
      <xdr:row>16</xdr:row>
      <xdr:rowOff>167640</xdr:rowOff>
    </xdr:to>
    <xdr:sp macro="" textlink="">
      <xdr:nvSpPr>
        <xdr:cNvPr id="19" name="Rectangle 18">
          <a:extLst>
            <a:ext uri="{FF2B5EF4-FFF2-40B4-BE49-F238E27FC236}">
              <a16:creationId xmlns:a16="http://schemas.microsoft.com/office/drawing/2014/main" id="{00000000-0008-0000-0200-000013000000}"/>
            </a:ext>
          </a:extLst>
        </xdr:cNvPr>
        <xdr:cNvSpPr/>
      </xdr:nvSpPr>
      <xdr:spPr>
        <a:xfrm>
          <a:off x="8724900" y="731520"/>
          <a:ext cx="2392680" cy="2362200"/>
        </a:xfrm>
        <a:prstGeom prst="rect">
          <a:avLst/>
        </a:prstGeom>
        <a:noFill/>
        <a:ln w="19050" cap="flat" cmpd="sng" algn="ctr">
          <a:solidFill>
            <a:schemeClr val="tx1"/>
          </a:solidFill>
          <a:prstDash val="solid"/>
          <a:round/>
          <a:headEnd type="none" w="med" len="med"/>
          <a:tailEnd type="none" w="med" len="med"/>
        </a:ln>
        <a:scene3d>
          <a:camera prst="obliqueBottomLef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14</xdr:col>
      <xdr:colOff>670560</xdr:colOff>
      <xdr:row>17</xdr:row>
      <xdr:rowOff>7620</xdr:rowOff>
    </xdr:from>
    <xdr:to>
      <xdr:col>19</xdr:col>
      <xdr:colOff>373380</xdr:colOff>
      <xdr:row>28</xdr:row>
      <xdr:rowOff>205740</xdr:rowOff>
    </xdr:to>
    <xdr:graphicFrame macro="">
      <xdr:nvGraphicFramePr>
        <xdr:cNvPr id="23" name="Chart 22">
          <a:extLst>
            <a:ext uri="{FF2B5EF4-FFF2-40B4-BE49-F238E27FC236}">
              <a16:creationId xmlns:a16="http://schemas.microsoft.com/office/drawing/2014/main" id="{00000000-0008-0000-02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655320</xdr:colOff>
      <xdr:row>17</xdr:row>
      <xdr:rowOff>0</xdr:rowOff>
    </xdr:from>
    <xdr:to>
      <xdr:col>19</xdr:col>
      <xdr:colOff>335280</xdr:colOff>
      <xdr:row>28</xdr:row>
      <xdr:rowOff>198120</xdr:rowOff>
    </xdr:to>
    <xdr:sp macro="" textlink="">
      <xdr:nvSpPr>
        <xdr:cNvPr id="24" name="Rectangle 23">
          <a:extLst>
            <a:ext uri="{FF2B5EF4-FFF2-40B4-BE49-F238E27FC236}">
              <a16:creationId xmlns:a16="http://schemas.microsoft.com/office/drawing/2014/main" id="{00000000-0008-0000-0200-000018000000}"/>
            </a:ext>
          </a:extLst>
        </xdr:cNvPr>
        <xdr:cNvSpPr/>
      </xdr:nvSpPr>
      <xdr:spPr>
        <a:xfrm>
          <a:off x="9380220" y="3108960"/>
          <a:ext cx="3032760" cy="2209800"/>
        </a:xfrm>
        <a:prstGeom prst="rect">
          <a:avLst/>
        </a:prstGeom>
        <a:noFill/>
        <a:ln w="19050" cap="flat" cmpd="sng" algn="ctr">
          <a:solidFill>
            <a:schemeClr val="tx1"/>
          </a:solidFill>
          <a:prstDash val="solid"/>
          <a:round/>
          <a:headEnd type="none" w="med" len="med"/>
          <a:tailEnd type="none" w="med" len="med"/>
        </a:ln>
        <a:scene3d>
          <a:camera prst="obliqueBottomLef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10</xdr:col>
      <xdr:colOff>7620</xdr:colOff>
      <xdr:row>2</xdr:row>
      <xdr:rowOff>15240</xdr:rowOff>
    </xdr:from>
    <xdr:to>
      <xdr:col>13</xdr:col>
      <xdr:colOff>822960</xdr:colOff>
      <xdr:row>16</xdr:row>
      <xdr:rowOff>137160</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00000000-0008-0000-0200-000019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073140" y="381000"/>
              <a:ext cx="2644140" cy="26822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381000</xdr:colOff>
      <xdr:row>16</xdr:row>
      <xdr:rowOff>175260</xdr:rowOff>
    </xdr:from>
    <xdr:to>
      <xdr:col>14</xdr:col>
      <xdr:colOff>640080</xdr:colOff>
      <xdr:row>25</xdr:row>
      <xdr:rowOff>15240</xdr:rowOff>
    </xdr:to>
    <xdr:sp macro="" textlink="">
      <xdr:nvSpPr>
        <xdr:cNvPr id="26" name="Rectangle 25">
          <a:extLst>
            <a:ext uri="{FF2B5EF4-FFF2-40B4-BE49-F238E27FC236}">
              <a16:creationId xmlns:a16="http://schemas.microsoft.com/office/drawing/2014/main" id="{00000000-0008-0000-0200-00001A000000}"/>
            </a:ext>
          </a:extLst>
        </xdr:cNvPr>
        <xdr:cNvSpPr/>
      </xdr:nvSpPr>
      <xdr:spPr>
        <a:xfrm>
          <a:off x="4617720" y="3101340"/>
          <a:ext cx="4747260" cy="1485900"/>
        </a:xfrm>
        <a:prstGeom prst="rect">
          <a:avLst/>
        </a:prstGeom>
        <a:noFill/>
        <a:ln w="19050" cap="flat" cmpd="sng" algn="ctr">
          <a:solidFill>
            <a:schemeClr val="tx1"/>
          </a:solidFill>
          <a:prstDash val="solid"/>
          <a:round/>
          <a:headEnd type="none" w="med" len="med"/>
          <a:tailEnd type="none" w="med" len="med"/>
        </a:ln>
        <a:scene3d>
          <a:camera prst="obliqueBottomLef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396240</xdr:colOff>
      <xdr:row>17</xdr:row>
      <xdr:rowOff>7620</xdr:rowOff>
    </xdr:from>
    <xdr:to>
      <xdr:col>14</xdr:col>
      <xdr:colOff>632460</xdr:colOff>
      <xdr:row>24</xdr:row>
      <xdr:rowOff>167640</xdr:rowOff>
    </xdr:to>
    <xdr:graphicFrame macro="">
      <xdr:nvGraphicFramePr>
        <xdr:cNvPr id="27" name="Chart 26">
          <a:extLst>
            <a:ext uri="{FF2B5EF4-FFF2-40B4-BE49-F238E27FC236}">
              <a16:creationId xmlns:a16="http://schemas.microsoft.com/office/drawing/2014/main" id="{00000000-0008-0000-02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22860</xdr:colOff>
      <xdr:row>2</xdr:row>
      <xdr:rowOff>15240</xdr:rowOff>
    </xdr:from>
    <xdr:to>
      <xdr:col>13</xdr:col>
      <xdr:colOff>815340</xdr:colOff>
      <xdr:row>16</xdr:row>
      <xdr:rowOff>160020</xdr:rowOff>
    </xdr:to>
    <xdr:sp macro="" textlink="">
      <xdr:nvSpPr>
        <xdr:cNvPr id="30" name="Rectangle 29">
          <a:extLst>
            <a:ext uri="{FF2B5EF4-FFF2-40B4-BE49-F238E27FC236}">
              <a16:creationId xmlns:a16="http://schemas.microsoft.com/office/drawing/2014/main" id="{00000000-0008-0000-0200-00001E000000}"/>
            </a:ext>
          </a:extLst>
        </xdr:cNvPr>
        <xdr:cNvSpPr/>
      </xdr:nvSpPr>
      <xdr:spPr>
        <a:xfrm>
          <a:off x="6088380" y="381000"/>
          <a:ext cx="2621280" cy="2705100"/>
        </a:xfrm>
        <a:prstGeom prst="rect">
          <a:avLst/>
        </a:prstGeom>
        <a:noFill/>
        <a:ln w="19050" cap="flat" cmpd="sng" algn="ctr">
          <a:solidFill>
            <a:schemeClr val="tx1"/>
          </a:solidFill>
          <a:prstDash val="solid"/>
          <a:round/>
          <a:headEnd type="none" w="med" len="med"/>
          <a:tailEnd type="none" w="med" len="med"/>
        </a:ln>
        <a:scene3d>
          <a:camera prst="obliqueBottomLef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14</xdr:col>
      <xdr:colOff>0</xdr:colOff>
      <xdr:row>4</xdr:row>
      <xdr:rowOff>7620</xdr:rowOff>
    </xdr:from>
    <xdr:to>
      <xdr:col>16</xdr:col>
      <xdr:colOff>502920</xdr:colOff>
      <xdr:row>16</xdr:row>
      <xdr:rowOff>152400</xdr:rowOff>
    </xdr:to>
    <xdr:graphicFrame macro="">
      <xdr:nvGraphicFramePr>
        <xdr:cNvPr id="31" name="Chart 30">
          <a:extLst>
            <a:ext uri="{FF2B5EF4-FFF2-40B4-BE49-F238E27FC236}">
              <a16:creationId xmlns:a16="http://schemas.microsoft.com/office/drawing/2014/main" id="{00000000-0008-0000-02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24</xdr:row>
      <xdr:rowOff>167640</xdr:rowOff>
    </xdr:from>
    <xdr:to>
      <xdr:col>2</xdr:col>
      <xdr:colOff>121920</xdr:colOff>
      <xdr:row>29</xdr:row>
      <xdr:rowOff>0</xdr:rowOff>
    </xdr:to>
    <mc:AlternateContent xmlns:mc="http://schemas.openxmlformats.org/markup-compatibility/2006" xmlns:a14="http://schemas.microsoft.com/office/drawing/2010/main">
      <mc:Choice Requires="a14">
        <xdr:graphicFrame macro="">
          <xdr:nvGraphicFramePr>
            <xdr:cNvPr id="32" name="Year 1">
              <a:extLst>
                <a:ext uri="{FF2B5EF4-FFF2-40B4-BE49-F238E27FC236}">
                  <a16:creationId xmlns:a16="http://schemas.microsoft.com/office/drawing/2014/main" id="{00000000-0008-0000-0200-000020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4556760"/>
              <a:ext cx="1310640" cy="784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274320</xdr:colOff>
      <xdr:row>25</xdr:row>
      <xdr:rowOff>22860</xdr:rowOff>
    </xdr:from>
    <xdr:to>
      <xdr:col>14</xdr:col>
      <xdr:colOff>640080</xdr:colOff>
      <xdr:row>29</xdr:row>
      <xdr:rowOff>0</xdr:rowOff>
    </xdr:to>
    <mc:AlternateContent xmlns:mc="http://schemas.openxmlformats.org/markup-compatibility/2006" xmlns:a14="http://schemas.microsoft.com/office/drawing/2010/main">
      <mc:Choice Requires="a14">
        <xdr:graphicFrame macro="">
          <xdr:nvGraphicFramePr>
            <xdr:cNvPr id="34" name="Month 1">
              <a:extLst>
                <a:ext uri="{FF2B5EF4-FFF2-40B4-BE49-F238E27FC236}">
                  <a16:creationId xmlns:a16="http://schemas.microsoft.com/office/drawing/2014/main" id="{00000000-0008-0000-0200-000022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901440" y="4594860"/>
              <a:ext cx="5463540" cy="746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297180</xdr:colOff>
      <xdr:row>2</xdr:row>
      <xdr:rowOff>15240</xdr:rowOff>
    </xdr:from>
    <xdr:to>
      <xdr:col>9</xdr:col>
      <xdr:colOff>601980</xdr:colOff>
      <xdr:row>16</xdr:row>
      <xdr:rowOff>137160</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00000000-0008-0000-0200-00001D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705100" y="381000"/>
              <a:ext cx="3352800" cy="26822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15240</xdr:colOff>
      <xdr:row>2</xdr:row>
      <xdr:rowOff>7620</xdr:rowOff>
    </xdr:from>
    <xdr:to>
      <xdr:col>10</xdr:col>
      <xdr:colOff>22860</xdr:colOff>
      <xdr:row>16</xdr:row>
      <xdr:rowOff>160020</xdr:rowOff>
    </xdr:to>
    <xdr:sp macro="" textlink="">
      <xdr:nvSpPr>
        <xdr:cNvPr id="36" name="Rectangle 35">
          <a:extLst>
            <a:ext uri="{FF2B5EF4-FFF2-40B4-BE49-F238E27FC236}">
              <a16:creationId xmlns:a16="http://schemas.microsoft.com/office/drawing/2014/main" id="{00000000-0008-0000-0200-000024000000}"/>
            </a:ext>
          </a:extLst>
        </xdr:cNvPr>
        <xdr:cNvSpPr/>
      </xdr:nvSpPr>
      <xdr:spPr>
        <a:xfrm>
          <a:off x="2423160" y="373380"/>
          <a:ext cx="3665220" cy="2712720"/>
        </a:xfrm>
        <a:prstGeom prst="rect">
          <a:avLst/>
        </a:prstGeom>
        <a:noFill/>
        <a:ln w="19050" cap="flat" cmpd="sng" algn="ctr">
          <a:solidFill>
            <a:schemeClr val="tx1"/>
          </a:solidFill>
          <a:prstDash val="solid"/>
          <a:round/>
          <a:headEnd type="none" w="med" len="med"/>
          <a:tailEnd type="none" w="med" len="med"/>
        </a:ln>
        <a:scene3d>
          <a:camera prst="obliqueBottomLef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absolute">
    <xdr:from>
      <xdr:col>8</xdr:col>
      <xdr:colOff>390310</xdr:colOff>
      <xdr:row>12</xdr:row>
      <xdr:rowOff>5152</xdr:rowOff>
    </xdr:from>
    <xdr:to>
      <xdr:col>9</xdr:col>
      <xdr:colOff>456744</xdr:colOff>
      <xdr:row>15</xdr:row>
      <xdr:rowOff>145504</xdr:rowOff>
    </xdr:to>
    <mc:AlternateContent xmlns:mc="http://schemas.openxmlformats.org/markup-compatibility/2006" xmlns:sle15="http://schemas.microsoft.com/office/drawing/2012/slicer">
      <mc:Choice Requires="sle15">
        <xdr:graphicFrame macro="">
          <xdr:nvGraphicFramePr>
            <xdr:cNvPr id="37" name="Year 3">
              <a:extLst>
                <a:ext uri="{FF2B5EF4-FFF2-40B4-BE49-F238E27FC236}">
                  <a16:creationId xmlns:a16="http://schemas.microsoft.com/office/drawing/2014/main" id="{00000000-0008-0000-0200-000025000000}"/>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5236630" y="2199712"/>
              <a:ext cx="676034" cy="68899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0</xdr:colOff>
      <xdr:row>1</xdr:row>
      <xdr:rowOff>175260</xdr:rowOff>
    </xdr:from>
    <xdr:to>
      <xdr:col>2</xdr:col>
      <xdr:colOff>129540</xdr:colOff>
      <xdr:row>11</xdr:row>
      <xdr:rowOff>45719</xdr:rowOff>
    </xdr:to>
    <mc:AlternateContent xmlns:mc="http://schemas.openxmlformats.org/markup-compatibility/2006" xmlns:a14="http://schemas.microsoft.com/office/drawing/2010/main">
      <mc:Choice Requires="a14">
        <xdr:graphicFrame macro="">
          <xdr:nvGraphicFramePr>
            <xdr:cNvPr id="39" name="Segment 1">
              <a:extLst>
                <a:ext uri="{FF2B5EF4-FFF2-40B4-BE49-F238E27FC236}">
                  <a16:creationId xmlns:a16="http://schemas.microsoft.com/office/drawing/2014/main" id="{00000000-0008-0000-0200-000027000000}"/>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0" y="358140"/>
              <a:ext cx="1318260" cy="1699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45720</xdr:rowOff>
    </xdr:from>
    <xdr:to>
      <xdr:col>2</xdr:col>
      <xdr:colOff>129540</xdr:colOff>
      <xdr:row>25</xdr:row>
      <xdr:rowOff>0</xdr:rowOff>
    </xdr:to>
    <mc:AlternateContent xmlns:mc="http://schemas.openxmlformats.org/markup-compatibility/2006" xmlns:a14="http://schemas.microsoft.com/office/drawing/2010/main">
      <mc:Choice Requires="a14">
        <xdr:graphicFrame macro="">
          <xdr:nvGraphicFramePr>
            <xdr:cNvPr id="41" name="Country 1">
              <a:extLst>
                <a:ext uri="{FF2B5EF4-FFF2-40B4-BE49-F238E27FC236}">
                  <a16:creationId xmlns:a16="http://schemas.microsoft.com/office/drawing/2014/main" id="{00000000-0008-0000-0200-000029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2057400"/>
              <a:ext cx="1318260" cy="251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350520</xdr:colOff>
      <xdr:row>17</xdr:row>
      <xdr:rowOff>0</xdr:rowOff>
    </xdr:from>
    <xdr:to>
      <xdr:col>23</xdr:col>
      <xdr:colOff>7620</xdr:colOff>
      <xdr:row>29</xdr:row>
      <xdr:rowOff>0</xdr:rowOff>
    </xdr:to>
    <mc:AlternateContent xmlns:mc="http://schemas.openxmlformats.org/markup-compatibility/2006" xmlns:a14="http://schemas.microsoft.com/office/drawing/2010/main">
      <mc:Choice Requires="a14">
        <xdr:graphicFrame macro="">
          <xdr:nvGraphicFramePr>
            <xdr:cNvPr id="42" name="Product_Name 1">
              <a:extLst>
                <a:ext uri="{FF2B5EF4-FFF2-40B4-BE49-F238E27FC236}">
                  <a16:creationId xmlns:a16="http://schemas.microsoft.com/office/drawing/2014/main" id="{00000000-0008-0000-0200-00002A000000}"/>
                </a:ext>
              </a:extLst>
            </xdr:cNvPr>
            <xdr:cNvGraphicFramePr/>
          </xdr:nvGraphicFramePr>
          <xdr:xfrm>
            <a:off x="0" y="0"/>
            <a:ext cx="0" cy="0"/>
          </xdr:xfrm>
          <a:graphic>
            <a:graphicData uri="http://schemas.microsoft.com/office/drawing/2010/slicer">
              <sle:slicer xmlns:sle="http://schemas.microsoft.com/office/drawing/2010/slicer" name="Product_Name 1"/>
            </a:graphicData>
          </a:graphic>
        </xdr:graphicFrame>
      </mc:Choice>
      <mc:Fallback xmlns="">
        <xdr:sp macro="" textlink="">
          <xdr:nvSpPr>
            <xdr:cNvPr id="0" name=""/>
            <xdr:cNvSpPr>
              <a:spLocks noTextEdit="1"/>
            </xdr:cNvSpPr>
          </xdr:nvSpPr>
          <xdr:spPr>
            <a:xfrm>
              <a:off x="12428220" y="3108960"/>
              <a:ext cx="1752600" cy="2232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129540</xdr:colOff>
      <xdr:row>1</xdr:row>
      <xdr:rowOff>175260</xdr:rowOff>
    </xdr:from>
    <xdr:to>
      <xdr:col>4</xdr:col>
      <xdr:colOff>396240</xdr:colOff>
      <xdr:row>16</xdr:row>
      <xdr:rowOff>152400</xdr:rowOff>
    </xdr:to>
    <xdr:graphicFrame macro="">
      <xdr:nvGraphicFramePr>
        <xdr:cNvPr id="43" name="Chart 42">
          <a:extLst>
            <a:ext uri="{FF2B5EF4-FFF2-40B4-BE49-F238E27FC236}">
              <a16:creationId xmlns:a16="http://schemas.microsoft.com/office/drawing/2014/main" id="{00000000-0008-0000-02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129540</xdr:colOff>
      <xdr:row>1</xdr:row>
      <xdr:rowOff>175260</xdr:rowOff>
    </xdr:from>
    <xdr:to>
      <xdr:col>4</xdr:col>
      <xdr:colOff>403860</xdr:colOff>
      <xdr:row>16</xdr:row>
      <xdr:rowOff>167640</xdr:rowOff>
    </xdr:to>
    <xdr:sp macro="" textlink="">
      <xdr:nvSpPr>
        <xdr:cNvPr id="44" name="Rectangle 43">
          <a:extLst>
            <a:ext uri="{FF2B5EF4-FFF2-40B4-BE49-F238E27FC236}">
              <a16:creationId xmlns:a16="http://schemas.microsoft.com/office/drawing/2014/main" id="{00000000-0008-0000-0200-00002C000000}"/>
            </a:ext>
          </a:extLst>
        </xdr:cNvPr>
        <xdr:cNvSpPr/>
      </xdr:nvSpPr>
      <xdr:spPr>
        <a:xfrm>
          <a:off x="1318260" y="358140"/>
          <a:ext cx="1493520" cy="2735580"/>
        </a:xfrm>
        <a:prstGeom prst="rect">
          <a:avLst/>
        </a:prstGeom>
        <a:noFill/>
        <a:ln w="19050" cap="flat" cmpd="sng" algn="ctr">
          <a:solidFill>
            <a:schemeClr val="tx1"/>
          </a:solidFill>
          <a:prstDash val="solid"/>
          <a:round/>
          <a:headEnd type="none" w="med" len="med"/>
          <a:tailEnd type="none" w="med" len="med"/>
        </a:ln>
        <a:scene3d>
          <a:camera prst="obliqueBottomLef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xdr:col>
      <xdr:colOff>129540</xdr:colOff>
      <xdr:row>25</xdr:row>
      <xdr:rowOff>30480</xdr:rowOff>
    </xdr:from>
    <xdr:to>
      <xdr:col>6</xdr:col>
      <xdr:colOff>281940</xdr:colOff>
      <xdr:row>29</xdr:row>
      <xdr:rowOff>0</xdr:rowOff>
    </xdr:to>
    <mc:AlternateContent xmlns:mc="http://schemas.openxmlformats.org/markup-compatibility/2006" xmlns:a14="http://schemas.microsoft.com/office/drawing/2010/main">
      <mc:Choice Requires="a14">
        <xdr:graphicFrame macro="">
          <xdr:nvGraphicFramePr>
            <xdr:cNvPr id="45" name="Quarter 1">
              <a:extLst>
                <a:ext uri="{FF2B5EF4-FFF2-40B4-BE49-F238E27FC236}">
                  <a16:creationId xmlns:a16="http://schemas.microsoft.com/office/drawing/2014/main" id="{00000000-0008-0000-0200-00002D000000}"/>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1318260" y="4602480"/>
              <a:ext cx="2590800" cy="739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2</xdr:col>
          <xdr:colOff>167640</xdr:colOff>
          <xdr:row>17</xdr:row>
          <xdr:rowOff>15240</xdr:rowOff>
        </xdr:from>
        <xdr:to>
          <xdr:col>2</xdr:col>
          <xdr:colOff>320040</xdr:colOff>
          <xdr:row>25</xdr:row>
          <xdr:rowOff>7620</xdr:rowOff>
        </xdr:to>
        <xdr:sp macro="" textlink="">
          <xdr:nvSpPr>
            <xdr:cNvPr id="2053" name="Scroll Bar 5" hidden="1">
              <a:extLst>
                <a:ext uri="{63B3BB69-23CF-44E3-9099-C40C66FF867C}">
                  <a14:compatExt spid="_x0000_s2053"/>
                </a:ext>
                <a:ext uri="{FF2B5EF4-FFF2-40B4-BE49-F238E27FC236}">
                  <a16:creationId xmlns:a16="http://schemas.microsoft.com/office/drawing/2014/main" id="{00000000-0008-0000-0200-000005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2</xdr:col>
      <xdr:colOff>137160</xdr:colOff>
      <xdr:row>16</xdr:row>
      <xdr:rowOff>175260</xdr:rowOff>
    </xdr:from>
    <xdr:to>
      <xdr:col>7</xdr:col>
      <xdr:colOff>358140</xdr:colOff>
      <xdr:row>25</xdr:row>
      <xdr:rowOff>22860</xdr:rowOff>
    </xdr:to>
    <xdr:sp macro="" textlink="">
      <xdr:nvSpPr>
        <xdr:cNvPr id="28" name="Rectangle 27">
          <a:extLst>
            <a:ext uri="{FF2B5EF4-FFF2-40B4-BE49-F238E27FC236}">
              <a16:creationId xmlns:a16="http://schemas.microsoft.com/office/drawing/2014/main" id="{00000000-0008-0000-0200-00001C000000}"/>
            </a:ext>
          </a:extLst>
        </xdr:cNvPr>
        <xdr:cNvSpPr/>
      </xdr:nvSpPr>
      <xdr:spPr>
        <a:xfrm>
          <a:off x="1325880" y="3101340"/>
          <a:ext cx="3268980" cy="1493520"/>
        </a:xfrm>
        <a:prstGeom prst="rect">
          <a:avLst/>
        </a:prstGeom>
        <a:noFill/>
        <a:ln w="19050" cap="flat" cmpd="sng" algn="ctr">
          <a:solidFill>
            <a:schemeClr val="tx1"/>
          </a:solidFill>
          <a:prstDash val="solid"/>
          <a:round/>
          <a:headEnd type="none" w="med" len="med"/>
          <a:tailEnd type="none" w="med" len="med"/>
        </a:ln>
        <a:scene3d>
          <a:camera prst="obliqueBottomLef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22860</xdr:colOff>
      <xdr:row>2</xdr:row>
      <xdr:rowOff>7620</xdr:rowOff>
    </xdr:from>
    <xdr:to>
      <xdr:col>2</xdr:col>
      <xdr:colOff>121920</xdr:colOff>
      <xdr:row>11</xdr:row>
      <xdr:rowOff>53340</xdr:rowOff>
    </xdr:to>
    <xdr:sp macro="" textlink="">
      <xdr:nvSpPr>
        <xdr:cNvPr id="46" name="Rectangle 45">
          <a:extLst>
            <a:ext uri="{FF2B5EF4-FFF2-40B4-BE49-F238E27FC236}">
              <a16:creationId xmlns:a16="http://schemas.microsoft.com/office/drawing/2014/main" id="{00000000-0008-0000-0200-00002E000000}"/>
            </a:ext>
          </a:extLst>
        </xdr:cNvPr>
        <xdr:cNvSpPr/>
      </xdr:nvSpPr>
      <xdr:spPr>
        <a:xfrm>
          <a:off x="22860" y="373380"/>
          <a:ext cx="1287780" cy="1691640"/>
        </a:xfrm>
        <a:prstGeom prst="rect">
          <a:avLst/>
        </a:prstGeom>
        <a:noFill/>
        <a:ln w="19050" cap="flat" cmpd="sng" algn="ctr">
          <a:solidFill>
            <a:schemeClr val="tx1"/>
          </a:solidFill>
          <a:prstDash val="solid"/>
          <a:round/>
          <a:headEnd type="none" w="med" len="med"/>
          <a:tailEnd type="none" w="med" len="med"/>
        </a:ln>
        <a:scene3d>
          <a:camera prst="obliqueBottomLef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15240</xdr:colOff>
      <xdr:row>11</xdr:row>
      <xdr:rowOff>53340</xdr:rowOff>
    </xdr:from>
    <xdr:to>
      <xdr:col>2</xdr:col>
      <xdr:colOff>121920</xdr:colOff>
      <xdr:row>25</xdr:row>
      <xdr:rowOff>7620</xdr:rowOff>
    </xdr:to>
    <xdr:sp macro="" textlink="">
      <xdr:nvSpPr>
        <xdr:cNvPr id="47" name="Rectangle 46">
          <a:extLst>
            <a:ext uri="{FF2B5EF4-FFF2-40B4-BE49-F238E27FC236}">
              <a16:creationId xmlns:a16="http://schemas.microsoft.com/office/drawing/2014/main" id="{00000000-0008-0000-0200-00002F000000}"/>
            </a:ext>
          </a:extLst>
        </xdr:cNvPr>
        <xdr:cNvSpPr/>
      </xdr:nvSpPr>
      <xdr:spPr>
        <a:xfrm>
          <a:off x="15240" y="2065020"/>
          <a:ext cx="1295400" cy="2514600"/>
        </a:xfrm>
        <a:prstGeom prst="rect">
          <a:avLst/>
        </a:prstGeom>
        <a:noFill/>
        <a:ln w="19050" cap="flat" cmpd="sng" algn="ctr">
          <a:solidFill>
            <a:schemeClr val="tx1"/>
          </a:solidFill>
          <a:prstDash val="solid"/>
          <a:round/>
          <a:headEnd type="none" w="med" len="med"/>
          <a:tailEnd type="none" w="med" len="med"/>
        </a:ln>
        <a:scene3d>
          <a:camera prst="obliqueBottomLef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15240</xdr:colOff>
      <xdr:row>25</xdr:row>
      <xdr:rowOff>15240</xdr:rowOff>
    </xdr:from>
    <xdr:to>
      <xdr:col>2</xdr:col>
      <xdr:colOff>121920</xdr:colOff>
      <xdr:row>28</xdr:row>
      <xdr:rowOff>205740</xdr:rowOff>
    </xdr:to>
    <xdr:sp macro="" textlink="">
      <xdr:nvSpPr>
        <xdr:cNvPr id="48" name="Rectangle 47">
          <a:extLst>
            <a:ext uri="{FF2B5EF4-FFF2-40B4-BE49-F238E27FC236}">
              <a16:creationId xmlns:a16="http://schemas.microsoft.com/office/drawing/2014/main" id="{00000000-0008-0000-0200-000030000000}"/>
            </a:ext>
          </a:extLst>
        </xdr:cNvPr>
        <xdr:cNvSpPr/>
      </xdr:nvSpPr>
      <xdr:spPr>
        <a:xfrm>
          <a:off x="15240" y="4587240"/>
          <a:ext cx="1295400" cy="739140"/>
        </a:xfrm>
        <a:prstGeom prst="rect">
          <a:avLst/>
        </a:prstGeom>
        <a:noFill/>
        <a:ln w="19050" cap="flat" cmpd="sng" algn="ctr">
          <a:solidFill>
            <a:schemeClr val="tx1"/>
          </a:solidFill>
          <a:prstDash val="solid"/>
          <a:round/>
          <a:headEnd type="none" w="med" len="med"/>
          <a:tailEnd type="none" w="med" len="med"/>
        </a:ln>
        <a:scene3d>
          <a:camera prst="obliqueBottomLef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6</xdr:col>
      <xdr:colOff>266700</xdr:colOff>
      <xdr:row>25</xdr:row>
      <xdr:rowOff>38100</xdr:rowOff>
    </xdr:from>
    <xdr:to>
      <xdr:col>14</xdr:col>
      <xdr:colOff>647700</xdr:colOff>
      <xdr:row>28</xdr:row>
      <xdr:rowOff>205740</xdr:rowOff>
    </xdr:to>
    <xdr:sp macro="" textlink="">
      <xdr:nvSpPr>
        <xdr:cNvPr id="49" name="Rectangle 48">
          <a:extLst>
            <a:ext uri="{FF2B5EF4-FFF2-40B4-BE49-F238E27FC236}">
              <a16:creationId xmlns:a16="http://schemas.microsoft.com/office/drawing/2014/main" id="{00000000-0008-0000-0200-000031000000}"/>
            </a:ext>
          </a:extLst>
        </xdr:cNvPr>
        <xdr:cNvSpPr/>
      </xdr:nvSpPr>
      <xdr:spPr>
        <a:xfrm>
          <a:off x="3893820" y="4610100"/>
          <a:ext cx="5478780" cy="716280"/>
        </a:xfrm>
        <a:prstGeom prst="rect">
          <a:avLst/>
        </a:prstGeom>
        <a:noFill/>
        <a:ln w="19050" cap="flat" cmpd="sng" algn="ctr">
          <a:solidFill>
            <a:schemeClr val="tx1"/>
          </a:solidFill>
          <a:prstDash val="solid"/>
          <a:round/>
          <a:headEnd type="none" w="med" len="med"/>
          <a:tailEnd type="none" w="med" len="med"/>
        </a:ln>
        <a:scene3d>
          <a:camera prst="obliqueBottomLef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144780</xdr:colOff>
      <xdr:row>25</xdr:row>
      <xdr:rowOff>38100</xdr:rowOff>
    </xdr:from>
    <xdr:to>
      <xdr:col>6</xdr:col>
      <xdr:colOff>259080</xdr:colOff>
      <xdr:row>28</xdr:row>
      <xdr:rowOff>205740</xdr:rowOff>
    </xdr:to>
    <xdr:sp macro="" textlink="">
      <xdr:nvSpPr>
        <xdr:cNvPr id="50" name="Rectangle 49">
          <a:extLst>
            <a:ext uri="{FF2B5EF4-FFF2-40B4-BE49-F238E27FC236}">
              <a16:creationId xmlns:a16="http://schemas.microsoft.com/office/drawing/2014/main" id="{00000000-0008-0000-0200-000032000000}"/>
            </a:ext>
          </a:extLst>
        </xdr:cNvPr>
        <xdr:cNvSpPr/>
      </xdr:nvSpPr>
      <xdr:spPr>
        <a:xfrm>
          <a:off x="1333500" y="4610100"/>
          <a:ext cx="2552700" cy="716280"/>
        </a:xfrm>
        <a:prstGeom prst="rect">
          <a:avLst/>
        </a:prstGeom>
        <a:noFill/>
        <a:ln w="19050" cap="flat" cmpd="sng" algn="ctr">
          <a:solidFill>
            <a:schemeClr val="tx1"/>
          </a:solidFill>
          <a:prstDash val="solid"/>
          <a:round/>
          <a:headEnd type="none" w="med" len="med"/>
          <a:tailEnd type="none" w="med" len="med"/>
        </a:ln>
        <a:scene3d>
          <a:camera prst="obliqueBottomLef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19</xdr:col>
      <xdr:colOff>358140</xdr:colOff>
      <xdr:row>17</xdr:row>
      <xdr:rowOff>0</xdr:rowOff>
    </xdr:from>
    <xdr:to>
      <xdr:col>22</xdr:col>
      <xdr:colOff>472440</xdr:colOff>
      <xdr:row>28</xdr:row>
      <xdr:rowOff>213360</xdr:rowOff>
    </xdr:to>
    <xdr:sp macro="" textlink="">
      <xdr:nvSpPr>
        <xdr:cNvPr id="51" name="Rectangle 50">
          <a:extLst>
            <a:ext uri="{FF2B5EF4-FFF2-40B4-BE49-F238E27FC236}">
              <a16:creationId xmlns:a16="http://schemas.microsoft.com/office/drawing/2014/main" id="{00000000-0008-0000-0200-000033000000}"/>
            </a:ext>
          </a:extLst>
        </xdr:cNvPr>
        <xdr:cNvSpPr/>
      </xdr:nvSpPr>
      <xdr:spPr>
        <a:xfrm>
          <a:off x="12435840" y="3108960"/>
          <a:ext cx="1722120" cy="2225040"/>
        </a:xfrm>
        <a:prstGeom prst="rect">
          <a:avLst/>
        </a:prstGeom>
        <a:noFill/>
        <a:ln w="19050" cap="flat" cmpd="sng" algn="ctr">
          <a:solidFill>
            <a:schemeClr val="tx1"/>
          </a:solidFill>
          <a:prstDash val="solid"/>
          <a:round/>
          <a:headEnd type="none" w="med" len="med"/>
          <a:tailEnd type="none" w="med" len="med"/>
        </a:ln>
        <a:scene3d>
          <a:camera prst="obliqueBottomLef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0.00852</cdr:x>
      <cdr:y>0.02192</cdr:y>
    </cdr:from>
    <cdr:to>
      <cdr:x>1</cdr:x>
      <cdr:y>0.10137</cdr:y>
    </cdr:to>
    <cdr:sp macro="" textlink="">
      <cdr:nvSpPr>
        <cdr:cNvPr id="2" name="TextBox 1">
          <a:extLst xmlns:a="http://schemas.openxmlformats.org/drawingml/2006/main">
            <a:ext uri="{FF2B5EF4-FFF2-40B4-BE49-F238E27FC236}">
              <a16:creationId xmlns:a16="http://schemas.microsoft.com/office/drawing/2014/main" id="{136031CD-8927-4F16-8328-F9FB02FD52A2}"/>
            </a:ext>
          </a:extLst>
        </cdr:cNvPr>
        <cdr:cNvSpPr txBox="1"/>
      </cdr:nvSpPr>
      <cdr:spPr>
        <a:xfrm xmlns:a="http://schemas.openxmlformats.org/drawingml/2006/main">
          <a:off x="22860" y="60960"/>
          <a:ext cx="2659380" cy="22098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N" sz="1500" b="0" cap="none" spc="0">
              <a:ln w="0"/>
              <a:solidFill>
                <a:schemeClr val="accent1"/>
              </a:solidFill>
              <a:effectLst>
                <a:outerShdw blurRad="38100" dist="25400" dir="5400000" algn="ctr" rotWithShape="0">
                  <a:srgbClr val="6E747A">
                    <a:alpha val="43000"/>
                  </a:srgbClr>
                </a:outerShdw>
              </a:effectLst>
            </a:rPr>
            <a:t>SALES</a:t>
          </a:r>
          <a:r>
            <a:rPr lang="en-IN" sz="1500" b="0" cap="none" spc="0" baseline="0">
              <a:ln w="0"/>
              <a:solidFill>
                <a:schemeClr val="accent1"/>
              </a:solidFill>
              <a:effectLst>
                <a:outerShdw blurRad="38100" dist="25400" dir="5400000" algn="ctr" rotWithShape="0">
                  <a:srgbClr val="6E747A">
                    <a:alpha val="43000"/>
                  </a:srgbClr>
                </a:outerShdw>
              </a:effectLst>
            </a:rPr>
            <a:t> &amp; PROFIT % BY MONTHS</a:t>
          </a:r>
          <a:endParaRPr lang="en-IN" sz="1500" b="0" cap="none" spc="0">
            <a:ln w="0"/>
            <a:solidFill>
              <a:schemeClr val="accent1"/>
            </a:solidFill>
            <a:effectLst>
              <a:outerShdw blurRad="38100" dist="25400" dir="5400000" algn="ctr" rotWithShape="0">
                <a:srgbClr val="6E747A">
                  <a:alpha val="43000"/>
                </a:srgbClr>
              </a:outerShdw>
            </a:effectLst>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cdr:x>
      <cdr:y>0.02886</cdr:y>
    </cdr:from>
    <cdr:to>
      <cdr:x>1</cdr:x>
      <cdr:y>0.13617</cdr:y>
    </cdr:to>
    <cdr:sp macro="" textlink="">
      <cdr:nvSpPr>
        <cdr:cNvPr id="3" name="TextBox 1">
          <a:extLst xmlns:a="http://schemas.openxmlformats.org/drawingml/2006/main">
            <a:ext uri="{FF2B5EF4-FFF2-40B4-BE49-F238E27FC236}">
              <a16:creationId xmlns:a16="http://schemas.microsoft.com/office/drawing/2014/main" id="{F149DEE4-D5F4-46E8-AADD-2627CD20921E}"/>
            </a:ext>
          </a:extLst>
        </cdr:cNvPr>
        <cdr:cNvSpPr txBox="1"/>
      </cdr:nvSpPr>
      <cdr:spPr>
        <a:xfrm xmlns:a="http://schemas.openxmlformats.org/drawingml/2006/main">
          <a:off x="50800" y="50800"/>
          <a:ext cx="3022023" cy="18889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IN" sz="1500" b="0" cap="none" spc="0">
              <a:ln w="0"/>
              <a:solidFill>
                <a:schemeClr val="accent1"/>
              </a:solidFill>
              <a:effectLst>
                <a:outerShdw blurRad="38100" dist="25400" dir="5400000" algn="ctr" rotWithShape="0">
                  <a:srgbClr val="6E747A">
                    <a:alpha val="43000"/>
                  </a:srgbClr>
                </a:outerShdw>
              </a:effectLst>
            </a:rPr>
            <a:t>SALES</a:t>
          </a:r>
          <a:r>
            <a:rPr lang="en-IN" sz="1500" b="0" cap="none" spc="0" baseline="0">
              <a:ln w="0"/>
              <a:solidFill>
                <a:schemeClr val="accent1"/>
              </a:solidFill>
              <a:effectLst>
                <a:outerShdw blurRad="38100" dist="25400" dir="5400000" algn="ctr" rotWithShape="0">
                  <a:srgbClr val="6E747A">
                    <a:alpha val="43000"/>
                  </a:srgbClr>
                </a:outerShdw>
              </a:effectLst>
            </a:rPr>
            <a:t> BY CUSTOMERS</a:t>
          </a:r>
          <a:endParaRPr lang="en-IN" sz="1500" b="0" cap="none" spc="0">
            <a:ln w="0"/>
            <a:solidFill>
              <a:schemeClr val="accent1"/>
            </a:solidFill>
            <a:effectLst>
              <a:outerShdw blurRad="38100" dist="25400" dir="5400000" algn="ctr" rotWithShape="0">
                <a:srgbClr val="6E747A">
                  <a:alpha val="43000"/>
                </a:srgbClr>
              </a:outerShdw>
            </a:effectLst>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0.00852</cdr:x>
      <cdr:y>0.02192</cdr:y>
    </cdr:from>
    <cdr:to>
      <cdr:x>1</cdr:x>
      <cdr:y>0.10137</cdr:y>
    </cdr:to>
    <cdr:sp macro="" textlink="">
      <cdr:nvSpPr>
        <cdr:cNvPr id="2" name="TextBox 1">
          <a:extLst xmlns:a="http://schemas.openxmlformats.org/drawingml/2006/main">
            <a:ext uri="{FF2B5EF4-FFF2-40B4-BE49-F238E27FC236}">
              <a16:creationId xmlns:a16="http://schemas.microsoft.com/office/drawing/2014/main" id="{136031CD-8927-4F16-8328-F9FB02FD52A2}"/>
            </a:ext>
          </a:extLst>
        </cdr:cNvPr>
        <cdr:cNvSpPr txBox="1"/>
      </cdr:nvSpPr>
      <cdr:spPr>
        <a:xfrm xmlns:a="http://schemas.openxmlformats.org/drawingml/2006/main">
          <a:off x="22860" y="60960"/>
          <a:ext cx="2659380" cy="22098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N" sz="1500" b="0" cap="none" spc="0">
              <a:ln w="0"/>
              <a:solidFill>
                <a:schemeClr val="accent1"/>
              </a:solidFill>
              <a:effectLst>
                <a:outerShdw blurRad="38100" dist="25400" dir="5400000" algn="ctr" rotWithShape="0">
                  <a:srgbClr val="6E747A">
                    <a:alpha val="43000"/>
                  </a:srgbClr>
                </a:outerShdw>
              </a:effectLst>
            </a:rPr>
            <a:t>SALES</a:t>
          </a:r>
          <a:r>
            <a:rPr lang="en-IN" sz="1500" b="0" cap="none" spc="0" baseline="0">
              <a:ln w="0"/>
              <a:solidFill>
                <a:schemeClr val="accent1"/>
              </a:solidFill>
              <a:effectLst>
                <a:outerShdw blurRad="38100" dist="25400" dir="5400000" algn="ctr" rotWithShape="0">
                  <a:srgbClr val="6E747A">
                    <a:alpha val="43000"/>
                  </a:srgbClr>
                </a:outerShdw>
              </a:effectLst>
            </a:rPr>
            <a:t> &amp; PROFIT % BY MONTHS</a:t>
          </a:r>
          <a:endParaRPr lang="en-IN" sz="1500" b="0" cap="none" spc="0">
            <a:ln w="0"/>
            <a:solidFill>
              <a:schemeClr val="accent1"/>
            </a:solidFill>
            <a:effectLst>
              <a:outerShdw blurRad="38100" dist="25400" dir="5400000" algn="ctr" rotWithShape="0">
                <a:srgbClr val="6E747A">
                  <a:alpha val="43000"/>
                </a:srgbClr>
              </a:outerShdw>
            </a:effectLst>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cdr:x>
      <cdr:y>0.02886</cdr:y>
    </cdr:from>
    <cdr:to>
      <cdr:x>1</cdr:x>
      <cdr:y>0.13617</cdr:y>
    </cdr:to>
    <cdr:sp macro="" textlink="">
      <cdr:nvSpPr>
        <cdr:cNvPr id="3" name="TextBox 1">
          <a:extLst xmlns:a="http://schemas.openxmlformats.org/drawingml/2006/main">
            <a:ext uri="{FF2B5EF4-FFF2-40B4-BE49-F238E27FC236}">
              <a16:creationId xmlns:a16="http://schemas.microsoft.com/office/drawing/2014/main" id="{F149DEE4-D5F4-46E8-AADD-2627CD20921E}"/>
            </a:ext>
          </a:extLst>
        </cdr:cNvPr>
        <cdr:cNvSpPr txBox="1"/>
      </cdr:nvSpPr>
      <cdr:spPr>
        <a:xfrm xmlns:a="http://schemas.openxmlformats.org/drawingml/2006/main">
          <a:off x="50800" y="50800"/>
          <a:ext cx="3022023" cy="18889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IN" sz="1500" b="0" cap="none" spc="0">
              <a:ln w="0"/>
              <a:solidFill>
                <a:schemeClr val="accent1"/>
              </a:solidFill>
              <a:effectLst>
                <a:outerShdw blurRad="38100" dist="25400" dir="5400000" algn="ctr" rotWithShape="0">
                  <a:srgbClr val="6E747A">
                    <a:alpha val="43000"/>
                  </a:srgbClr>
                </a:outerShdw>
              </a:effectLst>
            </a:rPr>
            <a:t>SALES</a:t>
          </a:r>
          <a:r>
            <a:rPr lang="en-IN" sz="1500" b="0" cap="none" spc="0" baseline="0">
              <a:ln w="0"/>
              <a:solidFill>
                <a:schemeClr val="accent1"/>
              </a:solidFill>
              <a:effectLst>
                <a:outerShdw blurRad="38100" dist="25400" dir="5400000" algn="ctr" rotWithShape="0">
                  <a:srgbClr val="6E747A">
                    <a:alpha val="43000"/>
                  </a:srgbClr>
                </a:outerShdw>
              </a:effectLst>
            </a:rPr>
            <a:t> BY CUSTOMERS</a:t>
          </a:r>
          <a:endParaRPr lang="en-IN" sz="1500" b="0" cap="none" spc="0">
            <a:ln w="0"/>
            <a:solidFill>
              <a:schemeClr val="accent1"/>
            </a:solidFill>
            <a:effectLst>
              <a:outerShdw blurRad="38100" dist="25400" dir="5400000" algn="ctr" rotWithShape="0">
                <a:srgbClr val="6E747A">
                  <a:alpha val="43000"/>
                </a:srgbClr>
              </a:outerShdw>
            </a:effectLst>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0.01099</cdr:x>
      <cdr:y>0.02299</cdr:y>
    </cdr:from>
    <cdr:to>
      <cdr:x>1</cdr:x>
      <cdr:y>0.10847</cdr:y>
    </cdr:to>
    <cdr:sp macro="" textlink="">
      <cdr:nvSpPr>
        <cdr:cNvPr id="2" name="TextBox 1">
          <a:extLst xmlns:a="http://schemas.openxmlformats.org/drawingml/2006/main">
            <a:ext uri="{FF2B5EF4-FFF2-40B4-BE49-F238E27FC236}">
              <a16:creationId xmlns:a16="http://schemas.microsoft.com/office/drawing/2014/main" id="{2418485F-0C63-459C-8BDE-E5A646350E3A}"/>
            </a:ext>
          </a:extLst>
        </cdr:cNvPr>
        <cdr:cNvSpPr txBox="1"/>
      </cdr:nvSpPr>
      <cdr:spPr>
        <a:xfrm xmlns:a="http://schemas.openxmlformats.org/drawingml/2006/main">
          <a:off x="50800" y="50800"/>
          <a:ext cx="3022031" cy="188888"/>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IN" sz="1500" b="0" cap="none" spc="0">
              <a:ln w="0"/>
              <a:solidFill>
                <a:schemeClr val="accent1"/>
              </a:solidFill>
              <a:effectLst>
                <a:outerShdw blurRad="38100" dist="25400" dir="5400000" algn="ctr" rotWithShape="0">
                  <a:srgbClr val="6E747A">
                    <a:alpha val="43000"/>
                  </a:srgbClr>
                </a:outerShdw>
              </a:effectLst>
            </a:rPr>
            <a:t>SALES</a:t>
          </a:r>
          <a:r>
            <a:rPr lang="en-IN" sz="1500" b="0" cap="none" spc="0" baseline="0">
              <a:ln w="0"/>
              <a:solidFill>
                <a:schemeClr val="accent1"/>
              </a:solidFill>
              <a:effectLst>
                <a:outerShdw blurRad="38100" dist="25400" dir="5400000" algn="ctr" rotWithShape="0">
                  <a:srgbClr val="6E747A">
                    <a:alpha val="43000"/>
                  </a:srgbClr>
                </a:outerShdw>
              </a:effectLst>
            </a:rPr>
            <a:t> % BY COUNTRY</a:t>
          </a:r>
          <a:endParaRPr lang="en-IN" sz="1500" b="0" cap="none" spc="0">
            <a:ln w="0"/>
            <a:solidFill>
              <a:schemeClr val="accent1"/>
            </a:solidFill>
            <a:effectLst>
              <a:outerShdw blurRad="38100" dist="25400" dir="5400000" algn="ctr" rotWithShape="0">
                <a:srgbClr val="6E747A">
                  <a:alpha val="43000"/>
                </a:srgbClr>
              </a:outerShdw>
            </a:effectLst>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7620</xdr:colOff>
      <xdr:row>28</xdr:row>
      <xdr:rowOff>205740</xdr:rowOff>
    </xdr:to>
    <xdr:sp macro="" textlink="">
      <xdr:nvSpPr>
        <xdr:cNvPr id="6" name="Rectangle: Rounded Corners 5">
          <a:extLst>
            <a:ext uri="{FF2B5EF4-FFF2-40B4-BE49-F238E27FC236}">
              <a16:creationId xmlns:a16="http://schemas.microsoft.com/office/drawing/2014/main" id="{00000000-0008-0000-0300-000006000000}"/>
            </a:ext>
          </a:extLst>
        </xdr:cNvPr>
        <xdr:cNvSpPr/>
      </xdr:nvSpPr>
      <xdr:spPr>
        <a:xfrm>
          <a:off x="0" y="0"/>
          <a:ext cx="14180820" cy="5326380"/>
        </a:xfrm>
        <a:prstGeom prst="roundRect">
          <a:avLst>
            <a:gd name="adj" fmla="val 2269"/>
          </a:avLst>
        </a:prstGeom>
        <a:solidFill>
          <a:schemeClr val="tx1">
            <a:lumMod val="85000"/>
            <a:lumOff val="15000"/>
          </a:schemeClr>
        </a:solidFill>
        <a:ln/>
      </xdr:spPr>
      <xdr:style>
        <a:lnRef idx="1">
          <a:schemeClr val="dk1"/>
        </a:lnRef>
        <a:fillRef idx="2">
          <a:schemeClr val="dk1"/>
        </a:fillRef>
        <a:effectRef idx="1">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xdr:from>
      <xdr:col>0</xdr:col>
      <xdr:colOff>15240</xdr:colOff>
      <xdr:row>0</xdr:row>
      <xdr:rowOff>45720</xdr:rowOff>
    </xdr:from>
    <xdr:to>
      <xdr:col>22</xdr:col>
      <xdr:colOff>754379</xdr:colOff>
      <xdr:row>2</xdr:row>
      <xdr:rowOff>0</xdr:rowOff>
    </xdr:to>
    <xdr:sp macro="" textlink="">
      <xdr:nvSpPr>
        <xdr:cNvPr id="7" name="Rectangle: Rounded Corners 6">
          <a:extLst>
            <a:ext uri="{FF2B5EF4-FFF2-40B4-BE49-F238E27FC236}">
              <a16:creationId xmlns:a16="http://schemas.microsoft.com/office/drawing/2014/main" id="{00000000-0008-0000-0300-000007000000}"/>
            </a:ext>
          </a:extLst>
        </xdr:cNvPr>
        <xdr:cNvSpPr/>
      </xdr:nvSpPr>
      <xdr:spPr>
        <a:xfrm>
          <a:off x="15240" y="45720"/>
          <a:ext cx="14150339" cy="320040"/>
        </a:xfrm>
        <a:prstGeom prst="roundRect">
          <a:avLst>
            <a:gd name="adj" fmla="val 50000"/>
          </a:avLst>
        </a:prstGeom>
        <a:solidFill>
          <a:schemeClr val="tx1">
            <a:lumMod val="95000"/>
            <a:lumOff val="5000"/>
          </a:schemeClr>
        </a:solidFill>
        <a:ln>
          <a:solidFill>
            <a:schemeClr val="bg2">
              <a:lumMod val="2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n-IN" sz="1800" b="1" kern="1200" cap="none" spc="0">
              <a:ln w="0"/>
              <a:solidFill>
                <a:schemeClr val="bg1"/>
              </a:solidFill>
              <a:effectLst>
                <a:outerShdw blurRad="38100" dist="19050" dir="2700000" algn="tl" rotWithShape="0">
                  <a:schemeClr val="dk1">
                    <a:alpha val="40000"/>
                  </a:schemeClr>
                </a:outerShdw>
              </a:effectLst>
              <a:latin typeface="+mn-lt"/>
              <a:ea typeface="+mn-ea"/>
              <a:cs typeface="+mn-cs"/>
            </a:rPr>
            <a:t>BICYCLE SALES DASHBOARD (2021 - 2022)</a:t>
          </a:r>
          <a:endParaRPr lang="en-IN" sz="1800" b="1" kern="1200">
            <a:solidFill>
              <a:schemeClr val="bg1"/>
            </a:solidFill>
            <a:latin typeface="+mn-lt"/>
            <a:ea typeface="+mn-ea"/>
            <a:cs typeface="+mn-cs"/>
          </a:endParaRPr>
        </a:p>
      </xdr:txBody>
    </xdr:sp>
    <xdr:clientData/>
  </xdr:twoCellAnchor>
  <xdr:twoCellAnchor>
    <xdr:from>
      <xdr:col>15</xdr:col>
      <xdr:colOff>68580</xdr:colOff>
      <xdr:row>2</xdr:row>
      <xdr:rowOff>31171</xdr:rowOff>
    </xdr:from>
    <xdr:to>
      <xdr:col>16</xdr:col>
      <xdr:colOff>601980</xdr:colOff>
      <xdr:row>4</xdr:row>
      <xdr:rowOff>7620</xdr:rowOff>
    </xdr:to>
    <xdr:sp macro="" textlink="">
      <xdr:nvSpPr>
        <xdr:cNvPr id="9" name="Rectangle: Rounded Corners 8">
          <a:extLst>
            <a:ext uri="{FF2B5EF4-FFF2-40B4-BE49-F238E27FC236}">
              <a16:creationId xmlns:a16="http://schemas.microsoft.com/office/drawing/2014/main" id="{00000000-0008-0000-0300-000009000000}"/>
            </a:ext>
          </a:extLst>
        </xdr:cNvPr>
        <xdr:cNvSpPr/>
      </xdr:nvSpPr>
      <xdr:spPr>
        <a:xfrm>
          <a:off x="9212580" y="396931"/>
          <a:ext cx="1143000" cy="342209"/>
        </a:xfrm>
        <a:prstGeom prst="roundRect">
          <a:avLst/>
        </a:prstGeom>
        <a:solidFill>
          <a:schemeClr val="tx1">
            <a:lumMod val="95000"/>
            <a:lumOff val="5000"/>
          </a:schemeClr>
        </a:solidFill>
        <a:ln>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0</xdr:col>
      <xdr:colOff>61653</xdr:colOff>
      <xdr:row>2</xdr:row>
      <xdr:rowOff>30480</xdr:rowOff>
    </xdr:from>
    <xdr:to>
      <xdr:col>1</xdr:col>
      <xdr:colOff>601980</xdr:colOff>
      <xdr:row>11</xdr:row>
      <xdr:rowOff>121920</xdr:rowOff>
    </xdr:to>
    <xdr:sp macro="" textlink="">
      <xdr:nvSpPr>
        <xdr:cNvPr id="12" name="Rectangle: Rounded Corners 11">
          <a:extLst>
            <a:ext uri="{FF2B5EF4-FFF2-40B4-BE49-F238E27FC236}">
              <a16:creationId xmlns:a16="http://schemas.microsoft.com/office/drawing/2014/main" id="{00000000-0008-0000-0300-00000C000000}"/>
            </a:ext>
          </a:extLst>
        </xdr:cNvPr>
        <xdr:cNvSpPr/>
      </xdr:nvSpPr>
      <xdr:spPr>
        <a:xfrm>
          <a:off x="61653" y="396240"/>
          <a:ext cx="1149927" cy="1737360"/>
        </a:xfrm>
        <a:prstGeom prst="roundRect">
          <a:avLst>
            <a:gd name="adj" fmla="val 7403"/>
          </a:avLst>
        </a:prstGeom>
        <a:solidFill>
          <a:schemeClr val="tx1">
            <a:lumMod val="95000"/>
            <a:lumOff val="5000"/>
          </a:schemeClr>
        </a:solidFill>
        <a:ln>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n-IN" sz="1800" kern="1200">
              <a:solidFill>
                <a:schemeClr val="lt1"/>
              </a:solidFill>
              <a:latin typeface="+mn-lt"/>
              <a:ea typeface="+mn-ea"/>
              <a:cs typeface="+mn-cs"/>
            </a:rPr>
            <a:t> </a:t>
          </a:r>
        </a:p>
      </xdr:txBody>
    </xdr:sp>
    <xdr:clientData/>
  </xdr:twoCellAnchor>
  <xdr:twoCellAnchor>
    <xdr:from>
      <xdr:col>2</xdr:col>
      <xdr:colOff>15240</xdr:colOff>
      <xdr:row>2</xdr:row>
      <xdr:rowOff>38791</xdr:rowOff>
    </xdr:from>
    <xdr:to>
      <xdr:col>5</xdr:col>
      <xdr:colOff>167640</xdr:colOff>
      <xdr:row>16</xdr:row>
      <xdr:rowOff>60960</xdr:rowOff>
    </xdr:to>
    <xdr:sp macro="" textlink="">
      <xdr:nvSpPr>
        <xdr:cNvPr id="13" name="Rectangle: Rounded Corners 12">
          <a:extLst>
            <a:ext uri="{FF2B5EF4-FFF2-40B4-BE49-F238E27FC236}">
              <a16:creationId xmlns:a16="http://schemas.microsoft.com/office/drawing/2014/main" id="{00000000-0008-0000-0300-00000D000000}"/>
            </a:ext>
          </a:extLst>
        </xdr:cNvPr>
        <xdr:cNvSpPr/>
      </xdr:nvSpPr>
      <xdr:spPr>
        <a:xfrm>
          <a:off x="1234440" y="404551"/>
          <a:ext cx="1981200" cy="2582489"/>
        </a:xfrm>
        <a:prstGeom prst="roundRect">
          <a:avLst>
            <a:gd name="adj" fmla="val 2300"/>
          </a:avLst>
        </a:prstGeom>
        <a:solidFill>
          <a:schemeClr val="tx1">
            <a:lumMod val="95000"/>
            <a:lumOff val="5000"/>
          </a:schemeClr>
        </a:solidFill>
        <a:ln>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5</xdr:col>
      <xdr:colOff>198120</xdr:colOff>
      <xdr:row>2</xdr:row>
      <xdr:rowOff>45720</xdr:rowOff>
    </xdr:from>
    <xdr:to>
      <xdr:col>10</xdr:col>
      <xdr:colOff>243839</xdr:colOff>
      <xdr:row>16</xdr:row>
      <xdr:rowOff>53340</xdr:rowOff>
    </xdr:to>
    <xdr:sp macro="" textlink="">
      <xdr:nvSpPr>
        <xdr:cNvPr id="14" name="Rectangle: Rounded Corners 13">
          <a:extLst>
            <a:ext uri="{FF2B5EF4-FFF2-40B4-BE49-F238E27FC236}">
              <a16:creationId xmlns:a16="http://schemas.microsoft.com/office/drawing/2014/main" id="{00000000-0008-0000-0300-00000E000000}"/>
            </a:ext>
          </a:extLst>
        </xdr:cNvPr>
        <xdr:cNvSpPr/>
      </xdr:nvSpPr>
      <xdr:spPr>
        <a:xfrm>
          <a:off x="3246120" y="411480"/>
          <a:ext cx="3093719" cy="2567940"/>
        </a:xfrm>
        <a:prstGeom prst="roundRect">
          <a:avLst>
            <a:gd name="adj" fmla="val 1565"/>
          </a:avLst>
        </a:prstGeom>
        <a:solidFill>
          <a:schemeClr val="tx1">
            <a:lumMod val="95000"/>
            <a:lumOff val="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2</xdr:col>
      <xdr:colOff>17317</xdr:colOff>
      <xdr:row>16</xdr:row>
      <xdr:rowOff>83821</xdr:rowOff>
    </xdr:from>
    <xdr:to>
      <xdr:col>7</xdr:col>
      <xdr:colOff>237352</xdr:colOff>
      <xdr:row>25</xdr:row>
      <xdr:rowOff>38100</xdr:rowOff>
    </xdr:to>
    <xdr:sp macro="" textlink="">
      <xdr:nvSpPr>
        <xdr:cNvPr id="15" name="Rectangle: Rounded Corners 14">
          <a:extLst>
            <a:ext uri="{FF2B5EF4-FFF2-40B4-BE49-F238E27FC236}">
              <a16:creationId xmlns:a16="http://schemas.microsoft.com/office/drawing/2014/main" id="{00000000-0008-0000-0300-00000F000000}"/>
            </a:ext>
          </a:extLst>
        </xdr:cNvPr>
        <xdr:cNvSpPr/>
      </xdr:nvSpPr>
      <xdr:spPr>
        <a:xfrm>
          <a:off x="1236517" y="3009901"/>
          <a:ext cx="3268035" cy="1600199"/>
        </a:xfrm>
        <a:prstGeom prst="roundRect">
          <a:avLst>
            <a:gd name="adj" fmla="val 4133"/>
          </a:avLst>
        </a:prstGeom>
        <a:solidFill>
          <a:schemeClr val="tx1">
            <a:lumMod val="95000"/>
            <a:lumOff val="5000"/>
          </a:schemeClr>
        </a:solidFill>
        <a:ln>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5</xdr:col>
      <xdr:colOff>434340</xdr:colOff>
      <xdr:row>25</xdr:row>
      <xdr:rowOff>53340</xdr:rowOff>
    </xdr:from>
    <xdr:to>
      <xdr:col>16</xdr:col>
      <xdr:colOff>76200</xdr:colOff>
      <xdr:row>28</xdr:row>
      <xdr:rowOff>152400</xdr:rowOff>
    </xdr:to>
    <xdr:sp macro="" textlink="">
      <xdr:nvSpPr>
        <xdr:cNvPr id="16" name="Rectangle: Rounded Corners 15">
          <a:extLst>
            <a:ext uri="{FF2B5EF4-FFF2-40B4-BE49-F238E27FC236}">
              <a16:creationId xmlns:a16="http://schemas.microsoft.com/office/drawing/2014/main" id="{00000000-0008-0000-0300-000010000000}"/>
            </a:ext>
          </a:extLst>
        </xdr:cNvPr>
        <xdr:cNvSpPr/>
      </xdr:nvSpPr>
      <xdr:spPr>
        <a:xfrm>
          <a:off x="3482340" y="4625340"/>
          <a:ext cx="6347460" cy="647700"/>
        </a:xfrm>
        <a:prstGeom prst="roundRect">
          <a:avLst>
            <a:gd name="adj" fmla="val 9647"/>
          </a:avLst>
        </a:prstGeom>
        <a:solidFill>
          <a:schemeClr val="tx1">
            <a:lumMod val="95000"/>
            <a:lumOff val="5000"/>
          </a:schemeClr>
        </a:solidFill>
        <a:ln>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16</xdr:col>
      <xdr:colOff>91440</xdr:colOff>
      <xdr:row>16</xdr:row>
      <xdr:rowOff>68580</xdr:rowOff>
    </xdr:from>
    <xdr:to>
      <xdr:col>20</xdr:col>
      <xdr:colOff>365759</xdr:colOff>
      <xdr:row>28</xdr:row>
      <xdr:rowOff>175260</xdr:rowOff>
    </xdr:to>
    <xdr:sp macro="" textlink="">
      <xdr:nvSpPr>
        <xdr:cNvPr id="17" name="Rectangle: Rounded Corners 16">
          <a:extLst>
            <a:ext uri="{FF2B5EF4-FFF2-40B4-BE49-F238E27FC236}">
              <a16:creationId xmlns:a16="http://schemas.microsoft.com/office/drawing/2014/main" id="{00000000-0008-0000-0300-000011000000}"/>
            </a:ext>
          </a:extLst>
        </xdr:cNvPr>
        <xdr:cNvSpPr/>
      </xdr:nvSpPr>
      <xdr:spPr>
        <a:xfrm>
          <a:off x="9845040" y="2994660"/>
          <a:ext cx="2712719" cy="2301240"/>
        </a:xfrm>
        <a:prstGeom prst="roundRect">
          <a:avLst>
            <a:gd name="adj" fmla="val 2147"/>
          </a:avLst>
        </a:prstGeom>
        <a:solidFill>
          <a:schemeClr val="tx1">
            <a:lumMod val="95000"/>
            <a:lumOff val="5000"/>
          </a:schemeClr>
        </a:solidFill>
        <a:ln>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19</xdr:col>
      <xdr:colOff>0</xdr:colOff>
      <xdr:row>4</xdr:row>
      <xdr:rowOff>106680</xdr:rowOff>
    </xdr:from>
    <xdr:to>
      <xdr:col>22</xdr:col>
      <xdr:colOff>716158</xdr:colOff>
      <xdr:row>16</xdr:row>
      <xdr:rowOff>60960</xdr:rowOff>
    </xdr:to>
    <xdr:sp macro="" textlink="">
      <xdr:nvSpPr>
        <xdr:cNvPr id="18" name="Rectangle: Rounded Corners 17">
          <a:extLst>
            <a:ext uri="{FF2B5EF4-FFF2-40B4-BE49-F238E27FC236}">
              <a16:creationId xmlns:a16="http://schemas.microsoft.com/office/drawing/2014/main" id="{00000000-0008-0000-0300-000012000000}"/>
            </a:ext>
          </a:extLst>
        </xdr:cNvPr>
        <xdr:cNvSpPr/>
      </xdr:nvSpPr>
      <xdr:spPr>
        <a:xfrm>
          <a:off x="11582400" y="838200"/>
          <a:ext cx="2544958" cy="2148840"/>
        </a:xfrm>
        <a:prstGeom prst="roundRect">
          <a:avLst>
            <a:gd name="adj" fmla="val 1311"/>
          </a:avLst>
        </a:prstGeom>
        <a:solidFill>
          <a:schemeClr val="tx1">
            <a:lumMod val="95000"/>
            <a:lumOff val="5000"/>
          </a:schemeClr>
        </a:solidFill>
        <a:ln>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10</xdr:col>
      <xdr:colOff>266700</xdr:colOff>
      <xdr:row>2</xdr:row>
      <xdr:rowOff>24246</xdr:rowOff>
    </xdr:from>
    <xdr:to>
      <xdr:col>15</xdr:col>
      <xdr:colOff>29548</xdr:colOff>
      <xdr:row>16</xdr:row>
      <xdr:rowOff>68580</xdr:rowOff>
    </xdr:to>
    <xdr:sp macro="" textlink="">
      <xdr:nvSpPr>
        <xdr:cNvPr id="19" name="Rectangle: Rounded Corners 18">
          <a:extLst>
            <a:ext uri="{FF2B5EF4-FFF2-40B4-BE49-F238E27FC236}">
              <a16:creationId xmlns:a16="http://schemas.microsoft.com/office/drawing/2014/main" id="{00000000-0008-0000-0300-000013000000}"/>
            </a:ext>
          </a:extLst>
        </xdr:cNvPr>
        <xdr:cNvSpPr/>
      </xdr:nvSpPr>
      <xdr:spPr>
        <a:xfrm>
          <a:off x="6362700" y="390006"/>
          <a:ext cx="2810848" cy="2604654"/>
        </a:xfrm>
        <a:prstGeom prst="roundRect">
          <a:avLst>
            <a:gd name="adj" fmla="val 2155"/>
          </a:avLst>
        </a:prstGeom>
        <a:solidFill>
          <a:schemeClr val="tx1">
            <a:lumMod val="95000"/>
            <a:lumOff val="5000"/>
          </a:schemeClr>
        </a:solidFill>
        <a:ln>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15</xdr:col>
      <xdr:colOff>53339</xdr:colOff>
      <xdr:row>4</xdr:row>
      <xdr:rowOff>121920</xdr:rowOff>
    </xdr:from>
    <xdr:to>
      <xdr:col>18</xdr:col>
      <xdr:colOff>571500</xdr:colOff>
      <xdr:row>16</xdr:row>
      <xdr:rowOff>60960</xdr:rowOff>
    </xdr:to>
    <xdr:sp macro="" textlink="">
      <xdr:nvSpPr>
        <xdr:cNvPr id="20" name="Rectangle: Rounded Corners 19">
          <a:extLst>
            <a:ext uri="{FF2B5EF4-FFF2-40B4-BE49-F238E27FC236}">
              <a16:creationId xmlns:a16="http://schemas.microsoft.com/office/drawing/2014/main" id="{00000000-0008-0000-0300-000014000000}"/>
            </a:ext>
          </a:extLst>
        </xdr:cNvPr>
        <xdr:cNvSpPr/>
      </xdr:nvSpPr>
      <xdr:spPr>
        <a:xfrm>
          <a:off x="9197339" y="853440"/>
          <a:ext cx="2346961" cy="2133600"/>
        </a:xfrm>
        <a:prstGeom prst="roundRect">
          <a:avLst>
            <a:gd name="adj" fmla="val 1311"/>
          </a:avLst>
        </a:prstGeom>
        <a:solidFill>
          <a:schemeClr val="tx1">
            <a:lumMod val="95000"/>
            <a:lumOff val="5000"/>
          </a:schemeClr>
        </a:solidFill>
        <a:ln>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7</xdr:col>
      <xdr:colOff>259080</xdr:colOff>
      <xdr:row>16</xdr:row>
      <xdr:rowOff>91441</xdr:rowOff>
    </xdr:from>
    <xdr:to>
      <xdr:col>16</xdr:col>
      <xdr:colOff>60960</xdr:colOff>
      <xdr:row>25</xdr:row>
      <xdr:rowOff>38100</xdr:rowOff>
    </xdr:to>
    <xdr:sp macro="" textlink="">
      <xdr:nvSpPr>
        <xdr:cNvPr id="21" name="Rectangle: Rounded Corners 20">
          <a:extLst>
            <a:ext uri="{FF2B5EF4-FFF2-40B4-BE49-F238E27FC236}">
              <a16:creationId xmlns:a16="http://schemas.microsoft.com/office/drawing/2014/main" id="{00000000-0008-0000-0300-000015000000}"/>
            </a:ext>
          </a:extLst>
        </xdr:cNvPr>
        <xdr:cNvSpPr/>
      </xdr:nvSpPr>
      <xdr:spPr>
        <a:xfrm>
          <a:off x="4526280" y="3017521"/>
          <a:ext cx="5288280" cy="1592579"/>
        </a:xfrm>
        <a:prstGeom prst="roundRect">
          <a:avLst>
            <a:gd name="adj" fmla="val 3033"/>
          </a:avLst>
        </a:prstGeom>
        <a:solidFill>
          <a:schemeClr val="tx1">
            <a:lumMod val="95000"/>
            <a:lumOff val="5000"/>
          </a:schemeClr>
        </a:solidFill>
        <a:ln>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20</xdr:col>
      <xdr:colOff>403860</xdr:colOff>
      <xdr:row>16</xdr:row>
      <xdr:rowOff>68580</xdr:rowOff>
    </xdr:from>
    <xdr:to>
      <xdr:col>22</xdr:col>
      <xdr:colOff>716158</xdr:colOff>
      <xdr:row>28</xdr:row>
      <xdr:rowOff>144780</xdr:rowOff>
    </xdr:to>
    <xdr:sp macro="" textlink="">
      <xdr:nvSpPr>
        <xdr:cNvPr id="22" name="Rectangle: Rounded Corners 21">
          <a:extLst>
            <a:ext uri="{FF2B5EF4-FFF2-40B4-BE49-F238E27FC236}">
              <a16:creationId xmlns:a16="http://schemas.microsoft.com/office/drawing/2014/main" id="{00000000-0008-0000-0300-000016000000}"/>
            </a:ext>
          </a:extLst>
        </xdr:cNvPr>
        <xdr:cNvSpPr/>
      </xdr:nvSpPr>
      <xdr:spPr>
        <a:xfrm>
          <a:off x="12595860" y="2994660"/>
          <a:ext cx="1531498" cy="2270760"/>
        </a:xfrm>
        <a:prstGeom prst="roundRect">
          <a:avLst>
            <a:gd name="adj" fmla="val 2099"/>
          </a:avLst>
        </a:prstGeom>
        <a:solidFill>
          <a:schemeClr val="tx1">
            <a:lumMod val="95000"/>
            <a:lumOff val="5000"/>
          </a:schemeClr>
        </a:solidFill>
        <a:ln>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editAs="oneCell">
    <xdr:from>
      <xdr:col>0</xdr:col>
      <xdr:colOff>68581</xdr:colOff>
      <xdr:row>2</xdr:row>
      <xdr:rowOff>91440</xdr:rowOff>
    </xdr:from>
    <xdr:to>
      <xdr:col>1</xdr:col>
      <xdr:colOff>563880</xdr:colOff>
      <xdr:row>11</xdr:row>
      <xdr:rowOff>114300</xdr:rowOff>
    </xdr:to>
    <mc:AlternateContent xmlns:mc="http://schemas.openxmlformats.org/markup-compatibility/2006" xmlns:a14="http://schemas.microsoft.com/office/drawing/2010/main">
      <mc:Choice Requires="a14">
        <xdr:graphicFrame macro="">
          <xdr:nvGraphicFramePr>
            <xdr:cNvPr id="23" name="Segment 2">
              <a:extLst>
                <a:ext uri="{FF2B5EF4-FFF2-40B4-BE49-F238E27FC236}">
                  <a16:creationId xmlns:a16="http://schemas.microsoft.com/office/drawing/2014/main" id="{00000000-0008-0000-0300-000017000000}"/>
                </a:ext>
              </a:extLst>
            </xdr:cNvPr>
            <xdr:cNvGraphicFramePr/>
          </xdr:nvGraphicFramePr>
          <xdr:xfrm>
            <a:off x="0" y="0"/>
            <a:ext cx="0" cy="0"/>
          </xdr:xfrm>
          <a:graphic>
            <a:graphicData uri="http://schemas.microsoft.com/office/drawing/2010/slicer">
              <sle:slicer xmlns:sle="http://schemas.microsoft.com/office/drawing/2010/slicer" name="Segment 2"/>
            </a:graphicData>
          </a:graphic>
        </xdr:graphicFrame>
      </mc:Choice>
      <mc:Fallback xmlns="">
        <xdr:sp macro="" textlink="">
          <xdr:nvSpPr>
            <xdr:cNvPr id="0" name=""/>
            <xdr:cNvSpPr>
              <a:spLocks noTextEdit="1"/>
            </xdr:cNvSpPr>
          </xdr:nvSpPr>
          <xdr:spPr>
            <a:xfrm>
              <a:off x="68581" y="457200"/>
              <a:ext cx="1104899"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480060</xdr:colOff>
      <xdr:row>25</xdr:row>
      <xdr:rowOff>76200</xdr:rowOff>
    </xdr:from>
    <xdr:to>
      <xdr:col>16</xdr:col>
      <xdr:colOff>15240</xdr:colOff>
      <xdr:row>28</xdr:row>
      <xdr:rowOff>106680</xdr:rowOff>
    </xdr:to>
    <mc:AlternateContent xmlns:mc="http://schemas.openxmlformats.org/markup-compatibility/2006" xmlns:a14="http://schemas.microsoft.com/office/drawing/2010/main">
      <mc:Choice Requires="a14">
        <xdr:graphicFrame macro="">
          <xdr:nvGraphicFramePr>
            <xdr:cNvPr id="27" name="Month 2">
              <a:extLst>
                <a:ext uri="{FF2B5EF4-FFF2-40B4-BE49-F238E27FC236}">
                  <a16:creationId xmlns:a16="http://schemas.microsoft.com/office/drawing/2014/main" id="{00000000-0008-0000-0300-00001B000000}"/>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3528060" y="4648200"/>
              <a:ext cx="6240780" cy="579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441960</xdr:colOff>
      <xdr:row>16</xdr:row>
      <xdr:rowOff>106680</xdr:rowOff>
    </xdr:from>
    <xdr:to>
      <xdr:col>22</xdr:col>
      <xdr:colOff>624840</xdr:colOff>
      <xdr:row>28</xdr:row>
      <xdr:rowOff>38100</xdr:rowOff>
    </xdr:to>
    <mc:AlternateContent xmlns:mc="http://schemas.openxmlformats.org/markup-compatibility/2006" xmlns:a14="http://schemas.microsoft.com/office/drawing/2010/main">
      <mc:Choice Requires="a14">
        <xdr:graphicFrame macro="">
          <xdr:nvGraphicFramePr>
            <xdr:cNvPr id="28" name="Product_Name 2">
              <a:extLst>
                <a:ext uri="{FF2B5EF4-FFF2-40B4-BE49-F238E27FC236}">
                  <a16:creationId xmlns:a16="http://schemas.microsoft.com/office/drawing/2014/main" id="{00000000-0008-0000-0300-00001C000000}"/>
                </a:ext>
              </a:extLst>
            </xdr:cNvPr>
            <xdr:cNvGraphicFramePr/>
          </xdr:nvGraphicFramePr>
          <xdr:xfrm>
            <a:off x="0" y="0"/>
            <a:ext cx="0" cy="0"/>
          </xdr:xfrm>
          <a:graphic>
            <a:graphicData uri="http://schemas.microsoft.com/office/drawing/2010/slicer">
              <sle:slicer xmlns:sle="http://schemas.microsoft.com/office/drawing/2010/slicer" name="Product_Name 2"/>
            </a:graphicData>
          </a:graphic>
        </xdr:graphicFrame>
      </mc:Choice>
      <mc:Fallback xmlns="">
        <xdr:sp macro="" textlink="">
          <xdr:nvSpPr>
            <xdr:cNvPr id="0" name=""/>
            <xdr:cNvSpPr>
              <a:spLocks noTextEdit="1"/>
            </xdr:cNvSpPr>
          </xdr:nvSpPr>
          <xdr:spPr>
            <a:xfrm>
              <a:off x="12633960" y="3032760"/>
              <a:ext cx="1402080" cy="2125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53340</xdr:colOff>
      <xdr:row>2</xdr:row>
      <xdr:rowOff>83820</xdr:rowOff>
    </xdr:from>
    <xdr:to>
      <xdr:col>5</xdr:col>
      <xdr:colOff>121920</xdr:colOff>
      <xdr:row>16</xdr:row>
      <xdr:rowOff>0</xdr:rowOff>
    </xdr:to>
    <xdr:graphicFrame macro="">
      <xdr:nvGraphicFramePr>
        <xdr:cNvPr id="29" name="Chart 28">
          <a:extLst>
            <a:ext uri="{FF2B5EF4-FFF2-40B4-BE49-F238E27FC236}">
              <a16:creationId xmlns:a16="http://schemas.microsoft.com/office/drawing/2014/main" id="{00000000-0008-0000-03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2</xdr:row>
      <xdr:rowOff>30480</xdr:rowOff>
    </xdr:from>
    <xdr:to>
      <xdr:col>10</xdr:col>
      <xdr:colOff>205740</xdr:colOff>
      <xdr:row>16</xdr:row>
      <xdr:rowOff>15240</xdr:rowOff>
    </xdr:to>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00000000-0008-0000-0300-00001F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238500" y="396240"/>
              <a:ext cx="3063240" cy="25450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266700</xdr:colOff>
      <xdr:row>2</xdr:row>
      <xdr:rowOff>24246</xdr:rowOff>
    </xdr:from>
    <xdr:to>
      <xdr:col>14</xdr:col>
      <xdr:colOff>594360</xdr:colOff>
      <xdr:row>16</xdr:row>
      <xdr:rowOff>53340</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00000000-0008-0000-0300-000020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362700" y="390006"/>
              <a:ext cx="2766060" cy="258941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68580</xdr:colOff>
      <xdr:row>4</xdr:row>
      <xdr:rowOff>137160</xdr:rowOff>
    </xdr:from>
    <xdr:to>
      <xdr:col>18</xdr:col>
      <xdr:colOff>541020</xdr:colOff>
      <xdr:row>16</xdr:row>
      <xdr:rowOff>30480</xdr:rowOff>
    </xdr:to>
    <xdr:graphicFrame macro="">
      <xdr:nvGraphicFramePr>
        <xdr:cNvPr id="33" name="Chart 32">
          <a:extLst>
            <a:ext uri="{FF2B5EF4-FFF2-40B4-BE49-F238E27FC236}">
              <a16:creationId xmlns:a16="http://schemas.microsoft.com/office/drawing/2014/main" id="{00000000-0008-0000-03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15238</xdr:colOff>
      <xdr:row>4</xdr:row>
      <xdr:rowOff>114300</xdr:rowOff>
    </xdr:from>
    <xdr:to>
      <xdr:col>22</xdr:col>
      <xdr:colOff>685800</xdr:colOff>
      <xdr:row>16</xdr:row>
      <xdr:rowOff>22860</xdr:rowOff>
    </xdr:to>
    <xdr:graphicFrame macro="">
      <xdr:nvGraphicFramePr>
        <xdr:cNvPr id="34" name="Chart 33">
          <a:extLst>
            <a:ext uri="{FF2B5EF4-FFF2-40B4-BE49-F238E27FC236}">
              <a16:creationId xmlns:a16="http://schemas.microsoft.com/office/drawing/2014/main" id="{00000000-0008-0000-03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144780</xdr:colOff>
      <xdr:row>16</xdr:row>
      <xdr:rowOff>99060</xdr:rowOff>
    </xdr:from>
    <xdr:to>
      <xdr:col>20</xdr:col>
      <xdr:colOff>373380</xdr:colOff>
      <xdr:row>28</xdr:row>
      <xdr:rowOff>106680</xdr:rowOff>
    </xdr:to>
    <xdr:graphicFrame macro="">
      <xdr:nvGraphicFramePr>
        <xdr:cNvPr id="35" name="Chart 34">
          <a:extLst>
            <a:ext uri="{FF2B5EF4-FFF2-40B4-BE49-F238E27FC236}">
              <a16:creationId xmlns:a16="http://schemas.microsoft.com/office/drawing/2014/main" id="{00000000-0008-0000-03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274320</xdr:colOff>
      <xdr:row>16</xdr:row>
      <xdr:rowOff>106680</xdr:rowOff>
    </xdr:from>
    <xdr:to>
      <xdr:col>16</xdr:col>
      <xdr:colOff>7620</xdr:colOff>
      <xdr:row>25</xdr:row>
      <xdr:rowOff>15240</xdr:rowOff>
    </xdr:to>
    <xdr:graphicFrame macro="">
      <xdr:nvGraphicFramePr>
        <xdr:cNvPr id="36" name="Chart 35">
          <a:extLst>
            <a:ext uri="{FF2B5EF4-FFF2-40B4-BE49-F238E27FC236}">
              <a16:creationId xmlns:a16="http://schemas.microsoft.com/office/drawing/2014/main" id="{00000000-0008-0000-03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47796</xdr:colOff>
      <xdr:row>16</xdr:row>
      <xdr:rowOff>106680</xdr:rowOff>
    </xdr:from>
    <xdr:to>
      <xdr:col>7</xdr:col>
      <xdr:colOff>220980</xdr:colOff>
      <xdr:row>24</xdr:row>
      <xdr:rowOff>182879</xdr:rowOff>
    </xdr:to>
    <xdr:graphicFrame macro="">
      <xdr:nvGraphicFramePr>
        <xdr:cNvPr id="37" name="Chart 36">
          <a:extLst>
            <a:ext uri="{FF2B5EF4-FFF2-40B4-BE49-F238E27FC236}">
              <a16:creationId xmlns:a16="http://schemas.microsoft.com/office/drawing/2014/main" id="{00000000-0008-0000-03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53340</xdr:colOff>
      <xdr:row>2</xdr:row>
      <xdr:rowOff>15240</xdr:rowOff>
    </xdr:from>
    <xdr:to>
      <xdr:col>17</xdr:col>
      <xdr:colOff>0</xdr:colOff>
      <xdr:row>4</xdr:row>
      <xdr:rowOff>83820</xdr:rowOff>
    </xdr:to>
    <xdr:sp macro="" textlink="">
      <xdr:nvSpPr>
        <xdr:cNvPr id="39" name="TextBox 38">
          <a:extLst>
            <a:ext uri="{FF2B5EF4-FFF2-40B4-BE49-F238E27FC236}">
              <a16:creationId xmlns:a16="http://schemas.microsoft.com/office/drawing/2014/main" id="{00000000-0008-0000-0300-000027000000}"/>
            </a:ext>
          </a:extLst>
        </xdr:cNvPr>
        <xdr:cNvSpPr txBox="1"/>
      </xdr:nvSpPr>
      <xdr:spPr>
        <a:xfrm>
          <a:off x="9197340" y="381000"/>
          <a:ext cx="1165860" cy="434340"/>
        </a:xfrm>
        <a:prstGeom prst="rect">
          <a:avLst/>
        </a:prstGeom>
        <a:solidFill>
          <a:schemeClr val="tx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1" i="0" u="none" strike="noStrike">
              <a:solidFill>
                <a:schemeClr val="bg1"/>
              </a:solidFill>
              <a:effectLst/>
              <a:latin typeface="+mn-lt"/>
              <a:ea typeface="+mn-ea"/>
              <a:cs typeface="+mn-cs"/>
            </a:rPr>
            <a:t>TOP SELLING PRODUCT </a:t>
          </a:r>
        </a:p>
        <a:p>
          <a:pPr algn="ctr"/>
          <a:r>
            <a:rPr lang="en-IN" sz="800" b="1" i="0" u="none" strike="noStrike">
              <a:solidFill>
                <a:schemeClr val="bg1"/>
              </a:solidFill>
              <a:effectLst/>
              <a:latin typeface="+mn-lt"/>
              <a:ea typeface="+mn-ea"/>
              <a:cs typeface="+mn-cs"/>
            </a:rPr>
            <a:t>2,70,96,397</a:t>
          </a:r>
          <a:endParaRPr lang="en-IN" sz="800" b="1">
            <a:solidFill>
              <a:schemeClr val="bg1"/>
            </a:solidFill>
          </a:endParaRPr>
        </a:p>
      </xdr:txBody>
    </xdr:sp>
    <xdr:clientData/>
  </xdr:twoCellAnchor>
  <xdr:twoCellAnchor>
    <xdr:from>
      <xdr:col>17</xdr:col>
      <xdr:colOff>30480</xdr:colOff>
      <xdr:row>2</xdr:row>
      <xdr:rowOff>15240</xdr:rowOff>
    </xdr:from>
    <xdr:to>
      <xdr:col>18</xdr:col>
      <xdr:colOff>137160</xdr:colOff>
      <xdr:row>4</xdr:row>
      <xdr:rowOff>83820</xdr:rowOff>
    </xdr:to>
    <xdr:sp macro="" textlink="">
      <xdr:nvSpPr>
        <xdr:cNvPr id="40" name="TextBox 39">
          <a:extLst>
            <a:ext uri="{FF2B5EF4-FFF2-40B4-BE49-F238E27FC236}">
              <a16:creationId xmlns:a16="http://schemas.microsoft.com/office/drawing/2014/main" id="{00000000-0008-0000-0300-000028000000}"/>
            </a:ext>
          </a:extLst>
        </xdr:cNvPr>
        <xdr:cNvSpPr txBox="1"/>
      </xdr:nvSpPr>
      <xdr:spPr>
        <a:xfrm>
          <a:off x="10393680" y="381000"/>
          <a:ext cx="716280" cy="434340"/>
        </a:xfrm>
        <a:prstGeom prst="rect">
          <a:avLst/>
        </a:prstGeom>
        <a:solidFill>
          <a:schemeClr val="tx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1" i="0" u="none" strike="noStrike">
              <a:solidFill>
                <a:schemeClr val="bg1"/>
              </a:solidFill>
              <a:effectLst/>
              <a:latin typeface="+mn-lt"/>
              <a:ea typeface="+mn-ea"/>
              <a:cs typeface="+mn-cs"/>
            </a:rPr>
            <a:t>UNITS SOLD</a:t>
          </a:r>
        </a:p>
        <a:p>
          <a:pPr algn="ctr"/>
          <a:r>
            <a:rPr lang="en-IN" sz="800" b="1" i="0" u="none" strike="noStrike">
              <a:solidFill>
                <a:schemeClr val="bg1"/>
              </a:solidFill>
              <a:effectLst/>
              <a:latin typeface="+mn-lt"/>
              <a:ea typeface="+mn-ea"/>
              <a:cs typeface="+mn-cs"/>
            </a:rPr>
            <a:t>8,61,132</a:t>
          </a:r>
        </a:p>
      </xdr:txBody>
    </xdr:sp>
    <xdr:clientData/>
  </xdr:twoCellAnchor>
  <xdr:twoCellAnchor>
    <xdr:from>
      <xdr:col>20</xdr:col>
      <xdr:colOff>7620</xdr:colOff>
      <xdr:row>2</xdr:row>
      <xdr:rowOff>15240</xdr:rowOff>
    </xdr:from>
    <xdr:to>
      <xdr:col>21</xdr:col>
      <xdr:colOff>76200</xdr:colOff>
      <xdr:row>4</xdr:row>
      <xdr:rowOff>83820</xdr:rowOff>
    </xdr:to>
    <xdr:sp macro="" textlink="">
      <xdr:nvSpPr>
        <xdr:cNvPr id="41" name="TextBox 40">
          <a:extLst>
            <a:ext uri="{FF2B5EF4-FFF2-40B4-BE49-F238E27FC236}">
              <a16:creationId xmlns:a16="http://schemas.microsoft.com/office/drawing/2014/main" id="{00000000-0008-0000-0300-000029000000}"/>
            </a:ext>
          </a:extLst>
        </xdr:cNvPr>
        <xdr:cNvSpPr txBox="1"/>
      </xdr:nvSpPr>
      <xdr:spPr>
        <a:xfrm>
          <a:off x="12199620" y="381000"/>
          <a:ext cx="678180" cy="434340"/>
        </a:xfrm>
        <a:prstGeom prst="rect">
          <a:avLst/>
        </a:prstGeom>
        <a:solidFill>
          <a:schemeClr val="tx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1" i="0" u="none" strike="noStrike">
              <a:solidFill>
                <a:schemeClr val="bg1"/>
              </a:solidFill>
              <a:effectLst/>
              <a:latin typeface="+mn-lt"/>
              <a:ea typeface="+mn-ea"/>
              <a:cs typeface="+mn-cs"/>
            </a:rPr>
            <a:t>PROFIT (%) </a:t>
          </a:r>
        </a:p>
        <a:p>
          <a:pPr algn="ctr"/>
          <a:r>
            <a:rPr lang="en-IN" sz="800" b="1" i="0" u="none" strike="noStrike">
              <a:solidFill>
                <a:schemeClr val="bg1"/>
              </a:solidFill>
              <a:effectLst/>
              <a:latin typeface="+mn-lt"/>
              <a:ea typeface="+mn-ea"/>
              <a:cs typeface="+mn-cs"/>
            </a:rPr>
            <a:t>14.01%</a:t>
          </a:r>
          <a:endParaRPr lang="en-IN" sz="800" b="1">
            <a:solidFill>
              <a:schemeClr val="bg1"/>
            </a:solidFill>
          </a:endParaRPr>
        </a:p>
      </xdr:txBody>
    </xdr:sp>
    <xdr:clientData/>
  </xdr:twoCellAnchor>
  <xdr:twoCellAnchor>
    <xdr:from>
      <xdr:col>21</xdr:col>
      <xdr:colOff>99060</xdr:colOff>
      <xdr:row>2</xdr:row>
      <xdr:rowOff>7620</xdr:rowOff>
    </xdr:from>
    <xdr:to>
      <xdr:col>22</xdr:col>
      <xdr:colOff>701040</xdr:colOff>
      <xdr:row>4</xdr:row>
      <xdr:rowOff>76200</xdr:rowOff>
    </xdr:to>
    <xdr:sp macro="" textlink="">
      <xdr:nvSpPr>
        <xdr:cNvPr id="42" name="TextBox 41">
          <a:extLst>
            <a:ext uri="{FF2B5EF4-FFF2-40B4-BE49-F238E27FC236}">
              <a16:creationId xmlns:a16="http://schemas.microsoft.com/office/drawing/2014/main" id="{00000000-0008-0000-0300-00002A000000}"/>
            </a:ext>
          </a:extLst>
        </xdr:cNvPr>
        <xdr:cNvSpPr txBox="1"/>
      </xdr:nvSpPr>
      <xdr:spPr>
        <a:xfrm>
          <a:off x="12900660" y="373380"/>
          <a:ext cx="1211580" cy="434340"/>
        </a:xfrm>
        <a:prstGeom prst="rect">
          <a:avLst/>
        </a:prstGeom>
        <a:solidFill>
          <a:schemeClr val="tx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1" i="0" u="none" strike="noStrike">
              <a:solidFill>
                <a:schemeClr val="bg1"/>
              </a:solidFill>
              <a:effectLst/>
              <a:latin typeface="+mn-lt"/>
              <a:ea typeface="+mn-ea"/>
              <a:cs typeface="+mn-cs"/>
            </a:rPr>
            <a:t>TOP SELLING PRODUCT </a:t>
          </a:r>
        </a:p>
        <a:p>
          <a:pPr algn="ctr"/>
          <a:r>
            <a:rPr lang="en-IN" sz="800" b="1" i="0" u="none" strike="noStrike">
              <a:solidFill>
                <a:schemeClr val="bg1"/>
              </a:solidFill>
              <a:effectLst/>
              <a:latin typeface="+mn-lt"/>
              <a:ea typeface="+mn-ea"/>
              <a:cs typeface="+mn-cs"/>
            </a:rPr>
            <a:t>2,70,96,397</a:t>
          </a:r>
          <a:endParaRPr lang="en-IN" sz="800" b="1">
            <a:solidFill>
              <a:schemeClr val="bg1"/>
            </a:solidFill>
          </a:endParaRPr>
        </a:p>
      </xdr:txBody>
    </xdr:sp>
    <xdr:clientData/>
  </xdr:twoCellAnchor>
  <xdr:twoCellAnchor>
    <xdr:from>
      <xdr:col>2</xdr:col>
      <xdr:colOff>7620</xdr:colOff>
      <xdr:row>25</xdr:row>
      <xdr:rowOff>68580</xdr:rowOff>
    </xdr:from>
    <xdr:to>
      <xdr:col>5</xdr:col>
      <xdr:colOff>388620</xdr:colOff>
      <xdr:row>28</xdr:row>
      <xdr:rowOff>175260</xdr:rowOff>
    </xdr:to>
    <xdr:sp macro="" textlink="">
      <xdr:nvSpPr>
        <xdr:cNvPr id="44" name="Rectangle: Rounded Corners 43">
          <a:extLst>
            <a:ext uri="{FF2B5EF4-FFF2-40B4-BE49-F238E27FC236}">
              <a16:creationId xmlns:a16="http://schemas.microsoft.com/office/drawing/2014/main" id="{00000000-0008-0000-0300-00002C000000}"/>
            </a:ext>
          </a:extLst>
        </xdr:cNvPr>
        <xdr:cNvSpPr/>
      </xdr:nvSpPr>
      <xdr:spPr>
        <a:xfrm>
          <a:off x="1226820" y="4640580"/>
          <a:ext cx="2209800" cy="655320"/>
        </a:xfrm>
        <a:prstGeom prst="roundRect">
          <a:avLst>
            <a:gd name="adj" fmla="val 9647"/>
          </a:avLst>
        </a:prstGeom>
        <a:solidFill>
          <a:schemeClr val="tx1">
            <a:lumMod val="95000"/>
            <a:lumOff val="5000"/>
          </a:schemeClr>
        </a:solidFill>
        <a:ln>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18</xdr:col>
      <xdr:colOff>160020</xdr:colOff>
      <xdr:row>2</xdr:row>
      <xdr:rowOff>15240</xdr:rowOff>
    </xdr:from>
    <xdr:to>
      <xdr:col>19</xdr:col>
      <xdr:colOff>586740</xdr:colOff>
      <xdr:row>4</xdr:row>
      <xdr:rowOff>83820</xdr:rowOff>
    </xdr:to>
    <xdr:sp macro="" textlink="">
      <xdr:nvSpPr>
        <xdr:cNvPr id="43" name="TextBox 42">
          <a:extLst>
            <a:ext uri="{FF2B5EF4-FFF2-40B4-BE49-F238E27FC236}">
              <a16:creationId xmlns:a16="http://schemas.microsoft.com/office/drawing/2014/main" id="{00000000-0008-0000-0300-00002B000000}"/>
            </a:ext>
          </a:extLst>
        </xdr:cNvPr>
        <xdr:cNvSpPr txBox="1"/>
      </xdr:nvSpPr>
      <xdr:spPr>
        <a:xfrm>
          <a:off x="11132820" y="381000"/>
          <a:ext cx="1036320" cy="434340"/>
        </a:xfrm>
        <a:prstGeom prst="rect">
          <a:avLst/>
        </a:prstGeom>
        <a:solidFill>
          <a:schemeClr val="tx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1" i="0" u="none" strike="noStrike">
              <a:solidFill>
                <a:schemeClr val="bg1"/>
              </a:solidFill>
              <a:effectLst/>
              <a:latin typeface="+mn-lt"/>
              <a:ea typeface="+mn-ea"/>
              <a:cs typeface="+mn-cs"/>
            </a:rPr>
            <a:t>PROFIT (%) </a:t>
          </a:r>
        </a:p>
        <a:p>
          <a:pPr algn="ctr"/>
          <a:r>
            <a:rPr lang="en-IN" sz="800" b="1" i="0" u="none" strike="noStrike">
              <a:solidFill>
                <a:schemeClr val="bg1"/>
              </a:solidFill>
              <a:effectLst/>
              <a:latin typeface="+mn-lt"/>
              <a:ea typeface="+mn-ea"/>
              <a:cs typeface="+mn-cs"/>
            </a:rPr>
            <a:t>14.01%</a:t>
          </a:r>
          <a:endParaRPr lang="en-IN" sz="800" b="1">
            <a:solidFill>
              <a:schemeClr val="bg1"/>
            </a:solidFill>
          </a:endParaRPr>
        </a:p>
      </xdr:txBody>
    </xdr:sp>
    <xdr:clientData/>
  </xdr:twoCellAnchor>
  <xdr:twoCellAnchor editAs="oneCell">
    <xdr:from>
      <xdr:col>2</xdr:col>
      <xdr:colOff>68580</xdr:colOff>
      <xdr:row>25</xdr:row>
      <xdr:rowOff>114300</xdr:rowOff>
    </xdr:from>
    <xdr:to>
      <xdr:col>5</xdr:col>
      <xdr:colOff>335280</xdr:colOff>
      <xdr:row>28</xdr:row>
      <xdr:rowOff>76200</xdr:rowOff>
    </xdr:to>
    <mc:AlternateContent xmlns:mc="http://schemas.openxmlformats.org/markup-compatibility/2006" xmlns:a14="http://schemas.microsoft.com/office/drawing/2010/main">
      <mc:Choice Requires="a14">
        <xdr:graphicFrame macro="">
          <xdr:nvGraphicFramePr>
            <xdr:cNvPr id="26" name="Quarter 2">
              <a:extLst>
                <a:ext uri="{FF2B5EF4-FFF2-40B4-BE49-F238E27FC236}">
                  <a16:creationId xmlns:a16="http://schemas.microsoft.com/office/drawing/2014/main" id="{00000000-0008-0000-0300-00001A000000}"/>
                </a:ext>
              </a:extLst>
            </xdr:cNvPr>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mlns="">
        <xdr:sp macro="" textlink="">
          <xdr:nvSpPr>
            <xdr:cNvPr id="0" name=""/>
            <xdr:cNvSpPr>
              <a:spLocks noTextEdit="1"/>
            </xdr:cNvSpPr>
          </xdr:nvSpPr>
          <xdr:spPr>
            <a:xfrm>
              <a:off x="1287780" y="4686300"/>
              <a:ext cx="2095500" cy="510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61653</xdr:colOff>
      <xdr:row>11</xdr:row>
      <xdr:rowOff>137160</xdr:rowOff>
    </xdr:from>
    <xdr:to>
      <xdr:col>1</xdr:col>
      <xdr:colOff>601980</xdr:colOff>
      <xdr:row>25</xdr:row>
      <xdr:rowOff>22860</xdr:rowOff>
    </xdr:to>
    <xdr:sp macro="" textlink="">
      <xdr:nvSpPr>
        <xdr:cNvPr id="45" name="Rectangle: Rounded Corners 44">
          <a:extLst>
            <a:ext uri="{FF2B5EF4-FFF2-40B4-BE49-F238E27FC236}">
              <a16:creationId xmlns:a16="http://schemas.microsoft.com/office/drawing/2014/main" id="{00000000-0008-0000-0300-00002D000000}"/>
            </a:ext>
          </a:extLst>
        </xdr:cNvPr>
        <xdr:cNvSpPr/>
      </xdr:nvSpPr>
      <xdr:spPr>
        <a:xfrm>
          <a:off x="61653" y="2148840"/>
          <a:ext cx="1149927" cy="2446020"/>
        </a:xfrm>
        <a:prstGeom prst="roundRect">
          <a:avLst>
            <a:gd name="adj" fmla="val 7403"/>
          </a:avLst>
        </a:prstGeom>
        <a:solidFill>
          <a:schemeClr val="tx1">
            <a:lumMod val="95000"/>
            <a:lumOff val="5000"/>
          </a:schemeClr>
        </a:solidFill>
        <a:ln>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n-IN" sz="1800" kern="1200">
              <a:solidFill>
                <a:schemeClr val="lt1"/>
              </a:solidFill>
              <a:latin typeface="+mn-lt"/>
              <a:ea typeface="+mn-ea"/>
              <a:cs typeface="+mn-cs"/>
            </a:rPr>
            <a:t> </a:t>
          </a:r>
        </a:p>
      </xdr:txBody>
    </xdr:sp>
    <xdr:clientData/>
  </xdr:twoCellAnchor>
  <xdr:twoCellAnchor editAs="oneCell">
    <xdr:from>
      <xdr:col>0</xdr:col>
      <xdr:colOff>78277</xdr:colOff>
      <xdr:row>11</xdr:row>
      <xdr:rowOff>160021</xdr:rowOff>
    </xdr:from>
    <xdr:to>
      <xdr:col>1</xdr:col>
      <xdr:colOff>586740</xdr:colOff>
      <xdr:row>25</xdr:row>
      <xdr:rowOff>68580</xdr:rowOff>
    </xdr:to>
    <mc:AlternateContent xmlns:mc="http://schemas.openxmlformats.org/markup-compatibility/2006" xmlns:a14="http://schemas.microsoft.com/office/drawing/2010/main">
      <mc:Choice Requires="a14">
        <xdr:graphicFrame macro="">
          <xdr:nvGraphicFramePr>
            <xdr:cNvPr id="24" name="Country 2">
              <a:extLst>
                <a:ext uri="{FF2B5EF4-FFF2-40B4-BE49-F238E27FC236}">
                  <a16:creationId xmlns:a16="http://schemas.microsoft.com/office/drawing/2014/main" id="{00000000-0008-0000-0300-000018000000}"/>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78277" y="2171701"/>
              <a:ext cx="1118063" cy="2468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xdr:colOff>
      <xdr:row>25</xdr:row>
      <xdr:rowOff>91440</xdr:rowOff>
    </xdr:from>
    <xdr:to>
      <xdr:col>1</xdr:col>
      <xdr:colOff>601287</xdr:colOff>
      <xdr:row>28</xdr:row>
      <xdr:rowOff>182880</xdr:rowOff>
    </xdr:to>
    <xdr:sp macro="" textlink="">
      <xdr:nvSpPr>
        <xdr:cNvPr id="46" name="Rectangle: Rounded Corners 45">
          <a:extLst>
            <a:ext uri="{FF2B5EF4-FFF2-40B4-BE49-F238E27FC236}">
              <a16:creationId xmlns:a16="http://schemas.microsoft.com/office/drawing/2014/main" id="{00000000-0008-0000-0300-00002E000000}"/>
            </a:ext>
          </a:extLst>
        </xdr:cNvPr>
        <xdr:cNvSpPr/>
      </xdr:nvSpPr>
      <xdr:spPr>
        <a:xfrm>
          <a:off x="60960" y="4663440"/>
          <a:ext cx="1149927" cy="640080"/>
        </a:xfrm>
        <a:prstGeom prst="roundRect">
          <a:avLst>
            <a:gd name="adj" fmla="val 7403"/>
          </a:avLst>
        </a:prstGeom>
        <a:solidFill>
          <a:schemeClr val="tx1">
            <a:lumMod val="95000"/>
            <a:lumOff val="5000"/>
          </a:schemeClr>
        </a:solidFill>
        <a:ln>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n-IN" sz="1800" kern="1200">
              <a:solidFill>
                <a:schemeClr val="lt1"/>
              </a:solidFill>
              <a:latin typeface="+mn-lt"/>
              <a:ea typeface="+mn-ea"/>
              <a:cs typeface="+mn-cs"/>
            </a:rPr>
            <a:t> </a:t>
          </a:r>
        </a:p>
      </xdr:txBody>
    </xdr:sp>
    <xdr:clientData/>
  </xdr:twoCellAnchor>
  <xdr:twoCellAnchor editAs="absolute">
    <xdr:from>
      <xdr:col>8</xdr:col>
      <xdr:colOff>259080</xdr:colOff>
      <xdr:row>13</xdr:row>
      <xdr:rowOff>144780</xdr:rowOff>
    </xdr:from>
    <xdr:to>
      <xdr:col>10</xdr:col>
      <xdr:colOff>198120</xdr:colOff>
      <xdr:row>16</xdr:row>
      <xdr:rowOff>15240</xdr:rowOff>
    </xdr:to>
    <mc:AlternateContent xmlns:mc="http://schemas.openxmlformats.org/markup-compatibility/2006" xmlns:sle15="http://schemas.microsoft.com/office/drawing/2012/slicer">
      <mc:Choice Requires="sle15">
        <xdr:graphicFrame macro="">
          <xdr:nvGraphicFramePr>
            <xdr:cNvPr id="48" name="Year 5">
              <a:extLst>
                <a:ext uri="{FF2B5EF4-FFF2-40B4-BE49-F238E27FC236}">
                  <a16:creationId xmlns:a16="http://schemas.microsoft.com/office/drawing/2014/main" id="{00000000-0008-0000-0300-000030000000}"/>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5135880" y="2522220"/>
              <a:ext cx="1158240" cy="4191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91440</xdr:colOff>
      <xdr:row>25</xdr:row>
      <xdr:rowOff>130231</xdr:rowOff>
    </xdr:from>
    <xdr:to>
      <xdr:col>1</xdr:col>
      <xdr:colOff>594360</xdr:colOff>
      <xdr:row>28</xdr:row>
      <xdr:rowOff>121920</xdr:rowOff>
    </xdr:to>
    <mc:AlternateContent xmlns:mc="http://schemas.openxmlformats.org/markup-compatibility/2006" xmlns:a14="http://schemas.microsoft.com/office/drawing/2010/main">
      <mc:Choice Requires="a14">
        <xdr:graphicFrame macro="">
          <xdr:nvGraphicFramePr>
            <xdr:cNvPr id="25" name="Year 4">
              <a:extLst>
                <a:ext uri="{FF2B5EF4-FFF2-40B4-BE49-F238E27FC236}">
                  <a16:creationId xmlns:a16="http://schemas.microsoft.com/office/drawing/2014/main" id="{00000000-0008-0000-0300-000019000000}"/>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91440" y="4702231"/>
              <a:ext cx="1112520" cy="540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0.00852</cdr:x>
      <cdr:y>0.02192</cdr:y>
    </cdr:from>
    <cdr:to>
      <cdr:x>1</cdr:x>
      <cdr:y>0.10137</cdr:y>
    </cdr:to>
    <cdr:sp macro="" textlink="">
      <cdr:nvSpPr>
        <cdr:cNvPr id="2" name="TextBox 1">
          <a:extLst xmlns:a="http://schemas.openxmlformats.org/drawingml/2006/main">
            <a:ext uri="{FF2B5EF4-FFF2-40B4-BE49-F238E27FC236}">
              <a16:creationId xmlns:a16="http://schemas.microsoft.com/office/drawing/2014/main" id="{136031CD-8927-4F16-8328-F9FB02FD52A2}"/>
            </a:ext>
          </a:extLst>
        </cdr:cNvPr>
        <cdr:cNvSpPr txBox="1"/>
      </cdr:nvSpPr>
      <cdr:spPr>
        <a:xfrm xmlns:a="http://schemas.openxmlformats.org/drawingml/2006/main">
          <a:off x="22860" y="60960"/>
          <a:ext cx="2659380" cy="22098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N" sz="1500" b="0" cap="none" spc="0">
              <a:ln w="0"/>
              <a:solidFill>
                <a:schemeClr val="bg1"/>
              </a:solidFill>
              <a:effectLst>
                <a:outerShdw blurRad="38100" dist="25400" dir="5400000" algn="ctr" rotWithShape="0">
                  <a:srgbClr val="6E747A">
                    <a:alpha val="43000"/>
                  </a:srgbClr>
                </a:outerShdw>
              </a:effectLst>
            </a:rPr>
            <a:t>SALES</a:t>
          </a:r>
          <a:r>
            <a:rPr lang="en-IN" sz="1500" b="0" cap="none" spc="0" baseline="0">
              <a:ln w="0"/>
              <a:solidFill>
                <a:schemeClr val="bg1"/>
              </a:solidFill>
              <a:effectLst>
                <a:outerShdw blurRad="38100" dist="25400" dir="5400000" algn="ctr" rotWithShape="0">
                  <a:srgbClr val="6E747A">
                    <a:alpha val="43000"/>
                  </a:srgbClr>
                </a:outerShdw>
              </a:effectLst>
            </a:rPr>
            <a:t> &amp; PROFIT % BY MONTHS</a:t>
          </a:r>
          <a:endParaRPr lang="en-IN" sz="1500" b="0" cap="none" spc="0">
            <a:ln w="0"/>
            <a:solidFill>
              <a:schemeClr val="bg1"/>
            </a:solidFill>
            <a:effectLst>
              <a:outerShdw blurRad="38100" dist="25400" dir="5400000" algn="ctr" rotWithShape="0">
                <a:srgbClr val="6E747A">
                  <a:alpha val="43000"/>
                </a:srgbClr>
              </a:outerShdw>
            </a:effectLst>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0.01099</cdr:x>
      <cdr:y>0.02299</cdr:y>
    </cdr:from>
    <cdr:to>
      <cdr:x>1</cdr:x>
      <cdr:y>0.10847</cdr:y>
    </cdr:to>
    <cdr:sp macro="" textlink="">
      <cdr:nvSpPr>
        <cdr:cNvPr id="2" name="TextBox 1">
          <a:extLst xmlns:a="http://schemas.openxmlformats.org/drawingml/2006/main">
            <a:ext uri="{FF2B5EF4-FFF2-40B4-BE49-F238E27FC236}">
              <a16:creationId xmlns:a16="http://schemas.microsoft.com/office/drawing/2014/main" id="{2418485F-0C63-459C-8BDE-E5A646350E3A}"/>
            </a:ext>
          </a:extLst>
        </cdr:cNvPr>
        <cdr:cNvSpPr txBox="1"/>
      </cdr:nvSpPr>
      <cdr:spPr>
        <a:xfrm xmlns:a="http://schemas.openxmlformats.org/drawingml/2006/main">
          <a:off x="50800" y="50800"/>
          <a:ext cx="3022031" cy="188888"/>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IN" sz="1500" b="0" cap="none" spc="0">
              <a:ln w="0"/>
              <a:solidFill>
                <a:schemeClr val="bg1"/>
              </a:solidFill>
              <a:effectLst>
                <a:outerShdw blurRad="38100" dist="25400" dir="5400000" algn="ctr" rotWithShape="0">
                  <a:srgbClr val="6E747A">
                    <a:alpha val="43000"/>
                  </a:srgbClr>
                </a:outerShdw>
              </a:effectLst>
            </a:rPr>
            <a:t>SALES</a:t>
          </a:r>
          <a:r>
            <a:rPr lang="en-IN" sz="1500" b="0" cap="none" spc="0" baseline="0">
              <a:ln w="0"/>
              <a:solidFill>
                <a:schemeClr val="bg1"/>
              </a:solidFill>
              <a:effectLst>
                <a:outerShdw blurRad="38100" dist="25400" dir="5400000" algn="ctr" rotWithShape="0">
                  <a:srgbClr val="6E747A">
                    <a:alpha val="43000"/>
                  </a:srgbClr>
                </a:outerShdw>
              </a:effectLst>
            </a:rPr>
            <a:t> % BY COUNTRY</a:t>
          </a:r>
          <a:endParaRPr lang="en-IN" sz="1500" b="0" cap="none" spc="0">
            <a:ln w="0"/>
            <a:solidFill>
              <a:schemeClr val="bg1"/>
            </a:solidFill>
            <a:effectLst>
              <a:outerShdw blurRad="38100" dist="25400" dir="5400000" algn="ctr" rotWithShape="0">
                <a:srgbClr val="6E747A">
                  <a:alpha val="43000"/>
                </a:srgbClr>
              </a:outerShdw>
            </a:effectLst>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cdr:x>
      <cdr:y>0.02886</cdr:y>
    </cdr:from>
    <cdr:to>
      <cdr:x>1</cdr:x>
      <cdr:y>0.13617</cdr:y>
    </cdr:to>
    <cdr:sp macro="" textlink="">
      <cdr:nvSpPr>
        <cdr:cNvPr id="3" name="TextBox 1">
          <a:extLst xmlns:a="http://schemas.openxmlformats.org/drawingml/2006/main">
            <a:ext uri="{FF2B5EF4-FFF2-40B4-BE49-F238E27FC236}">
              <a16:creationId xmlns:a16="http://schemas.microsoft.com/office/drawing/2014/main" id="{F149DEE4-D5F4-46E8-AADD-2627CD20921E}"/>
            </a:ext>
          </a:extLst>
        </cdr:cNvPr>
        <cdr:cNvSpPr txBox="1"/>
      </cdr:nvSpPr>
      <cdr:spPr>
        <a:xfrm xmlns:a="http://schemas.openxmlformats.org/drawingml/2006/main">
          <a:off x="50800" y="50800"/>
          <a:ext cx="3022023" cy="18889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IN" sz="1500" b="0" cap="none" spc="0">
              <a:ln w="0"/>
              <a:solidFill>
                <a:schemeClr val="bg1"/>
              </a:solidFill>
              <a:effectLst>
                <a:outerShdw blurRad="38100" dist="25400" dir="5400000" algn="ctr" rotWithShape="0">
                  <a:srgbClr val="6E747A">
                    <a:alpha val="43000"/>
                  </a:srgbClr>
                </a:outerShdw>
              </a:effectLst>
            </a:rPr>
            <a:t>SALES</a:t>
          </a:r>
          <a:r>
            <a:rPr lang="en-IN" sz="1500" b="0" cap="none" spc="0" baseline="0">
              <a:ln w="0"/>
              <a:solidFill>
                <a:schemeClr val="bg1"/>
              </a:solidFill>
              <a:effectLst>
                <a:outerShdw blurRad="38100" dist="25400" dir="5400000" algn="ctr" rotWithShape="0">
                  <a:srgbClr val="6E747A">
                    <a:alpha val="43000"/>
                  </a:srgbClr>
                </a:outerShdw>
              </a:effectLst>
            </a:rPr>
            <a:t> BY CUSTOMERS</a:t>
          </a:r>
          <a:endParaRPr lang="en-IN" sz="1500" b="0" cap="none" spc="0">
            <a:ln w="0"/>
            <a:solidFill>
              <a:schemeClr val="bg1"/>
            </a:solidFill>
            <a:effectLst>
              <a:outerShdw blurRad="38100" dist="25400" dir="5400000" algn="ctr" rotWithShape="0">
                <a:srgbClr val="6E747A">
                  <a:alpha val="43000"/>
                </a:srgbClr>
              </a:outerShdw>
            </a:effectLst>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8</xdr:col>
      <xdr:colOff>7620</xdr:colOff>
      <xdr:row>0</xdr:row>
      <xdr:rowOff>175260</xdr:rowOff>
    </xdr:from>
    <xdr:to>
      <xdr:col>13</xdr:col>
      <xdr:colOff>7620</xdr:colOff>
      <xdr:row>13</xdr:row>
      <xdr:rowOff>175260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17</xdr:col>
          <xdr:colOff>472440</xdr:colOff>
          <xdr:row>10</xdr:row>
          <xdr:rowOff>45720</xdr:rowOff>
        </xdr:from>
        <xdr:to>
          <xdr:col>18</xdr:col>
          <xdr:colOff>22860</xdr:colOff>
          <xdr:row>19</xdr:row>
          <xdr:rowOff>160020</xdr:rowOff>
        </xdr:to>
        <xdr:sp macro="" textlink="">
          <xdr:nvSpPr>
            <xdr:cNvPr id="3073" name="Scroll Bar 1"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18</xdr:col>
      <xdr:colOff>68580</xdr:colOff>
      <xdr:row>10</xdr:row>
      <xdr:rowOff>76200</xdr:rowOff>
    </xdr:from>
    <xdr:to>
      <xdr:col>22</xdr:col>
      <xdr:colOff>129540</xdr:colOff>
      <xdr:row>20</xdr:row>
      <xdr:rowOff>7620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xdr:colOff>
      <xdr:row>13</xdr:row>
      <xdr:rowOff>175260</xdr:rowOff>
    </xdr:from>
    <xdr:to>
      <xdr:col>5</xdr:col>
      <xdr:colOff>0</xdr:colOff>
      <xdr:row>23</xdr:row>
      <xdr:rowOff>7620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15240</xdr:colOff>
      <xdr:row>14</xdr:row>
      <xdr:rowOff>137160</xdr:rowOff>
    </xdr:from>
    <xdr:to>
      <xdr:col>14</xdr:col>
      <xdr:colOff>38100</xdr:colOff>
      <xdr:row>21</xdr:row>
      <xdr:rowOff>121920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414260" y="2697480"/>
              <a:ext cx="3093720" cy="12649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7620</xdr:colOff>
      <xdr:row>23</xdr:row>
      <xdr:rowOff>175260</xdr:rowOff>
    </xdr:from>
    <xdr:to>
      <xdr:col>5</xdr:col>
      <xdr:colOff>7620</xdr:colOff>
      <xdr:row>35</xdr:row>
      <xdr:rowOff>175260</xdr:rowOff>
    </xdr:to>
    <xdr:graphicFrame macro="">
      <xdr:nvGraphicFramePr>
        <xdr:cNvPr id="15" name="Chart 14">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15240</xdr:colOff>
      <xdr:row>23</xdr:row>
      <xdr:rowOff>0</xdr:rowOff>
    </xdr:from>
    <xdr:to>
      <xdr:col>8</xdr:col>
      <xdr:colOff>960120</xdr:colOff>
      <xdr:row>30</xdr:row>
      <xdr:rowOff>22860</xdr:rowOff>
    </xdr:to>
    <xdr:graphicFrame macro="">
      <xdr:nvGraphicFramePr>
        <xdr:cNvPr id="18" name="Chart 17">
          <a:extLst>
            <a:ext uri="{FF2B5EF4-FFF2-40B4-BE49-F238E27FC236}">
              <a16:creationId xmlns:a16="http://schemas.microsoft.com/office/drawing/2014/main" id="{00000000-0008-0000-01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83820</xdr:colOff>
      <xdr:row>30</xdr:row>
      <xdr:rowOff>175261</xdr:rowOff>
    </xdr:from>
    <xdr:to>
      <xdr:col>12</xdr:col>
      <xdr:colOff>259080</xdr:colOff>
      <xdr:row>34</xdr:row>
      <xdr:rowOff>76201</xdr:rowOff>
    </xdr:to>
    <mc:AlternateContent xmlns:mc="http://schemas.openxmlformats.org/markup-compatibility/2006" xmlns:a14="http://schemas.microsoft.com/office/drawing/2010/main">
      <mc:Choice Requires="a14">
        <xdr:graphicFrame macro="">
          <xdr:nvGraphicFramePr>
            <xdr:cNvPr id="19" name="Month">
              <a:extLst>
                <a:ext uri="{FF2B5EF4-FFF2-40B4-BE49-F238E27FC236}">
                  <a16:creationId xmlns:a16="http://schemas.microsoft.com/office/drawing/2014/main" id="{00000000-0008-0000-0100-000013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541520" y="5661661"/>
              <a:ext cx="581406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xdr:colOff>
      <xdr:row>21</xdr:row>
      <xdr:rowOff>129541</xdr:rowOff>
    </xdr:from>
    <xdr:to>
      <xdr:col>12</xdr:col>
      <xdr:colOff>7620</xdr:colOff>
      <xdr:row>27</xdr:row>
      <xdr:rowOff>121920</xdr:rowOff>
    </xdr:to>
    <mc:AlternateContent xmlns:mc="http://schemas.openxmlformats.org/markup-compatibility/2006" xmlns:a14="http://schemas.microsoft.com/office/drawing/2010/main">
      <mc:Choice Requires="a14">
        <xdr:graphicFrame macro="">
          <xdr:nvGraphicFramePr>
            <xdr:cNvPr id="20" name="Year">
              <a:extLst>
                <a:ext uri="{FF2B5EF4-FFF2-40B4-BE49-F238E27FC236}">
                  <a16:creationId xmlns:a16="http://schemas.microsoft.com/office/drawing/2014/main" id="{00000000-0008-0000-0100-000014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115300" y="3970021"/>
              <a:ext cx="1851660" cy="1089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38100</xdr:colOff>
      <xdr:row>39</xdr:row>
      <xdr:rowOff>175260</xdr:rowOff>
    </xdr:from>
    <xdr:to>
      <xdr:col>10</xdr:col>
      <xdr:colOff>594360</xdr:colOff>
      <xdr:row>53</xdr:row>
      <xdr:rowOff>7620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608320" y="7307580"/>
              <a:ext cx="3017520" cy="1295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9</xdr:col>
      <xdr:colOff>594360</xdr:colOff>
      <xdr:row>44</xdr:row>
      <xdr:rowOff>114300</xdr:rowOff>
    </xdr:from>
    <xdr:to>
      <xdr:col>11</xdr:col>
      <xdr:colOff>281940</xdr:colOff>
      <xdr:row>52</xdr:row>
      <xdr:rowOff>83820</xdr:rowOff>
    </xdr:to>
    <mc:AlternateContent xmlns:mc="http://schemas.openxmlformats.org/markup-compatibility/2006" xmlns:sle15="http://schemas.microsoft.com/office/drawing/2012/slicer">
      <mc:Choice Requires="sle15">
        <xdr:graphicFrame macro="">
          <xdr:nvGraphicFramePr>
            <xdr:cNvPr id="7" name="Year 2">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7993380" y="7795260"/>
              <a:ext cx="929640" cy="7010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5</xdr:col>
      <xdr:colOff>91440</xdr:colOff>
      <xdr:row>54</xdr:row>
      <xdr:rowOff>99060</xdr:rowOff>
    </xdr:from>
    <xdr:to>
      <xdr:col>6</xdr:col>
      <xdr:colOff>1059180</xdr:colOff>
      <xdr:row>68</xdr:row>
      <xdr:rowOff>5715</xdr:rowOff>
    </xdr:to>
    <mc:AlternateContent xmlns:mc="http://schemas.openxmlformats.org/markup-compatibility/2006" xmlns:a14="http://schemas.microsoft.com/office/drawing/2010/main">
      <mc:Choice Requires="a14">
        <xdr:graphicFrame macro="">
          <xdr:nvGraphicFramePr>
            <xdr:cNvPr id="12" name="Segment">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3703320" y="8877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518160</xdr:colOff>
      <xdr:row>54</xdr:row>
      <xdr:rowOff>53340</xdr:rowOff>
    </xdr:from>
    <xdr:to>
      <xdr:col>12</xdr:col>
      <xdr:colOff>495300</xdr:colOff>
      <xdr:row>67</xdr:row>
      <xdr:rowOff>142875</xdr:rowOff>
    </xdr:to>
    <mc:AlternateContent xmlns:mc="http://schemas.openxmlformats.org/markup-compatibility/2006" xmlns:a14="http://schemas.microsoft.com/office/drawing/2010/main">
      <mc:Choice Requires="a14">
        <xdr:graphicFrame macro="">
          <xdr:nvGraphicFramePr>
            <xdr:cNvPr id="13" name="Country">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917180" y="8831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335280</xdr:colOff>
      <xdr:row>54</xdr:row>
      <xdr:rowOff>68581</xdr:rowOff>
    </xdr:from>
    <xdr:to>
      <xdr:col>9</xdr:col>
      <xdr:colOff>335280</xdr:colOff>
      <xdr:row>64</xdr:row>
      <xdr:rowOff>129541</xdr:rowOff>
    </xdr:to>
    <mc:AlternateContent xmlns:mc="http://schemas.openxmlformats.org/markup-compatibility/2006" xmlns:a14="http://schemas.microsoft.com/office/drawing/2010/main">
      <mc:Choice Requires="a14">
        <xdr:graphicFrame macro="">
          <xdr:nvGraphicFramePr>
            <xdr:cNvPr id="16" name="Product_Name">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5905500" y="8846821"/>
              <a:ext cx="1828800" cy="1889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861060</xdr:colOff>
      <xdr:row>53</xdr:row>
      <xdr:rowOff>167640</xdr:rowOff>
    </xdr:from>
    <xdr:to>
      <xdr:col>4</xdr:col>
      <xdr:colOff>693420</xdr:colOff>
      <xdr:row>68</xdr:row>
      <xdr:rowOff>167640</xdr:rowOff>
    </xdr:to>
    <xdr:graphicFrame macro="">
      <xdr:nvGraphicFramePr>
        <xdr:cNvPr id="17" name="Chart 16">
          <a:extLst>
            <a:ext uri="{FF2B5EF4-FFF2-40B4-BE49-F238E27FC236}">
              <a16:creationId xmlns:a16="http://schemas.microsoft.com/office/drawing/2014/main" id="{00000000-0008-0000-01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182880</xdr:colOff>
      <xdr:row>61</xdr:row>
      <xdr:rowOff>7620</xdr:rowOff>
    </xdr:from>
    <xdr:to>
      <xdr:col>3</xdr:col>
      <xdr:colOff>297180</xdr:colOff>
      <xdr:row>69</xdr:row>
      <xdr:rowOff>7619</xdr:rowOff>
    </xdr:to>
    <mc:AlternateContent xmlns:mc="http://schemas.openxmlformats.org/markup-compatibility/2006" xmlns:a14="http://schemas.microsoft.com/office/drawing/2010/main">
      <mc:Choice Requires="a14">
        <xdr:graphicFrame macro="">
          <xdr:nvGraphicFramePr>
            <xdr:cNvPr id="21" name="Quarter">
              <a:extLst>
                <a:ext uri="{FF2B5EF4-FFF2-40B4-BE49-F238E27FC236}">
                  <a16:creationId xmlns:a16="http://schemas.microsoft.com/office/drawing/2014/main" id="{00000000-0008-0000-0100-000015000000}"/>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043940" y="10066020"/>
              <a:ext cx="1188720" cy="1463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S" refreshedDate="45488.02002048611" createdVersion="6" refreshedVersion="6" minRefreshableVersion="3" recordCount="700" xr:uid="{6D6DE8BE-4AF6-4FD6-8B6E-23D9AE90636A}">
  <cacheSource type="worksheet">
    <worksheetSource name="Table3"/>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acheField>
    <cacheField name="Units Sold" numFmtId="43">
      <sharedItems containsSemiMixedTypes="0" containsString="0" containsNumber="1" minValue="200" maxValue="4492.5" count="510">
        <n v="345"/>
        <n v="549"/>
        <n v="788"/>
        <n v="1725"/>
        <n v="912"/>
        <n v="2152"/>
        <n v="1527"/>
        <n v="330"/>
        <n v="766"/>
        <n v="494"/>
        <n v="2498"/>
        <n v="663"/>
        <n v="2092"/>
        <n v="1989"/>
        <n v="321"/>
        <n v="214"/>
        <n v="2145"/>
        <n v="1660"/>
        <n v="809"/>
        <n v="1785"/>
        <n v="1925"/>
        <n v="2013"/>
        <n v="2966"/>
        <n v="544"/>
        <n v="266"/>
        <n v="1940"/>
        <n v="908"/>
        <n v="1797"/>
        <n v="1945"/>
        <n v="1760"/>
        <n v="2261"/>
        <n v="736"/>
        <n v="2851"/>
        <n v="671"/>
        <n v="1514"/>
        <n v="2646"/>
        <n v="349"/>
        <n v="1778"/>
        <n v="1159"/>
        <n v="2349"/>
        <n v="1016"/>
        <n v="720"/>
        <n v="1100"/>
        <n v="1228"/>
        <n v="1389"/>
        <n v="704"/>
        <n v="1802"/>
        <n v="2136"/>
        <n v="2116"/>
        <n v="1033"/>
        <n v="1265"/>
        <n v="2297"/>
        <n v="2299"/>
        <n v="263"/>
        <n v="887"/>
        <n v="1403"/>
        <n v="727"/>
        <n v="1221"/>
        <n v="2076"/>
        <n v="1123"/>
        <n v="2436"/>
        <n v="1757"/>
        <n v="1834"/>
        <n v="1031"/>
        <n v="2215"/>
        <n v="2500"/>
        <n v="2931"/>
        <n v="1404"/>
        <n v="2763"/>
        <n v="2125"/>
        <n v="1421"/>
        <n v="588"/>
        <n v="994"/>
        <n v="1283"/>
        <n v="2409"/>
        <n v="2146"/>
        <n v="1946"/>
        <n v="386"/>
        <n v="808"/>
        <n v="1375"/>
        <n v="367"/>
        <n v="322"/>
        <n v="1857"/>
        <n v="1611"/>
        <n v="334"/>
        <n v="1775"/>
        <n v="2234"/>
        <n v="970"/>
        <n v="2682"/>
        <n v="306"/>
        <n v="1482"/>
        <n v="1804"/>
        <n v="2167"/>
        <n v="2294"/>
        <n v="1916"/>
        <n v="1870"/>
        <n v="1198"/>
        <n v="1005"/>
        <n v="1560"/>
        <n v="2706"/>
        <n v="2992"/>
        <n v="2805"/>
        <n v="655"/>
        <n v="344"/>
        <n v="2935"/>
        <n v="947"/>
        <n v="380"/>
        <n v="2416"/>
        <n v="1715"/>
        <n v="1186"/>
        <n v="623"/>
        <n v="2548"/>
        <n v="2761"/>
        <n v="442"/>
        <n v="660"/>
        <n v="2605"/>
        <n v="1770"/>
        <n v="2996"/>
        <n v="2015"/>
        <n v="1023"/>
        <n v="2821"/>
        <n v="1727"/>
        <n v="2470"/>
        <n v="1743"/>
        <n v="2222"/>
        <n v="1922"/>
        <n v="269"/>
        <n v="2536"/>
        <n v="1281"/>
        <n v="267"/>
        <n v="2007"/>
        <n v="2151"/>
        <n v="2574"/>
        <n v="2438"/>
        <n v="2954"/>
        <n v="1618.5"/>
        <n v="1321"/>
        <n v="2178"/>
        <n v="888"/>
        <n v="1513"/>
        <n v="921"/>
        <n v="2518"/>
        <n v="1899"/>
        <n v="1545"/>
        <n v="2665.5"/>
        <n v="958"/>
        <n v="615"/>
        <n v="292"/>
        <n v="974"/>
        <n v="1006"/>
        <n v="883"/>
        <n v="2472"/>
        <n v="1143"/>
        <n v="1817"/>
        <n v="1493"/>
        <n v="2161"/>
        <n v="2001"/>
        <n v="2838"/>
        <n v="2750"/>
        <n v="1953"/>
        <n v="4219.5"/>
        <n v="1686"/>
        <n v="2141"/>
        <n v="3945"/>
        <n v="2296"/>
        <n v="1030"/>
        <n v="639"/>
        <n v="1326"/>
        <n v="1858"/>
        <n v="1210"/>
        <n v="2529"/>
        <n v="1445"/>
        <n v="2671"/>
        <n v="1397"/>
        <n v="2155"/>
        <n v="2214"/>
        <n v="2301"/>
        <n v="1375.5"/>
        <n v="1830"/>
        <n v="4492.5"/>
        <n v="787"/>
        <n v="1823"/>
        <n v="747"/>
        <n v="2905"/>
        <n v="3864"/>
        <n v="362"/>
        <n v="923"/>
        <n v="943.5"/>
        <n v="986"/>
        <n v="1744"/>
        <n v="742.5"/>
        <n v="1295"/>
        <n v="2852"/>
        <n v="1142"/>
        <n v="1566"/>
        <n v="690"/>
        <n v="2363"/>
        <n v="918"/>
        <n v="1728"/>
        <n v="662"/>
        <n v="2729"/>
        <n v="1055"/>
        <n v="1084"/>
        <n v="2877"/>
        <n v="259"/>
        <n v="1101"/>
        <n v="2276"/>
        <n v="1236"/>
        <n v="941"/>
        <n v="4243.5"/>
        <n v="2580"/>
        <n v="689"/>
        <n v="1947"/>
        <n v="1958"/>
        <n v="1901"/>
        <n v="1287"/>
        <n v="1706"/>
        <n v="2434.5"/>
        <n v="1774"/>
        <n v="1570"/>
        <n v="1369.5"/>
        <n v="2009"/>
        <n v="2844"/>
        <n v="1874"/>
        <n v="1642"/>
        <n v="831"/>
        <n v="3850.5"/>
        <n v="2479"/>
        <n v="2031"/>
        <n v="2021"/>
        <n v="274"/>
        <n v="1967"/>
        <n v="1859"/>
        <n v="1138"/>
        <n v="4251"/>
        <n v="795"/>
        <n v="1414.5"/>
        <n v="2918"/>
        <n v="3450"/>
        <n v="2988"/>
        <n v="218"/>
        <n v="2074"/>
        <n v="1056"/>
        <n v="1465"/>
        <n v="2177"/>
        <n v="866"/>
        <n v="1865"/>
        <n v="1074"/>
        <n v="1907"/>
        <n v="1372"/>
        <n v="2689"/>
        <n v="2431"/>
        <n v="1683"/>
        <n v="1116"/>
        <n v="1563"/>
        <n v="991"/>
        <n v="2791"/>
        <n v="570"/>
        <n v="2487"/>
        <n v="1384.5"/>
        <n v="3627"/>
        <n v="2342"/>
        <n v="1303"/>
        <n v="2385"/>
        <n v="1607"/>
        <n v="2327"/>
        <n v="602"/>
        <n v="2620"/>
        <n v="861"/>
        <n v="2663"/>
        <n v="555"/>
        <n v="2861"/>
        <n v="807"/>
        <n v="2832"/>
        <n v="1579"/>
        <n v="1250"/>
        <n v="1350"/>
        <n v="552"/>
        <n v="3801"/>
        <n v="1117.5"/>
        <n v="562"/>
        <n v="2030"/>
        <n v="980"/>
        <n v="1460"/>
        <n v="2723"/>
        <n v="1496"/>
        <n v="952"/>
        <n v="2755"/>
        <n v="1530"/>
        <n v="1498"/>
        <n v="1987.5"/>
        <n v="1679"/>
        <n v="2198"/>
        <n v="1153"/>
        <n v="1001"/>
        <n v="1333"/>
        <n v="1884"/>
        <n v="2340"/>
        <n v="1262"/>
        <n v="1135"/>
        <n v="547"/>
        <n v="1582"/>
        <n v="1738.5"/>
        <n v="1761"/>
        <n v="448"/>
        <n v="2181"/>
        <n v="1976"/>
        <n v="1702"/>
        <n v="3513"/>
        <n v="2101"/>
        <n v="1535"/>
        <n v="1659"/>
        <n v="609"/>
        <n v="2087"/>
        <n v="3244.5"/>
        <n v="959"/>
        <n v="2747"/>
        <n v="1645"/>
        <n v="2876"/>
        <n v="1118"/>
        <n v="488"/>
        <n v="1282"/>
        <n v="257"/>
        <n v="1540"/>
        <n v="490"/>
        <n v="1362"/>
        <n v="2501"/>
        <n v="708"/>
        <n v="645"/>
        <n v="1562"/>
        <n v="711"/>
        <n v="1114"/>
        <n v="1259"/>
        <n v="1095"/>
        <n v="1366"/>
        <n v="2460"/>
        <n v="678"/>
        <n v="1598"/>
        <n v="1934"/>
        <n v="2993"/>
        <n v="598"/>
        <n v="2907"/>
        <n v="2338"/>
        <n v="635"/>
        <n v="574.5"/>
        <n v="381"/>
        <n v="422"/>
        <n v="2134"/>
        <n v="1520"/>
        <n v="436.5"/>
        <n v="1094"/>
        <n v="3802.5"/>
        <n v="1666"/>
        <n v="2321"/>
        <n v="2797"/>
        <n v="2565"/>
        <n v="2417"/>
        <n v="3675"/>
        <n v="1227"/>
        <n v="1324"/>
        <n v="245"/>
        <n v="3793.5"/>
        <n v="1307"/>
        <n v="567"/>
        <n v="2110"/>
        <n v="1269"/>
        <n v="1956"/>
        <n v="2659"/>
        <n v="1351.5"/>
        <n v="880"/>
        <n v="1867"/>
        <n v="877"/>
        <n v="2071"/>
        <n v="1694"/>
        <n v="819"/>
        <n v="1580"/>
        <n v="521"/>
        <n v="973"/>
        <n v="1038"/>
        <n v="360"/>
        <n v="2628"/>
        <n v="1630.5"/>
        <n v="2328"/>
        <n v="3445.5"/>
        <n v="2313"/>
        <n v="2072"/>
        <n v="1954"/>
        <n v="591"/>
        <n v="241"/>
        <n v="681"/>
        <n v="510"/>
        <n v="790"/>
        <n v="1596"/>
        <n v="2665"/>
        <n v="853"/>
        <n v="341"/>
        <n v="641"/>
        <n v="2807"/>
        <n v="432"/>
        <n v="579"/>
        <n v="2240"/>
        <n v="3520.5"/>
        <n v="2039"/>
        <n v="707"/>
        <n v="2532"/>
        <n v="384"/>
        <n v="472"/>
        <n v="3199.5"/>
        <n v="1937"/>
        <n v="792"/>
        <n v="2811"/>
        <n v="2441"/>
        <n v="2157"/>
        <n v="873"/>
        <n v="1122"/>
        <n v="2104.5"/>
        <n v="4026"/>
        <n v="2425.5"/>
        <n v="2394"/>
        <n v="1984"/>
        <n v="1808"/>
        <n v="1734"/>
        <n v="554"/>
        <n v="3165"/>
        <n v="2629"/>
        <n v="1433"/>
        <n v="886"/>
        <n v="2156"/>
        <n v="677"/>
        <n v="1773"/>
        <n v="2420"/>
        <n v="2734"/>
        <n v="3495"/>
        <n v="905"/>
        <n v="1594"/>
        <n v="1359"/>
        <n v="2150"/>
        <n v="1197"/>
        <n v="1233"/>
        <n v="1395"/>
        <n v="2109"/>
        <n v="3874.5"/>
        <n v="2387"/>
        <n v="270"/>
        <n v="3421.5"/>
        <n v="2521.5"/>
        <n v="2661"/>
        <n v="1531"/>
        <n v="1491"/>
        <n v="2567"/>
        <n v="1790"/>
        <n v="982.5"/>
        <n v="1298"/>
        <n v="604"/>
        <n v="2255"/>
        <n v="1249"/>
        <n v="1438.5"/>
        <n v="2641"/>
        <n v="2708"/>
        <n v="2632"/>
        <n v="1583"/>
        <n v="571"/>
        <n v="2696"/>
        <n v="1565"/>
        <n v="357"/>
        <n v="1013"/>
        <n v="3997.5"/>
        <n v="1190"/>
        <n v="410"/>
        <n v="2579"/>
        <n v="280"/>
        <n v="293"/>
        <n v="278"/>
        <n v="2428"/>
        <n v="1767"/>
        <n v="1393"/>
        <n v="801"/>
        <n v="1010"/>
        <n v="2300"/>
        <n v="2227.5"/>
        <n v="1199"/>
        <n v="200"/>
        <n v="388"/>
        <n v="260"/>
        <n v="2914"/>
        <n v="1731"/>
        <n v="700"/>
        <n v="1177"/>
        <n v="1575"/>
        <n v="606"/>
        <n v="2903"/>
        <n v="2541"/>
        <n v="2475"/>
        <n v="1174"/>
        <n v="2767"/>
        <n v="1085"/>
        <n v="546"/>
        <n v="1158"/>
        <n v="1614"/>
        <n v="2535"/>
        <n v="2559"/>
        <n v="1175"/>
        <n v="914"/>
        <n v="500"/>
        <n v="2826"/>
        <n v="865.5"/>
        <n v="492"/>
        <n v="1368"/>
        <n v="723"/>
        <n v="1806"/>
      </sharedItems>
    </cacheField>
    <cacheField name="Manufacturing Price" numFmtId="43">
      <sharedItems containsSemiMixedTypes="0" containsString="0" containsNumber="1" containsInteger="1" minValue="3" maxValue="260"/>
    </cacheField>
    <cacheField name="Sale Price" numFmtId="43">
      <sharedItems containsSemiMixedTypes="0" containsString="0" containsNumber="1" containsInteger="1" minValue="7" maxValue="350"/>
    </cacheField>
    <cacheField name="Gross Sales" numFmtId="43">
      <sharedItems containsSemiMixedTypes="0" containsString="0" containsNumber="1" minValue="1799" maxValue="1207500"/>
    </cacheField>
    <cacheField name="Discounts" numFmtId="0">
      <sharedItems containsSemiMixedTypes="0" containsString="0" containsNumber="1" minValue="0" maxValue="149677.5"/>
    </cacheField>
    <cacheField name="Sales" numFmtId="43">
      <sharedItems containsSemiMixedTypes="0" containsString="0" containsNumber="1" minValue="1655.08" maxValue="1159200"/>
    </cacheField>
    <cacheField name="Sales ('000)" numFmtId="43">
      <sharedItems containsSemiMixedTypes="0" containsString="0" containsNumber="1" minValue="1.6550799999999999" maxValue="1159.2"/>
    </cacheField>
    <cacheField name="COGS" numFmtId="43">
      <sharedItems containsSemiMixedTypes="0" containsString="0" containsNumber="1" minValue="918" maxValue="950625"/>
    </cacheField>
    <cacheField name="Profit" numFmtId="43">
      <sharedItems containsSemiMixedTypes="0" containsString="0" containsNumber="1" minValue="-40617.5" maxValue="262200"/>
    </cacheField>
    <cacheField name="Profit ('000)" numFmtId="43">
      <sharedItems containsSemiMixedTypes="0" containsString="0" containsNumber="1" minValue="-40.6175" maxValue="262.2"/>
    </cacheField>
    <cacheField name="Date" numFmtId="14">
      <sharedItems containsSemiMixedTypes="0" containsNonDate="0" containsDate="1" containsString="0" minDate="2021-01-02T00:00:00" maxDate="2023-01-01T00:00:00"/>
    </cacheField>
    <cacheField name="Month" numFmtId="0">
      <sharedItems count="12">
        <s v="Sep"/>
        <s v="Jan"/>
        <s v="Aug"/>
        <s v="Jul"/>
        <s v="Feb"/>
        <s v="Apr"/>
        <s v="Nov"/>
        <s v="Dec"/>
        <s v="Mar"/>
        <s v="Oct"/>
        <s v="May"/>
        <s v="Jun"/>
      </sharedItems>
    </cacheField>
    <cacheField name="Quarter" numFmtId="0">
      <sharedItems count="4">
        <s v="Q3"/>
        <s v="Q1"/>
        <s v="Q2"/>
        <s v="Q4"/>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20264858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x v="0"/>
    <n v="5"/>
    <n v="125"/>
    <n v="43125"/>
    <n v="0"/>
    <n v="43125"/>
    <n v="43.125"/>
    <n v="41400"/>
    <n v="1725"/>
    <n v="1.7250000000000001"/>
    <d v="2021-09-22T00:00:00"/>
    <x v="0"/>
    <x v="0"/>
    <x v="0"/>
    <s v="James Smith"/>
    <x v="0"/>
    <x v="0"/>
  </r>
  <r>
    <x v="1"/>
    <x v="1"/>
    <x v="1"/>
    <s v="None"/>
    <x v="1"/>
    <n v="10"/>
    <n v="15"/>
    <n v="8235"/>
    <n v="0"/>
    <n v="8235"/>
    <n v="8.2349999999999994"/>
    <n v="5490"/>
    <n v="2745"/>
    <n v="2.7450000000000001"/>
    <d v="2021-01-11T00:00:00"/>
    <x v="1"/>
    <x v="1"/>
    <x v="0"/>
    <s v="Emma Johnson"/>
    <x v="1"/>
    <x v="1"/>
  </r>
  <r>
    <x v="2"/>
    <x v="2"/>
    <x v="1"/>
    <s v="None"/>
    <x v="2"/>
    <n v="10"/>
    <n v="300"/>
    <n v="236400"/>
    <n v="0"/>
    <n v="236400"/>
    <n v="236.4"/>
    <n v="197000"/>
    <n v="39400"/>
    <n v="39.4"/>
    <d v="2022-01-27T00:00:00"/>
    <x v="1"/>
    <x v="1"/>
    <x v="0"/>
    <s v="Noah Williams"/>
    <x v="1"/>
    <x v="2"/>
  </r>
  <r>
    <x v="3"/>
    <x v="3"/>
    <x v="1"/>
    <s v="None"/>
    <x v="3"/>
    <n v="10"/>
    <n v="350"/>
    <n v="603750"/>
    <n v="0"/>
    <n v="603750"/>
    <n v="603.75"/>
    <n v="448500"/>
    <n v="155250"/>
    <n v="155.25"/>
    <d v="2021-08-01T00:00:00"/>
    <x v="2"/>
    <x v="0"/>
    <x v="0"/>
    <s v="Olivia Brown"/>
    <x v="1"/>
    <x v="3"/>
  </r>
  <r>
    <x v="4"/>
    <x v="4"/>
    <x v="1"/>
    <s v="None"/>
    <x v="4"/>
    <n v="10"/>
    <n v="12"/>
    <n v="10944"/>
    <n v="0"/>
    <n v="10944"/>
    <n v="10.944000000000001"/>
    <n v="2736"/>
    <n v="8208"/>
    <n v="8.2080000000000002"/>
    <d v="2022-07-08T00:00:00"/>
    <x v="3"/>
    <x v="0"/>
    <x v="0"/>
    <s v="Liam Jones"/>
    <x v="1"/>
    <x v="4"/>
  </r>
  <r>
    <x v="1"/>
    <x v="5"/>
    <x v="1"/>
    <s v="None"/>
    <x v="5"/>
    <n v="10"/>
    <n v="15"/>
    <n v="32280"/>
    <n v="0"/>
    <n v="32280"/>
    <n v="32.28"/>
    <n v="21520"/>
    <n v="10760"/>
    <n v="10.76"/>
    <d v="2022-09-28T00:00:00"/>
    <x v="0"/>
    <x v="0"/>
    <x v="0"/>
    <s v="Ava Davis"/>
    <x v="1"/>
    <x v="5"/>
  </r>
  <r>
    <x v="0"/>
    <x v="6"/>
    <x v="2"/>
    <s v="None"/>
    <x v="0"/>
    <n v="120"/>
    <n v="125"/>
    <n v="43125"/>
    <n v="0"/>
    <n v="43125"/>
    <n v="43.125"/>
    <n v="41400"/>
    <n v="1725"/>
    <n v="1.7250000000000001"/>
    <d v="2021-09-26T00:00:00"/>
    <x v="0"/>
    <x v="0"/>
    <x v="0"/>
    <s v="Ethan Miller"/>
    <x v="2"/>
    <x v="6"/>
  </r>
  <r>
    <x v="3"/>
    <x v="7"/>
    <x v="3"/>
    <s v="None"/>
    <x v="6"/>
    <n v="250"/>
    <n v="350"/>
    <n v="534450"/>
    <n v="0"/>
    <n v="534450"/>
    <n v="534.45000000000005"/>
    <n v="397020"/>
    <n v="137430"/>
    <n v="137.43"/>
    <d v="2021-02-11T00:00:00"/>
    <x v="4"/>
    <x v="1"/>
    <x v="0"/>
    <s v="Isabella Wilson"/>
    <x v="3"/>
    <x v="7"/>
  </r>
  <r>
    <x v="0"/>
    <x v="8"/>
    <x v="4"/>
    <s v="Low"/>
    <x v="7"/>
    <n v="3"/>
    <n v="125"/>
    <n v="41250"/>
    <n v="412.5"/>
    <n v="40837.5"/>
    <n v="40.837499999999999"/>
    <n v="39600"/>
    <n v="1237.5"/>
    <n v="1.2375"/>
    <d v="2022-01-12T00:00:00"/>
    <x v="1"/>
    <x v="1"/>
    <x v="0"/>
    <s v="Mason Taylor"/>
    <x v="4"/>
    <x v="0"/>
  </r>
  <r>
    <x v="4"/>
    <x v="9"/>
    <x v="4"/>
    <s v="Low"/>
    <x v="8"/>
    <n v="3"/>
    <n v="12"/>
    <n v="9192"/>
    <n v="91.92"/>
    <n v="9100.08"/>
    <n v="9.1000800000000002"/>
    <n v="2298"/>
    <n v="6802.08"/>
    <n v="6.8020800000000001"/>
    <d v="2022-04-06T00:00:00"/>
    <x v="5"/>
    <x v="2"/>
    <x v="0"/>
    <s v="Sophia Anderson"/>
    <x v="4"/>
    <x v="1"/>
  </r>
  <r>
    <x v="2"/>
    <x v="10"/>
    <x v="4"/>
    <s v="Low"/>
    <x v="9"/>
    <n v="3"/>
    <n v="300"/>
    <n v="148200"/>
    <n v="1482"/>
    <n v="146718"/>
    <n v="146.71799999999999"/>
    <n v="123500"/>
    <n v="23218"/>
    <n v="23.218"/>
    <d v="2021-11-19T00:00:00"/>
    <x v="6"/>
    <x v="3"/>
    <x v="0"/>
    <s v="Benjamin Martinez"/>
    <x v="4"/>
    <x v="2"/>
  </r>
  <r>
    <x v="2"/>
    <x v="11"/>
    <x v="0"/>
    <s v="Low"/>
    <x v="10"/>
    <n v="5"/>
    <n v="300"/>
    <n v="749400"/>
    <n v="7494"/>
    <n v="741906"/>
    <n v="741.90599999999995"/>
    <n v="624500"/>
    <n v="117406"/>
    <n v="117.40600000000001"/>
    <d v="2021-12-20T00:00:00"/>
    <x v="7"/>
    <x v="3"/>
    <x v="0"/>
    <s v="Mia Thomas"/>
    <x v="0"/>
    <x v="3"/>
  </r>
  <r>
    <x v="0"/>
    <x v="12"/>
    <x v="0"/>
    <s v="Low"/>
    <x v="11"/>
    <n v="5"/>
    <n v="125"/>
    <n v="82875"/>
    <n v="828.75"/>
    <n v="82046.25"/>
    <n v="82.046250000000001"/>
    <n v="79560"/>
    <n v="2486.25"/>
    <n v="2.4862500000000001"/>
    <d v="2021-02-27T00:00:00"/>
    <x v="4"/>
    <x v="1"/>
    <x v="0"/>
    <s v="Logan Jackson"/>
    <x v="0"/>
    <x v="4"/>
  </r>
  <r>
    <x v="4"/>
    <x v="13"/>
    <x v="1"/>
    <s v="Low"/>
    <x v="8"/>
    <n v="10"/>
    <n v="12"/>
    <n v="9192"/>
    <n v="91.92"/>
    <n v="9100.08"/>
    <n v="9.1000800000000002"/>
    <n v="2298"/>
    <n v="6802.08"/>
    <n v="6.8020800000000001"/>
    <d v="2022-07-10T00:00:00"/>
    <x v="3"/>
    <x v="0"/>
    <x v="0"/>
    <s v="Charlotte White"/>
    <x v="1"/>
    <x v="5"/>
  </r>
  <r>
    <x v="0"/>
    <x v="14"/>
    <x v="2"/>
    <s v="Low"/>
    <x v="11"/>
    <n v="120"/>
    <n v="125"/>
    <n v="82875"/>
    <n v="828.75"/>
    <n v="82046.25"/>
    <n v="82.046250000000001"/>
    <n v="79560"/>
    <n v="2486.25"/>
    <n v="2.4862500000000001"/>
    <d v="2022-03-29T00:00:00"/>
    <x v="8"/>
    <x v="1"/>
    <x v="0"/>
    <s v="Samuel Taylor"/>
    <x v="2"/>
    <x v="6"/>
  </r>
  <r>
    <x v="3"/>
    <x v="15"/>
    <x v="2"/>
    <s v="Low"/>
    <x v="12"/>
    <n v="120"/>
    <n v="7"/>
    <n v="14644"/>
    <n v="146.44"/>
    <n v="14497.56"/>
    <n v="14.49756"/>
    <n v="10460"/>
    <n v="4037.5599999999995"/>
    <n v="4.0375599999999991"/>
    <d v="2022-10-19T00:00:00"/>
    <x v="9"/>
    <x v="3"/>
    <x v="0"/>
    <s v="Harper Davis"/>
    <x v="2"/>
    <x v="7"/>
  </r>
  <r>
    <x v="2"/>
    <x v="16"/>
    <x v="3"/>
    <s v="Low"/>
    <x v="9"/>
    <n v="250"/>
    <n v="300"/>
    <n v="148200"/>
    <n v="1482"/>
    <n v="146718"/>
    <n v="146.71799999999999"/>
    <n v="123500"/>
    <n v="23218"/>
    <n v="23.218"/>
    <d v="2022-07-31T00:00:00"/>
    <x v="3"/>
    <x v="0"/>
    <x v="0"/>
    <s v="Henry Anderson"/>
    <x v="3"/>
    <x v="0"/>
  </r>
  <r>
    <x v="4"/>
    <x v="17"/>
    <x v="5"/>
    <s v="Low"/>
    <x v="13"/>
    <n v="260"/>
    <n v="12"/>
    <n v="23868"/>
    <n v="238.68"/>
    <n v="23629.32"/>
    <n v="23.62932"/>
    <n v="5967"/>
    <n v="17662.32"/>
    <n v="17.662320000000001"/>
    <d v="2022-03-29T00:00:00"/>
    <x v="8"/>
    <x v="1"/>
    <x v="0"/>
    <s v="Amelia Garcia"/>
    <x v="5"/>
    <x v="1"/>
  </r>
  <r>
    <x v="1"/>
    <x v="18"/>
    <x v="5"/>
    <s v="Low"/>
    <x v="14"/>
    <n v="260"/>
    <n v="15"/>
    <n v="4815"/>
    <n v="48.15"/>
    <n v="4766.8500000000004"/>
    <n v="4.7668500000000007"/>
    <n v="3210"/>
    <n v="1556.8500000000004"/>
    <n v="1.5568500000000003"/>
    <d v="2022-07-27T00:00:00"/>
    <x v="3"/>
    <x v="0"/>
    <x v="0"/>
    <s v="Jackson Martinez"/>
    <x v="5"/>
    <x v="2"/>
  </r>
  <r>
    <x v="2"/>
    <x v="19"/>
    <x v="4"/>
    <s v="Low"/>
    <x v="15"/>
    <n v="3"/>
    <n v="300"/>
    <n v="64200"/>
    <n v="1284"/>
    <n v="62916"/>
    <n v="62.915999999999997"/>
    <n v="53500"/>
    <n v="9416"/>
    <n v="9.4160000000000004"/>
    <d v="2021-08-30T00:00:00"/>
    <x v="2"/>
    <x v="0"/>
    <x v="0"/>
    <s v="Abigail Robinson"/>
    <x v="4"/>
    <x v="3"/>
  </r>
  <r>
    <x v="3"/>
    <x v="20"/>
    <x v="4"/>
    <s v="Low"/>
    <x v="16"/>
    <n v="3"/>
    <n v="7"/>
    <n v="15015"/>
    <n v="300.3"/>
    <n v="14714.7"/>
    <n v="14.714700000000001"/>
    <n v="10725"/>
    <n v="3989.7000000000007"/>
    <n v="3.9897000000000009"/>
    <d v="2021-10-15T00:00:00"/>
    <x v="9"/>
    <x v="3"/>
    <x v="0"/>
    <s v="Aiden Lewis"/>
    <x v="4"/>
    <x v="4"/>
  </r>
  <r>
    <x v="0"/>
    <x v="21"/>
    <x v="0"/>
    <s v="Low"/>
    <x v="17"/>
    <n v="5"/>
    <n v="125"/>
    <n v="207500"/>
    <n v="4150"/>
    <n v="203350"/>
    <n v="203.35"/>
    <n v="199200"/>
    <n v="4150"/>
    <n v="4.1500000000000004"/>
    <d v="2022-10-30T00:00:00"/>
    <x v="9"/>
    <x v="3"/>
    <x v="0"/>
    <s v="Emily Clark"/>
    <x v="0"/>
    <x v="5"/>
  </r>
  <r>
    <x v="0"/>
    <x v="22"/>
    <x v="1"/>
    <s v="Low"/>
    <x v="18"/>
    <n v="10"/>
    <n v="125"/>
    <n v="101125"/>
    <n v="2022.5"/>
    <n v="99102.5"/>
    <n v="99.102500000000006"/>
    <n v="97080"/>
    <n v="2022.5"/>
    <n v="2.0225"/>
    <d v="2021-12-10T00:00:00"/>
    <x v="7"/>
    <x v="3"/>
    <x v="0"/>
    <s v="Sebastian Lee"/>
    <x v="1"/>
    <x v="6"/>
  </r>
  <r>
    <x v="0"/>
    <x v="23"/>
    <x v="1"/>
    <s v="Low"/>
    <x v="16"/>
    <n v="10"/>
    <n v="125"/>
    <n v="268125"/>
    <n v="5362.5"/>
    <n v="262762.5"/>
    <n v="262.76249999999999"/>
    <n v="257400"/>
    <n v="5362.5"/>
    <n v="5.3624999999999998"/>
    <d v="2021-05-23T00:00:00"/>
    <x v="10"/>
    <x v="2"/>
    <x v="0"/>
    <s v="Elizabeth Green"/>
    <x v="1"/>
    <x v="7"/>
  </r>
  <r>
    <x v="4"/>
    <x v="24"/>
    <x v="1"/>
    <s v="Low"/>
    <x v="19"/>
    <n v="10"/>
    <n v="12"/>
    <n v="21420"/>
    <n v="428.4"/>
    <n v="20991.599999999999"/>
    <n v="20.991599999999998"/>
    <n v="5355"/>
    <n v="15636.599999999999"/>
    <n v="15.636599999999998"/>
    <d v="2021-02-18T00:00:00"/>
    <x v="4"/>
    <x v="1"/>
    <x v="0"/>
    <s v="Alexander Perez"/>
    <x v="1"/>
    <x v="0"/>
  </r>
  <r>
    <x v="1"/>
    <x v="25"/>
    <x v="1"/>
    <s v="Low"/>
    <x v="20"/>
    <n v="10"/>
    <n v="15"/>
    <n v="28875"/>
    <n v="577.5"/>
    <n v="28297.5"/>
    <n v="28.297499999999999"/>
    <n v="19250"/>
    <n v="9047.5"/>
    <n v="9.0474999999999994"/>
    <d v="2021-01-28T00:00:00"/>
    <x v="1"/>
    <x v="1"/>
    <x v="0"/>
    <s v="Avery Turner"/>
    <x v="1"/>
    <x v="1"/>
  </r>
  <r>
    <x v="3"/>
    <x v="26"/>
    <x v="1"/>
    <s v="Low"/>
    <x v="21"/>
    <n v="10"/>
    <n v="7"/>
    <n v="14091"/>
    <n v="281.82"/>
    <n v="13809.18"/>
    <n v="13.80918"/>
    <n v="10065"/>
    <n v="3744.1800000000003"/>
    <n v="3.7441800000000005"/>
    <d v="2022-12-21T00:00:00"/>
    <x v="7"/>
    <x v="3"/>
    <x v="0"/>
    <s v="Michael Hill"/>
    <x v="1"/>
    <x v="2"/>
  </r>
  <r>
    <x v="3"/>
    <x v="27"/>
    <x v="2"/>
    <s v="Low"/>
    <x v="22"/>
    <n v="120"/>
    <n v="350"/>
    <n v="1038100"/>
    <n v="20762"/>
    <n v="1017338"/>
    <n v="1017.338"/>
    <n v="771160"/>
    <n v="246178"/>
    <n v="246.178"/>
    <d v="2022-01-13T00:00:00"/>
    <x v="1"/>
    <x v="1"/>
    <x v="0"/>
    <s v="Sofia Phillips"/>
    <x v="2"/>
    <x v="3"/>
  </r>
  <r>
    <x v="0"/>
    <x v="28"/>
    <x v="2"/>
    <s v="Low"/>
    <x v="18"/>
    <n v="120"/>
    <n v="125"/>
    <n v="101125"/>
    <n v="2022.5"/>
    <n v="99102.5"/>
    <n v="99.102500000000006"/>
    <n v="97080"/>
    <n v="2022.5"/>
    <n v="2.0225"/>
    <d v="2022-11-08T00:00:00"/>
    <x v="6"/>
    <x v="3"/>
    <x v="0"/>
    <s v="Elijah Martin"/>
    <x v="2"/>
    <x v="4"/>
  </r>
  <r>
    <x v="0"/>
    <x v="29"/>
    <x v="2"/>
    <s v="Low"/>
    <x v="16"/>
    <n v="120"/>
    <n v="125"/>
    <n v="268125"/>
    <n v="5362.5"/>
    <n v="262762.5"/>
    <n v="262.76249999999999"/>
    <n v="257400"/>
    <n v="5362.5"/>
    <n v="5.3624999999999998"/>
    <d v="2021-01-19T00:00:00"/>
    <x v="1"/>
    <x v="1"/>
    <x v="0"/>
    <s v="Sophia Turner"/>
    <x v="2"/>
    <x v="5"/>
  </r>
  <r>
    <x v="3"/>
    <x v="30"/>
    <x v="2"/>
    <s v="Low"/>
    <x v="23"/>
    <n v="120"/>
    <n v="20"/>
    <n v="10880"/>
    <n v="217.6"/>
    <n v="10662.4"/>
    <n v="10.6624"/>
    <n v="5440"/>
    <n v="5222.3999999999996"/>
    <n v="5.2223999999999995"/>
    <d v="2021-07-30T00:00:00"/>
    <x v="3"/>
    <x v="0"/>
    <x v="0"/>
    <s v="Benjamin Lee"/>
    <x v="2"/>
    <x v="6"/>
  </r>
  <r>
    <x v="2"/>
    <x v="31"/>
    <x v="3"/>
    <s v="Low"/>
    <x v="15"/>
    <n v="250"/>
    <n v="300"/>
    <n v="64200"/>
    <n v="1284"/>
    <n v="62916"/>
    <n v="62.915999999999997"/>
    <n v="53500"/>
    <n v="9416"/>
    <n v="9.4160000000000004"/>
    <d v="2021-02-21T00:00:00"/>
    <x v="4"/>
    <x v="1"/>
    <x v="0"/>
    <s v="Mia White"/>
    <x v="3"/>
    <x v="7"/>
  </r>
  <r>
    <x v="3"/>
    <x v="32"/>
    <x v="3"/>
    <s v="Low"/>
    <x v="24"/>
    <n v="250"/>
    <n v="350"/>
    <n v="93100"/>
    <n v="1862"/>
    <n v="91238"/>
    <n v="91.238"/>
    <n v="69160"/>
    <n v="22078"/>
    <n v="22.077999999999999"/>
    <d v="2022-01-28T00:00:00"/>
    <x v="1"/>
    <x v="1"/>
    <x v="0"/>
    <s v="Logan Garcia"/>
    <x v="3"/>
    <x v="0"/>
  </r>
  <r>
    <x v="3"/>
    <x v="33"/>
    <x v="3"/>
    <s v="Low"/>
    <x v="25"/>
    <n v="250"/>
    <n v="350"/>
    <n v="679000"/>
    <n v="13580"/>
    <n v="665420"/>
    <n v="665.42"/>
    <n v="504400"/>
    <n v="161020"/>
    <n v="161.02000000000001"/>
    <d v="2022-01-12T00:00:00"/>
    <x v="1"/>
    <x v="1"/>
    <x v="0"/>
    <s v="Charlotte Davis"/>
    <x v="3"/>
    <x v="1"/>
  </r>
  <r>
    <x v="3"/>
    <x v="34"/>
    <x v="5"/>
    <s v="Low"/>
    <x v="22"/>
    <n v="260"/>
    <n v="350"/>
    <n v="1038100"/>
    <n v="20762"/>
    <n v="1017338"/>
    <n v="1017.338"/>
    <n v="771160"/>
    <n v="246178"/>
    <n v="246.178"/>
    <d v="2022-07-01T00:00:00"/>
    <x v="3"/>
    <x v="0"/>
    <x v="0"/>
    <s v="Samuel Johnson"/>
    <x v="5"/>
    <x v="2"/>
  </r>
  <r>
    <x v="4"/>
    <x v="35"/>
    <x v="4"/>
    <s v="Low"/>
    <x v="26"/>
    <n v="3"/>
    <n v="12"/>
    <n v="10896"/>
    <n v="326.88"/>
    <n v="10569.12"/>
    <n v="10.569120000000002"/>
    <n v="2724"/>
    <n v="7845.1200000000008"/>
    <n v="7.8451200000000005"/>
    <d v="2022-12-11T00:00:00"/>
    <x v="7"/>
    <x v="3"/>
    <x v="0"/>
    <s v="Harper Anderson"/>
    <x v="4"/>
    <x v="3"/>
  </r>
  <r>
    <x v="3"/>
    <x v="36"/>
    <x v="0"/>
    <s v="Low"/>
    <x v="27"/>
    <n v="5"/>
    <n v="350"/>
    <n v="628950"/>
    <n v="18868.5"/>
    <n v="610081.5"/>
    <n v="610.08150000000001"/>
    <n v="467220"/>
    <n v="142861.5"/>
    <n v="142.86150000000001"/>
    <d v="2021-05-16T00:00:00"/>
    <x v="10"/>
    <x v="2"/>
    <x v="0"/>
    <s v="Henry Martinez"/>
    <x v="0"/>
    <x v="4"/>
  </r>
  <r>
    <x v="1"/>
    <x v="37"/>
    <x v="1"/>
    <s v="Low"/>
    <x v="28"/>
    <n v="10"/>
    <n v="15"/>
    <n v="29175"/>
    <n v="875.25"/>
    <n v="28299.75"/>
    <n v="28.29975"/>
    <n v="19450"/>
    <n v="8849.75"/>
    <n v="8.8497500000000002"/>
    <d v="2022-05-02T00:00:00"/>
    <x v="10"/>
    <x v="2"/>
    <x v="0"/>
    <s v="Amelia Wilson"/>
    <x v="1"/>
    <x v="5"/>
  </r>
  <r>
    <x v="1"/>
    <x v="38"/>
    <x v="3"/>
    <s v="Low"/>
    <x v="28"/>
    <n v="250"/>
    <n v="15"/>
    <n v="29175"/>
    <n v="875.25"/>
    <n v="28299.75"/>
    <n v="28.29975"/>
    <n v="19450"/>
    <n v="8849.75"/>
    <n v="8.8497500000000002"/>
    <d v="2022-04-02T00:00:00"/>
    <x v="5"/>
    <x v="2"/>
    <x v="0"/>
    <s v="Jackson Turner"/>
    <x v="3"/>
    <x v="6"/>
  </r>
  <r>
    <x v="3"/>
    <x v="39"/>
    <x v="1"/>
    <s v="Low"/>
    <x v="29"/>
    <n v="10"/>
    <n v="7"/>
    <n v="12320"/>
    <n v="369.6"/>
    <n v="11950.4"/>
    <n v="11.9504"/>
    <n v="8800"/>
    <n v="3150.3999999999996"/>
    <n v="3.1503999999999994"/>
    <d v="2021-11-03T00:00:00"/>
    <x v="6"/>
    <x v="3"/>
    <x v="0"/>
    <s v="Abigail Lewis"/>
    <x v="1"/>
    <x v="7"/>
  </r>
  <r>
    <x v="1"/>
    <x v="1"/>
    <x v="1"/>
    <s v="Low"/>
    <x v="30"/>
    <n v="10"/>
    <n v="15"/>
    <n v="33915"/>
    <n v="1356.6"/>
    <n v="32558.400000000001"/>
    <n v="32.558399999999999"/>
    <n v="22610"/>
    <n v="9948.4000000000015"/>
    <n v="9.9484000000000012"/>
    <d v="2022-04-10T00:00:00"/>
    <x v="5"/>
    <x v="2"/>
    <x v="0"/>
    <s v="Emma Johnson"/>
    <x v="1"/>
    <x v="1"/>
  </r>
  <r>
    <x v="3"/>
    <x v="40"/>
    <x v="2"/>
    <s v="Low"/>
    <x v="31"/>
    <n v="120"/>
    <n v="20"/>
    <n v="14720"/>
    <n v="588.79999999999995"/>
    <n v="14131.2"/>
    <n v="14.131200000000002"/>
    <n v="7360"/>
    <n v="6771.2000000000007"/>
    <n v="6.7712000000000003"/>
    <d v="2022-07-12T00:00:00"/>
    <x v="3"/>
    <x v="0"/>
    <x v="0"/>
    <s v="Aiden Clark"/>
    <x v="2"/>
    <x v="0"/>
  </r>
  <r>
    <x v="3"/>
    <x v="41"/>
    <x v="4"/>
    <s v="Low"/>
    <x v="32"/>
    <n v="3"/>
    <n v="7"/>
    <n v="19957"/>
    <n v="798.28"/>
    <n v="19158.72"/>
    <n v="19.158720000000002"/>
    <n v="14255"/>
    <n v="4903.7200000000012"/>
    <n v="4.9037200000000007"/>
    <d v="2022-12-20T00:00:00"/>
    <x v="7"/>
    <x v="3"/>
    <x v="0"/>
    <s v="Emily Garcia"/>
    <x v="4"/>
    <x v="1"/>
  </r>
  <r>
    <x v="3"/>
    <x v="42"/>
    <x v="0"/>
    <s v="Low"/>
    <x v="32"/>
    <n v="5"/>
    <n v="7"/>
    <n v="19957"/>
    <n v="798.28"/>
    <n v="19158.72"/>
    <n v="19.158720000000002"/>
    <n v="14255"/>
    <n v="4903.7200000000012"/>
    <n v="4.9037200000000007"/>
    <d v="2021-07-14T00:00:00"/>
    <x v="3"/>
    <x v="0"/>
    <x v="0"/>
    <s v="Sebastian Phillips"/>
    <x v="0"/>
    <x v="2"/>
  </r>
  <r>
    <x v="1"/>
    <x v="25"/>
    <x v="1"/>
    <s v="Low"/>
    <x v="33"/>
    <n v="10"/>
    <n v="15"/>
    <n v="10065"/>
    <n v="402.6"/>
    <n v="9662.4"/>
    <n v="9.6623999999999999"/>
    <n v="6710"/>
    <n v="2952.3999999999996"/>
    <n v="2.9523999999999995"/>
    <d v="2021-01-15T00:00:00"/>
    <x v="1"/>
    <x v="1"/>
    <x v="0"/>
    <s v="Avery Turner"/>
    <x v="1"/>
    <x v="1"/>
  </r>
  <r>
    <x v="1"/>
    <x v="43"/>
    <x v="1"/>
    <s v="Low"/>
    <x v="34"/>
    <n v="10"/>
    <n v="15"/>
    <n v="22710"/>
    <n v="908.4"/>
    <n v="21801.599999999999"/>
    <n v="21.801599999999997"/>
    <n v="15140"/>
    <n v="6661.5999999999985"/>
    <n v="6.6615999999999982"/>
    <d v="2022-03-22T00:00:00"/>
    <x v="8"/>
    <x v="1"/>
    <x v="0"/>
    <s v="Elizabeth Martin"/>
    <x v="1"/>
    <x v="3"/>
  </r>
  <r>
    <x v="3"/>
    <x v="15"/>
    <x v="2"/>
    <s v="Low"/>
    <x v="35"/>
    <n v="120"/>
    <n v="20"/>
    <n v="52920"/>
    <n v="2116.8000000000002"/>
    <n v="50803.199999999997"/>
    <n v="50.803199999999997"/>
    <n v="26460"/>
    <n v="24343.199999999997"/>
    <n v="24.343199999999996"/>
    <d v="2022-06-05T00:00:00"/>
    <x v="11"/>
    <x v="2"/>
    <x v="0"/>
    <s v="Harper Davis"/>
    <x v="2"/>
    <x v="7"/>
  </r>
  <r>
    <x v="3"/>
    <x v="32"/>
    <x v="3"/>
    <s v="Low"/>
    <x v="36"/>
    <n v="250"/>
    <n v="350"/>
    <n v="122150"/>
    <n v="4886"/>
    <n v="117264"/>
    <n v="117.264"/>
    <n v="90740"/>
    <n v="26524"/>
    <n v="26.524000000000001"/>
    <d v="2021-02-16T00:00:00"/>
    <x v="4"/>
    <x v="1"/>
    <x v="0"/>
    <s v="Logan Garcia"/>
    <x v="3"/>
    <x v="0"/>
  </r>
  <r>
    <x v="1"/>
    <x v="44"/>
    <x v="3"/>
    <s v="Low"/>
    <x v="34"/>
    <n v="250"/>
    <n v="15"/>
    <n v="22710"/>
    <n v="908.4"/>
    <n v="21801.599999999999"/>
    <n v="21.801599999999997"/>
    <n v="15140"/>
    <n v="6661.5999999999985"/>
    <n v="6.6615999999999982"/>
    <d v="2021-09-15T00:00:00"/>
    <x v="0"/>
    <x v="0"/>
    <x v="0"/>
    <s v="Alexander Hill"/>
    <x v="3"/>
    <x v="4"/>
  </r>
  <r>
    <x v="1"/>
    <x v="45"/>
    <x v="5"/>
    <s v="Low"/>
    <x v="33"/>
    <n v="260"/>
    <n v="15"/>
    <n v="10065"/>
    <n v="402.6"/>
    <n v="9662.4"/>
    <n v="9.6623999999999999"/>
    <n v="6710"/>
    <n v="2952.3999999999996"/>
    <n v="2.9523999999999995"/>
    <d v="2022-10-19T00:00:00"/>
    <x v="9"/>
    <x v="3"/>
    <x v="0"/>
    <s v="Avery Anderson"/>
    <x v="5"/>
    <x v="5"/>
  </r>
  <r>
    <x v="3"/>
    <x v="46"/>
    <x v="5"/>
    <s v="Low"/>
    <x v="37"/>
    <n v="260"/>
    <n v="350"/>
    <n v="622300"/>
    <n v="24892"/>
    <n v="597408"/>
    <n v="597.40800000000002"/>
    <n v="462280"/>
    <n v="135128"/>
    <n v="135.12799999999999"/>
    <d v="2021-12-31T00:00:00"/>
    <x v="7"/>
    <x v="3"/>
    <x v="0"/>
    <s v="Michael Wilson"/>
    <x v="5"/>
    <x v="6"/>
  </r>
  <r>
    <x v="3"/>
    <x v="36"/>
    <x v="0"/>
    <s v="Medium"/>
    <x v="38"/>
    <n v="5"/>
    <n v="7"/>
    <n v="8113"/>
    <n v="405.65"/>
    <n v="7707.35"/>
    <n v="7.7073499999999999"/>
    <n v="5795"/>
    <n v="1912.3500000000004"/>
    <n v="1.9123500000000004"/>
    <d v="2022-08-17T00:00:00"/>
    <x v="2"/>
    <x v="0"/>
    <x v="0"/>
    <s v="Henry Martinez"/>
    <x v="0"/>
    <x v="4"/>
  </r>
  <r>
    <x v="3"/>
    <x v="3"/>
    <x v="1"/>
    <s v="Medium"/>
    <x v="39"/>
    <n v="10"/>
    <n v="7"/>
    <n v="16443"/>
    <n v="822.15"/>
    <n v="15620.85"/>
    <n v="15.620850000000001"/>
    <n v="11745"/>
    <n v="3875.8500000000004"/>
    <n v="3.8758500000000002"/>
    <d v="2022-09-28T00:00:00"/>
    <x v="0"/>
    <x v="0"/>
    <x v="0"/>
    <s v="Olivia Brown"/>
    <x v="1"/>
    <x v="3"/>
  </r>
  <r>
    <x v="3"/>
    <x v="34"/>
    <x v="5"/>
    <s v="Medium"/>
    <x v="38"/>
    <n v="260"/>
    <n v="7"/>
    <n v="8113"/>
    <n v="405.65"/>
    <n v="7707.35"/>
    <n v="7.7073499999999999"/>
    <n v="5795"/>
    <n v="1912.3500000000004"/>
    <n v="1.9123500000000004"/>
    <d v="2021-03-28T00:00:00"/>
    <x v="8"/>
    <x v="1"/>
    <x v="0"/>
    <s v="Samuel Johnson"/>
    <x v="5"/>
    <x v="2"/>
  </r>
  <r>
    <x v="3"/>
    <x v="47"/>
    <x v="4"/>
    <s v="Medium"/>
    <x v="40"/>
    <n v="3"/>
    <n v="7"/>
    <n v="7112"/>
    <n v="355.6"/>
    <n v="6756.4"/>
    <n v="6.7563999999999993"/>
    <n v="5080"/>
    <n v="1676.3999999999996"/>
    <n v="1.6763999999999997"/>
    <d v="2022-05-24T00:00:00"/>
    <x v="10"/>
    <x v="2"/>
    <x v="0"/>
    <s v="Sofia Turner"/>
    <x v="4"/>
    <x v="7"/>
  </r>
  <r>
    <x v="3"/>
    <x v="48"/>
    <x v="0"/>
    <s v="Medium"/>
    <x v="41"/>
    <n v="5"/>
    <n v="350"/>
    <n v="252000"/>
    <n v="12600"/>
    <n v="239400"/>
    <n v="239.4"/>
    <n v="187200"/>
    <n v="52200"/>
    <n v="52.2"/>
    <d v="2021-04-08T00:00:00"/>
    <x v="5"/>
    <x v="2"/>
    <x v="0"/>
    <s v="Elijah Perez"/>
    <x v="0"/>
    <x v="0"/>
  </r>
  <r>
    <x v="2"/>
    <x v="49"/>
    <x v="0"/>
    <s v="Medium"/>
    <x v="42"/>
    <n v="5"/>
    <n v="300"/>
    <n v="330000"/>
    <n v="16500"/>
    <n v="313500"/>
    <n v="313.5"/>
    <n v="275000"/>
    <n v="38500"/>
    <n v="38.5"/>
    <d v="2021-01-20T00:00:00"/>
    <x v="1"/>
    <x v="1"/>
    <x v="0"/>
    <s v="Mia Hill"/>
    <x v="0"/>
    <x v="1"/>
  </r>
  <r>
    <x v="3"/>
    <x v="3"/>
    <x v="1"/>
    <s v="Medium"/>
    <x v="43"/>
    <n v="10"/>
    <n v="350"/>
    <n v="429800"/>
    <n v="21490"/>
    <n v="408310"/>
    <n v="408.31"/>
    <n v="319280"/>
    <n v="89030"/>
    <n v="89.03"/>
    <d v="2021-01-09T00:00:00"/>
    <x v="1"/>
    <x v="1"/>
    <x v="0"/>
    <s v="Olivia Brown"/>
    <x v="1"/>
    <x v="3"/>
  </r>
  <r>
    <x v="3"/>
    <x v="3"/>
    <x v="1"/>
    <s v="Medium"/>
    <x v="44"/>
    <n v="10"/>
    <n v="20"/>
    <n v="27780"/>
    <n v="1389"/>
    <n v="26391"/>
    <n v="26.390999999999998"/>
    <n v="13890"/>
    <n v="12501"/>
    <n v="12.500999999999999"/>
    <d v="2021-12-16T00:00:00"/>
    <x v="7"/>
    <x v="3"/>
    <x v="0"/>
    <s v="Olivia Brown"/>
    <x v="1"/>
    <x v="3"/>
  </r>
  <r>
    <x v="0"/>
    <x v="50"/>
    <x v="1"/>
    <s v="Medium"/>
    <x v="45"/>
    <n v="10"/>
    <n v="125"/>
    <n v="88000"/>
    <n v="4400"/>
    <n v="83600"/>
    <n v="83.6"/>
    <n v="84480"/>
    <n v="-880"/>
    <n v="-0.88"/>
    <d v="2021-07-25T00:00:00"/>
    <x v="3"/>
    <x v="0"/>
    <x v="0"/>
    <s v="Logan Phillips"/>
    <x v="1"/>
    <x v="2"/>
  </r>
  <r>
    <x v="3"/>
    <x v="3"/>
    <x v="1"/>
    <s v="Medium"/>
    <x v="46"/>
    <n v="10"/>
    <n v="20"/>
    <n v="36040"/>
    <n v="1802"/>
    <n v="34238"/>
    <n v="34.238"/>
    <n v="18020"/>
    <n v="16218"/>
    <n v="16.218"/>
    <d v="2021-09-30T00:00:00"/>
    <x v="0"/>
    <x v="0"/>
    <x v="0"/>
    <s v="Olivia Brown"/>
    <x v="1"/>
    <x v="3"/>
  </r>
  <r>
    <x v="3"/>
    <x v="51"/>
    <x v="1"/>
    <s v="Medium"/>
    <x v="47"/>
    <n v="10"/>
    <n v="7"/>
    <n v="14952"/>
    <n v="747.6"/>
    <n v="14204.4"/>
    <n v="14.2044"/>
    <n v="10680"/>
    <n v="3524.3999999999996"/>
    <n v="3.5243999999999995"/>
    <d v="2021-07-22T00:00:00"/>
    <x v="3"/>
    <x v="0"/>
    <x v="0"/>
    <s v="Charlotte Martin"/>
    <x v="1"/>
    <x v="3"/>
  </r>
  <r>
    <x v="1"/>
    <x v="37"/>
    <x v="1"/>
    <s v="Medium"/>
    <x v="48"/>
    <n v="10"/>
    <n v="15"/>
    <n v="31740"/>
    <n v="1587"/>
    <n v="30153"/>
    <n v="30.152999999999999"/>
    <n v="21160"/>
    <n v="8993"/>
    <n v="8.9930000000000003"/>
    <d v="2022-03-16T00:00:00"/>
    <x v="8"/>
    <x v="1"/>
    <x v="0"/>
    <s v="Amelia Wilson"/>
    <x v="1"/>
    <x v="5"/>
  </r>
  <r>
    <x v="0"/>
    <x v="52"/>
    <x v="2"/>
    <s v="Medium"/>
    <x v="45"/>
    <n v="120"/>
    <n v="125"/>
    <n v="88000"/>
    <n v="4400"/>
    <n v="83600"/>
    <n v="83.6"/>
    <n v="84480"/>
    <n v="-880"/>
    <n v="-0.88"/>
    <d v="2021-04-25T00:00:00"/>
    <x v="5"/>
    <x v="2"/>
    <x v="0"/>
    <s v="Samuel Hill"/>
    <x v="2"/>
    <x v="4"/>
  </r>
  <r>
    <x v="3"/>
    <x v="53"/>
    <x v="2"/>
    <s v="Medium"/>
    <x v="49"/>
    <n v="120"/>
    <n v="20"/>
    <n v="20660"/>
    <n v="1033"/>
    <n v="19627"/>
    <n v="19.626999999999999"/>
    <n v="10330"/>
    <n v="9297"/>
    <n v="9.2970000000000006"/>
    <d v="2022-10-28T00:00:00"/>
    <x v="9"/>
    <x v="3"/>
    <x v="0"/>
    <s v="Harper Wilson"/>
    <x v="2"/>
    <x v="5"/>
  </r>
  <r>
    <x v="3"/>
    <x v="54"/>
    <x v="3"/>
    <s v="Medium"/>
    <x v="44"/>
    <n v="250"/>
    <n v="20"/>
    <n v="27780"/>
    <n v="1389"/>
    <n v="26391"/>
    <n v="26.390999999999998"/>
    <n v="13890"/>
    <n v="12501"/>
    <n v="12.500999999999999"/>
    <d v="2021-09-07T00:00:00"/>
    <x v="0"/>
    <x v="0"/>
    <x v="0"/>
    <s v="Henry Turner"/>
    <x v="3"/>
    <x v="6"/>
  </r>
  <r>
    <x v="3"/>
    <x v="32"/>
    <x v="3"/>
    <s v="Medium"/>
    <x v="50"/>
    <n v="250"/>
    <n v="20"/>
    <n v="25300"/>
    <n v="1265"/>
    <n v="24035"/>
    <n v="24.035"/>
    <n v="12650"/>
    <n v="11385"/>
    <n v="11.385"/>
    <d v="2021-07-03T00:00:00"/>
    <x v="3"/>
    <x v="0"/>
    <x v="0"/>
    <s v="Logan Garcia"/>
    <x v="3"/>
    <x v="0"/>
  </r>
  <r>
    <x v="3"/>
    <x v="55"/>
    <x v="3"/>
    <s v="Medium"/>
    <x v="51"/>
    <n v="250"/>
    <n v="20"/>
    <n v="45940"/>
    <n v="2297"/>
    <n v="43643"/>
    <n v="43.643000000000001"/>
    <n v="22970"/>
    <n v="20673"/>
    <n v="20.672999999999998"/>
    <d v="2021-07-31T00:00:00"/>
    <x v="3"/>
    <x v="0"/>
    <x v="0"/>
    <s v="Amelia Perez"/>
    <x v="3"/>
    <x v="7"/>
  </r>
  <r>
    <x v="3"/>
    <x v="46"/>
    <x v="5"/>
    <s v="Medium"/>
    <x v="43"/>
    <n v="260"/>
    <n v="350"/>
    <n v="429800"/>
    <n v="21490"/>
    <n v="408310"/>
    <n v="408.31"/>
    <n v="319280"/>
    <n v="89030"/>
    <n v="89.03"/>
    <d v="2022-01-11T00:00:00"/>
    <x v="1"/>
    <x v="1"/>
    <x v="0"/>
    <s v="Michael Wilson"/>
    <x v="5"/>
    <x v="6"/>
  </r>
  <r>
    <x v="4"/>
    <x v="35"/>
    <x v="4"/>
    <s v="Medium"/>
    <x v="52"/>
    <n v="3"/>
    <n v="12"/>
    <n v="27588"/>
    <n v="1655.28"/>
    <n v="25932.720000000001"/>
    <n v="25.93272"/>
    <n v="6897"/>
    <n v="19035.72"/>
    <n v="19.035720000000001"/>
    <d v="2022-01-01T00:00:00"/>
    <x v="1"/>
    <x v="1"/>
    <x v="0"/>
    <s v="Harper Anderson"/>
    <x v="4"/>
    <x v="3"/>
  </r>
  <r>
    <x v="3"/>
    <x v="56"/>
    <x v="4"/>
    <s v="Medium"/>
    <x v="53"/>
    <n v="3"/>
    <n v="7"/>
    <n v="1841"/>
    <n v="110.46"/>
    <n v="1730.54"/>
    <n v="1.73054"/>
    <n v="1315"/>
    <n v="415.53999999999996"/>
    <n v="0.41553999999999996"/>
    <d v="2021-04-15T00:00:00"/>
    <x v="5"/>
    <x v="2"/>
    <x v="0"/>
    <s v="Jackson Hill"/>
    <x v="4"/>
    <x v="0"/>
  </r>
  <r>
    <x v="0"/>
    <x v="57"/>
    <x v="4"/>
    <s v="Medium"/>
    <x v="54"/>
    <n v="3"/>
    <n v="125"/>
    <n v="110875"/>
    <n v="6652.5"/>
    <n v="104222.5"/>
    <n v="104.2225"/>
    <n v="106440"/>
    <n v="-2217.5"/>
    <n v="-2.2174999999999998"/>
    <d v="2022-08-16T00:00:00"/>
    <x v="2"/>
    <x v="0"/>
    <x v="0"/>
    <s v="Abigail Phillips"/>
    <x v="4"/>
    <x v="1"/>
  </r>
  <r>
    <x v="3"/>
    <x v="58"/>
    <x v="0"/>
    <s v="Medium"/>
    <x v="55"/>
    <n v="5"/>
    <n v="7"/>
    <n v="9821"/>
    <n v="589.26"/>
    <n v="9231.74"/>
    <n v="9.2317400000000003"/>
    <n v="7015"/>
    <n v="2216.7399999999998"/>
    <n v="2.2167399999999997"/>
    <d v="2022-09-25T00:00:00"/>
    <x v="0"/>
    <x v="0"/>
    <x v="0"/>
    <s v="Aiden Martin"/>
    <x v="0"/>
    <x v="2"/>
  </r>
  <r>
    <x v="4"/>
    <x v="59"/>
    <x v="1"/>
    <s v="Medium"/>
    <x v="52"/>
    <n v="10"/>
    <n v="12"/>
    <n v="27588"/>
    <n v="1655.28"/>
    <n v="25932.720000000001"/>
    <n v="25.93272"/>
    <n v="6897"/>
    <n v="19035.72"/>
    <n v="19.035720000000001"/>
    <d v="2021-04-25T00:00:00"/>
    <x v="5"/>
    <x v="2"/>
    <x v="0"/>
    <s v="Emily Garcia"/>
    <x v="1"/>
    <x v="3"/>
  </r>
  <r>
    <x v="3"/>
    <x v="26"/>
    <x v="1"/>
    <s v="Medium"/>
    <x v="56"/>
    <n v="10"/>
    <n v="350"/>
    <n v="254450"/>
    <n v="15267"/>
    <n v="239183"/>
    <n v="239.18299999999999"/>
    <n v="189020"/>
    <n v="50163"/>
    <n v="50.162999999999997"/>
    <d v="2022-04-19T00:00:00"/>
    <x v="5"/>
    <x v="2"/>
    <x v="0"/>
    <s v="Michael Hill"/>
    <x v="1"/>
    <x v="2"/>
  </r>
  <r>
    <x v="2"/>
    <x v="60"/>
    <x v="2"/>
    <s v="Medium"/>
    <x v="57"/>
    <n v="120"/>
    <n v="300"/>
    <n v="366300"/>
    <n v="21978"/>
    <n v="344322"/>
    <n v="344.322"/>
    <n v="305250"/>
    <n v="39072"/>
    <n v="39.072000000000003"/>
    <d v="2021-05-25T00:00:00"/>
    <x v="10"/>
    <x v="2"/>
    <x v="0"/>
    <s v="Benjamin Martin"/>
    <x v="2"/>
    <x v="4"/>
  </r>
  <r>
    <x v="3"/>
    <x v="53"/>
    <x v="2"/>
    <s v="Medium"/>
    <x v="58"/>
    <n v="120"/>
    <n v="350"/>
    <n v="726600"/>
    <n v="43596"/>
    <n v="683004"/>
    <n v="683.00400000000002"/>
    <n v="539760"/>
    <n v="143244"/>
    <n v="143.244"/>
    <d v="2021-09-24T00:00:00"/>
    <x v="0"/>
    <x v="0"/>
    <x v="0"/>
    <s v="Harper Wilson"/>
    <x v="2"/>
    <x v="5"/>
  </r>
  <r>
    <x v="2"/>
    <x v="61"/>
    <x v="3"/>
    <s v="Medium"/>
    <x v="57"/>
    <n v="250"/>
    <n v="300"/>
    <n v="366300"/>
    <n v="21978"/>
    <n v="344322"/>
    <n v="344.322"/>
    <n v="305250"/>
    <n v="39072"/>
    <n v="39.072000000000003"/>
    <d v="2021-08-20T00:00:00"/>
    <x v="2"/>
    <x v="0"/>
    <x v="0"/>
    <s v="Mia Lewis"/>
    <x v="3"/>
    <x v="5"/>
  </r>
  <r>
    <x v="3"/>
    <x v="33"/>
    <x v="3"/>
    <s v="Medium"/>
    <x v="59"/>
    <n v="250"/>
    <n v="20"/>
    <n v="22460"/>
    <n v="1347.6"/>
    <n v="21112.400000000001"/>
    <n v="21.112400000000001"/>
    <n v="11230"/>
    <n v="9882.4000000000015"/>
    <n v="9.8824000000000023"/>
    <d v="2022-07-25T00:00:00"/>
    <x v="3"/>
    <x v="0"/>
    <x v="0"/>
    <s v="Charlotte Davis"/>
    <x v="3"/>
    <x v="1"/>
  </r>
  <r>
    <x v="2"/>
    <x v="62"/>
    <x v="3"/>
    <s v="Medium"/>
    <x v="60"/>
    <n v="250"/>
    <n v="300"/>
    <n v="730800"/>
    <n v="43848"/>
    <n v="686952"/>
    <n v="686.952"/>
    <n v="609000"/>
    <n v="77952"/>
    <n v="77.951999999999998"/>
    <d v="2021-03-05T00:00:00"/>
    <x v="8"/>
    <x v="1"/>
    <x v="0"/>
    <s v="Logan Clark"/>
    <x v="3"/>
    <x v="6"/>
  </r>
  <r>
    <x v="3"/>
    <x v="63"/>
    <x v="5"/>
    <s v="Medium"/>
    <x v="56"/>
    <n v="260"/>
    <n v="350"/>
    <n v="254450"/>
    <n v="15267"/>
    <n v="239183"/>
    <n v="239.18299999999999"/>
    <n v="189020"/>
    <n v="50163"/>
    <n v="50.162999999999997"/>
    <d v="2022-02-21T00:00:00"/>
    <x v="4"/>
    <x v="1"/>
    <x v="0"/>
    <s v="Charlotte Anderson"/>
    <x v="5"/>
    <x v="7"/>
  </r>
  <r>
    <x v="3"/>
    <x v="64"/>
    <x v="5"/>
    <s v="Medium"/>
    <x v="55"/>
    <n v="260"/>
    <n v="7"/>
    <n v="9821"/>
    <n v="589.26"/>
    <n v="9231.74"/>
    <n v="9.2317400000000003"/>
    <n v="7015"/>
    <n v="2216.7399999999998"/>
    <n v="2.2167399999999997"/>
    <d v="2021-09-08T00:00:00"/>
    <x v="0"/>
    <x v="0"/>
    <x v="0"/>
    <s v="Samuel Wilson"/>
    <x v="5"/>
    <x v="0"/>
  </r>
  <r>
    <x v="3"/>
    <x v="64"/>
    <x v="5"/>
    <s v="Medium"/>
    <x v="58"/>
    <n v="260"/>
    <n v="350"/>
    <n v="726600"/>
    <n v="43596"/>
    <n v="683004"/>
    <n v="683.00400000000002"/>
    <n v="539760"/>
    <n v="143244"/>
    <n v="143.244"/>
    <d v="2022-08-21T00:00:00"/>
    <x v="2"/>
    <x v="0"/>
    <x v="0"/>
    <s v="Samuel Wilson"/>
    <x v="5"/>
    <x v="0"/>
  </r>
  <r>
    <x v="3"/>
    <x v="58"/>
    <x v="0"/>
    <s v="Medium"/>
    <x v="61"/>
    <n v="5"/>
    <n v="20"/>
    <n v="35140"/>
    <n v="2108.4"/>
    <n v="33031.599999999999"/>
    <n v="33.031599999999997"/>
    <n v="17570"/>
    <n v="15461.599999999999"/>
    <n v="15.461599999999999"/>
    <d v="2022-05-18T00:00:00"/>
    <x v="10"/>
    <x v="2"/>
    <x v="0"/>
    <s v="Aiden Martin"/>
    <x v="0"/>
    <x v="2"/>
  </r>
  <r>
    <x v="3"/>
    <x v="51"/>
    <x v="1"/>
    <s v="Medium"/>
    <x v="61"/>
    <n v="10"/>
    <n v="20"/>
    <n v="35140"/>
    <n v="2108.4"/>
    <n v="33031.599999999999"/>
    <n v="33.031599999999997"/>
    <n v="17570"/>
    <n v="15461.599999999999"/>
    <n v="15.461599999999999"/>
    <d v="2022-08-29T00:00:00"/>
    <x v="2"/>
    <x v="0"/>
    <x v="0"/>
    <s v="Charlotte Martin"/>
    <x v="1"/>
    <x v="3"/>
  </r>
  <r>
    <x v="3"/>
    <x v="65"/>
    <x v="4"/>
    <s v="Medium"/>
    <x v="62"/>
    <n v="3"/>
    <n v="20"/>
    <n v="36680"/>
    <n v="2567.6"/>
    <n v="34112.400000000001"/>
    <n v="34.112400000000001"/>
    <n v="18340"/>
    <n v="15772.400000000001"/>
    <n v="15.772400000000001"/>
    <d v="2022-04-23T00:00:00"/>
    <x v="5"/>
    <x v="2"/>
    <x v="0"/>
    <s v="Harper Turner"/>
    <x v="4"/>
    <x v="1"/>
  </r>
  <r>
    <x v="3"/>
    <x v="51"/>
    <x v="1"/>
    <s v="Medium"/>
    <x v="63"/>
    <n v="10"/>
    <n v="7"/>
    <n v="7217"/>
    <n v="505.19"/>
    <n v="6711.81"/>
    <n v="6.7118100000000007"/>
    <n v="5155"/>
    <n v="1556.8100000000004"/>
    <n v="1.5568100000000005"/>
    <d v="2022-02-06T00:00:00"/>
    <x v="4"/>
    <x v="1"/>
    <x v="0"/>
    <s v="Charlotte Martin"/>
    <x v="1"/>
    <x v="3"/>
  </r>
  <r>
    <x v="4"/>
    <x v="66"/>
    <x v="3"/>
    <s v="Medium"/>
    <x v="64"/>
    <n v="250"/>
    <n v="12"/>
    <n v="26580"/>
    <n v="1860.6"/>
    <n v="24719.4"/>
    <n v="24.7194"/>
    <n v="6645"/>
    <n v="18074.400000000001"/>
    <n v="18.074400000000001"/>
    <d v="2021-01-02T00:00:00"/>
    <x v="1"/>
    <x v="1"/>
    <x v="0"/>
    <s v="Henry Phillips"/>
    <x v="3"/>
    <x v="2"/>
  </r>
  <r>
    <x v="0"/>
    <x v="67"/>
    <x v="0"/>
    <s v="Medium"/>
    <x v="65"/>
    <n v="5"/>
    <n v="125"/>
    <n v="312500"/>
    <n v="21875"/>
    <n v="290625"/>
    <n v="290.625"/>
    <n v="300000"/>
    <n v="-9375"/>
    <n v="-9.375"/>
    <d v="2021-03-13T00:00:00"/>
    <x v="8"/>
    <x v="1"/>
    <x v="0"/>
    <s v="Amelia Martin"/>
    <x v="0"/>
    <x v="3"/>
  </r>
  <r>
    <x v="1"/>
    <x v="25"/>
    <x v="1"/>
    <s v="Medium"/>
    <x v="66"/>
    <n v="10"/>
    <n v="15"/>
    <n v="43965"/>
    <n v="3077.55"/>
    <n v="40887.449999999997"/>
    <n v="40.887449999999994"/>
    <n v="29310"/>
    <n v="11577.449999999997"/>
    <n v="11.577449999999997"/>
    <d v="2021-09-12T00:00:00"/>
    <x v="0"/>
    <x v="0"/>
    <x v="0"/>
    <s v="Avery Turner"/>
    <x v="1"/>
    <x v="1"/>
  </r>
  <r>
    <x v="2"/>
    <x v="68"/>
    <x v="1"/>
    <s v="Medium"/>
    <x v="59"/>
    <n v="10"/>
    <n v="300"/>
    <n v="336900"/>
    <n v="23583"/>
    <n v="313317"/>
    <n v="313.31700000000001"/>
    <n v="280750"/>
    <n v="32567"/>
    <n v="32.567"/>
    <d v="2021-06-16T00:00:00"/>
    <x v="11"/>
    <x v="2"/>
    <x v="0"/>
    <s v="Jackson Hill"/>
    <x v="1"/>
    <x v="4"/>
  </r>
  <r>
    <x v="2"/>
    <x v="69"/>
    <x v="1"/>
    <s v="Medium"/>
    <x v="67"/>
    <n v="10"/>
    <n v="300"/>
    <n v="421200"/>
    <n v="29484"/>
    <n v="391716"/>
    <n v="391.71600000000001"/>
    <n v="351000"/>
    <n v="40716"/>
    <n v="40.716000000000001"/>
    <d v="2022-05-19T00:00:00"/>
    <x v="10"/>
    <x v="2"/>
    <x v="0"/>
    <s v="Abigail Garcia"/>
    <x v="1"/>
    <x v="5"/>
  </r>
  <r>
    <x v="4"/>
    <x v="70"/>
    <x v="1"/>
    <s v="Medium"/>
    <x v="68"/>
    <n v="10"/>
    <n v="12"/>
    <n v="33156"/>
    <n v="2320.92"/>
    <n v="30835.08"/>
    <n v="30.835080000000001"/>
    <n v="8289"/>
    <n v="22546.080000000002"/>
    <n v="22.546080000000003"/>
    <d v="2021-04-07T00:00:00"/>
    <x v="5"/>
    <x v="2"/>
    <x v="0"/>
    <s v="Aiden Perez"/>
    <x v="1"/>
    <x v="6"/>
  </r>
  <r>
    <x v="3"/>
    <x v="71"/>
    <x v="1"/>
    <s v="Medium"/>
    <x v="69"/>
    <n v="10"/>
    <n v="7"/>
    <n v="14875"/>
    <n v="1041.25"/>
    <n v="13833.75"/>
    <n v="13.83375"/>
    <n v="10625"/>
    <n v="3208.75"/>
    <n v="3.2087500000000002"/>
    <d v="2022-06-14T00:00:00"/>
    <x v="11"/>
    <x v="2"/>
    <x v="0"/>
    <s v="Emily Hill"/>
    <x v="1"/>
    <x v="7"/>
  </r>
  <r>
    <x v="3"/>
    <x v="40"/>
    <x v="2"/>
    <s v="Medium"/>
    <x v="70"/>
    <n v="120"/>
    <n v="20"/>
    <n v="28420"/>
    <n v="1989.4"/>
    <n v="26430.6"/>
    <n v="26.430599999999998"/>
    <n v="14210"/>
    <n v="12220.599999999999"/>
    <n v="12.220599999999999"/>
    <d v="2022-02-11T00:00:00"/>
    <x v="4"/>
    <x v="1"/>
    <x v="0"/>
    <s v="Aiden Clark"/>
    <x v="2"/>
    <x v="0"/>
  </r>
  <r>
    <x v="3"/>
    <x v="27"/>
    <x v="2"/>
    <s v="Medium"/>
    <x v="71"/>
    <n v="120"/>
    <n v="20"/>
    <n v="11760"/>
    <n v="823.2"/>
    <n v="10936.8"/>
    <n v="10.9368"/>
    <n v="5880"/>
    <n v="5056.7999999999993"/>
    <n v="5.0567999999999991"/>
    <d v="2022-05-05T00:00:00"/>
    <x v="10"/>
    <x v="2"/>
    <x v="0"/>
    <s v="Sofia Phillips"/>
    <x v="2"/>
    <x v="3"/>
  </r>
  <r>
    <x v="0"/>
    <x v="72"/>
    <x v="5"/>
    <s v="Medium"/>
    <x v="72"/>
    <n v="260"/>
    <n v="125"/>
    <n v="124250"/>
    <n v="8697.5"/>
    <n v="115552.5"/>
    <n v="115.55249999999999"/>
    <n v="119280"/>
    <n v="-3727.5"/>
    <n v="-3.7275"/>
    <d v="2022-06-06T00:00:00"/>
    <x v="11"/>
    <x v="2"/>
    <x v="0"/>
    <s v="Benjamin Phillips"/>
    <x v="5"/>
    <x v="0"/>
  </r>
  <r>
    <x v="2"/>
    <x v="73"/>
    <x v="0"/>
    <s v="Medium"/>
    <x v="73"/>
    <n v="5"/>
    <n v="300"/>
    <n v="384900"/>
    <n v="30792"/>
    <n v="354108"/>
    <n v="354.108"/>
    <n v="320750"/>
    <n v="33358"/>
    <n v="33.357999999999997"/>
    <d v="2021-08-13T00:00:00"/>
    <x v="2"/>
    <x v="0"/>
    <x v="0"/>
    <s v="Mia Turner"/>
    <x v="0"/>
    <x v="1"/>
  </r>
  <r>
    <x v="3"/>
    <x v="71"/>
    <x v="1"/>
    <s v="Medium"/>
    <x v="74"/>
    <n v="10"/>
    <n v="7"/>
    <n v="16863"/>
    <n v="1349.04"/>
    <n v="15513.96"/>
    <n v="15.513959999999999"/>
    <n v="12045"/>
    <n v="3468.9599999999991"/>
    <n v="3.4689599999999992"/>
    <d v="2022-11-14T00:00:00"/>
    <x v="6"/>
    <x v="3"/>
    <x v="0"/>
    <s v="Emily Hill"/>
    <x v="1"/>
    <x v="7"/>
  </r>
  <r>
    <x v="3"/>
    <x v="71"/>
    <x v="1"/>
    <s v="Medium"/>
    <x v="75"/>
    <n v="10"/>
    <n v="350"/>
    <n v="751100"/>
    <n v="60088"/>
    <n v="691012"/>
    <n v="691.01199999999994"/>
    <n v="557960"/>
    <n v="133052"/>
    <n v="133.05199999999999"/>
    <d v="2021-10-21T00:00:00"/>
    <x v="9"/>
    <x v="3"/>
    <x v="0"/>
    <s v="Emily Hill"/>
    <x v="1"/>
    <x v="7"/>
  </r>
  <r>
    <x v="3"/>
    <x v="39"/>
    <x v="1"/>
    <s v="Medium"/>
    <x v="76"/>
    <n v="10"/>
    <n v="7"/>
    <n v="13622"/>
    <n v="1089.76"/>
    <n v="12532.24"/>
    <n v="12.53224"/>
    <n v="9730"/>
    <n v="2802.24"/>
    <n v="2.8022399999999998"/>
    <d v="2021-02-16T00:00:00"/>
    <x v="4"/>
    <x v="1"/>
    <x v="0"/>
    <s v="Abigail Lewis"/>
    <x v="1"/>
    <x v="7"/>
  </r>
  <r>
    <x v="2"/>
    <x v="60"/>
    <x v="2"/>
    <s v="Medium"/>
    <x v="77"/>
    <n v="120"/>
    <n v="300"/>
    <n v="115800"/>
    <n v="9264"/>
    <n v="106536"/>
    <n v="106.536"/>
    <n v="96500"/>
    <n v="10036"/>
    <n v="10.036"/>
    <d v="2022-11-12T00:00:00"/>
    <x v="6"/>
    <x v="3"/>
    <x v="0"/>
    <s v="Benjamin Martin"/>
    <x v="2"/>
    <x v="4"/>
  </r>
  <r>
    <x v="2"/>
    <x v="74"/>
    <x v="3"/>
    <s v="Medium"/>
    <x v="78"/>
    <n v="250"/>
    <n v="300"/>
    <n v="242400"/>
    <n v="19392"/>
    <n v="223008"/>
    <n v="223.00800000000001"/>
    <n v="202000"/>
    <n v="21008"/>
    <n v="21.007999999999999"/>
    <d v="2022-06-30T00:00:00"/>
    <x v="11"/>
    <x v="2"/>
    <x v="0"/>
    <s v="Logan Martin"/>
    <x v="3"/>
    <x v="2"/>
  </r>
  <r>
    <x v="4"/>
    <x v="75"/>
    <x v="5"/>
    <s v="Medium"/>
    <x v="79"/>
    <n v="260"/>
    <n v="12"/>
    <n v="16500"/>
    <n v="1320"/>
    <n v="15180"/>
    <n v="15.18"/>
    <n v="4125"/>
    <n v="11055"/>
    <n v="11.055"/>
    <d v="2022-10-07T00:00:00"/>
    <x v="9"/>
    <x v="3"/>
    <x v="0"/>
    <s v="Charlotte Garcia"/>
    <x v="5"/>
    <x v="3"/>
  </r>
  <r>
    <x v="4"/>
    <x v="76"/>
    <x v="4"/>
    <s v="Medium"/>
    <x v="80"/>
    <n v="3"/>
    <n v="12"/>
    <n v="4404"/>
    <n v="396.36"/>
    <n v="4007.64"/>
    <n v="4.0076400000000003"/>
    <n v="1101"/>
    <n v="2906.64"/>
    <n v="2.9066399999999999"/>
    <d v="2022-02-17T00:00:00"/>
    <x v="4"/>
    <x v="1"/>
    <x v="0"/>
    <s v="Samuel Phillips"/>
    <x v="4"/>
    <x v="4"/>
  </r>
  <r>
    <x v="2"/>
    <x v="77"/>
    <x v="0"/>
    <s v="Medium"/>
    <x v="81"/>
    <n v="5"/>
    <n v="300"/>
    <n v="96600"/>
    <n v="8694"/>
    <n v="87906"/>
    <n v="87.906000000000006"/>
    <n v="80500"/>
    <n v="7406"/>
    <n v="7.4059999999999997"/>
    <d v="2021-06-14T00:00:00"/>
    <x v="11"/>
    <x v="2"/>
    <x v="0"/>
    <s v="Harper Hill"/>
    <x v="0"/>
    <x v="5"/>
  </r>
  <r>
    <x v="0"/>
    <x v="78"/>
    <x v="0"/>
    <s v="Medium"/>
    <x v="82"/>
    <n v="5"/>
    <n v="125"/>
    <n v="232125"/>
    <n v="20891.25"/>
    <n v="211233.75"/>
    <n v="211.23374999999999"/>
    <n v="222840"/>
    <n v="-11606.25"/>
    <n v="-11.606249999999999"/>
    <d v="2022-04-29T00:00:00"/>
    <x v="5"/>
    <x v="2"/>
    <x v="0"/>
    <s v="Henry Turner"/>
    <x v="0"/>
    <x v="6"/>
  </r>
  <r>
    <x v="3"/>
    <x v="42"/>
    <x v="0"/>
    <s v="Medium"/>
    <x v="83"/>
    <n v="5"/>
    <n v="7"/>
    <n v="11277"/>
    <n v="1014.93"/>
    <n v="10262.07"/>
    <n v="10.26207"/>
    <n v="8055"/>
    <n v="2207.0699999999997"/>
    <n v="2.2070699999999999"/>
    <d v="2022-11-30T00:00:00"/>
    <x v="6"/>
    <x v="3"/>
    <x v="0"/>
    <s v="Sebastian Phillips"/>
    <x v="0"/>
    <x v="2"/>
  </r>
  <r>
    <x v="2"/>
    <x v="79"/>
    <x v="0"/>
    <s v="Medium"/>
    <x v="84"/>
    <n v="5"/>
    <n v="300"/>
    <n v="100200"/>
    <n v="9018"/>
    <n v="91182"/>
    <n v="91.182000000000002"/>
    <n v="83500"/>
    <n v="7682"/>
    <n v="7.6820000000000004"/>
    <d v="2022-03-19T00:00:00"/>
    <x v="8"/>
    <x v="1"/>
    <x v="0"/>
    <s v="Amelia Martin"/>
    <x v="0"/>
    <x v="7"/>
  </r>
  <r>
    <x v="4"/>
    <x v="70"/>
    <x v="1"/>
    <s v="Medium"/>
    <x v="80"/>
    <n v="10"/>
    <n v="12"/>
    <n v="4404"/>
    <n v="396.36"/>
    <n v="4007.64"/>
    <n v="4.0076400000000003"/>
    <n v="1101"/>
    <n v="2906.64"/>
    <n v="2.9066399999999999"/>
    <d v="2022-06-25T00:00:00"/>
    <x v="11"/>
    <x v="2"/>
    <x v="0"/>
    <s v="Aiden Perez"/>
    <x v="1"/>
    <x v="6"/>
  </r>
  <r>
    <x v="4"/>
    <x v="13"/>
    <x v="1"/>
    <s v="Medium"/>
    <x v="85"/>
    <n v="10"/>
    <n v="12"/>
    <n v="21300"/>
    <n v="1917"/>
    <n v="19383"/>
    <n v="19.382999999999999"/>
    <n v="5325"/>
    <n v="14058"/>
    <n v="14.058"/>
    <d v="2022-03-09T00:00:00"/>
    <x v="8"/>
    <x v="1"/>
    <x v="0"/>
    <s v="Charlotte White"/>
    <x v="1"/>
    <x v="5"/>
  </r>
  <r>
    <x v="4"/>
    <x v="80"/>
    <x v="3"/>
    <s v="Medium"/>
    <x v="86"/>
    <n v="250"/>
    <n v="12"/>
    <n v="26808"/>
    <n v="2412.7199999999998"/>
    <n v="24395.279999999999"/>
    <n v="24.39528"/>
    <n v="6702"/>
    <n v="17693.28"/>
    <n v="17.693279999999998"/>
    <d v="2021-07-11T00:00:00"/>
    <x v="3"/>
    <x v="0"/>
    <x v="0"/>
    <s v="Jackson Lewis"/>
    <x v="3"/>
    <x v="0"/>
  </r>
  <r>
    <x v="1"/>
    <x v="81"/>
    <x v="5"/>
    <s v="Medium"/>
    <x v="87"/>
    <n v="260"/>
    <n v="15"/>
    <n v="14550"/>
    <n v="1309.5"/>
    <n v="13240.5"/>
    <n v="13.240500000000001"/>
    <n v="9700"/>
    <n v="3540.5"/>
    <n v="3.5405000000000002"/>
    <d v="2022-08-16T00:00:00"/>
    <x v="2"/>
    <x v="0"/>
    <x v="0"/>
    <s v="Abigail Clark"/>
    <x v="5"/>
    <x v="1"/>
  </r>
  <r>
    <x v="3"/>
    <x v="7"/>
    <x v="3"/>
    <s v="Medium"/>
    <x v="88"/>
    <n v="250"/>
    <n v="20"/>
    <n v="53640"/>
    <n v="4827.6000000000004"/>
    <n v="48812.4"/>
    <n v="48.812400000000004"/>
    <n v="26820"/>
    <n v="21992.400000000001"/>
    <n v="21.9924"/>
    <d v="2022-01-20T00:00:00"/>
    <x v="1"/>
    <x v="1"/>
    <x v="0"/>
    <s v="Isabella Wilson"/>
    <x v="3"/>
    <x v="7"/>
  </r>
  <r>
    <x v="4"/>
    <x v="82"/>
    <x v="5"/>
    <s v="Medium"/>
    <x v="89"/>
    <n v="260"/>
    <n v="12"/>
    <n v="3672"/>
    <n v="330.48"/>
    <n v="3341.52"/>
    <n v="3.34152"/>
    <n v="918"/>
    <n v="2423.52"/>
    <n v="2.4235199999999999"/>
    <d v="2021-11-12T00:00:00"/>
    <x v="6"/>
    <x v="3"/>
    <x v="0"/>
    <s v="Aiden Anderson"/>
    <x v="5"/>
    <x v="2"/>
  </r>
  <r>
    <x v="4"/>
    <x v="83"/>
    <x v="4"/>
    <s v="High"/>
    <x v="77"/>
    <n v="3"/>
    <n v="12"/>
    <n v="4632"/>
    <n v="463.2"/>
    <n v="4168.8"/>
    <n v="4.1688000000000001"/>
    <n v="1158"/>
    <n v="3010.8"/>
    <n v="3.0108000000000001"/>
    <d v="2022-08-21T00:00:00"/>
    <x v="2"/>
    <x v="0"/>
    <x v="0"/>
    <s v="Emily Martin"/>
    <x v="4"/>
    <x v="3"/>
  </r>
  <r>
    <x v="4"/>
    <x v="4"/>
    <x v="1"/>
    <s v="High"/>
    <x v="77"/>
    <n v="10"/>
    <n v="12"/>
    <n v="4632"/>
    <n v="463.2"/>
    <n v="4168.8"/>
    <n v="4.1688000000000001"/>
    <n v="1158"/>
    <n v="3010.8"/>
    <n v="3.0108000000000001"/>
    <d v="2022-01-13T00:00:00"/>
    <x v="1"/>
    <x v="1"/>
    <x v="0"/>
    <s v="Liam Jones"/>
    <x v="1"/>
    <x v="4"/>
  </r>
  <r>
    <x v="0"/>
    <x v="84"/>
    <x v="4"/>
    <s v="High"/>
    <x v="90"/>
    <n v="3"/>
    <n v="125"/>
    <n v="185250"/>
    <n v="18525"/>
    <n v="166725"/>
    <n v="166.72499999999999"/>
    <n v="177840"/>
    <n v="-11115"/>
    <n v="-11.115"/>
    <d v="2022-04-28T00:00:00"/>
    <x v="5"/>
    <x v="2"/>
    <x v="0"/>
    <s v="Benjamin Garcia"/>
    <x v="4"/>
    <x v="4"/>
  </r>
  <r>
    <x v="0"/>
    <x v="12"/>
    <x v="0"/>
    <s v="High"/>
    <x v="91"/>
    <n v="5"/>
    <n v="125"/>
    <n v="225500"/>
    <n v="22550"/>
    <n v="202950"/>
    <n v="202.95"/>
    <n v="216480"/>
    <n v="-13530"/>
    <n v="-13.53"/>
    <d v="2022-04-21T00:00:00"/>
    <x v="5"/>
    <x v="2"/>
    <x v="0"/>
    <s v="Logan Jackson"/>
    <x v="0"/>
    <x v="4"/>
  </r>
  <r>
    <x v="1"/>
    <x v="1"/>
    <x v="1"/>
    <s v="High"/>
    <x v="92"/>
    <n v="10"/>
    <n v="15"/>
    <n v="32505"/>
    <n v="3250.5"/>
    <n v="29254.5"/>
    <n v="29.2545"/>
    <n v="21670"/>
    <n v="7584.5"/>
    <n v="7.5845000000000002"/>
    <d v="2021-09-25T00:00:00"/>
    <x v="0"/>
    <x v="0"/>
    <x v="0"/>
    <s v="Emma Johnson"/>
    <x v="1"/>
    <x v="1"/>
  </r>
  <r>
    <x v="2"/>
    <x v="85"/>
    <x v="2"/>
    <s v="High"/>
    <x v="93"/>
    <n v="120"/>
    <n v="300"/>
    <n v="688200"/>
    <n v="68820"/>
    <n v="619380"/>
    <n v="619.38"/>
    <n v="573500"/>
    <n v="45880"/>
    <n v="45.88"/>
    <d v="2022-04-11T00:00:00"/>
    <x v="5"/>
    <x v="2"/>
    <x v="0"/>
    <s v="Mia Hill"/>
    <x v="2"/>
    <x v="5"/>
  </r>
  <r>
    <x v="0"/>
    <x v="6"/>
    <x v="2"/>
    <s v="High"/>
    <x v="94"/>
    <n v="120"/>
    <n v="125"/>
    <n v="239500"/>
    <n v="23950"/>
    <n v="215550"/>
    <n v="215.55"/>
    <n v="229920"/>
    <n v="-14370"/>
    <n v="-14.37"/>
    <d v="2021-02-08T00:00:00"/>
    <x v="4"/>
    <x v="1"/>
    <x v="0"/>
    <s v="Ethan Miller"/>
    <x v="2"/>
    <x v="6"/>
  </r>
  <r>
    <x v="2"/>
    <x v="74"/>
    <x v="3"/>
    <s v="High"/>
    <x v="93"/>
    <n v="250"/>
    <n v="300"/>
    <n v="688200"/>
    <n v="68820"/>
    <n v="619380"/>
    <n v="619.38"/>
    <n v="573500"/>
    <n v="45880"/>
    <n v="45.88"/>
    <d v="2022-06-18T00:00:00"/>
    <x v="11"/>
    <x v="2"/>
    <x v="0"/>
    <s v="Logan Martin"/>
    <x v="3"/>
    <x v="2"/>
  </r>
  <r>
    <x v="1"/>
    <x v="86"/>
    <x v="3"/>
    <s v="High"/>
    <x v="92"/>
    <n v="250"/>
    <n v="15"/>
    <n v="32505"/>
    <n v="3250.5"/>
    <n v="29254.5"/>
    <n v="29.2545"/>
    <n v="21670"/>
    <n v="7584.5"/>
    <n v="7.5845000000000002"/>
    <d v="2022-08-11T00:00:00"/>
    <x v="2"/>
    <x v="0"/>
    <x v="0"/>
    <s v="Logan Phillips"/>
    <x v="3"/>
    <x v="6"/>
  </r>
  <r>
    <x v="3"/>
    <x v="55"/>
    <x v="3"/>
    <s v="High"/>
    <x v="95"/>
    <n v="250"/>
    <n v="350"/>
    <n v="654500"/>
    <n v="65450"/>
    <n v="589050"/>
    <n v="589.04999999999995"/>
    <n v="486200"/>
    <n v="102850"/>
    <n v="102.85"/>
    <d v="2022-07-23T00:00:00"/>
    <x v="3"/>
    <x v="0"/>
    <x v="0"/>
    <s v="Amelia Perez"/>
    <x v="3"/>
    <x v="7"/>
  </r>
  <r>
    <x v="4"/>
    <x v="87"/>
    <x v="4"/>
    <s v="High"/>
    <x v="96"/>
    <n v="3"/>
    <n v="12"/>
    <n v="14376"/>
    <n v="1581.36"/>
    <n v="12794.64"/>
    <n v="12.794639999999999"/>
    <n v="3594"/>
    <n v="9200.64"/>
    <n v="9.2006399999999999"/>
    <d v="2022-04-21T00:00:00"/>
    <x v="5"/>
    <x v="2"/>
    <x v="0"/>
    <s v="Charlotte Hill"/>
    <x v="4"/>
    <x v="7"/>
  </r>
  <r>
    <x v="4"/>
    <x v="24"/>
    <x v="1"/>
    <s v="High"/>
    <x v="96"/>
    <n v="10"/>
    <n v="12"/>
    <n v="14376"/>
    <n v="1581.36"/>
    <n v="12794.64"/>
    <n v="12.794639999999999"/>
    <n v="3594"/>
    <n v="9200.64"/>
    <n v="9.2006399999999999"/>
    <d v="2022-04-26T00:00:00"/>
    <x v="5"/>
    <x v="2"/>
    <x v="0"/>
    <s v="Alexander Perez"/>
    <x v="1"/>
    <x v="0"/>
  </r>
  <r>
    <x v="4"/>
    <x v="88"/>
    <x v="3"/>
    <s v="High"/>
    <x v="97"/>
    <n v="250"/>
    <n v="12"/>
    <n v="12060"/>
    <n v="1326.6"/>
    <n v="10733.4"/>
    <n v="10.7334"/>
    <n v="3015"/>
    <n v="7718.4"/>
    <n v="7.7183999999999999"/>
    <d v="2021-06-22T00:00:00"/>
    <x v="11"/>
    <x v="2"/>
    <x v="0"/>
    <s v="Samuel Turner"/>
    <x v="3"/>
    <x v="0"/>
  </r>
  <r>
    <x v="1"/>
    <x v="89"/>
    <x v="4"/>
    <s v="High"/>
    <x v="98"/>
    <n v="3"/>
    <n v="15"/>
    <n v="23400"/>
    <n v="2574"/>
    <n v="20826"/>
    <n v="20.826000000000001"/>
    <n v="15600"/>
    <n v="5226"/>
    <n v="5.226"/>
    <d v="2021-01-23T00:00:00"/>
    <x v="1"/>
    <x v="1"/>
    <x v="0"/>
    <s v="Harper Martin"/>
    <x v="4"/>
    <x v="1"/>
  </r>
  <r>
    <x v="3"/>
    <x v="65"/>
    <x v="4"/>
    <s v="High"/>
    <x v="99"/>
    <n v="3"/>
    <n v="7"/>
    <n v="18942"/>
    <n v="2083.62"/>
    <n v="16858.38"/>
    <n v="16.85838"/>
    <n v="13530"/>
    <n v="3328.380000000001"/>
    <n v="3.328380000000001"/>
    <d v="2022-03-25T00:00:00"/>
    <x v="8"/>
    <x v="1"/>
    <x v="0"/>
    <s v="Harper Turner"/>
    <x v="4"/>
    <x v="1"/>
  </r>
  <r>
    <x v="3"/>
    <x v="36"/>
    <x v="0"/>
    <s v="High"/>
    <x v="100"/>
    <n v="5"/>
    <n v="20"/>
    <n v="59840"/>
    <n v="6582.4"/>
    <n v="53257.599999999999"/>
    <n v="53.257599999999996"/>
    <n v="29920"/>
    <n v="23337.599999999999"/>
    <n v="23.337599999999998"/>
    <d v="2022-12-30T00:00:00"/>
    <x v="7"/>
    <x v="3"/>
    <x v="0"/>
    <s v="Henry Martinez"/>
    <x v="0"/>
    <x v="4"/>
  </r>
  <r>
    <x v="3"/>
    <x v="71"/>
    <x v="1"/>
    <s v="High"/>
    <x v="100"/>
    <n v="10"/>
    <n v="20"/>
    <n v="59840"/>
    <n v="6582.4"/>
    <n v="53257.599999999999"/>
    <n v="53.257599999999996"/>
    <n v="29920"/>
    <n v="23337.599999999999"/>
    <n v="23.337599999999998"/>
    <d v="2022-04-15T00:00:00"/>
    <x v="5"/>
    <x v="2"/>
    <x v="0"/>
    <s v="Emily Hill"/>
    <x v="1"/>
    <x v="7"/>
  </r>
  <r>
    <x v="3"/>
    <x v="53"/>
    <x v="2"/>
    <s v="High"/>
    <x v="101"/>
    <n v="120"/>
    <n v="20"/>
    <n v="56100"/>
    <n v="6171"/>
    <n v="49929"/>
    <n v="49.929000000000002"/>
    <n v="28050"/>
    <n v="21879"/>
    <n v="21.879000000000001"/>
    <d v="2021-10-09T00:00:00"/>
    <x v="9"/>
    <x v="3"/>
    <x v="0"/>
    <s v="Harper Wilson"/>
    <x v="2"/>
    <x v="5"/>
  </r>
  <r>
    <x v="1"/>
    <x v="90"/>
    <x v="2"/>
    <s v="High"/>
    <x v="102"/>
    <n v="120"/>
    <n v="15"/>
    <n v="9825"/>
    <n v="1080.75"/>
    <n v="8744.25"/>
    <n v="8.7442499999999992"/>
    <n v="6550"/>
    <n v="2194.25"/>
    <n v="2.1942499999999998"/>
    <d v="2021-10-31T00:00:00"/>
    <x v="9"/>
    <x v="3"/>
    <x v="0"/>
    <s v="Henry Garcia"/>
    <x v="2"/>
    <x v="2"/>
  </r>
  <r>
    <x v="3"/>
    <x v="30"/>
    <x v="2"/>
    <s v="High"/>
    <x v="103"/>
    <n v="120"/>
    <n v="350"/>
    <n v="120400"/>
    <n v="13244"/>
    <n v="107156"/>
    <n v="107.15600000000001"/>
    <n v="89440"/>
    <n v="17716"/>
    <n v="17.716000000000001"/>
    <d v="2022-04-03T00:00:00"/>
    <x v="5"/>
    <x v="2"/>
    <x v="0"/>
    <s v="Benjamin Lee"/>
    <x v="2"/>
    <x v="6"/>
  </r>
  <r>
    <x v="3"/>
    <x v="54"/>
    <x v="3"/>
    <s v="High"/>
    <x v="104"/>
    <n v="250"/>
    <n v="20"/>
    <n v="58700"/>
    <n v="6457"/>
    <n v="52243"/>
    <n v="52.243000000000002"/>
    <n v="29350"/>
    <n v="22893"/>
    <n v="22.893000000000001"/>
    <d v="2022-03-09T00:00:00"/>
    <x v="8"/>
    <x v="1"/>
    <x v="0"/>
    <s v="Henry Turner"/>
    <x v="3"/>
    <x v="6"/>
  </r>
  <r>
    <x v="0"/>
    <x v="91"/>
    <x v="5"/>
    <s v="High"/>
    <x v="105"/>
    <n v="260"/>
    <n v="125"/>
    <n v="118375"/>
    <n v="13021.25"/>
    <n v="105353.75"/>
    <n v="105.35375000000001"/>
    <n v="113640"/>
    <n v="-8286.25"/>
    <n v="-8.2862500000000008"/>
    <d v="2021-10-24T00:00:00"/>
    <x v="9"/>
    <x v="3"/>
    <x v="0"/>
    <s v="Amelia Phillips"/>
    <x v="5"/>
    <x v="3"/>
  </r>
  <r>
    <x v="3"/>
    <x v="92"/>
    <x v="5"/>
    <s v="High"/>
    <x v="103"/>
    <n v="260"/>
    <n v="350"/>
    <n v="120400"/>
    <n v="13244"/>
    <n v="107156"/>
    <n v="107.15600000000001"/>
    <n v="89440"/>
    <n v="17716"/>
    <n v="17.716000000000001"/>
    <d v="2022-10-03T00:00:00"/>
    <x v="9"/>
    <x v="3"/>
    <x v="0"/>
    <s v="Jackson Hill"/>
    <x v="5"/>
    <x v="4"/>
  </r>
  <r>
    <x v="3"/>
    <x v="26"/>
    <x v="1"/>
    <s v="High"/>
    <x v="106"/>
    <n v="10"/>
    <n v="7"/>
    <n v="2660"/>
    <n v="292.60000000000002"/>
    <n v="2367.4"/>
    <n v="2.3673999999999999"/>
    <n v="1900"/>
    <n v="467.40000000000009"/>
    <n v="0.46740000000000009"/>
    <d v="2022-04-30T00:00:00"/>
    <x v="5"/>
    <x v="2"/>
    <x v="0"/>
    <s v="Michael Hill"/>
    <x v="1"/>
    <x v="2"/>
  </r>
  <r>
    <x v="0"/>
    <x v="93"/>
    <x v="4"/>
    <s v="High"/>
    <x v="107"/>
    <n v="3"/>
    <n v="125"/>
    <n v="302000"/>
    <n v="36240"/>
    <n v="265760"/>
    <n v="265.76"/>
    <n v="289920"/>
    <n v="-24160"/>
    <n v="-24.16"/>
    <d v="2021-11-11T00:00:00"/>
    <x v="6"/>
    <x v="3"/>
    <x v="0"/>
    <s v="Abigail Martin"/>
    <x v="4"/>
    <x v="5"/>
  </r>
  <r>
    <x v="3"/>
    <x v="48"/>
    <x v="0"/>
    <s v="High"/>
    <x v="108"/>
    <n v="5"/>
    <n v="20"/>
    <n v="34300"/>
    <n v="4116"/>
    <n v="30184"/>
    <n v="30.184000000000001"/>
    <n v="17150"/>
    <n v="13034"/>
    <n v="13.034000000000001"/>
    <d v="2022-12-12T00:00:00"/>
    <x v="7"/>
    <x v="3"/>
    <x v="0"/>
    <s v="Elijah Perez"/>
    <x v="0"/>
    <x v="0"/>
  </r>
  <r>
    <x v="2"/>
    <x v="77"/>
    <x v="0"/>
    <s v="High"/>
    <x v="109"/>
    <n v="5"/>
    <n v="300"/>
    <n v="355800"/>
    <n v="42696"/>
    <n v="313104"/>
    <n v="313.10399999999998"/>
    <n v="296500"/>
    <n v="16604"/>
    <n v="16.603999999999999"/>
    <d v="2022-07-17T00:00:00"/>
    <x v="3"/>
    <x v="0"/>
    <x v="0"/>
    <s v="Harper Hill"/>
    <x v="0"/>
    <x v="5"/>
  </r>
  <r>
    <x v="3"/>
    <x v="39"/>
    <x v="1"/>
    <s v="High"/>
    <x v="108"/>
    <n v="10"/>
    <n v="20"/>
    <n v="34300"/>
    <n v="4116"/>
    <n v="30184"/>
    <n v="30.184000000000001"/>
    <n v="17150"/>
    <n v="13034"/>
    <n v="13.034000000000001"/>
    <d v="2022-10-19T00:00:00"/>
    <x v="9"/>
    <x v="3"/>
    <x v="0"/>
    <s v="Abigail Lewis"/>
    <x v="1"/>
    <x v="7"/>
  </r>
  <r>
    <x v="1"/>
    <x v="43"/>
    <x v="1"/>
    <s v="High"/>
    <x v="106"/>
    <n v="10"/>
    <n v="15"/>
    <n v="5700"/>
    <n v="684"/>
    <n v="5016"/>
    <n v="5.016"/>
    <n v="3800"/>
    <n v="1216"/>
    <n v="1.216"/>
    <d v="2022-05-17T00:00:00"/>
    <x v="10"/>
    <x v="2"/>
    <x v="0"/>
    <s v="Elizabeth Martin"/>
    <x v="1"/>
    <x v="3"/>
  </r>
  <r>
    <x v="3"/>
    <x v="54"/>
    <x v="3"/>
    <s v="High"/>
    <x v="110"/>
    <n v="250"/>
    <n v="350"/>
    <n v="218050"/>
    <n v="26166"/>
    <n v="191884"/>
    <n v="191.88399999999999"/>
    <n v="161980"/>
    <n v="29904"/>
    <n v="29.904"/>
    <d v="2021-02-28T00:00:00"/>
    <x v="4"/>
    <x v="1"/>
    <x v="0"/>
    <s v="Henry Turner"/>
    <x v="3"/>
    <x v="6"/>
  </r>
  <r>
    <x v="1"/>
    <x v="45"/>
    <x v="5"/>
    <s v="High"/>
    <x v="111"/>
    <n v="260"/>
    <n v="15"/>
    <n v="38220"/>
    <n v="4586.3999999999996"/>
    <n v="33633.599999999999"/>
    <n v="33.633600000000001"/>
    <n v="25480"/>
    <n v="8153.5999999999985"/>
    <n v="8.1535999999999991"/>
    <d v="2021-12-16T00:00:00"/>
    <x v="7"/>
    <x v="3"/>
    <x v="0"/>
    <s v="Avery Anderson"/>
    <x v="5"/>
    <x v="5"/>
  </r>
  <r>
    <x v="4"/>
    <x v="94"/>
    <x v="5"/>
    <s v="High"/>
    <x v="112"/>
    <n v="260"/>
    <n v="12"/>
    <n v="33132"/>
    <n v="3975.84"/>
    <n v="29156.16"/>
    <n v="29.15616"/>
    <n v="8283"/>
    <n v="20873.16"/>
    <n v="20.873159999999999"/>
    <d v="2021-01-07T00:00:00"/>
    <x v="1"/>
    <x v="1"/>
    <x v="0"/>
    <s v="Aiden Garcia"/>
    <x v="5"/>
    <x v="6"/>
  </r>
  <r>
    <x v="3"/>
    <x v="47"/>
    <x v="4"/>
    <s v="High"/>
    <x v="113"/>
    <n v="3"/>
    <n v="20"/>
    <n v="8840"/>
    <n v="1149.2"/>
    <n v="7690.8"/>
    <n v="7.6908000000000003"/>
    <n v="4420"/>
    <n v="3270.8"/>
    <n v="3.2708000000000004"/>
    <d v="2021-03-22T00:00:00"/>
    <x v="8"/>
    <x v="1"/>
    <x v="0"/>
    <s v="Sofia Turner"/>
    <x v="4"/>
    <x v="7"/>
  </r>
  <r>
    <x v="1"/>
    <x v="95"/>
    <x v="2"/>
    <s v="High"/>
    <x v="114"/>
    <n v="120"/>
    <n v="15"/>
    <n v="9900"/>
    <n v="1287"/>
    <n v="8613"/>
    <n v="8.6129999999999995"/>
    <n v="6600"/>
    <n v="2013"/>
    <n v="2.0129999999999999"/>
    <d v="2022-07-04T00:00:00"/>
    <x v="3"/>
    <x v="0"/>
    <x v="0"/>
    <s v="Emily Phillips"/>
    <x v="2"/>
    <x v="7"/>
  </r>
  <r>
    <x v="2"/>
    <x v="96"/>
    <x v="2"/>
    <s v="High"/>
    <x v="115"/>
    <n v="120"/>
    <n v="300"/>
    <n v="781500"/>
    <n v="101595"/>
    <n v="679905"/>
    <n v="679.90499999999997"/>
    <n v="651250"/>
    <n v="28655"/>
    <n v="28.655000000000001"/>
    <d v="2022-08-21T00:00:00"/>
    <x v="2"/>
    <x v="0"/>
    <x v="0"/>
    <s v="Benjamin Hill"/>
    <x v="2"/>
    <x v="0"/>
  </r>
  <r>
    <x v="4"/>
    <x v="97"/>
    <x v="5"/>
    <s v="High"/>
    <x v="116"/>
    <n v="260"/>
    <n v="12"/>
    <n v="21240"/>
    <n v="2761.2"/>
    <n v="18478.8"/>
    <n v="18.4788"/>
    <n v="5310"/>
    <n v="13168.8"/>
    <n v="13.168799999999999"/>
    <d v="2021-01-21T00:00:00"/>
    <x v="1"/>
    <x v="1"/>
    <x v="0"/>
    <s v="Mia Turner"/>
    <x v="5"/>
    <x v="1"/>
  </r>
  <r>
    <x v="3"/>
    <x v="56"/>
    <x v="4"/>
    <s v="High"/>
    <x v="117"/>
    <n v="3"/>
    <n v="7"/>
    <n v="20972"/>
    <n v="2936.08"/>
    <n v="18035.919999999998"/>
    <n v="18.035919999999997"/>
    <n v="14980"/>
    <n v="3055.9199999999983"/>
    <n v="3.0559199999999982"/>
    <d v="2021-06-04T00:00:00"/>
    <x v="11"/>
    <x v="2"/>
    <x v="0"/>
    <s v="Jackson Hill"/>
    <x v="4"/>
    <x v="0"/>
  </r>
  <r>
    <x v="3"/>
    <x v="98"/>
    <x v="0"/>
    <s v="High"/>
    <x v="117"/>
    <n v="5"/>
    <n v="7"/>
    <n v="20972"/>
    <n v="2936.08"/>
    <n v="18035.919999999998"/>
    <n v="18.035919999999997"/>
    <n v="14980"/>
    <n v="3055.9199999999983"/>
    <n v="3.0559199999999982"/>
    <d v="2022-03-06T00:00:00"/>
    <x v="8"/>
    <x v="1"/>
    <x v="0"/>
    <s v="Logan Martin"/>
    <x v="0"/>
    <x v="2"/>
  </r>
  <r>
    <x v="4"/>
    <x v="17"/>
    <x v="5"/>
    <s v="High"/>
    <x v="118"/>
    <n v="260"/>
    <n v="12"/>
    <n v="24180"/>
    <n v="3385.2"/>
    <n v="20794.8"/>
    <n v="20.794799999999999"/>
    <n v="6045"/>
    <n v="14749.8"/>
    <n v="14.749799999999999"/>
    <d v="2022-08-07T00:00:00"/>
    <x v="2"/>
    <x v="0"/>
    <x v="0"/>
    <s v="Amelia Garcia"/>
    <x v="5"/>
    <x v="1"/>
  </r>
  <r>
    <x v="0"/>
    <x v="84"/>
    <x v="4"/>
    <s v="High"/>
    <x v="119"/>
    <n v="3"/>
    <n v="125"/>
    <n v="127875"/>
    <n v="17902.5"/>
    <n v="109972.5"/>
    <n v="109.9725"/>
    <n v="122760"/>
    <n v="-12787.5"/>
    <n v="-12.7875"/>
    <d v="2021-03-28T00:00:00"/>
    <x v="8"/>
    <x v="1"/>
    <x v="0"/>
    <s v="Benjamin Garcia"/>
    <x v="4"/>
    <x v="4"/>
  </r>
  <r>
    <x v="0"/>
    <x v="99"/>
    <x v="4"/>
    <s v="High"/>
    <x v="120"/>
    <n v="3"/>
    <n v="125"/>
    <n v="352625"/>
    <n v="49367.5"/>
    <n v="303257.5"/>
    <n v="303.25749999999999"/>
    <n v="338520"/>
    <n v="-35262.5"/>
    <n v="-35.262500000000003"/>
    <d v="2022-07-08T00:00:00"/>
    <x v="3"/>
    <x v="0"/>
    <x v="0"/>
    <s v="Charlotte Garcia"/>
    <x v="4"/>
    <x v="3"/>
  </r>
  <r>
    <x v="3"/>
    <x v="48"/>
    <x v="0"/>
    <s v="High"/>
    <x v="121"/>
    <n v="5"/>
    <n v="7"/>
    <n v="12089"/>
    <n v="1692.46"/>
    <n v="10396.540000000001"/>
    <n v="10.396540000000002"/>
    <n v="8635"/>
    <n v="1761.5400000000009"/>
    <n v="1.7615400000000008"/>
    <d v="2021-11-16T00:00:00"/>
    <x v="6"/>
    <x v="3"/>
    <x v="0"/>
    <s v="Elijah Perez"/>
    <x v="0"/>
    <x v="0"/>
  </r>
  <r>
    <x v="1"/>
    <x v="5"/>
    <x v="1"/>
    <s v="High"/>
    <x v="122"/>
    <n v="10"/>
    <n v="15"/>
    <n v="37050"/>
    <n v="5187"/>
    <n v="31863"/>
    <n v="31.863"/>
    <n v="24700"/>
    <n v="7163"/>
    <n v="7.1630000000000003"/>
    <d v="2021-04-01T00:00:00"/>
    <x v="5"/>
    <x v="2"/>
    <x v="0"/>
    <s v="Ava Davis"/>
    <x v="1"/>
    <x v="5"/>
  </r>
  <r>
    <x v="1"/>
    <x v="5"/>
    <x v="1"/>
    <s v="High"/>
    <x v="123"/>
    <n v="10"/>
    <n v="15"/>
    <n v="26145"/>
    <n v="3660.3"/>
    <n v="22484.7"/>
    <n v="22.4847"/>
    <n v="17430"/>
    <n v="5054.7000000000007"/>
    <n v="5.0547000000000004"/>
    <d v="2022-04-22T00:00:00"/>
    <x v="5"/>
    <x v="2"/>
    <x v="0"/>
    <s v="Ava Davis"/>
    <x v="1"/>
    <x v="5"/>
  </r>
  <r>
    <x v="4"/>
    <x v="59"/>
    <x v="1"/>
    <s v="High"/>
    <x v="124"/>
    <n v="10"/>
    <n v="12"/>
    <n v="26664"/>
    <n v="3732.96"/>
    <n v="22931.040000000001"/>
    <n v="22.931039999999999"/>
    <n v="6666"/>
    <n v="16265.04"/>
    <n v="16.265040000000003"/>
    <d v="2021-05-01T00:00:00"/>
    <x v="10"/>
    <x v="2"/>
    <x v="0"/>
    <s v="Emily Garcia"/>
    <x v="1"/>
    <x v="3"/>
  </r>
  <r>
    <x v="3"/>
    <x v="51"/>
    <x v="1"/>
    <s v="High"/>
    <x v="125"/>
    <n v="10"/>
    <n v="350"/>
    <n v="672700"/>
    <n v="94178"/>
    <n v="578522"/>
    <n v="578.52200000000005"/>
    <n v="499720"/>
    <n v="78802"/>
    <n v="78.802000000000007"/>
    <d v="2022-06-19T00:00:00"/>
    <x v="11"/>
    <x v="2"/>
    <x v="0"/>
    <s v="Charlotte Martin"/>
    <x v="1"/>
    <x v="3"/>
  </r>
  <r>
    <x v="2"/>
    <x v="100"/>
    <x v="2"/>
    <s v="High"/>
    <x v="126"/>
    <n v="120"/>
    <n v="300"/>
    <n v="80700"/>
    <n v="11298"/>
    <n v="69402"/>
    <n v="69.402000000000001"/>
    <n v="67250"/>
    <n v="2152"/>
    <n v="2.1520000000000001"/>
    <d v="2022-01-08T00:00:00"/>
    <x v="1"/>
    <x v="1"/>
    <x v="0"/>
    <s v="Samuel Hill"/>
    <x v="2"/>
    <x v="4"/>
  </r>
  <r>
    <x v="2"/>
    <x v="101"/>
    <x v="2"/>
    <s v="High"/>
    <x v="127"/>
    <n v="120"/>
    <n v="300"/>
    <n v="760800"/>
    <n v="106512"/>
    <n v="654288"/>
    <n v="654.28800000000001"/>
    <n v="634000"/>
    <n v="20288"/>
    <n v="20.288"/>
    <d v="2022-09-03T00:00:00"/>
    <x v="0"/>
    <x v="0"/>
    <x v="0"/>
    <s v="Harper Phillips"/>
    <x v="2"/>
    <x v="5"/>
  </r>
  <r>
    <x v="2"/>
    <x v="62"/>
    <x v="3"/>
    <s v="High"/>
    <x v="126"/>
    <n v="250"/>
    <n v="300"/>
    <n v="80700"/>
    <n v="11298"/>
    <n v="69402"/>
    <n v="69.402000000000001"/>
    <n v="67250"/>
    <n v="2152"/>
    <n v="2.1520000000000001"/>
    <d v="2022-10-19T00:00:00"/>
    <x v="9"/>
    <x v="3"/>
    <x v="0"/>
    <s v="Logan Clark"/>
    <x v="3"/>
    <x v="6"/>
  </r>
  <r>
    <x v="3"/>
    <x v="7"/>
    <x v="3"/>
    <s v="High"/>
    <x v="128"/>
    <n v="250"/>
    <n v="350"/>
    <n v="448350"/>
    <n v="62769"/>
    <n v="385581"/>
    <n v="385.58100000000002"/>
    <n v="333060"/>
    <n v="52521"/>
    <n v="52.521000000000001"/>
    <d v="2022-01-19T00:00:00"/>
    <x v="1"/>
    <x v="1"/>
    <x v="0"/>
    <s v="Isabella Wilson"/>
    <x v="3"/>
    <x v="7"/>
  </r>
  <r>
    <x v="1"/>
    <x v="102"/>
    <x v="5"/>
    <s v="High"/>
    <x v="123"/>
    <n v="260"/>
    <n v="15"/>
    <n v="26145"/>
    <n v="3660.3"/>
    <n v="22484.7"/>
    <n v="22.4847"/>
    <n v="17430"/>
    <n v="5054.7000000000007"/>
    <n v="5.0547000000000004"/>
    <d v="2021-10-07T00:00:00"/>
    <x v="9"/>
    <x v="3"/>
    <x v="0"/>
    <s v="Henry Martin"/>
    <x v="5"/>
    <x v="6"/>
  </r>
  <r>
    <x v="3"/>
    <x v="92"/>
    <x v="5"/>
    <s v="High"/>
    <x v="121"/>
    <n v="260"/>
    <n v="7"/>
    <n v="12089"/>
    <n v="1692.46"/>
    <n v="10396.540000000001"/>
    <n v="10.396540000000002"/>
    <n v="8635"/>
    <n v="1761.5400000000009"/>
    <n v="1.7615400000000008"/>
    <d v="2022-11-30T00:00:00"/>
    <x v="6"/>
    <x v="3"/>
    <x v="0"/>
    <s v="Jackson Hill"/>
    <x v="5"/>
    <x v="4"/>
  </r>
  <r>
    <x v="1"/>
    <x v="103"/>
    <x v="5"/>
    <s v="High"/>
    <x v="95"/>
    <n v="260"/>
    <n v="15"/>
    <n v="28050"/>
    <n v="3927"/>
    <n v="24123"/>
    <n v="24.123000000000001"/>
    <n v="18700"/>
    <n v="5423"/>
    <n v="5.423"/>
    <d v="2021-11-21T00:00:00"/>
    <x v="6"/>
    <x v="3"/>
    <x v="0"/>
    <s v="Amelia Hill"/>
    <x v="5"/>
    <x v="7"/>
  </r>
  <r>
    <x v="3"/>
    <x v="26"/>
    <x v="1"/>
    <s v="High"/>
    <x v="129"/>
    <n v="10"/>
    <n v="20"/>
    <n v="5340"/>
    <n v="801"/>
    <n v="4539"/>
    <n v="4.5389999999999997"/>
    <n v="2670"/>
    <n v="1869"/>
    <n v="1.869"/>
    <d v="2021-03-21T00:00:00"/>
    <x v="8"/>
    <x v="1"/>
    <x v="0"/>
    <s v="Michael Hill"/>
    <x v="1"/>
    <x v="2"/>
  </r>
  <r>
    <x v="3"/>
    <x v="26"/>
    <x v="1"/>
    <s v="High"/>
    <x v="130"/>
    <n v="10"/>
    <n v="350"/>
    <n v="702450"/>
    <n v="105367.5"/>
    <n v="597082.5"/>
    <n v="597.08249999999998"/>
    <n v="521820"/>
    <n v="75262.5"/>
    <n v="75.262500000000003"/>
    <d v="2022-09-02T00:00:00"/>
    <x v="0"/>
    <x v="0"/>
    <x v="0"/>
    <s v="Michael Hill"/>
    <x v="1"/>
    <x v="2"/>
  </r>
  <r>
    <x v="3"/>
    <x v="39"/>
    <x v="1"/>
    <s v="High"/>
    <x v="131"/>
    <n v="10"/>
    <n v="350"/>
    <n v="752850"/>
    <n v="112927.5"/>
    <n v="639922.5"/>
    <n v="639.92250000000001"/>
    <n v="559260"/>
    <n v="80662.5"/>
    <n v="80.662499999999994"/>
    <d v="2021-02-01T00:00:00"/>
    <x v="4"/>
    <x v="1"/>
    <x v="0"/>
    <s v="Abigail Lewis"/>
    <x v="1"/>
    <x v="7"/>
  </r>
  <r>
    <x v="2"/>
    <x v="85"/>
    <x v="2"/>
    <s v="High"/>
    <x v="132"/>
    <n v="120"/>
    <n v="300"/>
    <n v="772200"/>
    <n v="115830"/>
    <n v="656370"/>
    <n v="656.37"/>
    <n v="643500"/>
    <n v="12870"/>
    <n v="12.87"/>
    <d v="2022-06-13T00:00:00"/>
    <x v="11"/>
    <x v="2"/>
    <x v="0"/>
    <s v="Mia Hill"/>
    <x v="2"/>
    <x v="5"/>
  </r>
  <r>
    <x v="0"/>
    <x v="14"/>
    <x v="2"/>
    <s v="High"/>
    <x v="133"/>
    <n v="120"/>
    <n v="125"/>
    <n v="304750"/>
    <n v="45712.5"/>
    <n v="259037.5"/>
    <n v="259.03750000000002"/>
    <n v="292560"/>
    <n v="-33522.5"/>
    <n v="-33.522500000000001"/>
    <d v="2021-03-02T00:00:00"/>
    <x v="8"/>
    <x v="1"/>
    <x v="0"/>
    <s v="Samuel Taylor"/>
    <x v="2"/>
    <x v="6"/>
  </r>
  <r>
    <x v="3"/>
    <x v="32"/>
    <x v="3"/>
    <s v="High"/>
    <x v="129"/>
    <n v="250"/>
    <n v="20"/>
    <n v="5340"/>
    <n v="801"/>
    <n v="4539"/>
    <n v="4.5389999999999997"/>
    <n v="2670"/>
    <n v="1869"/>
    <n v="1.869"/>
    <d v="2021-10-27T00:00:00"/>
    <x v="9"/>
    <x v="3"/>
    <x v="0"/>
    <s v="Logan Garcia"/>
    <x v="3"/>
    <x v="0"/>
  </r>
  <r>
    <x v="0"/>
    <x v="104"/>
    <x v="3"/>
    <s v="High"/>
    <x v="134"/>
    <n v="250"/>
    <n v="125"/>
    <n v="369250"/>
    <n v="55387.5"/>
    <n v="313862.5"/>
    <n v="313.86250000000001"/>
    <n v="354480"/>
    <n v="-40617.5"/>
    <n v="-40.6175"/>
    <d v="2021-02-22T00:00:00"/>
    <x v="4"/>
    <x v="1"/>
    <x v="0"/>
    <s v="Jackson Turner"/>
    <x v="3"/>
    <x v="0"/>
  </r>
  <r>
    <x v="3"/>
    <x v="41"/>
    <x v="4"/>
    <s v="None"/>
    <x v="135"/>
    <n v="3"/>
    <n v="20"/>
    <n v="32370"/>
    <n v="0"/>
    <n v="32370"/>
    <n v="32.369999999999997"/>
    <n v="16185"/>
    <n v="16185"/>
    <n v="16.184999999999999"/>
    <d v="2021-03-02T00:00:00"/>
    <x v="8"/>
    <x v="1"/>
    <x v="1"/>
    <s v="Emily Garcia"/>
    <x v="4"/>
    <x v="1"/>
  </r>
  <r>
    <x v="3"/>
    <x v="47"/>
    <x v="4"/>
    <s v="None"/>
    <x v="136"/>
    <n v="3"/>
    <n v="20"/>
    <n v="26420"/>
    <n v="0"/>
    <n v="26420"/>
    <n v="26.42"/>
    <n v="13210"/>
    <n v="13210"/>
    <n v="13.21"/>
    <d v="2021-03-08T00:00:00"/>
    <x v="8"/>
    <x v="1"/>
    <x v="1"/>
    <s v="Sofia Turner"/>
    <x v="4"/>
    <x v="7"/>
  </r>
  <r>
    <x v="1"/>
    <x v="105"/>
    <x v="4"/>
    <s v="None"/>
    <x v="137"/>
    <n v="3"/>
    <n v="15"/>
    <n v="32670"/>
    <n v="0"/>
    <n v="32670"/>
    <n v="32.67"/>
    <n v="21780"/>
    <n v="10890"/>
    <n v="10.89"/>
    <d v="2022-11-08T00:00:00"/>
    <x v="6"/>
    <x v="3"/>
    <x v="1"/>
    <s v="Abigail Phillips"/>
    <x v="4"/>
    <x v="1"/>
  </r>
  <r>
    <x v="1"/>
    <x v="106"/>
    <x v="4"/>
    <s v="None"/>
    <x v="138"/>
    <n v="3"/>
    <n v="15"/>
    <n v="13320"/>
    <n v="0"/>
    <n v="13320"/>
    <n v="13.32"/>
    <n v="8880"/>
    <n v="4440"/>
    <n v="4.4400000000000004"/>
    <d v="2021-05-18T00:00:00"/>
    <x v="10"/>
    <x v="2"/>
    <x v="1"/>
    <s v="Aiden Hill"/>
    <x v="4"/>
    <x v="2"/>
  </r>
  <r>
    <x v="1"/>
    <x v="107"/>
    <x v="4"/>
    <s v="None"/>
    <x v="122"/>
    <n v="3"/>
    <n v="15"/>
    <n v="37050"/>
    <n v="0"/>
    <n v="37050"/>
    <n v="37.049999999999997"/>
    <n v="24700"/>
    <n v="12350"/>
    <n v="12.35"/>
    <d v="2022-09-16T00:00:00"/>
    <x v="0"/>
    <x v="0"/>
    <x v="1"/>
    <s v="Emily Martin"/>
    <x v="4"/>
    <x v="3"/>
  </r>
  <r>
    <x v="3"/>
    <x v="47"/>
    <x v="4"/>
    <s v="None"/>
    <x v="139"/>
    <n v="3"/>
    <n v="350"/>
    <n v="529550"/>
    <n v="0"/>
    <n v="529550"/>
    <n v="529.54999999999995"/>
    <n v="393380"/>
    <n v="136170"/>
    <n v="136.16999999999999"/>
    <d v="2022-01-11T00:00:00"/>
    <x v="1"/>
    <x v="1"/>
    <x v="1"/>
    <s v="Sofia Turner"/>
    <x v="4"/>
    <x v="7"/>
  </r>
  <r>
    <x v="1"/>
    <x v="108"/>
    <x v="0"/>
    <s v="None"/>
    <x v="140"/>
    <n v="5"/>
    <n v="15"/>
    <n v="13815"/>
    <n v="0"/>
    <n v="13815"/>
    <n v="13.815"/>
    <n v="9210"/>
    <n v="4605"/>
    <n v="4.6050000000000004"/>
    <d v="2022-10-23T00:00:00"/>
    <x v="9"/>
    <x v="3"/>
    <x v="1"/>
    <s v="Benjamin Garcia"/>
    <x v="0"/>
    <x v="4"/>
  </r>
  <r>
    <x v="4"/>
    <x v="109"/>
    <x v="0"/>
    <s v="None"/>
    <x v="141"/>
    <n v="5"/>
    <n v="12"/>
    <n v="30216"/>
    <n v="0"/>
    <n v="30216"/>
    <n v="30.216000000000001"/>
    <n v="7554"/>
    <n v="22662"/>
    <n v="22.661999999999999"/>
    <d v="2021-10-24T00:00:00"/>
    <x v="9"/>
    <x v="3"/>
    <x v="1"/>
    <s v="Mia Hill"/>
    <x v="0"/>
    <x v="5"/>
  </r>
  <r>
    <x v="3"/>
    <x v="58"/>
    <x v="0"/>
    <s v="None"/>
    <x v="142"/>
    <n v="5"/>
    <n v="20"/>
    <n v="37980"/>
    <n v="0"/>
    <n v="37980"/>
    <n v="37.979999999999997"/>
    <n v="18990"/>
    <n v="18990"/>
    <n v="18.989999999999998"/>
    <d v="2022-01-02T00:00:00"/>
    <x v="1"/>
    <x v="1"/>
    <x v="1"/>
    <s v="Aiden Martin"/>
    <x v="0"/>
    <x v="2"/>
  </r>
  <r>
    <x v="4"/>
    <x v="110"/>
    <x v="0"/>
    <s v="None"/>
    <x v="143"/>
    <n v="5"/>
    <n v="12"/>
    <n v="18540"/>
    <n v="0"/>
    <n v="18540"/>
    <n v="18.54"/>
    <n v="4635"/>
    <n v="13905"/>
    <n v="13.904999999999999"/>
    <d v="2021-03-14T00:00:00"/>
    <x v="8"/>
    <x v="1"/>
    <x v="1"/>
    <s v="Logan Phillips"/>
    <x v="0"/>
    <x v="6"/>
  </r>
  <r>
    <x v="1"/>
    <x v="111"/>
    <x v="0"/>
    <s v="None"/>
    <x v="122"/>
    <n v="5"/>
    <n v="15"/>
    <n v="37050"/>
    <n v="0"/>
    <n v="37050"/>
    <n v="37.049999999999997"/>
    <n v="24700"/>
    <n v="12350"/>
    <n v="12.35"/>
    <d v="2021-07-29T00:00:00"/>
    <x v="3"/>
    <x v="0"/>
    <x v="1"/>
    <s v="Charlotte Hill"/>
    <x v="0"/>
    <x v="7"/>
  </r>
  <r>
    <x v="0"/>
    <x v="0"/>
    <x v="0"/>
    <s v="None"/>
    <x v="144"/>
    <n v="5"/>
    <n v="125"/>
    <n v="333187.5"/>
    <n v="0"/>
    <n v="333187.5"/>
    <n v="333.1875"/>
    <n v="319860"/>
    <n v="13327.5"/>
    <n v="13.327500000000001"/>
    <d v="2022-02-25T00:00:00"/>
    <x v="4"/>
    <x v="1"/>
    <x v="1"/>
    <s v="James Smith"/>
    <x v="0"/>
    <x v="0"/>
  </r>
  <r>
    <x v="2"/>
    <x v="49"/>
    <x v="0"/>
    <s v="None"/>
    <x v="145"/>
    <n v="5"/>
    <n v="300"/>
    <n v="287400"/>
    <n v="0"/>
    <n v="287400"/>
    <n v="287.39999999999998"/>
    <n v="239500"/>
    <n v="47900"/>
    <n v="47.9"/>
    <d v="2022-02-13T00:00:00"/>
    <x v="4"/>
    <x v="1"/>
    <x v="1"/>
    <s v="Mia Hill"/>
    <x v="0"/>
    <x v="1"/>
  </r>
  <r>
    <x v="3"/>
    <x v="36"/>
    <x v="0"/>
    <s v="None"/>
    <x v="75"/>
    <n v="5"/>
    <n v="7"/>
    <n v="15022"/>
    <n v="0"/>
    <n v="15022"/>
    <n v="15.022"/>
    <n v="10730"/>
    <n v="4292"/>
    <n v="4.2919999999999998"/>
    <d v="2022-01-25T00:00:00"/>
    <x v="1"/>
    <x v="1"/>
    <x v="1"/>
    <s v="Henry Martinez"/>
    <x v="0"/>
    <x v="4"/>
  </r>
  <r>
    <x v="1"/>
    <x v="112"/>
    <x v="0"/>
    <s v="None"/>
    <x v="146"/>
    <n v="5"/>
    <n v="15"/>
    <n v="9225"/>
    <n v="0"/>
    <n v="9225"/>
    <n v="9.2249999999999996"/>
    <n v="6150"/>
    <n v="3075"/>
    <n v="3.0750000000000002"/>
    <d v="2021-03-09T00:00:00"/>
    <x v="8"/>
    <x v="1"/>
    <x v="1"/>
    <s v="Samuel Turner"/>
    <x v="0"/>
    <x v="0"/>
  </r>
  <r>
    <x v="3"/>
    <x v="3"/>
    <x v="1"/>
    <s v="None"/>
    <x v="147"/>
    <n v="10"/>
    <n v="20"/>
    <n v="5840"/>
    <n v="0"/>
    <n v="5840"/>
    <n v="5.84"/>
    <n v="2920"/>
    <n v="2920"/>
    <n v="2.92"/>
    <d v="2021-04-30T00:00:00"/>
    <x v="5"/>
    <x v="2"/>
    <x v="1"/>
    <s v="Olivia Brown"/>
    <x v="1"/>
    <x v="3"/>
  </r>
  <r>
    <x v="1"/>
    <x v="43"/>
    <x v="1"/>
    <s v="None"/>
    <x v="148"/>
    <n v="10"/>
    <n v="15"/>
    <n v="14610"/>
    <n v="0"/>
    <n v="14610"/>
    <n v="14.61"/>
    <n v="9740"/>
    <n v="4870"/>
    <n v="4.87"/>
    <d v="2022-04-04T00:00:00"/>
    <x v="5"/>
    <x v="2"/>
    <x v="1"/>
    <s v="Elizabeth Martin"/>
    <x v="1"/>
    <x v="3"/>
  </r>
  <r>
    <x v="4"/>
    <x v="59"/>
    <x v="1"/>
    <s v="None"/>
    <x v="141"/>
    <n v="10"/>
    <n v="12"/>
    <n v="30216"/>
    <n v="0"/>
    <n v="30216"/>
    <n v="30.216000000000001"/>
    <n v="7554"/>
    <n v="22662"/>
    <n v="22.661999999999999"/>
    <d v="2022-11-04T00:00:00"/>
    <x v="6"/>
    <x v="3"/>
    <x v="1"/>
    <s v="Emily Garcia"/>
    <x v="1"/>
    <x v="3"/>
  </r>
  <r>
    <x v="3"/>
    <x v="71"/>
    <x v="1"/>
    <s v="None"/>
    <x v="149"/>
    <n v="10"/>
    <n v="350"/>
    <n v="352100"/>
    <n v="0"/>
    <n v="352100"/>
    <n v="352.1"/>
    <n v="261560"/>
    <n v="90540"/>
    <n v="90.54"/>
    <d v="2022-07-20T00:00:00"/>
    <x v="3"/>
    <x v="0"/>
    <x v="1"/>
    <s v="Emily Hill"/>
    <x v="1"/>
    <x v="7"/>
  </r>
  <r>
    <x v="4"/>
    <x v="13"/>
    <x v="1"/>
    <s v="None"/>
    <x v="80"/>
    <n v="10"/>
    <n v="12"/>
    <n v="4404"/>
    <n v="0"/>
    <n v="4404"/>
    <n v="4.4039999999999999"/>
    <n v="1101"/>
    <n v="3303"/>
    <n v="3.3029999999999999"/>
    <d v="2021-05-24T00:00:00"/>
    <x v="10"/>
    <x v="2"/>
    <x v="1"/>
    <s v="Charlotte White"/>
    <x v="1"/>
    <x v="5"/>
  </r>
  <r>
    <x v="3"/>
    <x v="39"/>
    <x v="1"/>
    <s v="None"/>
    <x v="150"/>
    <n v="10"/>
    <n v="7"/>
    <n v="6181"/>
    <n v="0"/>
    <n v="6181"/>
    <n v="6.181"/>
    <n v="4415"/>
    <n v="1766"/>
    <n v="1.766"/>
    <d v="2021-08-29T00:00:00"/>
    <x v="2"/>
    <x v="0"/>
    <x v="1"/>
    <s v="Abigail Lewis"/>
    <x v="1"/>
    <x v="7"/>
  </r>
  <r>
    <x v="1"/>
    <x v="43"/>
    <x v="1"/>
    <s v="None"/>
    <x v="151"/>
    <n v="10"/>
    <n v="15"/>
    <n v="37080"/>
    <n v="0"/>
    <n v="37080"/>
    <n v="37.08"/>
    <n v="24720"/>
    <n v="12360"/>
    <n v="12.36"/>
    <d v="2021-02-27T00:00:00"/>
    <x v="4"/>
    <x v="1"/>
    <x v="1"/>
    <s v="Elizabeth Martin"/>
    <x v="1"/>
    <x v="3"/>
  </r>
  <r>
    <x v="3"/>
    <x v="26"/>
    <x v="1"/>
    <s v="None"/>
    <x v="152"/>
    <n v="10"/>
    <n v="7"/>
    <n v="8001"/>
    <n v="0"/>
    <n v="8001"/>
    <n v="8.0009999999999994"/>
    <n v="5715"/>
    <n v="2286"/>
    <n v="2.286"/>
    <d v="2022-11-10T00:00:00"/>
    <x v="6"/>
    <x v="3"/>
    <x v="1"/>
    <s v="Michael Hill"/>
    <x v="1"/>
    <x v="2"/>
  </r>
  <r>
    <x v="3"/>
    <x v="3"/>
    <x v="1"/>
    <s v="None"/>
    <x v="153"/>
    <n v="10"/>
    <n v="20"/>
    <n v="36340"/>
    <n v="0"/>
    <n v="36340"/>
    <n v="36.340000000000003"/>
    <n v="18170"/>
    <n v="18170"/>
    <n v="18.170000000000002"/>
    <d v="2022-01-18T00:00:00"/>
    <x v="1"/>
    <x v="1"/>
    <x v="1"/>
    <s v="Olivia Brown"/>
    <x v="1"/>
    <x v="3"/>
  </r>
  <r>
    <x v="3"/>
    <x v="71"/>
    <x v="1"/>
    <s v="None"/>
    <x v="139"/>
    <n v="10"/>
    <n v="350"/>
    <n v="529550"/>
    <n v="0"/>
    <n v="529550"/>
    <n v="529.54999999999995"/>
    <n v="393380"/>
    <n v="136170"/>
    <n v="136.16999999999999"/>
    <d v="2022-02-11T00:00:00"/>
    <x v="4"/>
    <x v="1"/>
    <x v="1"/>
    <s v="Emily Hill"/>
    <x v="1"/>
    <x v="7"/>
  </r>
  <r>
    <x v="3"/>
    <x v="30"/>
    <x v="2"/>
    <s v="None"/>
    <x v="154"/>
    <n v="120"/>
    <n v="7"/>
    <n v="10451"/>
    <n v="0"/>
    <n v="10451"/>
    <n v="10.451000000000001"/>
    <n v="7465"/>
    <n v="2986"/>
    <n v="2.9860000000000002"/>
    <d v="2022-03-04T00:00:00"/>
    <x v="8"/>
    <x v="1"/>
    <x v="1"/>
    <s v="Benjamin Lee"/>
    <x v="2"/>
    <x v="6"/>
  </r>
  <r>
    <x v="0"/>
    <x v="52"/>
    <x v="2"/>
    <s v="None"/>
    <x v="91"/>
    <n v="120"/>
    <n v="125"/>
    <n v="225500"/>
    <n v="0"/>
    <n v="225500"/>
    <n v="225.5"/>
    <n v="216480"/>
    <n v="9020"/>
    <n v="9.02"/>
    <d v="2022-06-28T00:00:00"/>
    <x v="11"/>
    <x v="2"/>
    <x v="1"/>
    <s v="Samuel Hill"/>
    <x v="2"/>
    <x v="4"/>
  </r>
  <r>
    <x v="4"/>
    <x v="113"/>
    <x v="2"/>
    <s v="None"/>
    <x v="155"/>
    <n v="120"/>
    <n v="12"/>
    <n v="25932"/>
    <n v="0"/>
    <n v="25932"/>
    <n v="25.931999999999999"/>
    <n v="6483"/>
    <n v="19449"/>
    <n v="19.449000000000002"/>
    <d v="2021-08-19T00:00:00"/>
    <x v="2"/>
    <x v="0"/>
    <x v="1"/>
    <s v="Harper Martin"/>
    <x v="2"/>
    <x v="1"/>
  </r>
  <r>
    <x v="3"/>
    <x v="27"/>
    <x v="2"/>
    <s v="None"/>
    <x v="149"/>
    <n v="120"/>
    <n v="350"/>
    <n v="352100"/>
    <n v="0"/>
    <n v="352100"/>
    <n v="352.1"/>
    <n v="261560"/>
    <n v="90540"/>
    <n v="90.54"/>
    <d v="2022-10-04T00:00:00"/>
    <x v="9"/>
    <x v="3"/>
    <x v="1"/>
    <s v="Sofia Phillips"/>
    <x v="2"/>
    <x v="3"/>
  </r>
  <r>
    <x v="4"/>
    <x v="113"/>
    <x v="2"/>
    <s v="None"/>
    <x v="143"/>
    <n v="120"/>
    <n v="12"/>
    <n v="18540"/>
    <n v="0"/>
    <n v="18540"/>
    <n v="18.54"/>
    <n v="4635"/>
    <n v="13905"/>
    <n v="13.904999999999999"/>
    <d v="2022-08-04T00:00:00"/>
    <x v="2"/>
    <x v="0"/>
    <x v="1"/>
    <s v="Harper Martin"/>
    <x v="2"/>
    <x v="1"/>
  </r>
  <r>
    <x v="0"/>
    <x v="14"/>
    <x v="2"/>
    <s v="None"/>
    <x v="120"/>
    <n v="120"/>
    <n v="125"/>
    <n v="352625"/>
    <n v="0"/>
    <n v="352625"/>
    <n v="352.625"/>
    <n v="338520"/>
    <n v="14105"/>
    <n v="14.105"/>
    <d v="2022-08-19T00:00:00"/>
    <x v="2"/>
    <x v="0"/>
    <x v="1"/>
    <s v="Samuel Taylor"/>
    <x v="2"/>
    <x v="6"/>
  </r>
  <r>
    <x v="2"/>
    <x v="62"/>
    <x v="3"/>
    <s v="None"/>
    <x v="156"/>
    <n v="250"/>
    <n v="300"/>
    <n v="600300"/>
    <n v="0"/>
    <n v="600300"/>
    <n v="600.29999999999995"/>
    <n v="500250"/>
    <n v="100050"/>
    <n v="100.05"/>
    <d v="2022-03-26T00:00:00"/>
    <x v="8"/>
    <x v="1"/>
    <x v="1"/>
    <s v="Logan Clark"/>
    <x v="3"/>
    <x v="6"/>
  </r>
  <r>
    <x v="4"/>
    <x v="66"/>
    <x v="3"/>
    <s v="None"/>
    <x v="157"/>
    <n v="250"/>
    <n v="12"/>
    <n v="34056"/>
    <n v="0"/>
    <n v="34056"/>
    <n v="34.055999999999997"/>
    <n v="8514"/>
    <n v="25542"/>
    <n v="25.542000000000002"/>
    <d v="2022-07-03T00:00:00"/>
    <x v="3"/>
    <x v="0"/>
    <x v="1"/>
    <s v="Henry Phillips"/>
    <x v="3"/>
    <x v="2"/>
  </r>
  <r>
    <x v="1"/>
    <x v="86"/>
    <x v="3"/>
    <s v="None"/>
    <x v="137"/>
    <n v="250"/>
    <n v="15"/>
    <n v="32670"/>
    <n v="0"/>
    <n v="32670"/>
    <n v="32.67"/>
    <n v="21780"/>
    <n v="10890"/>
    <n v="10.89"/>
    <d v="2021-07-24T00:00:00"/>
    <x v="3"/>
    <x v="0"/>
    <x v="1"/>
    <s v="Logan Phillips"/>
    <x v="3"/>
    <x v="6"/>
  </r>
  <r>
    <x v="1"/>
    <x v="38"/>
    <x v="3"/>
    <s v="None"/>
    <x v="138"/>
    <n v="250"/>
    <n v="15"/>
    <n v="13320"/>
    <n v="0"/>
    <n v="13320"/>
    <n v="13.32"/>
    <n v="8880"/>
    <n v="4440"/>
    <n v="4.4400000000000004"/>
    <d v="2021-02-03T00:00:00"/>
    <x v="4"/>
    <x v="1"/>
    <x v="1"/>
    <s v="Jackson Turner"/>
    <x v="3"/>
    <x v="6"/>
  </r>
  <r>
    <x v="2"/>
    <x v="61"/>
    <x v="3"/>
    <s v="None"/>
    <x v="131"/>
    <n v="250"/>
    <n v="300"/>
    <n v="645300"/>
    <n v="0"/>
    <n v="645300"/>
    <n v="645.29999999999995"/>
    <n v="537750"/>
    <n v="107550"/>
    <n v="107.55"/>
    <d v="2021-05-23T00:00:00"/>
    <x v="10"/>
    <x v="2"/>
    <x v="1"/>
    <s v="Mia Lewis"/>
    <x v="3"/>
    <x v="5"/>
  </r>
  <r>
    <x v="3"/>
    <x v="54"/>
    <x v="3"/>
    <s v="None"/>
    <x v="153"/>
    <n v="250"/>
    <n v="20"/>
    <n v="36340"/>
    <n v="0"/>
    <n v="36340"/>
    <n v="36.340000000000003"/>
    <n v="18170"/>
    <n v="18170"/>
    <n v="18.170000000000002"/>
    <d v="2022-12-15T00:00:00"/>
    <x v="7"/>
    <x v="3"/>
    <x v="1"/>
    <s v="Henry Turner"/>
    <x v="3"/>
    <x v="6"/>
  </r>
  <r>
    <x v="3"/>
    <x v="64"/>
    <x v="5"/>
    <s v="None"/>
    <x v="158"/>
    <n v="260"/>
    <n v="350"/>
    <n v="962500"/>
    <n v="0"/>
    <n v="962500"/>
    <n v="962.5"/>
    <n v="715000"/>
    <n v="247500"/>
    <n v="247.5"/>
    <d v="2021-08-23T00:00:00"/>
    <x v="2"/>
    <x v="0"/>
    <x v="1"/>
    <s v="Samuel Wilson"/>
    <x v="5"/>
    <x v="0"/>
  </r>
  <r>
    <x v="4"/>
    <x v="17"/>
    <x v="5"/>
    <s v="None"/>
    <x v="159"/>
    <n v="260"/>
    <n v="12"/>
    <n v="23436"/>
    <n v="0"/>
    <n v="23436"/>
    <n v="23.436"/>
    <n v="5859"/>
    <n v="17577"/>
    <n v="17.577000000000002"/>
    <d v="2021-10-13T00:00:00"/>
    <x v="9"/>
    <x v="3"/>
    <x v="1"/>
    <s v="Amelia Garcia"/>
    <x v="5"/>
    <x v="1"/>
  </r>
  <r>
    <x v="0"/>
    <x v="72"/>
    <x v="5"/>
    <s v="None"/>
    <x v="160"/>
    <n v="260"/>
    <n v="125"/>
    <n v="527437.5"/>
    <n v="0"/>
    <n v="527437.5"/>
    <n v="527.4375"/>
    <n v="506340"/>
    <n v="21097.5"/>
    <n v="21.0975"/>
    <d v="2022-02-20T00:00:00"/>
    <x v="4"/>
    <x v="1"/>
    <x v="1"/>
    <s v="Benjamin Phillips"/>
    <x v="5"/>
    <x v="0"/>
  </r>
  <r>
    <x v="3"/>
    <x v="64"/>
    <x v="5"/>
    <s v="None"/>
    <x v="142"/>
    <n v="260"/>
    <n v="20"/>
    <n v="37980"/>
    <n v="0"/>
    <n v="37980"/>
    <n v="37.979999999999997"/>
    <n v="18990"/>
    <n v="18990"/>
    <n v="18.989999999999998"/>
    <d v="2022-07-03T00:00:00"/>
    <x v="3"/>
    <x v="0"/>
    <x v="1"/>
    <s v="Samuel Wilson"/>
    <x v="5"/>
    <x v="0"/>
  </r>
  <r>
    <x v="3"/>
    <x v="34"/>
    <x v="5"/>
    <s v="None"/>
    <x v="161"/>
    <n v="260"/>
    <n v="7"/>
    <n v="11802"/>
    <n v="0"/>
    <n v="11802"/>
    <n v="11.802"/>
    <n v="8430"/>
    <n v="3372"/>
    <n v="3.3719999999999999"/>
    <d v="2022-09-14T00:00:00"/>
    <x v="0"/>
    <x v="0"/>
    <x v="1"/>
    <s v="Samuel Johnson"/>
    <x v="5"/>
    <x v="2"/>
  </r>
  <r>
    <x v="4"/>
    <x v="17"/>
    <x v="5"/>
    <s v="None"/>
    <x v="162"/>
    <n v="260"/>
    <n v="12"/>
    <n v="25692"/>
    <n v="0"/>
    <n v="25692"/>
    <n v="25.692"/>
    <n v="6423"/>
    <n v="19269"/>
    <n v="19.268999999999998"/>
    <d v="2021-11-15T00:00:00"/>
    <x v="6"/>
    <x v="3"/>
    <x v="1"/>
    <s v="Amelia Garcia"/>
    <x v="5"/>
    <x v="1"/>
  </r>
  <r>
    <x v="3"/>
    <x v="63"/>
    <x v="5"/>
    <s v="None"/>
    <x v="152"/>
    <n v="260"/>
    <n v="7"/>
    <n v="8001"/>
    <n v="0"/>
    <n v="8001"/>
    <n v="8.0009999999999994"/>
    <n v="5715"/>
    <n v="2286"/>
    <n v="2.286"/>
    <d v="2022-04-23T00:00:00"/>
    <x v="5"/>
    <x v="2"/>
    <x v="1"/>
    <s v="Charlotte Anderson"/>
    <x v="5"/>
    <x v="7"/>
  </r>
  <r>
    <x v="1"/>
    <x v="45"/>
    <x v="5"/>
    <s v="None"/>
    <x v="146"/>
    <n v="260"/>
    <n v="15"/>
    <n v="9225"/>
    <n v="0"/>
    <n v="9225"/>
    <n v="9.2249999999999996"/>
    <n v="6150"/>
    <n v="3075"/>
    <n v="3.0750000000000002"/>
    <d v="2021-12-26T00:00:00"/>
    <x v="7"/>
    <x v="3"/>
    <x v="1"/>
    <s v="Avery Anderson"/>
    <x v="5"/>
    <x v="5"/>
  </r>
  <r>
    <x v="3"/>
    <x v="51"/>
    <x v="1"/>
    <s v="Low"/>
    <x v="163"/>
    <n v="10"/>
    <n v="7"/>
    <n v="27615"/>
    <n v="276.14999999999998"/>
    <n v="27338.850000000002"/>
    <n v="27.338850000000001"/>
    <n v="19725"/>
    <n v="7613.8500000000022"/>
    <n v="7.613850000000002"/>
    <d v="2021-09-23T00:00:00"/>
    <x v="0"/>
    <x v="0"/>
    <x v="1"/>
    <s v="Charlotte Martin"/>
    <x v="1"/>
    <x v="3"/>
  </r>
  <r>
    <x v="1"/>
    <x v="1"/>
    <x v="1"/>
    <s v="Low"/>
    <x v="164"/>
    <n v="10"/>
    <n v="15"/>
    <n v="34440"/>
    <n v="344.4"/>
    <n v="34095.599999999999"/>
    <n v="34.095599999999997"/>
    <n v="22960"/>
    <n v="11135.599999999999"/>
    <n v="11.135599999999998"/>
    <d v="2021-12-16T00:00:00"/>
    <x v="7"/>
    <x v="3"/>
    <x v="1"/>
    <s v="Emma Johnson"/>
    <x v="1"/>
    <x v="1"/>
  </r>
  <r>
    <x v="3"/>
    <x v="51"/>
    <x v="1"/>
    <s v="Low"/>
    <x v="165"/>
    <n v="10"/>
    <n v="7"/>
    <n v="7210"/>
    <n v="72.099999999999994"/>
    <n v="7137.9"/>
    <n v="7.1378999999999992"/>
    <n v="5150"/>
    <n v="1987.8999999999996"/>
    <n v="1.9878999999999996"/>
    <d v="2022-08-12T00:00:00"/>
    <x v="2"/>
    <x v="0"/>
    <x v="1"/>
    <s v="Charlotte Martin"/>
    <x v="1"/>
    <x v="3"/>
  </r>
  <r>
    <x v="3"/>
    <x v="53"/>
    <x v="2"/>
    <s v="Low"/>
    <x v="166"/>
    <n v="120"/>
    <n v="7"/>
    <n v="4473"/>
    <n v="44.73"/>
    <n v="4428.2700000000004"/>
    <n v="4.4282700000000004"/>
    <n v="3195"/>
    <n v="1233.2700000000004"/>
    <n v="1.2332700000000005"/>
    <d v="2021-10-31T00:00:00"/>
    <x v="9"/>
    <x v="3"/>
    <x v="1"/>
    <s v="Harper Wilson"/>
    <x v="2"/>
    <x v="5"/>
  </r>
  <r>
    <x v="3"/>
    <x v="54"/>
    <x v="3"/>
    <s v="Low"/>
    <x v="167"/>
    <n v="250"/>
    <n v="7"/>
    <n v="9282"/>
    <n v="92.82"/>
    <n v="9189.18"/>
    <n v="9.1891800000000003"/>
    <n v="6630"/>
    <n v="2559.1800000000003"/>
    <n v="2.5591800000000005"/>
    <d v="2022-03-19T00:00:00"/>
    <x v="8"/>
    <x v="1"/>
    <x v="1"/>
    <s v="Henry Turner"/>
    <x v="3"/>
    <x v="6"/>
  </r>
  <r>
    <x v="4"/>
    <x v="83"/>
    <x v="4"/>
    <s v="Low"/>
    <x v="168"/>
    <n v="3"/>
    <n v="12"/>
    <n v="22296"/>
    <n v="222.96"/>
    <n v="22073.040000000001"/>
    <n v="22.073040000000002"/>
    <n v="5574"/>
    <n v="16499.04"/>
    <n v="16.499040000000001"/>
    <d v="2022-09-07T00:00:00"/>
    <x v="0"/>
    <x v="0"/>
    <x v="1"/>
    <s v="Emily Martin"/>
    <x v="4"/>
    <x v="3"/>
  </r>
  <r>
    <x v="3"/>
    <x v="65"/>
    <x v="4"/>
    <s v="Low"/>
    <x v="169"/>
    <n v="3"/>
    <n v="350"/>
    <n v="423500"/>
    <n v="4235"/>
    <n v="419265"/>
    <n v="419.26499999999999"/>
    <n v="314600"/>
    <n v="104665"/>
    <n v="104.66500000000001"/>
    <d v="2021-06-27T00:00:00"/>
    <x v="11"/>
    <x v="2"/>
    <x v="1"/>
    <s v="Harper Turner"/>
    <x v="4"/>
    <x v="1"/>
  </r>
  <r>
    <x v="3"/>
    <x v="56"/>
    <x v="4"/>
    <s v="Low"/>
    <x v="170"/>
    <n v="3"/>
    <n v="7"/>
    <n v="17703"/>
    <n v="177.03"/>
    <n v="17525.97"/>
    <n v="17.525970000000001"/>
    <n v="12645"/>
    <n v="4880.9699999999993"/>
    <n v="4.8809699999999996"/>
    <d v="2021-08-20T00:00:00"/>
    <x v="2"/>
    <x v="0"/>
    <x v="1"/>
    <s v="Jackson Hill"/>
    <x v="4"/>
    <x v="0"/>
  </r>
  <r>
    <x v="4"/>
    <x v="35"/>
    <x v="4"/>
    <s v="Low"/>
    <x v="171"/>
    <n v="3"/>
    <n v="12"/>
    <n v="17340"/>
    <n v="173.4"/>
    <n v="17166.599999999999"/>
    <n v="17.166599999999999"/>
    <n v="4335"/>
    <n v="12831.599999999999"/>
    <n v="12.831599999999998"/>
    <d v="2021-08-10T00:00:00"/>
    <x v="2"/>
    <x v="0"/>
    <x v="1"/>
    <s v="Harper Anderson"/>
    <x v="4"/>
    <x v="3"/>
  </r>
  <r>
    <x v="4"/>
    <x v="87"/>
    <x v="4"/>
    <s v="Low"/>
    <x v="172"/>
    <n v="3"/>
    <n v="12"/>
    <n v="32052"/>
    <n v="320.52"/>
    <n v="31731.48"/>
    <n v="31.731480000000001"/>
    <n v="8013"/>
    <n v="23718.48"/>
    <n v="23.71848"/>
    <d v="2022-12-10T00:00:00"/>
    <x v="7"/>
    <x v="3"/>
    <x v="1"/>
    <s v="Charlotte Hill"/>
    <x v="4"/>
    <x v="7"/>
  </r>
  <r>
    <x v="3"/>
    <x v="65"/>
    <x v="4"/>
    <s v="Low"/>
    <x v="173"/>
    <n v="3"/>
    <n v="350"/>
    <n v="488950"/>
    <n v="4889.5"/>
    <n v="484060.5"/>
    <n v="484.06049999999999"/>
    <n v="363220"/>
    <n v="120840.5"/>
    <n v="120.84050000000001"/>
    <d v="2021-08-03T00:00:00"/>
    <x v="2"/>
    <x v="0"/>
    <x v="1"/>
    <s v="Harper Turner"/>
    <x v="4"/>
    <x v="1"/>
  </r>
  <r>
    <x v="3"/>
    <x v="20"/>
    <x v="4"/>
    <s v="Low"/>
    <x v="174"/>
    <n v="3"/>
    <n v="350"/>
    <n v="754250"/>
    <n v="7542.5"/>
    <n v="746707.5"/>
    <n v="746.70749999999998"/>
    <n v="560300"/>
    <n v="186407.5"/>
    <n v="186.4075"/>
    <d v="2021-04-06T00:00:00"/>
    <x v="5"/>
    <x v="2"/>
    <x v="1"/>
    <s v="Aiden Lewis"/>
    <x v="4"/>
    <x v="4"/>
  </r>
  <r>
    <x v="1"/>
    <x v="111"/>
    <x v="0"/>
    <s v="Low"/>
    <x v="175"/>
    <n v="5"/>
    <n v="15"/>
    <n v="33210"/>
    <n v="332.1"/>
    <n v="32877.9"/>
    <n v="32.877900000000004"/>
    <n v="22140"/>
    <n v="10737.900000000001"/>
    <n v="10.737900000000002"/>
    <d v="2021-01-15T00:00:00"/>
    <x v="1"/>
    <x v="1"/>
    <x v="1"/>
    <s v="Charlotte Hill"/>
    <x v="0"/>
    <x v="7"/>
  </r>
  <r>
    <x v="2"/>
    <x v="11"/>
    <x v="0"/>
    <s v="Low"/>
    <x v="176"/>
    <n v="5"/>
    <n v="300"/>
    <n v="690300"/>
    <n v="6903"/>
    <n v="683397"/>
    <n v="683.39700000000005"/>
    <n v="575250"/>
    <n v="108147"/>
    <n v="108.14700000000001"/>
    <d v="2021-11-28T00:00:00"/>
    <x v="6"/>
    <x v="3"/>
    <x v="1"/>
    <s v="Mia Thomas"/>
    <x v="0"/>
    <x v="3"/>
  </r>
  <r>
    <x v="3"/>
    <x v="58"/>
    <x v="0"/>
    <s v="Low"/>
    <x v="177"/>
    <n v="5"/>
    <n v="20"/>
    <n v="27510"/>
    <n v="275.10000000000002"/>
    <n v="27234.899999999998"/>
    <n v="27.234899999999996"/>
    <n v="13755"/>
    <n v="13479.899999999998"/>
    <n v="13.479899999999997"/>
    <d v="2022-11-21T00:00:00"/>
    <x v="6"/>
    <x v="3"/>
    <x v="1"/>
    <s v="Aiden Martin"/>
    <x v="0"/>
    <x v="2"/>
  </r>
  <r>
    <x v="3"/>
    <x v="42"/>
    <x v="0"/>
    <s v="Low"/>
    <x v="178"/>
    <n v="5"/>
    <n v="7"/>
    <n v="12810"/>
    <n v="128.1"/>
    <n v="12681.9"/>
    <n v="12.681899999999999"/>
    <n v="9150"/>
    <n v="3531.8999999999996"/>
    <n v="3.5318999999999998"/>
    <d v="2021-08-07T00:00:00"/>
    <x v="2"/>
    <x v="0"/>
    <x v="1"/>
    <s v="Sebastian Phillips"/>
    <x v="0"/>
    <x v="2"/>
  </r>
  <r>
    <x v="1"/>
    <x v="25"/>
    <x v="1"/>
    <s v="Low"/>
    <x v="34"/>
    <n v="10"/>
    <n v="15"/>
    <n v="22710"/>
    <n v="227.1"/>
    <n v="22482.9"/>
    <n v="22.482900000000001"/>
    <n v="15140"/>
    <n v="7342.9000000000015"/>
    <n v="7.3429000000000011"/>
    <d v="2022-09-07T00:00:00"/>
    <x v="0"/>
    <x v="0"/>
    <x v="1"/>
    <s v="Avery Turner"/>
    <x v="1"/>
    <x v="1"/>
  </r>
  <r>
    <x v="3"/>
    <x v="26"/>
    <x v="1"/>
    <s v="Low"/>
    <x v="179"/>
    <n v="10"/>
    <n v="7"/>
    <n v="31447.5"/>
    <n v="314.47500000000002"/>
    <n v="31133.024999999998"/>
    <n v="31.133024999999996"/>
    <n v="22462.5"/>
    <n v="8670.5249999999978"/>
    <n v="8.6705249999999978"/>
    <d v="2021-02-17T00:00:00"/>
    <x v="4"/>
    <x v="1"/>
    <x v="1"/>
    <s v="Michael Hill"/>
    <x v="1"/>
    <x v="2"/>
  </r>
  <r>
    <x v="0"/>
    <x v="114"/>
    <x v="1"/>
    <s v="Low"/>
    <x v="56"/>
    <n v="10"/>
    <n v="125"/>
    <n v="90875"/>
    <n v="908.75"/>
    <n v="89966.25"/>
    <n v="89.966250000000002"/>
    <n v="87240"/>
    <n v="2726.25"/>
    <n v="2.7262499999999998"/>
    <d v="2022-03-05T00:00:00"/>
    <x v="8"/>
    <x v="1"/>
    <x v="1"/>
    <s v="Henry Garcia"/>
    <x v="1"/>
    <x v="2"/>
  </r>
  <r>
    <x v="0"/>
    <x v="50"/>
    <x v="1"/>
    <s v="Low"/>
    <x v="180"/>
    <n v="10"/>
    <n v="125"/>
    <n v="98375"/>
    <n v="983.75"/>
    <n v="97391.25"/>
    <n v="97.391249999999999"/>
    <n v="94440"/>
    <n v="2951.25"/>
    <n v="2.9512499999999999"/>
    <d v="2021-06-24T00:00:00"/>
    <x v="11"/>
    <x v="2"/>
    <x v="1"/>
    <s v="Logan Phillips"/>
    <x v="1"/>
    <x v="2"/>
  </r>
  <r>
    <x v="0"/>
    <x v="23"/>
    <x v="1"/>
    <s v="Low"/>
    <x v="181"/>
    <n v="10"/>
    <n v="125"/>
    <n v="227875"/>
    <n v="2278.75"/>
    <n v="225596.25"/>
    <n v="225.59625"/>
    <n v="218760"/>
    <n v="6836.25"/>
    <n v="6.8362499999999997"/>
    <d v="2022-11-30T00:00:00"/>
    <x v="6"/>
    <x v="3"/>
    <x v="1"/>
    <s v="Elizabeth Green"/>
    <x v="1"/>
    <x v="7"/>
  </r>
  <r>
    <x v="1"/>
    <x v="37"/>
    <x v="1"/>
    <s v="Low"/>
    <x v="182"/>
    <n v="10"/>
    <n v="15"/>
    <n v="11205"/>
    <n v="112.05"/>
    <n v="11092.95"/>
    <n v="11.09295"/>
    <n v="7470"/>
    <n v="3622.9500000000007"/>
    <n v="3.6229500000000008"/>
    <d v="2021-06-08T00:00:00"/>
    <x v="11"/>
    <x v="2"/>
    <x v="1"/>
    <s v="Amelia Wilson"/>
    <x v="1"/>
    <x v="5"/>
  </r>
  <r>
    <x v="2"/>
    <x v="115"/>
    <x v="1"/>
    <s v="Low"/>
    <x v="183"/>
    <n v="10"/>
    <n v="300"/>
    <n v="871500"/>
    <n v="8715"/>
    <n v="862785"/>
    <n v="862.78499999999997"/>
    <n v="726250"/>
    <n v="136535"/>
    <n v="136.535"/>
    <d v="2022-01-17T00:00:00"/>
    <x v="1"/>
    <x v="1"/>
    <x v="1"/>
    <s v="Amelia Phillips"/>
    <x v="1"/>
    <x v="3"/>
  </r>
  <r>
    <x v="3"/>
    <x v="51"/>
    <x v="1"/>
    <s v="Low"/>
    <x v="174"/>
    <n v="10"/>
    <n v="350"/>
    <n v="754250"/>
    <n v="7542.5"/>
    <n v="746707.5"/>
    <n v="746.70749999999998"/>
    <n v="560300"/>
    <n v="186407.5"/>
    <n v="186.4075"/>
    <d v="2022-08-04T00:00:00"/>
    <x v="2"/>
    <x v="0"/>
    <x v="1"/>
    <s v="Charlotte Martin"/>
    <x v="1"/>
    <x v="3"/>
  </r>
  <r>
    <x v="3"/>
    <x v="53"/>
    <x v="2"/>
    <s v="Low"/>
    <x v="184"/>
    <n v="120"/>
    <n v="20"/>
    <n v="77280"/>
    <n v="772.80000000000007"/>
    <n v="76507.200000000012"/>
    <n v="76.507200000000012"/>
    <n v="38640"/>
    <n v="37867.200000000004"/>
    <n v="37.867200000000004"/>
    <d v="2021-10-13T00:00:00"/>
    <x v="9"/>
    <x v="3"/>
    <x v="1"/>
    <s v="Harper Wilson"/>
    <x v="2"/>
    <x v="5"/>
  </r>
  <r>
    <x v="3"/>
    <x v="30"/>
    <x v="2"/>
    <s v="Low"/>
    <x v="185"/>
    <n v="120"/>
    <n v="7"/>
    <n v="2534"/>
    <n v="25.34"/>
    <n v="2508.66"/>
    <n v="2.5086599999999999"/>
    <n v="1810"/>
    <n v="698.65999999999985"/>
    <n v="0.69865999999999984"/>
    <d v="2022-11-01T00:00:00"/>
    <x v="6"/>
    <x v="3"/>
    <x v="1"/>
    <s v="Benjamin Lee"/>
    <x v="2"/>
    <x v="6"/>
  </r>
  <r>
    <x v="0"/>
    <x v="6"/>
    <x v="2"/>
    <s v="Low"/>
    <x v="186"/>
    <n v="120"/>
    <n v="125"/>
    <n v="115375"/>
    <n v="1153.75"/>
    <n v="114221.25"/>
    <n v="114.22125"/>
    <n v="110760"/>
    <n v="3461.25"/>
    <n v="3.4612500000000002"/>
    <d v="2022-04-04T00:00:00"/>
    <x v="5"/>
    <x v="2"/>
    <x v="1"/>
    <s v="Ethan Miller"/>
    <x v="2"/>
    <x v="6"/>
  </r>
  <r>
    <x v="3"/>
    <x v="55"/>
    <x v="3"/>
    <s v="Low"/>
    <x v="53"/>
    <n v="250"/>
    <n v="7"/>
    <n v="1841"/>
    <n v="18.41"/>
    <n v="1822.59"/>
    <n v="1.8225899999999999"/>
    <n v="1315"/>
    <n v="507.58999999999992"/>
    <n v="0.50758999999999987"/>
    <d v="2022-12-22T00:00:00"/>
    <x v="7"/>
    <x v="3"/>
    <x v="1"/>
    <s v="Amelia Perez"/>
    <x v="3"/>
    <x v="7"/>
  </r>
  <r>
    <x v="3"/>
    <x v="54"/>
    <x v="3"/>
    <s v="Low"/>
    <x v="187"/>
    <n v="250"/>
    <n v="350"/>
    <n v="330225"/>
    <n v="3302.25"/>
    <n v="326922.75"/>
    <n v="326.92275000000001"/>
    <n v="245310"/>
    <n v="81612.75"/>
    <n v="81.612750000000005"/>
    <d v="2021-09-21T00:00:00"/>
    <x v="0"/>
    <x v="0"/>
    <x v="1"/>
    <s v="Henry Turner"/>
    <x v="3"/>
    <x v="6"/>
  </r>
  <r>
    <x v="0"/>
    <x v="116"/>
    <x v="3"/>
    <s v="Low"/>
    <x v="56"/>
    <n v="250"/>
    <n v="125"/>
    <n v="90875"/>
    <n v="908.75"/>
    <n v="89966.25"/>
    <n v="89.966250000000002"/>
    <n v="87240"/>
    <n v="2726.25"/>
    <n v="2.7262499999999998"/>
    <d v="2021-04-30T00:00:00"/>
    <x v="5"/>
    <x v="2"/>
    <x v="1"/>
    <s v="Jackson Hill"/>
    <x v="3"/>
    <x v="4"/>
  </r>
  <r>
    <x v="0"/>
    <x v="117"/>
    <x v="3"/>
    <s v="Low"/>
    <x v="180"/>
    <n v="250"/>
    <n v="125"/>
    <n v="98375"/>
    <n v="983.75"/>
    <n v="97391.25"/>
    <n v="97.391249999999999"/>
    <n v="94440"/>
    <n v="2951.25"/>
    <n v="2.9512499999999999"/>
    <d v="2021-05-27T00:00:00"/>
    <x v="10"/>
    <x v="2"/>
    <x v="1"/>
    <s v="Abigail Martin"/>
    <x v="3"/>
    <x v="5"/>
  </r>
  <r>
    <x v="2"/>
    <x v="31"/>
    <x v="3"/>
    <s v="Low"/>
    <x v="188"/>
    <n v="250"/>
    <n v="300"/>
    <n v="295800"/>
    <n v="2958"/>
    <n v="292842"/>
    <n v="292.84199999999998"/>
    <n v="246500"/>
    <n v="46342"/>
    <n v="46.341999999999999"/>
    <d v="2022-10-09T00:00:00"/>
    <x v="9"/>
    <x v="3"/>
    <x v="1"/>
    <s v="Mia White"/>
    <x v="3"/>
    <x v="7"/>
  </r>
  <r>
    <x v="3"/>
    <x v="33"/>
    <x v="3"/>
    <s v="Low"/>
    <x v="173"/>
    <n v="250"/>
    <n v="350"/>
    <n v="488950"/>
    <n v="4889.5"/>
    <n v="484060.5"/>
    <n v="484.06049999999999"/>
    <n v="363220"/>
    <n v="120840.5"/>
    <n v="120.84050000000001"/>
    <d v="2022-10-09T00:00:00"/>
    <x v="9"/>
    <x v="3"/>
    <x v="1"/>
    <s v="Charlotte Davis"/>
    <x v="3"/>
    <x v="1"/>
  </r>
  <r>
    <x v="0"/>
    <x v="117"/>
    <x v="3"/>
    <s v="Low"/>
    <x v="189"/>
    <n v="250"/>
    <n v="125"/>
    <n v="218000"/>
    <n v="2180"/>
    <n v="215820"/>
    <n v="215.82"/>
    <n v="209280"/>
    <n v="6540"/>
    <n v="6.54"/>
    <d v="2021-09-21T00:00:00"/>
    <x v="0"/>
    <x v="0"/>
    <x v="1"/>
    <s v="Abigail Martin"/>
    <x v="3"/>
    <x v="5"/>
  </r>
  <r>
    <x v="0"/>
    <x v="93"/>
    <x v="4"/>
    <s v="Low"/>
    <x v="190"/>
    <n v="3"/>
    <n v="125"/>
    <n v="92812.5"/>
    <n v="1856.25"/>
    <n v="90956.25"/>
    <n v="90.956249999999997"/>
    <n v="89100"/>
    <n v="1856.25"/>
    <n v="1.85625"/>
    <d v="2022-05-27T00:00:00"/>
    <x v="10"/>
    <x v="2"/>
    <x v="1"/>
    <s v="Abigail Martin"/>
    <x v="4"/>
    <x v="5"/>
  </r>
  <r>
    <x v="4"/>
    <x v="35"/>
    <x v="4"/>
    <s v="Low"/>
    <x v="191"/>
    <n v="3"/>
    <n v="12"/>
    <n v="15540"/>
    <n v="310.8"/>
    <n v="15229.2"/>
    <n v="15.229200000000001"/>
    <n v="3885"/>
    <n v="11344.2"/>
    <n v="11.344200000000001"/>
    <d v="2021-05-03T00:00:00"/>
    <x v="10"/>
    <x v="2"/>
    <x v="1"/>
    <s v="Harper Anderson"/>
    <x v="4"/>
    <x v="3"/>
  </r>
  <r>
    <x v="3"/>
    <x v="41"/>
    <x v="4"/>
    <s v="Low"/>
    <x v="192"/>
    <n v="3"/>
    <n v="350"/>
    <n v="998200"/>
    <n v="19964"/>
    <n v="978236"/>
    <n v="978.23599999999999"/>
    <n v="741520"/>
    <n v="236716"/>
    <n v="236.71600000000001"/>
    <d v="2021-07-20T00:00:00"/>
    <x v="3"/>
    <x v="0"/>
    <x v="1"/>
    <s v="Emily Garcia"/>
    <x v="4"/>
    <x v="1"/>
  </r>
  <r>
    <x v="4"/>
    <x v="118"/>
    <x v="0"/>
    <s v="Low"/>
    <x v="193"/>
    <n v="5"/>
    <n v="12"/>
    <n v="13704"/>
    <n v="274.08"/>
    <n v="13429.92"/>
    <n v="13.429919999999999"/>
    <n v="3426"/>
    <n v="10003.92"/>
    <n v="10.003920000000001"/>
    <d v="2022-11-10T00:00:00"/>
    <x v="6"/>
    <x v="3"/>
    <x v="1"/>
    <s v="Aiden Garcia"/>
    <x v="0"/>
    <x v="6"/>
  </r>
  <r>
    <x v="3"/>
    <x v="98"/>
    <x v="0"/>
    <s v="Low"/>
    <x v="194"/>
    <n v="5"/>
    <n v="20"/>
    <n v="31320"/>
    <n v="626.4"/>
    <n v="30693.599999999999"/>
    <n v="30.6936"/>
    <n v="15660"/>
    <n v="15033.599999999999"/>
    <n v="15.033599999999998"/>
    <d v="2021-07-17T00:00:00"/>
    <x v="3"/>
    <x v="0"/>
    <x v="1"/>
    <s v="Logan Martin"/>
    <x v="0"/>
    <x v="2"/>
  </r>
  <r>
    <x v="4"/>
    <x v="119"/>
    <x v="0"/>
    <s v="Low"/>
    <x v="195"/>
    <n v="5"/>
    <n v="12"/>
    <n v="8280"/>
    <n v="165.6"/>
    <n v="8114.4"/>
    <n v="8.1143999999999998"/>
    <n v="2070"/>
    <n v="6044.4"/>
    <n v="6.0443999999999996"/>
    <d v="2022-07-26T00:00:00"/>
    <x v="3"/>
    <x v="0"/>
    <x v="1"/>
    <s v="Emily Hill"/>
    <x v="0"/>
    <x v="7"/>
  </r>
  <r>
    <x v="1"/>
    <x v="5"/>
    <x v="1"/>
    <s v="Low"/>
    <x v="196"/>
    <n v="10"/>
    <n v="15"/>
    <n v="35445"/>
    <n v="708.9"/>
    <n v="34736.1"/>
    <n v="34.7361"/>
    <n v="23630"/>
    <n v="11106.099999999999"/>
    <n v="11.106099999999998"/>
    <d v="2022-10-24T00:00:00"/>
    <x v="9"/>
    <x v="3"/>
    <x v="1"/>
    <s v="Ava Davis"/>
    <x v="1"/>
    <x v="5"/>
  </r>
  <r>
    <x v="2"/>
    <x v="120"/>
    <x v="1"/>
    <s v="Low"/>
    <x v="197"/>
    <n v="10"/>
    <n v="300"/>
    <n v="275400"/>
    <n v="5508"/>
    <n v="269892"/>
    <n v="269.892"/>
    <n v="229500"/>
    <n v="40392"/>
    <n v="40.392000000000003"/>
    <d v="2021-06-02T00:00:00"/>
    <x v="11"/>
    <x v="2"/>
    <x v="1"/>
    <s v="Benjamin Phillips"/>
    <x v="1"/>
    <x v="0"/>
  </r>
  <r>
    <x v="2"/>
    <x v="68"/>
    <x v="1"/>
    <s v="Low"/>
    <x v="198"/>
    <n v="10"/>
    <n v="300"/>
    <n v="518400"/>
    <n v="10368"/>
    <n v="508032"/>
    <n v="508.03199999999998"/>
    <n v="432000"/>
    <n v="76032"/>
    <n v="76.031999999999996"/>
    <d v="2021-07-29T00:00:00"/>
    <x v="3"/>
    <x v="0"/>
    <x v="1"/>
    <s v="Jackson Hill"/>
    <x v="1"/>
    <x v="4"/>
  </r>
  <r>
    <x v="4"/>
    <x v="4"/>
    <x v="1"/>
    <s v="Low"/>
    <x v="193"/>
    <n v="10"/>
    <n v="12"/>
    <n v="13704"/>
    <n v="274.08"/>
    <n v="13429.92"/>
    <n v="13.429919999999999"/>
    <n v="3426"/>
    <n v="10003.92"/>
    <n v="10.003920000000001"/>
    <d v="2021-05-20T00:00:00"/>
    <x v="10"/>
    <x v="2"/>
    <x v="1"/>
    <s v="Liam Jones"/>
    <x v="1"/>
    <x v="4"/>
  </r>
  <r>
    <x v="0"/>
    <x v="23"/>
    <x v="1"/>
    <s v="Low"/>
    <x v="199"/>
    <n v="10"/>
    <n v="125"/>
    <n v="82750"/>
    <n v="1655"/>
    <n v="81095"/>
    <n v="81.094999999999999"/>
    <n v="79440"/>
    <n v="1655"/>
    <n v="1.655"/>
    <d v="2021-05-01T00:00:00"/>
    <x v="10"/>
    <x v="2"/>
    <x v="1"/>
    <s v="Elizabeth Green"/>
    <x v="1"/>
    <x v="7"/>
  </r>
  <r>
    <x v="4"/>
    <x v="59"/>
    <x v="1"/>
    <s v="Low"/>
    <x v="191"/>
    <n v="10"/>
    <n v="12"/>
    <n v="15540"/>
    <n v="310.8"/>
    <n v="15229.2"/>
    <n v="15.229200000000001"/>
    <n v="3885"/>
    <n v="11344.2"/>
    <n v="11.344200000000001"/>
    <d v="2021-02-23T00:00:00"/>
    <x v="4"/>
    <x v="1"/>
    <x v="1"/>
    <s v="Emily Garcia"/>
    <x v="1"/>
    <x v="3"/>
  </r>
  <r>
    <x v="2"/>
    <x v="69"/>
    <x v="1"/>
    <s v="Low"/>
    <x v="94"/>
    <n v="10"/>
    <n v="300"/>
    <n v="574800"/>
    <n v="11496"/>
    <n v="563304"/>
    <n v="563.30399999999997"/>
    <n v="479000"/>
    <n v="84304"/>
    <n v="84.304000000000002"/>
    <d v="2021-12-16T00:00:00"/>
    <x v="7"/>
    <x v="3"/>
    <x v="1"/>
    <s v="Abigail Garcia"/>
    <x v="1"/>
    <x v="5"/>
  </r>
  <r>
    <x v="3"/>
    <x v="3"/>
    <x v="1"/>
    <s v="Low"/>
    <x v="192"/>
    <n v="10"/>
    <n v="350"/>
    <n v="998200"/>
    <n v="19964"/>
    <n v="978236"/>
    <n v="978.23599999999999"/>
    <n v="741520"/>
    <n v="236716"/>
    <n v="236.71600000000001"/>
    <d v="2021-04-19T00:00:00"/>
    <x v="5"/>
    <x v="2"/>
    <x v="1"/>
    <s v="Olivia Brown"/>
    <x v="1"/>
    <x v="3"/>
  </r>
  <r>
    <x v="0"/>
    <x v="121"/>
    <x v="1"/>
    <s v="Low"/>
    <x v="200"/>
    <n v="10"/>
    <n v="125"/>
    <n v="341125"/>
    <n v="6822.5"/>
    <n v="334302.5"/>
    <n v="334.30250000000001"/>
    <n v="327480"/>
    <n v="6822.5"/>
    <n v="6.8224999999999998"/>
    <d v="2021-12-04T00:00:00"/>
    <x v="7"/>
    <x v="3"/>
    <x v="1"/>
    <s v="Mia Turner"/>
    <x v="1"/>
    <x v="1"/>
  </r>
  <r>
    <x v="4"/>
    <x v="24"/>
    <x v="1"/>
    <s v="Low"/>
    <x v="201"/>
    <n v="10"/>
    <n v="12"/>
    <n v="12660"/>
    <n v="253.2"/>
    <n v="12406.8"/>
    <n v="12.406799999999999"/>
    <n v="3165"/>
    <n v="9241.7999999999993"/>
    <n v="9.2417999999999996"/>
    <d v="2021-02-06T00:00:00"/>
    <x v="4"/>
    <x v="1"/>
    <x v="1"/>
    <s v="Alexander Perez"/>
    <x v="1"/>
    <x v="0"/>
  </r>
  <r>
    <x v="4"/>
    <x v="70"/>
    <x v="1"/>
    <s v="Low"/>
    <x v="202"/>
    <n v="10"/>
    <n v="12"/>
    <n v="13008"/>
    <n v="260.16000000000003"/>
    <n v="12747.84"/>
    <n v="12.74784"/>
    <n v="3252"/>
    <n v="9495.84"/>
    <n v="9.4958399999999994"/>
    <d v="2022-04-19T00:00:00"/>
    <x v="5"/>
    <x v="2"/>
    <x v="1"/>
    <s v="Aiden Perez"/>
    <x v="1"/>
    <x v="6"/>
  </r>
  <r>
    <x v="3"/>
    <x v="40"/>
    <x v="2"/>
    <s v="Low"/>
    <x v="194"/>
    <n v="120"/>
    <n v="20"/>
    <n v="31320"/>
    <n v="626.4"/>
    <n v="30693.599999999999"/>
    <n v="30.6936"/>
    <n v="15660"/>
    <n v="15033.599999999999"/>
    <n v="15.033599999999998"/>
    <d v="2022-08-28T00:00:00"/>
    <x v="2"/>
    <x v="0"/>
    <x v="1"/>
    <s v="Aiden Clark"/>
    <x v="2"/>
    <x v="0"/>
  </r>
  <r>
    <x v="3"/>
    <x v="27"/>
    <x v="2"/>
    <s v="Low"/>
    <x v="203"/>
    <n v="120"/>
    <n v="350"/>
    <n v="1006950"/>
    <n v="20139"/>
    <n v="986811"/>
    <n v="986.81100000000004"/>
    <n v="748020"/>
    <n v="238791"/>
    <n v="238.791"/>
    <d v="2022-09-17T00:00:00"/>
    <x v="0"/>
    <x v="0"/>
    <x v="1"/>
    <s v="Sofia Phillips"/>
    <x v="2"/>
    <x v="3"/>
  </r>
  <r>
    <x v="4"/>
    <x v="122"/>
    <x v="2"/>
    <s v="Low"/>
    <x v="201"/>
    <n v="120"/>
    <n v="12"/>
    <n v="12660"/>
    <n v="253.2"/>
    <n v="12406.8"/>
    <n v="12.406799999999999"/>
    <n v="3165"/>
    <n v="9241.7999999999993"/>
    <n v="9.2417999999999996"/>
    <d v="2021-12-14T00:00:00"/>
    <x v="7"/>
    <x v="3"/>
    <x v="1"/>
    <s v="Logan Martin"/>
    <x v="2"/>
    <x v="2"/>
  </r>
  <r>
    <x v="4"/>
    <x v="123"/>
    <x v="2"/>
    <s v="Low"/>
    <x v="202"/>
    <n v="120"/>
    <n v="12"/>
    <n v="13008"/>
    <n v="260.16000000000003"/>
    <n v="12747.84"/>
    <n v="12.74784"/>
    <n v="3252"/>
    <n v="9495.84"/>
    <n v="9.4958399999999994"/>
    <d v="2022-04-09T00:00:00"/>
    <x v="5"/>
    <x v="2"/>
    <x v="1"/>
    <s v="Charlotte Garcia"/>
    <x v="2"/>
    <x v="3"/>
  </r>
  <r>
    <x v="0"/>
    <x v="124"/>
    <x v="3"/>
    <s v="Low"/>
    <x v="199"/>
    <n v="250"/>
    <n v="125"/>
    <n v="82750"/>
    <n v="1655"/>
    <n v="81095"/>
    <n v="81.094999999999999"/>
    <n v="79440"/>
    <n v="1655"/>
    <n v="1.655"/>
    <d v="2022-12-06T00:00:00"/>
    <x v="7"/>
    <x v="3"/>
    <x v="1"/>
    <s v="Samuel Hill"/>
    <x v="3"/>
    <x v="4"/>
  </r>
  <r>
    <x v="3"/>
    <x v="55"/>
    <x v="3"/>
    <s v="Low"/>
    <x v="203"/>
    <n v="250"/>
    <n v="350"/>
    <n v="1006950"/>
    <n v="20139"/>
    <n v="986811"/>
    <n v="986.81100000000004"/>
    <n v="748020"/>
    <n v="238791"/>
    <n v="238.791"/>
    <d v="2022-11-16T00:00:00"/>
    <x v="6"/>
    <x v="3"/>
    <x v="1"/>
    <s v="Amelia Perez"/>
    <x v="3"/>
    <x v="7"/>
  </r>
  <r>
    <x v="0"/>
    <x v="104"/>
    <x v="3"/>
    <s v="Low"/>
    <x v="200"/>
    <n v="250"/>
    <n v="125"/>
    <n v="341125"/>
    <n v="6822.5"/>
    <n v="334302.5"/>
    <n v="334.30250000000001"/>
    <n v="327480"/>
    <n v="6822.5"/>
    <n v="6.8224999999999998"/>
    <d v="2022-12-13T00:00:00"/>
    <x v="7"/>
    <x v="3"/>
    <x v="1"/>
    <s v="Jackson Turner"/>
    <x v="3"/>
    <x v="0"/>
  </r>
  <r>
    <x v="2"/>
    <x v="125"/>
    <x v="5"/>
    <s v="Low"/>
    <x v="204"/>
    <n v="260"/>
    <n v="300"/>
    <n v="77700"/>
    <n v="1554"/>
    <n v="76146"/>
    <n v="76.146000000000001"/>
    <n v="64750"/>
    <n v="11396"/>
    <n v="11.396000000000001"/>
    <d v="2022-02-26T00:00:00"/>
    <x v="4"/>
    <x v="1"/>
    <x v="1"/>
    <s v="Harper Phillips"/>
    <x v="5"/>
    <x v="5"/>
  </r>
  <r>
    <x v="2"/>
    <x v="126"/>
    <x v="5"/>
    <s v="Low"/>
    <x v="205"/>
    <n v="260"/>
    <n v="300"/>
    <n v="330300"/>
    <n v="6606"/>
    <n v="323694"/>
    <n v="323.69400000000002"/>
    <n v="275250"/>
    <n v="48444"/>
    <n v="48.444000000000003"/>
    <d v="2022-09-25T00:00:00"/>
    <x v="0"/>
    <x v="0"/>
    <x v="1"/>
    <s v="Henry Martin"/>
    <x v="5"/>
    <x v="6"/>
  </r>
  <r>
    <x v="0"/>
    <x v="72"/>
    <x v="5"/>
    <s v="Low"/>
    <x v="206"/>
    <n v="260"/>
    <n v="125"/>
    <n v="284500"/>
    <n v="5690"/>
    <n v="278810"/>
    <n v="278.81"/>
    <n v="273120"/>
    <n v="5690"/>
    <n v="5.69"/>
    <d v="2022-09-23T00:00:00"/>
    <x v="0"/>
    <x v="0"/>
    <x v="1"/>
    <s v="Benjamin Phillips"/>
    <x v="5"/>
    <x v="0"/>
  </r>
  <r>
    <x v="3"/>
    <x v="63"/>
    <x v="5"/>
    <s v="Low"/>
    <x v="207"/>
    <n v="260"/>
    <n v="20"/>
    <n v="24720"/>
    <n v="494.4"/>
    <n v="24225.599999999999"/>
    <n v="24.2256"/>
    <n v="12360"/>
    <n v="11865.599999999999"/>
    <n v="11.865599999999999"/>
    <d v="2021-02-03T00:00:00"/>
    <x v="4"/>
    <x v="1"/>
    <x v="1"/>
    <s v="Charlotte Anderson"/>
    <x v="5"/>
    <x v="7"/>
  </r>
  <r>
    <x v="3"/>
    <x v="64"/>
    <x v="5"/>
    <s v="Low"/>
    <x v="208"/>
    <n v="260"/>
    <n v="20"/>
    <n v="18820"/>
    <n v="376.4"/>
    <n v="18443.599999999999"/>
    <n v="18.4436"/>
    <n v="9410"/>
    <n v="9033.5999999999985"/>
    <n v="9.0335999999999981"/>
    <d v="2022-11-19T00:00:00"/>
    <x v="6"/>
    <x v="3"/>
    <x v="1"/>
    <s v="Samuel Wilson"/>
    <x v="5"/>
    <x v="0"/>
  </r>
  <r>
    <x v="2"/>
    <x v="127"/>
    <x v="5"/>
    <s v="Low"/>
    <x v="94"/>
    <n v="260"/>
    <n v="300"/>
    <n v="574800"/>
    <n v="11496"/>
    <n v="563304"/>
    <n v="563.30399999999997"/>
    <n v="479000"/>
    <n v="84304"/>
    <n v="84.304000000000002"/>
    <d v="2022-05-30T00:00:00"/>
    <x v="10"/>
    <x v="2"/>
    <x v="1"/>
    <s v="Amelia Hill"/>
    <x v="5"/>
    <x v="7"/>
  </r>
  <r>
    <x v="0"/>
    <x v="84"/>
    <x v="4"/>
    <s v="Low"/>
    <x v="209"/>
    <n v="3"/>
    <n v="125"/>
    <n v="530437.5"/>
    <n v="15913.125"/>
    <n v="514524.375"/>
    <n v="514.52437499999996"/>
    <n v="509220"/>
    <n v="5304.375"/>
    <n v="5.3043750000000003"/>
    <d v="2021-04-28T00:00:00"/>
    <x v="5"/>
    <x v="2"/>
    <x v="1"/>
    <s v="Benjamin Garcia"/>
    <x v="4"/>
    <x v="4"/>
  </r>
  <r>
    <x v="3"/>
    <x v="47"/>
    <x v="4"/>
    <s v="Low"/>
    <x v="210"/>
    <n v="3"/>
    <n v="20"/>
    <n v="51600"/>
    <n v="1548"/>
    <n v="50052"/>
    <n v="50.052"/>
    <n v="25800"/>
    <n v="24252"/>
    <n v="24.251999999999999"/>
    <d v="2022-04-09T00:00:00"/>
    <x v="5"/>
    <x v="2"/>
    <x v="1"/>
    <s v="Sofia Turner"/>
    <x v="4"/>
    <x v="7"/>
  </r>
  <r>
    <x v="2"/>
    <x v="19"/>
    <x v="4"/>
    <s v="Low"/>
    <x v="211"/>
    <n v="3"/>
    <n v="300"/>
    <n v="206700"/>
    <n v="6201"/>
    <n v="200499"/>
    <n v="200.499"/>
    <n v="172250"/>
    <n v="28249"/>
    <n v="28.248999999999999"/>
    <d v="2022-10-23T00:00:00"/>
    <x v="9"/>
    <x v="3"/>
    <x v="1"/>
    <s v="Abigail Robinson"/>
    <x v="4"/>
    <x v="3"/>
  </r>
  <r>
    <x v="4"/>
    <x v="83"/>
    <x v="4"/>
    <s v="Low"/>
    <x v="212"/>
    <n v="3"/>
    <n v="12"/>
    <n v="23364"/>
    <n v="700.92"/>
    <n v="22663.08"/>
    <n v="22.663080000000001"/>
    <n v="5841"/>
    <n v="16822.080000000002"/>
    <n v="16.822080000000003"/>
    <d v="2022-04-23T00:00:00"/>
    <x v="5"/>
    <x v="2"/>
    <x v="1"/>
    <s v="Emily Martin"/>
    <x v="4"/>
    <x v="3"/>
  </r>
  <r>
    <x v="3"/>
    <x v="36"/>
    <x v="0"/>
    <s v="Low"/>
    <x v="213"/>
    <n v="5"/>
    <n v="7"/>
    <n v="13706"/>
    <n v="411.18"/>
    <n v="13294.82"/>
    <n v="13.29482"/>
    <n v="9790"/>
    <n v="3504.8199999999997"/>
    <n v="3.5048199999999996"/>
    <d v="2022-05-26T00:00:00"/>
    <x v="10"/>
    <x v="2"/>
    <x v="1"/>
    <s v="Henry Martinez"/>
    <x v="0"/>
    <x v="4"/>
  </r>
  <r>
    <x v="4"/>
    <x v="128"/>
    <x v="0"/>
    <s v="Low"/>
    <x v="214"/>
    <n v="5"/>
    <n v="12"/>
    <n v="22812"/>
    <n v="684.36"/>
    <n v="22127.64"/>
    <n v="22.12764"/>
    <n v="5703"/>
    <n v="16424.64"/>
    <n v="16.42464"/>
    <d v="2022-03-13T00:00:00"/>
    <x v="8"/>
    <x v="1"/>
    <x v="1"/>
    <s v="Jackson Turner"/>
    <x v="0"/>
    <x v="0"/>
  </r>
  <r>
    <x v="3"/>
    <x v="58"/>
    <x v="0"/>
    <s v="Low"/>
    <x v="23"/>
    <n v="5"/>
    <n v="7"/>
    <n v="3808"/>
    <n v="114.24"/>
    <n v="3693.76"/>
    <n v="3.6937600000000002"/>
    <n v="2720"/>
    <n v="973.76000000000022"/>
    <n v="0.97376000000000018"/>
    <d v="2021-07-23T00:00:00"/>
    <x v="3"/>
    <x v="0"/>
    <x v="1"/>
    <s v="Aiden Martin"/>
    <x v="0"/>
    <x v="2"/>
  </r>
  <r>
    <x v="0"/>
    <x v="78"/>
    <x v="0"/>
    <s v="Low"/>
    <x v="215"/>
    <n v="5"/>
    <n v="125"/>
    <n v="160875"/>
    <n v="4826.25"/>
    <n v="156048.75"/>
    <n v="156.04875000000001"/>
    <n v="154440"/>
    <n v="1608.75"/>
    <n v="1.6087499999999999"/>
    <d v="2021-09-27T00:00:00"/>
    <x v="0"/>
    <x v="0"/>
    <x v="1"/>
    <s v="Henry Turner"/>
    <x v="0"/>
    <x v="6"/>
  </r>
  <r>
    <x v="0"/>
    <x v="67"/>
    <x v="0"/>
    <s v="Low"/>
    <x v="216"/>
    <n v="5"/>
    <n v="125"/>
    <n v="213250"/>
    <n v="6397.5"/>
    <n v="206852.5"/>
    <n v="206.85249999999999"/>
    <n v="204720"/>
    <n v="2132.5"/>
    <n v="2.1324999999999998"/>
    <d v="2021-05-15T00:00:00"/>
    <x v="10"/>
    <x v="2"/>
    <x v="1"/>
    <s v="Amelia Martin"/>
    <x v="0"/>
    <x v="3"/>
  </r>
  <r>
    <x v="2"/>
    <x v="120"/>
    <x v="1"/>
    <s v="Low"/>
    <x v="217"/>
    <n v="10"/>
    <n v="300"/>
    <n v="730350"/>
    <n v="21910.5"/>
    <n v="708439.5"/>
    <n v="708.43949999999995"/>
    <n v="608625"/>
    <n v="99814.5"/>
    <n v="99.814499999999995"/>
    <d v="2022-05-25T00:00:00"/>
    <x v="10"/>
    <x v="2"/>
    <x v="1"/>
    <s v="Benjamin Phillips"/>
    <x v="1"/>
    <x v="0"/>
  </r>
  <r>
    <x v="0"/>
    <x v="121"/>
    <x v="1"/>
    <s v="Low"/>
    <x v="218"/>
    <n v="10"/>
    <n v="125"/>
    <n v="221750"/>
    <n v="6652.5"/>
    <n v="215097.5"/>
    <n v="215.0975"/>
    <n v="212880"/>
    <n v="2217.5"/>
    <n v="2.2174999999999998"/>
    <d v="2022-10-03T00:00:00"/>
    <x v="9"/>
    <x v="3"/>
    <x v="1"/>
    <s v="Mia Turner"/>
    <x v="1"/>
    <x v="1"/>
  </r>
  <r>
    <x v="4"/>
    <x v="24"/>
    <x v="1"/>
    <s v="Low"/>
    <x v="214"/>
    <n v="10"/>
    <n v="12"/>
    <n v="22812"/>
    <n v="684.36"/>
    <n v="22127.64"/>
    <n v="22.12764"/>
    <n v="5703"/>
    <n v="16424.64"/>
    <n v="16.42464"/>
    <d v="2021-01-14T00:00:00"/>
    <x v="1"/>
    <x v="1"/>
    <x v="1"/>
    <s v="Alexander Perez"/>
    <x v="1"/>
    <x v="0"/>
  </r>
  <r>
    <x v="2"/>
    <x v="68"/>
    <x v="1"/>
    <s v="Low"/>
    <x v="211"/>
    <n v="10"/>
    <n v="300"/>
    <n v="206700"/>
    <n v="6201"/>
    <n v="200499"/>
    <n v="200.499"/>
    <n v="172250"/>
    <n v="28249"/>
    <n v="28.248999999999999"/>
    <d v="2021-12-14T00:00:00"/>
    <x v="7"/>
    <x v="3"/>
    <x v="1"/>
    <s v="Jackson Hill"/>
    <x v="1"/>
    <x v="4"/>
  </r>
  <r>
    <x v="0"/>
    <x v="22"/>
    <x v="1"/>
    <s v="Low"/>
    <x v="219"/>
    <n v="10"/>
    <n v="125"/>
    <n v="196250"/>
    <n v="5887.5"/>
    <n v="190362.5"/>
    <n v="190.36250000000001"/>
    <n v="188400"/>
    <n v="1962.5"/>
    <n v="1.9624999999999999"/>
    <d v="2022-06-14T00:00:00"/>
    <x v="11"/>
    <x v="2"/>
    <x v="1"/>
    <s v="Sebastian Lee"/>
    <x v="1"/>
    <x v="6"/>
  </r>
  <r>
    <x v="4"/>
    <x v="4"/>
    <x v="1"/>
    <s v="Low"/>
    <x v="220"/>
    <n v="10"/>
    <n v="12"/>
    <n v="16434"/>
    <n v="493.02"/>
    <n v="15940.98"/>
    <n v="15.94098"/>
    <n v="4108.5"/>
    <n v="11832.48"/>
    <n v="11.83248"/>
    <d v="2021-06-06T00:00:00"/>
    <x v="11"/>
    <x v="2"/>
    <x v="1"/>
    <s v="Liam Jones"/>
    <x v="1"/>
    <x v="4"/>
  </r>
  <r>
    <x v="0"/>
    <x v="121"/>
    <x v="1"/>
    <s v="Low"/>
    <x v="221"/>
    <n v="10"/>
    <n v="125"/>
    <n v="251125"/>
    <n v="7533.75"/>
    <n v="243591.25"/>
    <n v="243.59125"/>
    <n v="241080"/>
    <n v="2511.25"/>
    <n v="2.51125"/>
    <d v="2021-01-07T00:00:00"/>
    <x v="1"/>
    <x v="1"/>
    <x v="1"/>
    <s v="Mia Turner"/>
    <x v="1"/>
    <x v="1"/>
  </r>
  <r>
    <x v="0"/>
    <x v="50"/>
    <x v="1"/>
    <s v="Low"/>
    <x v="215"/>
    <n v="10"/>
    <n v="125"/>
    <n v="160875"/>
    <n v="4826.25"/>
    <n v="156048.75"/>
    <n v="156.04875000000001"/>
    <n v="154440"/>
    <n v="1608.75"/>
    <n v="1.6087499999999999"/>
    <d v="2021-05-31T00:00:00"/>
    <x v="10"/>
    <x v="2"/>
    <x v="1"/>
    <s v="Logan Phillips"/>
    <x v="1"/>
    <x v="2"/>
  </r>
  <r>
    <x v="0"/>
    <x v="22"/>
    <x v="1"/>
    <s v="Low"/>
    <x v="216"/>
    <n v="10"/>
    <n v="125"/>
    <n v="213250"/>
    <n v="6397.5"/>
    <n v="206852.5"/>
    <n v="206.85249999999999"/>
    <n v="204720"/>
    <n v="2132.5"/>
    <n v="2.1324999999999998"/>
    <d v="2022-07-17T00:00:00"/>
    <x v="3"/>
    <x v="0"/>
    <x v="1"/>
    <s v="Sebastian Lee"/>
    <x v="1"/>
    <x v="6"/>
  </r>
  <r>
    <x v="0"/>
    <x v="6"/>
    <x v="2"/>
    <s v="Low"/>
    <x v="221"/>
    <n v="120"/>
    <n v="125"/>
    <n v="251125"/>
    <n v="7533.75"/>
    <n v="243591.25"/>
    <n v="243.59125"/>
    <n v="241080"/>
    <n v="2511.25"/>
    <n v="2.51125"/>
    <d v="2022-02-11T00:00:00"/>
    <x v="4"/>
    <x v="1"/>
    <x v="1"/>
    <s v="Ethan Miller"/>
    <x v="2"/>
    <x v="6"/>
  </r>
  <r>
    <x v="2"/>
    <x v="74"/>
    <x v="3"/>
    <s v="Low"/>
    <x v="222"/>
    <n v="250"/>
    <n v="300"/>
    <n v="853200"/>
    <n v="25596"/>
    <n v="827604"/>
    <n v="827.60400000000004"/>
    <n v="711000"/>
    <n v="116604"/>
    <n v="116.604"/>
    <d v="2022-04-24T00:00:00"/>
    <x v="5"/>
    <x v="2"/>
    <x v="1"/>
    <s v="Logan Martin"/>
    <x v="3"/>
    <x v="2"/>
  </r>
  <r>
    <x v="4"/>
    <x v="88"/>
    <x v="3"/>
    <s v="Low"/>
    <x v="94"/>
    <n v="250"/>
    <n v="12"/>
    <n v="22992"/>
    <n v="689.76"/>
    <n v="22302.240000000002"/>
    <n v="22.302240000000001"/>
    <n v="5748"/>
    <n v="16554.240000000002"/>
    <n v="16.55424"/>
    <d v="2021-09-23T00:00:00"/>
    <x v="0"/>
    <x v="0"/>
    <x v="1"/>
    <s v="Samuel Turner"/>
    <x v="3"/>
    <x v="0"/>
  </r>
  <r>
    <x v="0"/>
    <x v="129"/>
    <x v="3"/>
    <s v="Low"/>
    <x v="219"/>
    <n v="250"/>
    <n v="125"/>
    <n v="196250"/>
    <n v="5887.5"/>
    <n v="190362.5"/>
    <n v="190.36250000000001"/>
    <n v="188400"/>
    <n v="1962.5"/>
    <n v="1.9624999999999999"/>
    <d v="2021-03-08T00:00:00"/>
    <x v="8"/>
    <x v="1"/>
    <x v="1"/>
    <s v="Abigail Phillips"/>
    <x v="3"/>
    <x v="1"/>
  </r>
  <r>
    <x v="2"/>
    <x v="62"/>
    <x v="3"/>
    <s v="Low"/>
    <x v="223"/>
    <n v="250"/>
    <n v="300"/>
    <n v="562200"/>
    <n v="16866"/>
    <n v="545334"/>
    <n v="545.33399999999995"/>
    <n v="468500"/>
    <n v="76834"/>
    <n v="76.834000000000003"/>
    <d v="2021-04-11T00:00:00"/>
    <x v="5"/>
    <x v="2"/>
    <x v="1"/>
    <s v="Logan Clark"/>
    <x v="3"/>
    <x v="6"/>
  </r>
  <r>
    <x v="3"/>
    <x v="33"/>
    <x v="3"/>
    <s v="Low"/>
    <x v="224"/>
    <n v="250"/>
    <n v="350"/>
    <n v="574700"/>
    <n v="17241"/>
    <n v="557459"/>
    <n v="557.45899999999995"/>
    <n v="426920"/>
    <n v="130539"/>
    <n v="130.53899999999999"/>
    <d v="2021-12-21T00:00:00"/>
    <x v="7"/>
    <x v="3"/>
    <x v="1"/>
    <s v="Charlotte Davis"/>
    <x v="3"/>
    <x v="1"/>
  </r>
  <r>
    <x v="3"/>
    <x v="41"/>
    <x v="4"/>
    <s v="Low"/>
    <x v="225"/>
    <n v="3"/>
    <n v="20"/>
    <n v="16620"/>
    <n v="498.6"/>
    <n v="16121.4"/>
    <n v="16.121400000000001"/>
    <n v="8310"/>
    <n v="7811.4"/>
    <n v="7.8113999999999999"/>
    <d v="2021-12-20T00:00:00"/>
    <x v="7"/>
    <x v="3"/>
    <x v="1"/>
    <s v="Emily Garcia"/>
    <x v="4"/>
    <x v="1"/>
  </r>
  <r>
    <x v="3"/>
    <x v="15"/>
    <x v="2"/>
    <s v="Low"/>
    <x v="226"/>
    <n v="120"/>
    <n v="20"/>
    <n v="77010"/>
    <n v="2310.3000000000002"/>
    <n v="74699.700000000012"/>
    <n v="74.699700000000007"/>
    <n v="38505"/>
    <n v="36194.700000000004"/>
    <n v="36.194700000000005"/>
    <d v="2021-12-02T00:00:00"/>
    <x v="7"/>
    <x v="3"/>
    <x v="1"/>
    <s v="Harper Davis"/>
    <x v="2"/>
    <x v="7"/>
  </r>
  <r>
    <x v="4"/>
    <x v="66"/>
    <x v="3"/>
    <s v="Low"/>
    <x v="227"/>
    <n v="250"/>
    <n v="12"/>
    <n v="29748"/>
    <n v="892.44"/>
    <n v="28855.56"/>
    <n v="28.855560000000001"/>
    <n v="7437"/>
    <n v="21418.560000000001"/>
    <n v="21.418560000000003"/>
    <d v="2022-12-14T00:00:00"/>
    <x v="7"/>
    <x v="3"/>
    <x v="1"/>
    <s v="Henry Phillips"/>
    <x v="3"/>
    <x v="2"/>
  </r>
  <r>
    <x v="1"/>
    <x v="111"/>
    <x v="0"/>
    <s v="Low"/>
    <x v="228"/>
    <n v="5"/>
    <n v="15"/>
    <n v="30465"/>
    <n v="1218.5999999999999"/>
    <n v="29246.400000000001"/>
    <n v="29.246400000000001"/>
    <n v="20310"/>
    <n v="8936.4000000000015"/>
    <n v="8.9364000000000008"/>
    <d v="2022-04-21T00:00:00"/>
    <x v="5"/>
    <x v="2"/>
    <x v="1"/>
    <s v="Charlotte Hill"/>
    <x v="0"/>
    <x v="7"/>
  </r>
  <r>
    <x v="1"/>
    <x v="43"/>
    <x v="1"/>
    <s v="Low"/>
    <x v="228"/>
    <n v="10"/>
    <n v="15"/>
    <n v="30465"/>
    <n v="1218.5999999999999"/>
    <n v="29246.400000000001"/>
    <n v="29.246400000000001"/>
    <n v="20310"/>
    <n v="8936.4000000000015"/>
    <n v="8.9364000000000008"/>
    <d v="2022-12-23T00:00:00"/>
    <x v="7"/>
    <x v="3"/>
    <x v="1"/>
    <s v="Elizabeth Martin"/>
    <x v="1"/>
    <x v="3"/>
  </r>
  <r>
    <x v="2"/>
    <x v="19"/>
    <x v="4"/>
    <s v="Low"/>
    <x v="229"/>
    <n v="3"/>
    <n v="300"/>
    <n v="606300"/>
    <n v="24252"/>
    <n v="582048"/>
    <n v="582.048"/>
    <n v="505250"/>
    <n v="76798"/>
    <n v="76.798000000000002"/>
    <d v="2021-09-06T00:00:00"/>
    <x v="0"/>
    <x v="0"/>
    <x v="1"/>
    <s v="Abigail Robinson"/>
    <x v="4"/>
    <x v="3"/>
  </r>
  <r>
    <x v="3"/>
    <x v="56"/>
    <x v="4"/>
    <s v="Low"/>
    <x v="230"/>
    <n v="3"/>
    <n v="350"/>
    <n v="95900"/>
    <n v="3836"/>
    <n v="92064"/>
    <n v="92.063999999999993"/>
    <n v="71240"/>
    <n v="20824"/>
    <n v="20.824000000000002"/>
    <d v="2022-06-09T00:00:00"/>
    <x v="11"/>
    <x v="2"/>
    <x v="1"/>
    <s v="Jackson Hill"/>
    <x v="4"/>
    <x v="0"/>
  </r>
  <r>
    <x v="1"/>
    <x v="130"/>
    <x v="0"/>
    <s v="Low"/>
    <x v="231"/>
    <n v="5"/>
    <n v="15"/>
    <n v="29505"/>
    <n v="1180.2"/>
    <n v="28324.799999999999"/>
    <n v="28.3248"/>
    <n v="19670"/>
    <n v="8654.7999999999993"/>
    <n v="8.6547999999999998"/>
    <d v="2022-11-28T00:00:00"/>
    <x v="6"/>
    <x v="3"/>
    <x v="1"/>
    <s v="Aiden Hill"/>
    <x v="0"/>
    <x v="2"/>
  </r>
  <r>
    <x v="2"/>
    <x v="79"/>
    <x v="0"/>
    <s v="Low"/>
    <x v="232"/>
    <n v="5"/>
    <n v="300"/>
    <n v="557700"/>
    <n v="22308"/>
    <n v="535392"/>
    <n v="535.39200000000005"/>
    <n v="464750"/>
    <n v="70642"/>
    <n v="70.641999999999996"/>
    <d v="2022-05-20T00:00:00"/>
    <x v="10"/>
    <x v="2"/>
    <x v="1"/>
    <s v="Amelia Martin"/>
    <x v="0"/>
    <x v="7"/>
  </r>
  <r>
    <x v="2"/>
    <x v="79"/>
    <x v="0"/>
    <s v="Low"/>
    <x v="229"/>
    <n v="5"/>
    <n v="300"/>
    <n v="606300"/>
    <n v="24252"/>
    <n v="582048"/>
    <n v="582.048"/>
    <n v="505250"/>
    <n v="76798"/>
    <n v="76.798000000000002"/>
    <d v="2022-06-06T00:00:00"/>
    <x v="11"/>
    <x v="2"/>
    <x v="1"/>
    <s v="Amelia Martin"/>
    <x v="0"/>
    <x v="7"/>
  </r>
  <r>
    <x v="0"/>
    <x v="21"/>
    <x v="0"/>
    <s v="Low"/>
    <x v="233"/>
    <n v="5"/>
    <n v="125"/>
    <n v="142250"/>
    <n v="5690"/>
    <n v="136560"/>
    <n v="136.56"/>
    <n v="136560"/>
    <n v="0"/>
    <n v="0"/>
    <d v="2022-11-04T00:00:00"/>
    <x v="6"/>
    <x v="3"/>
    <x v="1"/>
    <s v="Emily Clark"/>
    <x v="0"/>
    <x v="5"/>
  </r>
  <r>
    <x v="3"/>
    <x v="3"/>
    <x v="1"/>
    <s v="Low"/>
    <x v="234"/>
    <n v="10"/>
    <n v="7"/>
    <n v="29757"/>
    <n v="1190.28"/>
    <n v="28566.720000000001"/>
    <n v="28.56672"/>
    <n v="21255"/>
    <n v="7311.7199999999993"/>
    <n v="7.3117199999999993"/>
    <d v="2021-05-05T00:00:00"/>
    <x v="10"/>
    <x v="2"/>
    <x v="1"/>
    <s v="Olivia Brown"/>
    <x v="1"/>
    <x v="3"/>
  </r>
  <r>
    <x v="0"/>
    <x v="22"/>
    <x v="1"/>
    <s v="Low"/>
    <x v="235"/>
    <n v="10"/>
    <n v="125"/>
    <n v="99375"/>
    <n v="3975"/>
    <n v="95400"/>
    <n v="95.4"/>
    <n v="95400"/>
    <n v="0"/>
    <n v="0"/>
    <d v="2022-11-09T00:00:00"/>
    <x v="6"/>
    <x v="3"/>
    <x v="1"/>
    <s v="Sebastian Lee"/>
    <x v="1"/>
    <x v="6"/>
  </r>
  <r>
    <x v="2"/>
    <x v="68"/>
    <x v="1"/>
    <s v="Low"/>
    <x v="236"/>
    <n v="10"/>
    <n v="300"/>
    <n v="424350"/>
    <n v="16974"/>
    <n v="407376"/>
    <n v="407.37599999999998"/>
    <n v="353625"/>
    <n v="53751"/>
    <n v="53.750999999999998"/>
    <d v="2021-02-24T00:00:00"/>
    <x v="4"/>
    <x v="1"/>
    <x v="1"/>
    <s v="Jackson Hill"/>
    <x v="1"/>
    <x v="4"/>
  </r>
  <r>
    <x v="2"/>
    <x v="115"/>
    <x v="1"/>
    <s v="Low"/>
    <x v="237"/>
    <n v="10"/>
    <n v="300"/>
    <n v="875400"/>
    <n v="35016"/>
    <n v="840384"/>
    <n v="840.38400000000001"/>
    <n v="729500"/>
    <n v="110884"/>
    <n v="110.884"/>
    <d v="2021-08-31T00:00:00"/>
    <x v="2"/>
    <x v="0"/>
    <x v="1"/>
    <s v="Amelia Phillips"/>
    <x v="1"/>
    <x v="3"/>
  </r>
  <r>
    <x v="3"/>
    <x v="26"/>
    <x v="1"/>
    <s v="Low"/>
    <x v="238"/>
    <n v="10"/>
    <n v="350"/>
    <n v="1207500"/>
    <n v="48300"/>
    <n v="1159200"/>
    <n v="1159.2"/>
    <n v="897000"/>
    <n v="262200"/>
    <n v="262.2"/>
    <d v="2022-07-27T00:00:00"/>
    <x v="3"/>
    <x v="0"/>
    <x v="1"/>
    <s v="Michael Hill"/>
    <x v="1"/>
    <x v="2"/>
  </r>
  <r>
    <x v="0"/>
    <x v="50"/>
    <x v="1"/>
    <s v="Low"/>
    <x v="239"/>
    <n v="10"/>
    <n v="125"/>
    <n v="373500"/>
    <n v="14940"/>
    <n v="358560"/>
    <n v="358.56"/>
    <n v="358560"/>
    <n v="0"/>
    <n v="0"/>
    <d v="2022-01-29T00:00:00"/>
    <x v="1"/>
    <x v="1"/>
    <x v="1"/>
    <s v="Logan Phillips"/>
    <x v="1"/>
    <x v="2"/>
  </r>
  <r>
    <x v="1"/>
    <x v="5"/>
    <x v="1"/>
    <s v="Low"/>
    <x v="240"/>
    <n v="10"/>
    <n v="15"/>
    <n v="3270"/>
    <n v="130.80000000000001"/>
    <n v="3139.2"/>
    <n v="3.1391999999999998"/>
    <n v="2180"/>
    <n v="959.19999999999982"/>
    <n v="0.95919999999999983"/>
    <d v="2022-04-05T00:00:00"/>
    <x v="5"/>
    <x v="2"/>
    <x v="1"/>
    <s v="Ava Davis"/>
    <x v="1"/>
    <x v="5"/>
  </r>
  <r>
    <x v="3"/>
    <x v="3"/>
    <x v="1"/>
    <s v="Low"/>
    <x v="241"/>
    <n v="10"/>
    <n v="20"/>
    <n v="41480"/>
    <n v="1659.2"/>
    <n v="39820.800000000003"/>
    <n v="39.820800000000006"/>
    <n v="20740"/>
    <n v="19080.800000000003"/>
    <n v="19.080800000000004"/>
    <d v="2022-12-30T00:00:00"/>
    <x v="7"/>
    <x v="3"/>
    <x v="1"/>
    <s v="Olivia Brown"/>
    <x v="1"/>
    <x v="3"/>
  </r>
  <r>
    <x v="3"/>
    <x v="26"/>
    <x v="1"/>
    <s v="Low"/>
    <x v="242"/>
    <n v="10"/>
    <n v="20"/>
    <n v="21120"/>
    <n v="844.8"/>
    <n v="20275.2"/>
    <n v="20.275200000000002"/>
    <n v="10560"/>
    <n v="9715.2000000000007"/>
    <n v="9.7152000000000012"/>
    <d v="2022-03-16T00:00:00"/>
    <x v="8"/>
    <x v="1"/>
    <x v="1"/>
    <s v="Michael Hill"/>
    <x v="1"/>
    <x v="2"/>
  </r>
  <r>
    <x v="3"/>
    <x v="26"/>
    <x v="1"/>
    <s v="Low"/>
    <x v="230"/>
    <n v="10"/>
    <n v="350"/>
    <n v="95900"/>
    <n v="3836"/>
    <n v="92064"/>
    <n v="92.063999999999993"/>
    <n v="71240"/>
    <n v="20824"/>
    <n v="20.824000000000002"/>
    <d v="2021-11-16T00:00:00"/>
    <x v="6"/>
    <x v="3"/>
    <x v="1"/>
    <s v="Michael Hill"/>
    <x v="1"/>
    <x v="2"/>
  </r>
  <r>
    <x v="0"/>
    <x v="23"/>
    <x v="1"/>
    <s v="Low"/>
    <x v="233"/>
    <n v="10"/>
    <n v="125"/>
    <n v="142250"/>
    <n v="5690"/>
    <n v="136560"/>
    <n v="136.56"/>
    <n v="136560"/>
    <n v="0"/>
    <n v="0"/>
    <d v="2021-02-19T00:00:00"/>
    <x v="4"/>
    <x v="1"/>
    <x v="1"/>
    <s v="Elizabeth Green"/>
    <x v="1"/>
    <x v="7"/>
  </r>
  <r>
    <x v="4"/>
    <x v="131"/>
    <x v="2"/>
    <s v="Low"/>
    <x v="243"/>
    <n v="120"/>
    <n v="12"/>
    <n v="17580"/>
    <n v="703.2"/>
    <n v="16876.8"/>
    <n v="16.876799999999999"/>
    <n v="4395"/>
    <n v="12481.8"/>
    <n v="12.4818"/>
    <d v="2022-12-26T00:00:00"/>
    <x v="7"/>
    <x v="3"/>
    <x v="1"/>
    <s v="Emily Martin"/>
    <x v="2"/>
    <x v="3"/>
  </r>
  <r>
    <x v="3"/>
    <x v="53"/>
    <x v="2"/>
    <s v="Low"/>
    <x v="244"/>
    <n v="120"/>
    <n v="350"/>
    <n v="761950"/>
    <n v="30478"/>
    <n v="731472"/>
    <n v="731.47199999999998"/>
    <n v="566020"/>
    <n v="165452"/>
    <n v="165.452"/>
    <d v="2022-05-18T00:00:00"/>
    <x v="10"/>
    <x v="2"/>
    <x v="1"/>
    <s v="Harper Wilson"/>
    <x v="2"/>
    <x v="5"/>
  </r>
  <r>
    <x v="4"/>
    <x v="80"/>
    <x v="3"/>
    <s v="Low"/>
    <x v="245"/>
    <n v="250"/>
    <n v="12"/>
    <n v="10392"/>
    <n v="415.68"/>
    <n v="9976.32"/>
    <n v="9.9763199999999994"/>
    <n v="2598"/>
    <n v="7378.32"/>
    <n v="7.3783199999999995"/>
    <d v="2021-06-30T00:00:00"/>
    <x v="11"/>
    <x v="2"/>
    <x v="1"/>
    <s v="Jackson Lewis"/>
    <x v="3"/>
    <x v="0"/>
  </r>
  <r>
    <x v="3"/>
    <x v="7"/>
    <x v="3"/>
    <s v="Low"/>
    <x v="244"/>
    <n v="250"/>
    <n v="350"/>
    <n v="761950"/>
    <n v="30478"/>
    <n v="731472"/>
    <n v="731.47199999999998"/>
    <n v="566020"/>
    <n v="165452"/>
    <n v="165.452"/>
    <d v="2021-03-02T00:00:00"/>
    <x v="8"/>
    <x v="1"/>
    <x v="1"/>
    <s v="Isabella Wilson"/>
    <x v="3"/>
    <x v="7"/>
  </r>
  <r>
    <x v="3"/>
    <x v="92"/>
    <x v="5"/>
    <s v="Low"/>
    <x v="246"/>
    <n v="260"/>
    <n v="350"/>
    <n v="652750"/>
    <n v="26110"/>
    <n v="626640"/>
    <n v="626.64"/>
    <n v="484900"/>
    <n v="141740"/>
    <n v="141.74"/>
    <d v="2021-01-10T00:00:00"/>
    <x v="1"/>
    <x v="1"/>
    <x v="1"/>
    <s v="Jackson Hill"/>
    <x v="5"/>
    <x v="4"/>
  </r>
  <r>
    <x v="0"/>
    <x v="91"/>
    <x v="5"/>
    <s v="Low"/>
    <x v="247"/>
    <n v="260"/>
    <n v="125"/>
    <n v="134250"/>
    <n v="5370"/>
    <n v="128880"/>
    <n v="128.88"/>
    <n v="128880"/>
    <n v="0"/>
    <n v="0"/>
    <d v="2022-05-13T00:00:00"/>
    <x v="10"/>
    <x v="2"/>
    <x v="1"/>
    <s v="Amelia Phillips"/>
    <x v="5"/>
    <x v="3"/>
  </r>
  <r>
    <x v="3"/>
    <x v="34"/>
    <x v="5"/>
    <s v="Low"/>
    <x v="248"/>
    <n v="260"/>
    <n v="350"/>
    <n v="667450"/>
    <n v="26698"/>
    <n v="640752"/>
    <n v="640.75199999999995"/>
    <n v="495820"/>
    <n v="144932"/>
    <n v="144.93199999999999"/>
    <d v="2021-12-10T00:00:00"/>
    <x v="7"/>
    <x v="3"/>
    <x v="1"/>
    <s v="Samuel Johnson"/>
    <x v="5"/>
    <x v="2"/>
  </r>
  <r>
    <x v="3"/>
    <x v="71"/>
    <x v="1"/>
    <s v="Medium"/>
    <x v="249"/>
    <n v="10"/>
    <n v="7"/>
    <n v="9604"/>
    <n v="480.2"/>
    <n v="9123.7999999999993"/>
    <n v="9.1237999999999992"/>
    <n v="6860"/>
    <n v="2263.7999999999993"/>
    <n v="2.2637999999999994"/>
    <d v="2022-04-07T00:00:00"/>
    <x v="5"/>
    <x v="2"/>
    <x v="1"/>
    <s v="Emily Hill"/>
    <x v="1"/>
    <x v="7"/>
  </r>
  <r>
    <x v="3"/>
    <x v="39"/>
    <x v="1"/>
    <s v="Medium"/>
    <x v="250"/>
    <n v="10"/>
    <n v="7"/>
    <n v="18823"/>
    <n v="941.15"/>
    <n v="17881.849999999999"/>
    <n v="17.88185"/>
    <n v="13445"/>
    <n v="4436.8499999999985"/>
    <n v="4.4368499999999989"/>
    <d v="2022-02-03T00:00:00"/>
    <x v="4"/>
    <x v="1"/>
    <x v="1"/>
    <s v="Abigail Lewis"/>
    <x v="1"/>
    <x v="7"/>
  </r>
  <r>
    <x v="4"/>
    <x v="59"/>
    <x v="1"/>
    <s v="Medium"/>
    <x v="251"/>
    <n v="10"/>
    <n v="12"/>
    <n v="29172"/>
    <n v="1458.6"/>
    <n v="27713.4"/>
    <n v="27.7134"/>
    <n v="7293"/>
    <n v="20420.400000000001"/>
    <n v="20.420400000000001"/>
    <d v="2022-12-10T00:00:00"/>
    <x v="7"/>
    <x v="3"/>
    <x v="1"/>
    <s v="Emily Garcia"/>
    <x v="1"/>
    <x v="3"/>
  </r>
  <r>
    <x v="4"/>
    <x v="132"/>
    <x v="2"/>
    <s v="Medium"/>
    <x v="251"/>
    <n v="120"/>
    <n v="12"/>
    <n v="29172"/>
    <n v="1458.6"/>
    <n v="27713.4"/>
    <n v="27.7134"/>
    <n v="7293"/>
    <n v="20420.400000000001"/>
    <n v="20.420400000000001"/>
    <d v="2022-11-08T00:00:00"/>
    <x v="6"/>
    <x v="3"/>
    <x v="1"/>
    <s v="Benjamin Garcia"/>
    <x v="2"/>
    <x v="4"/>
  </r>
  <r>
    <x v="3"/>
    <x v="33"/>
    <x v="3"/>
    <s v="Medium"/>
    <x v="250"/>
    <n v="250"/>
    <n v="7"/>
    <n v="18823"/>
    <n v="941.15"/>
    <n v="17881.849999999999"/>
    <n v="17.88185"/>
    <n v="13445"/>
    <n v="4436.8499999999985"/>
    <n v="4.4368499999999989"/>
    <d v="2021-07-14T00:00:00"/>
    <x v="3"/>
    <x v="0"/>
    <x v="1"/>
    <s v="Charlotte Davis"/>
    <x v="3"/>
    <x v="1"/>
  </r>
  <r>
    <x v="3"/>
    <x v="92"/>
    <x v="5"/>
    <s v="Medium"/>
    <x v="252"/>
    <n v="260"/>
    <n v="7"/>
    <n v="11781"/>
    <n v="589.04999999999995"/>
    <n v="11191.95"/>
    <n v="11.19195"/>
    <n v="8415"/>
    <n v="2776.9500000000007"/>
    <n v="2.7769500000000007"/>
    <d v="2022-01-16T00:00:00"/>
    <x v="1"/>
    <x v="1"/>
    <x v="1"/>
    <s v="Jackson Hill"/>
    <x v="5"/>
    <x v="4"/>
  </r>
  <r>
    <x v="4"/>
    <x v="75"/>
    <x v="5"/>
    <s v="Medium"/>
    <x v="59"/>
    <n v="260"/>
    <n v="12"/>
    <n v="13476"/>
    <n v="673.8"/>
    <n v="12802.2"/>
    <n v="12.802200000000001"/>
    <n v="3369"/>
    <n v="9433.2000000000007"/>
    <n v="9.4332000000000011"/>
    <d v="2022-01-01T00:00:00"/>
    <x v="1"/>
    <x v="1"/>
    <x v="1"/>
    <s v="Charlotte Garcia"/>
    <x v="5"/>
    <x v="3"/>
  </r>
  <r>
    <x v="4"/>
    <x v="87"/>
    <x v="4"/>
    <s v="Medium"/>
    <x v="246"/>
    <n v="3"/>
    <n v="12"/>
    <n v="22380"/>
    <n v="1119"/>
    <n v="21261"/>
    <n v="21.260999999999999"/>
    <n v="5595"/>
    <n v="15666"/>
    <n v="15.666"/>
    <d v="2022-01-13T00:00:00"/>
    <x v="1"/>
    <x v="1"/>
    <x v="1"/>
    <s v="Charlotte Hill"/>
    <x v="4"/>
    <x v="7"/>
  </r>
  <r>
    <x v="4"/>
    <x v="9"/>
    <x v="4"/>
    <s v="Medium"/>
    <x v="253"/>
    <n v="3"/>
    <n v="12"/>
    <n v="13392"/>
    <n v="669.6"/>
    <n v="12722.4"/>
    <n v="12.7224"/>
    <n v="3348"/>
    <n v="9374.4"/>
    <n v="9.3743999999999996"/>
    <d v="2021-05-29T00:00:00"/>
    <x v="10"/>
    <x v="2"/>
    <x v="1"/>
    <s v="Sophia Anderson"/>
    <x v="4"/>
    <x v="1"/>
  </r>
  <r>
    <x v="3"/>
    <x v="20"/>
    <x v="4"/>
    <s v="Medium"/>
    <x v="254"/>
    <n v="3"/>
    <n v="20"/>
    <n v="31260"/>
    <n v="1563"/>
    <n v="29697"/>
    <n v="29.696999999999999"/>
    <n v="15630"/>
    <n v="14067"/>
    <n v="14.067"/>
    <d v="2021-08-09T00:00:00"/>
    <x v="2"/>
    <x v="0"/>
    <x v="1"/>
    <s v="Aiden Lewis"/>
    <x v="4"/>
    <x v="4"/>
  </r>
  <r>
    <x v="2"/>
    <x v="133"/>
    <x v="4"/>
    <s v="Medium"/>
    <x v="255"/>
    <n v="3"/>
    <n v="300"/>
    <n v="297300"/>
    <n v="14865"/>
    <n v="282435"/>
    <n v="282.435"/>
    <n v="247750"/>
    <n v="34685"/>
    <n v="34.685000000000002"/>
    <d v="2022-12-23T00:00:00"/>
    <x v="7"/>
    <x v="3"/>
    <x v="1"/>
    <s v="Mia Hill"/>
    <x v="4"/>
    <x v="5"/>
  </r>
  <r>
    <x v="1"/>
    <x v="107"/>
    <x v="4"/>
    <s v="Medium"/>
    <x v="256"/>
    <n v="3"/>
    <n v="15"/>
    <n v="41865"/>
    <n v="2093.25"/>
    <n v="39771.75"/>
    <n v="39.771749999999997"/>
    <n v="27910"/>
    <n v="11861.75"/>
    <n v="11.861750000000001"/>
    <d v="2021-09-06T00:00:00"/>
    <x v="0"/>
    <x v="0"/>
    <x v="1"/>
    <s v="Emily Martin"/>
    <x v="4"/>
    <x v="3"/>
  </r>
  <r>
    <x v="3"/>
    <x v="56"/>
    <x v="4"/>
    <s v="Medium"/>
    <x v="257"/>
    <n v="3"/>
    <n v="7"/>
    <n v="3990"/>
    <n v="199.5"/>
    <n v="3790.5"/>
    <n v="3.7905000000000002"/>
    <n v="2850"/>
    <n v="940.5"/>
    <n v="0.9405"/>
    <d v="2021-04-05T00:00:00"/>
    <x v="5"/>
    <x v="2"/>
    <x v="1"/>
    <s v="Jackson Hill"/>
    <x v="4"/>
    <x v="0"/>
  </r>
  <r>
    <x v="3"/>
    <x v="20"/>
    <x v="4"/>
    <s v="Medium"/>
    <x v="258"/>
    <n v="3"/>
    <n v="7"/>
    <n v="17409"/>
    <n v="870.45"/>
    <n v="16538.55"/>
    <n v="16.538550000000001"/>
    <n v="12435"/>
    <n v="4103.5499999999993"/>
    <n v="4.1035499999999994"/>
    <d v="2022-08-08T00:00:00"/>
    <x v="2"/>
    <x v="0"/>
    <x v="1"/>
    <s v="Aiden Lewis"/>
    <x v="4"/>
    <x v="4"/>
  </r>
  <r>
    <x v="3"/>
    <x v="58"/>
    <x v="0"/>
    <s v="Medium"/>
    <x v="259"/>
    <n v="5"/>
    <n v="350"/>
    <n v="484575"/>
    <n v="24228.75"/>
    <n v="460346.25"/>
    <n v="460.34625"/>
    <n v="359970"/>
    <n v="100376.25"/>
    <n v="100.37625"/>
    <d v="2021-06-24T00:00:00"/>
    <x v="11"/>
    <x v="2"/>
    <x v="1"/>
    <s v="Aiden Martin"/>
    <x v="0"/>
    <x v="2"/>
  </r>
  <r>
    <x v="0"/>
    <x v="12"/>
    <x v="0"/>
    <s v="Medium"/>
    <x v="260"/>
    <n v="5"/>
    <n v="125"/>
    <n v="453375"/>
    <n v="22668.75"/>
    <n v="430706.25"/>
    <n v="430.70625000000001"/>
    <n v="435240"/>
    <n v="-4533.75"/>
    <n v="-4.5337500000000004"/>
    <d v="2021-06-06T00:00:00"/>
    <x v="11"/>
    <x v="2"/>
    <x v="1"/>
    <s v="Logan Jackson"/>
    <x v="0"/>
    <x v="4"/>
  </r>
  <r>
    <x v="4"/>
    <x v="110"/>
    <x v="0"/>
    <s v="Medium"/>
    <x v="261"/>
    <n v="5"/>
    <n v="12"/>
    <n v="28104"/>
    <n v="1405.2"/>
    <n v="26698.799999999999"/>
    <n v="26.698799999999999"/>
    <n v="7026"/>
    <n v="19672.8"/>
    <n v="19.672799999999999"/>
    <d v="2021-08-24T00:00:00"/>
    <x v="2"/>
    <x v="0"/>
    <x v="1"/>
    <s v="Logan Phillips"/>
    <x v="0"/>
    <x v="6"/>
  </r>
  <r>
    <x v="3"/>
    <x v="51"/>
    <x v="1"/>
    <s v="Medium"/>
    <x v="262"/>
    <n v="10"/>
    <n v="20"/>
    <n v="26060"/>
    <n v="1303"/>
    <n v="24757"/>
    <n v="24.757000000000001"/>
    <n v="13030"/>
    <n v="11727"/>
    <n v="11.727"/>
    <d v="2022-11-23T00:00:00"/>
    <x v="6"/>
    <x v="3"/>
    <x v="1"/>
    <s v="Charlotte Martin"/>
    <x v="1"/>
    <x v="3"/>
  </r>
  <r>
    <x v="0"/>
    <x v="114"/>
    <x v="1"/>
    <s v="Medium"/>
    <x v="100"/>
    <n v="10"/>
    <n v="125"/>
    <n v="374000"/>
    <n v="18700"/>
    <n v="355300"/>
    <n v="355.3"/>
    <n v="359040"/>
    <n v="-3740"/>
    <n v="-3.74"/>
    <d v="2022-05-16T00:00:00"/>
    <x v="10"/>
    <x v="2"/>
    <x v="1"/>
    <s v="Henry Garcia"/>
    <x v="1"/>
    <x v="2"/>
  </r>
  <r>
    <x v="0"/>
    <x v="50"/>
    <x v="1"/>
    <s v="Medium"/>
    <x v="263"/>
    <n v="10"/>
    <n v="125"/>
    <n v="298125"/>
    <n v="14906.25"/>
    <n v="283218.75"/>
    <n v="283.21875"/>
    <n v="286200"/>
    <n v="-2981.25"/>
    <n v="-2.9812500000000002"/>
    <d v="2021-01-13T00:00:00"/>
    <x v="1"/>
    <x v="1"/>
    <x v="1"/>
    <s v="Logan Phillips"/>
    <x v="1"/>
    <x v="2"/>
  </r>
  <r>
    <x v="2"/>
    <x v="2"/>
    <x v="1"/>
    <s v="Medium"/>
    <x v="264"/>
    <n v="10"/>
    <n v="300"/>
    <n v="482100"/>
    <n v="24105"/>
    <n v="457995"/>
    <n v="457.995"/>
    <n v="401750"/>
    <n v="56245"/>
    <n v="56.244999999999997"/>
    <d v="2021-03-03T00:00:00"/>
    <x v="8"/>
    <x v="1"/>
    <x v="1"/>
    <s v="Noah Williams"/>
    <x v="1"/>
    <x v="2"/>
  </r>
  <r>
    <x v="3"/>
    <x v="26"/>
    <x v="1"/>
    <s v="Medium"/>
    <x v="265"/>
    <n v="10"/>
    <n v="7"/>
    <n v="16289"/>
    <n v="814.45"/>
    <n v="15474.55"/>
    <n v="15.474549999999999"/>
    <n v="11635"/>
    <n v="3839.5499999999993"/>
    <n v="3.8395499999999991"/>
    <d v="2022-03-25T00:00:00"/>
    <x v="8"/>
    <x v="1"/>
    <x v="1"/>
    <s v="Michael Hill"/>
    <x v="1"/>
    <x v="2"/>
  </r>
  <r>
    <x v="2"/>
    <x v="115"/>
    <x v="1"/>
    <s v="Medium"/>
    <x v="255"/>
    <n v="10"/>
    <n v="300"/>
    <n v="297300"/>
    <n v="14865"/>
    <n v="282435"/>
    <n v="282.435"/>
    <n v="247750"/>
    <n v="34685"/>
    <n v="34.685000000000002"/>
    <d v="2021-10-07T00:00:00"/>
    <x v="9"/>
    <x v="3"/>
    <x v="1"/>
    <s v="Amelia Phillips"/>
    <x v="1"/>
    <x v="3"/>
  </r>
  <r>
    <x v="3"/>
    <x v="26"/>
    <x v="1"/>
    <s v="Medium"/>
    <x v="266"/>
    <n v="10"/>
    <n v="350"/>
    <n v="210700"/>
    <n v="10535"/>
    <n v="200165"/>
    <n v="200.16499999999999"/>
    <n v="156520"/>
    <n v="43645"/>
    <n v="43.645000000000003"/>
    <d v="2022-11-21T00:00:00"/>
    <x v="6"/>
    <x v="3"/>
    <x v="1"/>
    <s v="Michael Hill"/>
    <x v="1"/>
    <x v="2"/>
  </r>
  <r>
    <x v="1"/>
    <x v="1"/>
    <x v="1"/>
    <s v="Medium"/>
    <x v="267"/>
    <n v="10"/>
    <n v="15"/>
    <n v="39300"/>
    <n v="1965"/>
    <n v="37335"/>
    <n v="37.335000000000001"/>
    <n v="26200"/>
    <n v="11135"/>
    <n v="11.135"/>
    <d v="2021-01-31T00:00:00"/>
    <x v="1"/>
    <x v="1"/>
    <x v="1"/>
    <s v="Emma Johnson"/>
    <x v="1"/>
    <x v="1"/>
  </r>
  <r>
    <x v="0"/>
    <x v="114"/>
    <x v="1"/>
    <s v="Medium"/>
    <x v="268"/>
    <n v="10"/>
    <n v="125"/>
    <n v="107625"/>
    <n v="5381.25"/>
    <n v="102243.75"/>
    <n v="102.24375000000001"/>
    <n v="103320"/>
    <n v="-1076.25"/>
    <n v="-1.0762499999999999"/>
    <d v="2021-07-17T00:00:00"/>
    <x v="3"/>
    <x v="0"/>
    <x v="1"/>
    <s v="Henry Garcia"/>
    <x v="1"/>
    <x v="2"/>
  </r>
  <r>
    <x v="3"/>
    <x v="26"/>
    <x v="1"/>
    <s v="Medium"/>
    <x v="269"/>
    <n v="10"/>
    <n v="20"/>
    <n v="53260"/>
    <n v="2663"/>
    <n v="50597"/>
    <n v="50.597000000000001"/>
    <n v="26630"/>
    <n v="23967"/>
    <n v="23.966999999999999"/>
    <d v="2021-01-20T00:00:00"/>
    <x v="1"/>
    <x v="1"/>
    <x v="1"/>
    <s v="Michael Hill"/>
    <x v="1"/>
    <x v="2"/>
  </r>
  <r>
    <x v="1"/>
    <x v="134"/>
    <x v="2"/>
    <s v="Medium"/>
    <x v="270"/>
    <n v="120"/>
    <n v="15"/>
    <n v="8325"/>
    <n v="416.25"/>
    <n v="7908.75"/>
    <n v="7.9087500000000004"/>
    <n v="5550"/>
    <n v="2358.75"/>
    <n v="2.3587500000000001"/>
    <d v="2021-10-03T00:00:00"/>
    <x v="9"/>
    <x v="3"/>
    <x v="1"/>
    <s v="Logan Phillips"/>
    <x v="2"/>
    <x v="6"/>
  </r>
  <r>
    <x v="1"/>
    <x v="90"/>
    <x v="2"/>
    <s v="Medium"/>
    <x v="271"/>
    <n v="120"/>
    <n v="15"/>
    <n v="42915"/>
    <n v="2145.75"/>
    <n v="40769.25"/>
    <n v="40.76925"/>
    <n v="28610"/>
    <n v="12159.25"/>
    <n v="12.15925"/>
    <d v="2022-07-20T00:00:00"/>
    <x v="3"/>
    <x v="0"/>
    <x v="1"/>
    <s v="Henry Garcia"/>
    <x v="2"/>
    <x v="2"/>
  </r>
  <r>
    <x v="0"/>
    <x v="28"/>
    <x v="2"/>
    <s v="Medium"/>
    <x v="272"/>
    <n v="120"/>
    <n v="125"/>
    <n v="100875"/>
    <n v="5043.75"/>
    <n v="95831.25"/>
    <n v="95.831249999999997"/>
    <n v="96840"/>
    <n v="-1008.75"/>
    <n v="-1.00875"/>
    <d v="2022-10-07T00:00:00"/>
    <x v="9"/>
    <x v="3"/>
    <x v="1"/>
    <s v="Elijah Martin"/>
    <x v="2"/>
    <x v="4"/>
  </r>
  <r>
    <x v="3"/>
    <x v="40"/>
    <x v="2"/>
    <s v="Medium"/>
    <x v="266"/>
    <n v="120"/>
    <n v="350"/>
    <n v="210700"/>
    <n v="10535"/>
    <n v="200165"/>
    <n v="200.16499999999999"/>
    <n v="156520"/>
    <n v="43645"/>
    <n v="43.645000000000003"/>
    <d v="2022-01-23T00:00:00"/>
    <x v="1"/>
    <x v="1"/>
    <x v="1"/>
    <s v="Aiden Clark"/>
    <x v="2"/>
    <x v="0"/>
  </r>
  <r>
    <x v="3"/>
    <x v="40"/>
    <x v="2"/>
    <s v="Medium"/>
    <x v="273"/>
    <n v="120"/>
    <n v="20"/>
    <n v="56640"/>
    <n v="2832"/>
    <n v="53808"/>
    <n v="53.808"/>
    <n v="28320"/>
    <n v="25488"/>
    <n v="25.488"/>
    <d v="2021-12-10T00:00:00"/>
    <x v="7"/>
    <x v="3"/>
    <x v="1"/>
    <s v="Aiden Clark"/>
    <x v="2"/>
    <x v="0"/>
  </r>
  <r>
    <x v="3"/>
    <x v="53"/>
    <x v="2"/>
    <s v="Medium"/>
    <x v="274"/>
    <n v="120"/>
    <n v="20"/>
    <n v="31580"/>
    <n v="1579"/>
    <n v="30001"/>
    <n v="30.001000000000001"/>
    <n v="15790"/>
    <n v="14211"/>
    <n v="14.211"/>
    <d v="2022-11-13T00:00:00"/>
    <x v="6"/>
    <x v="3"/>
    <x v="1"/>
    <s v="Harper Wilson"/>
    <x v="2"/>
    <x v="5"/>
  </r>
  <r>
    <x v="0"/>
    <x v="14"/>
    <x v="2"/>
    <s v="Medium"/>
    <x v="268"/>
    <n v="120"/>
    <n v="125"/>
    <n v="107625"/>
    <n v="5381.25"/>
    <n v="102243.75"/>
    <n v="102.24375000000001"/>
    <n v="103320"/>
    <n v="-1076.25"/>
    <n v="-1.0762499999999999"/>
    <d v="2022-04-27T00:00:00"/>
    <x v="5"/>
    <x v="2"/>
    <x v="1"/>
    <s v="Samuel Taylor"/>
    <x v="2"/>
    <x v="6"/>
  </r>
  <r>
    <x v="2"/>
    <x v="101"/>
    <x v="2"/>
    <s v="Medium"/>
    <x v="275"/>
    <n v="120"/>
    <n v="300"/>
    <n v="375000"/>
    <n v="18750"/>
    <n v="356250"/>
    <n v="356.25"/>
    <n v="312500"/>
    <n v="43750"/>
    <n v="43.75"/>
    <d v="2022-05-25T00:00:00"/>
    <x v="10"/>
    <x v="2"/>
    <x v="1"/>
    <s v="Harper Phillips"/>
    <x v="2"/>
    <x v="5"/>
  </r>
  <r>
    <x v="3"/>
    <x v="32"/>
    <x v="3"/>
    <s v="Medium"/>
    <x v="269"/>
    <n v="250"/>
    <n v="20"/>
    <n v="53260"/>
    <n v="2663"/>
    <n v="50597"/>
    <n v="50.597000000000001"/>
    <n v="26630"/>
    <n v="23967"/>
    <n v="23.966999999999999"/>
    <d v="2022-08-16T00:00:00"/>
    <x v="2"/>
    <x v="0"/>
    <x v="1"/>
    <s v="Logan Garcia"/>
    <x v="3"/>
    <x v="0"/>
  </r>
  <r>
    <x v="3"/>
    <x v="32"/>
    <x v="3"/>
    <s v="Medium"/>
    <x v="257"/>
    <n v="250"/>
    <n v="7"/>
    <n v="3990"/>
    <n v="199.5"/>
    <n v="3790.5"/>
    <n v="3.7905000000000002"/>
    <n v="2850"/>
    <n v="940.5"/>
    <n v="0.9405"/>
    <d v="2022-10-24T00:00:00"/>
    <x v="9"/>
    <x v="3"/>
    <x v="1"/>
    <s v="Logan Garcia"/>
    <x v="3"/>
    <x v="0"/>
  </r>
  <r>
    <x v="3"/>
    <x v="7"/>
    <x v="3"/>
    <s v="Medium"/>
    <x v="258"/>
    <n v="250"/>
    <n v="7"/>
    <n v="17409"/>
    <n v="870.45"/>
    <n v="16538.55"/>
    <n v="16.538550000000001"/>
    <n v="12435"/>
    <n v="4103.5499999999993"/>
    <n v="4.1035499999999994"/>
    <d v="2022-03-27T00:00:00"/>
    <x v="8"/>
    <x v="1"/>
    <x v="1"/>
    <s v="Isabella Wilson"/>
    <x v="3"/>
    <x v="7"/>
  </r>
  <r>
    <x v="3"/>
    <x v="34"/>
    <x v="5"/>
    <s v="Medium"/>
    <x v="276"/>
    <n v="260"/>
    <n v="350"/>
    <n v="472500"/>
    <n v="23625"/>
    <n v="448875"/>
    <n v="448.875"/>
    <n v="351000"/>
    <n v="97875"/>
    <n v="97.875"/>
    <d v="2022-12-18T00:00:00"/>
    <x v="7"/>
    <x v="3"/>
    <x v="1"/>
    <s v="Samuel Johnson"/>
    <x v="5"/>
    <x v="2"/>
  </r>
  <r>
    <x v="3"/>
    <x v="46"/>
    <x v="5"/>
    <s v="Medium"/>
    <x v="277"/>
    <n v="260"/>
    <n v="350"/>
    <n v="193200"/>
    <n v="9660"/>
    <n v="183540"/>
    <n v="183.54"/>
    <n v="143520"/>
    <n v="40020"/>
    <n v="40.020000000000003"/>
    <d v="2021-08-29T00:00:00"/>
    <x v="2"/>
    <x v="0"/>
    <x v="1"/>
    <s v="Michael Wilson"/>
    <x v="5"/>
    <x v="6"/>
  </r>
  <r>
    <x v="2"/>
    <x v="125"/>
    <x v="5"/>
    <s v="Medium"/>
    <x v="275"/>
    <n v="260"/>
    <n v="300"/>
    <n v="375000"/>
    <n v="18750"/>
    <n v="356250"/>
    <n v="356.25"/>
    <n v="312500"/>
    <n v="43750"/>
    <n v="43.75"/>
    <d v="2022-08-15T00:00:00"/>
    <x v="2"/>
    <x v="0"/>
    <x v="1"/>
    <s v="Harper Phillips"/>
    <x v="5"/>
    <x v="5"/>
  </r>
  <r>
    <x v="1"/>
    <x v="1"/>
    <x v="1"/>
    <s v="Medium"/>
    <x v="278"/>
    <n v="10"/>
    <n v="15"/>
    <n v="57015"/>
    <n v="3420.8999999999996"/>
    <n v="53594.100000000006"/>
    <n v="53.594100000000005"/>
    <n v="38010"/>
    <n v="15584.100000000002"/>
    <n v="15.584100000000003"/>
    <d v="2022-03-19T00:00:00"/>
    <x v="8"/>
    <x v="1"/>
    <x v="1"/>
    <s v="Emma Johnson"/>
    <x v="1"/>
    <x v="1"/>
  </r>
  <r>
    <x v="3"/>
    <x v="56"/>
    <x v="4"/>
    <s v="Medium"/>
    <x v="279"/>
    <n v="3"/>
    <n v="20"/>
    <n v="22350"/>
    <n v="1341"/>
    <n v="21009"/>
    <n v="21.009"/>
    <n v="11175"/>
    <n v="9834"/>
    <n v="9.8339999999999996"/>
    <d v="2021-06-12T00:00:00"/>
    <x v="11"/>
    <x v="2"/>
    <x v="1"/>
    <s v="Jackson Hill"/>
    <x v="4"/>
    <x v="0"/>
  </r>
  <r>
    <x v="1"/>
    <x v="89"/>
    <x v="4"/>
    <s v="Medium"/>
    <x v="222"/>
    <n v="3"/>
    <n v="15"/>
    <n v="42660"/>
    <n v="2559.6"/>
    <n v="40100.400000000001"/>
    <n v="40.1004"/>
    <n v="28440"/>
    <n v="11660.400000000001"/>
    <n v="11.660400000000001"/>
    <d v="2021-07-27T00:00:00"/>
    <x v="3"/>
    <x v="0"/>
    <x v="1"/>
    <s v="Harper Martin"/>
    <x v="4"/>
    <x v="1"/>
  </r>
  <r>
    <x v="4"/>
    <x v="76"/>
    <x v="4"/>
    <s v="Medium"/>
    <x v="280"/>
    <n v="3"/>
    <n v="12"/>
    <n v="6744"/>
    <n v="404.64"/>
    <n v="6339.36"/>
    <n v="6.3393600000000001"/>
    <n v="1686"/>
    <n v="4653.3599999999997"/>
    <n v="4.6533599999999993"/>
    <d v="2021-11-23T00:00:00"/>
    <x v="6"/>
    <x v="3"/>
    <x v="1"/>
    <s v="Samuel Phillips"/>
    <x v="4"/>
    <x v="4"/>
  </r>
  <r>
    <x v="1"/>
    <x v="135"/>
    <x v="4"/>
    <s v="Medium"/>
    <x v="281"/>
    <n v="3"/>
    <n v="15"/>
    <n v="30450"/>
    <n v="1827"/>
    <n v="28623"/>
    <n v="28.623000000000001"/>
    <n v="20300"/>
    <n v="8323"/>
    <n v="8.3230000000000004"/>
    <d v="2021-07-26T00:00:00"/>
    <x v="3"/>
    <x v="0"/>
    <x v="1"/>
    <s v="Charlotte Hill"/>
    <x v="4"/>
    <x v="7"/>
  </r>
  <r>
    <x v="3"/>
    <x v="48"/>
    <x v="0"/>
    <s v="Medium"/>
    <x v="282"/>
    <n v="5"/>
    <n v="350"/>
    <n v="343000"/>
    <n v="20580"/>
    <n v="322420"/>
    <n v="322.42"/>
    <n v="254800"/>
    <n v="67620"/>
    <n v="67.62"/>
    <d v="2022-07-15T00:00:00"/>
    <x v="3"/>
    <x v="0"/>
    <x v="1"/>
    <s v="Elijah Perez"/>
    <x v="0"/>
    <x v="0"/>
  </r>
  <r>
    <x v="3"/>
    <x v="36"/>
    <x v="0"/>
    <s v="Medium"/>
    <x v="283"/>
    <n v="5"/>
    <n v="350"/>
    <n v="511000"/>
    <n v="30660"/>
    <n v="480340"/>
    <n v="480.34"/>
    <n v="379600"/>
    <n v="100740"/>
    <n v="100.74"/>
    <d v="2022-05-17T00:00:00"/>
    <x v="10"/>
    <x v="2"/>
    <x v="1"/>
    <s v="Henry Martinez"/>
    <x v="0"/>
    <x v="4"/>
  </r>
  <r>
    <x v="4"/>
    <x v="118"/>
    <x v="0"/>
    <s v="Medium"/>
    <x v="284"/>
    <n v="5"/>
    <n v="12"/>
    <n v="32676"/>
    <n v="1960.56"/>
    <n v="30715.439999999999"/>
    <n v="30.715439999999997"/>
    <n v="8169"/>
    <n v="22546.44"/>
    <n v="22.546439999999997"/>
    <d v="2022-11-20T00:00:00"/>
    <x v="6"/>
    <x v="3"/>
    <x v="1"/>
    <s v="Aiden Garcia"/>
    <x v="0"/>
    <x v="6"/>
  </r>
  <r>
    <x v="3"/>
    <x v="51"/>
    <x v="1"/>
    <s v="Medium"/>
    <x v="285"/>
    <n v="10"/>
    <n v="350"/>
    <n v="523600"/>
    <n v="31416"/>
    <n v="492184"/>
    <n v="492.18400000000003"/>
    <n v="388960"/>
    <n v="103224"/>
    <n v="103.224"/>
    <d v="2021-03-01T00:00:00"/>
    <x v="8"/>
    <x v="1"/>
    <x v="1"/>
    <s v="Charlotte Martin"/>
    <x v="1"/>
    <x v="3"/>
  </r>
  <r>
    <x v="0"/>
    <x v="6"/>
    <x v="2"/>
    <s v="Medium"/>
    <x v="286"/>
    <n v="120"/>
    <n v="125"/>
    <n v="119000"/>
    <n v="7140"/>
    <n v="111860"/>
    <n v="111.86"/>
    <n v="114240"/>
    <n v="-2380"/>
    <n v="-2.38"/>
    <d v="2022-11-11T00:00:00"/>
    <x v="6"/>
    <x v="3"/>
    <x v="1"/>
    <s v="Ethan Miller"/>
    <x v="2"/>
    <x v="6"/>
  </r>
  <r>
    <x v="0"/>
    <x v="14"/>
    <x v="2"/>
    <s v="Medium"/>
    <x v="287"/>
    <n v="120"/>
    <n v="125"/>
    <n v="344375"/>
    <n v="20662.5"/>
    <n v="323712.5"/>
    <n v="323.71249999999998"/>
    <n v="330600"/>
    <n v="-6887.5"/>
    <n v="-6.8875000000000002"/>
    <d v="2021-08-17T00:00:00"/>
    <x v="2"/>
    <x v="0"/>
    <x v="1"/>
    <s v="Samuel Taylor"/>
    <x v="2"/>
    <x v="6"/>
  </r>
  <r>
    <x v="1"/>
    <x v="95"/>
    <x v="2"/>
    <s v="Medium"/>
    <x v="288"/>
    <n v="120"/>
    <n v="15"/>
    <n v="22950"/>
    <n v="1377"/>
    <n v="21573"/>
    <n v="21.573"/>
    <n v="15300"/>
    <n v="6273"/>
    <n v="6.2729999999999997"/>
    <d v="2022-08-24T00:00:00"/>
    <x v="2"/>
    <x v="0"/>
    <x v="1"/>
    <s v="Emily Phillips"/>
    <x v="2"/>
    <x v="7"/>
  </r>
  <r>
    <x v="3"/>
    <x v="53"/>
    <x v="2"/>
    <s v="Medium"/>
    <x v="285"/>
    <n v="120"/>
    <n v="350"/>
    <n v="523600"/>
    <n v="31416"/>
    <n v="492184"/>
    <n v="492.18400000000003"/>
    <n v="388960"/>
    <n v="103224"/>
    <n v="103.224"/>
    <d v="2021-05-14T00:00:00"/>
    <x v="10"/>
    <x v="2"/>
    <x v="1"/>
    <s v="Harper Wilson"/>
    <x v="2"/>
    <x v="5"/>
  </r>
  <r>
    <x v="3"/>
    <x v="30"/>
    <x v="2"/>
    <s v="Medium"/>
    <x v="289"/>
    <n v="120"/>
    <n v="7"/>
    <n v="10486"/>
    <n v="629.16"/>
    <n v="9856.84"/>
    <n v="9.85684"/>
    <n v="7490"/>
    <n v="2366.84"/>
    <n v="2.3668400000000003"/>
    <d v="2022-01-11T00:00:00"/>
    <x v="1"/>
    <x v="1"/>
    <x v="1"/>
    <s v="Benjamin Lee"/>
    <x v="2"/>
    <x v="6"/>
  </r>
  <r>
    <x v="1"/>
    <x v="136"/>
    <x v="3"/>
    <s v="Medium"/>
    <x v="222"/>
    <n v="250"/>
    <n v="15"/>
    <n v="42660"/>
    <n v="2559.6"/>
    <n v="40100.400000000001"/>
    <n v="40.1004"/>
    <n v="28440"/>
    <n v="11660.400000000001"/>
    <n v="11.660400000000001"/>
    <d v="2021-11-21T00:00:00"/>
    <x v="6"/>
    <x v="3"/>
    <x v="1"/>
    <s v="Samuel Turner"/>
    <x v="3"/>
    <x v="0"/>
  </r>
  <r>
    <x v="3"/>
    <x v="33"/>
    <x v="3"/>
    <s v="Medium"/>
    <x v="289"/>
    <n v="250"/>
    <n v="7"/>
    <n v="10486"/>
    <n v="629.16"/>
    <n v="9856.84"/>
    <n v="9.85684"/>
    <n v="7490"/>
    <n v="2366.84"/>
    <n v="2.3668400000000003"/>
    <d v="2021-03-15T00:00:00"/>
    <x v="8"/>
    <x v="1"/>
    <x v="1"/>
    <s v="Charlotte Davis"/>
    <x v="3"/>
    <x v="1"/>
  </r>
  <r>
    <x v="0"/>
    <x v="137"/>
    <x v="5"/>
    <s v="Medium"/>
    <x v="290"/>
    <n v="260"/>
    <n v="125"/>
    <n v="248437.5"/>
    <n v="14906.25"/>
    <n v="233531.25"/>
    <n v="233.53125"/>
    <n v="238500"/>
    <n v="-4968.75"/>
    <n v="-4.96875"/>
    <d v="2022-06-28T00:00:00"/>
    <x v="11"/>
    <x v="2"/>
    <x v="1"/>
    <s v="Harper Martin"/>
    <x v="5"/>
    <x v="1"/>
  </r>
  <r>
    <x v="3"/>
    <x v="92"/>
    <x v="5"/>
    <s v="Medium"/>
    <x v="291"/>
    <n v="260"/>
    <n v="350"/>
    <n v="587650"/>
    <n v="35259"/>
    <n v="552391"/>
    <n v="552.39099999999996"/>
    <n v="436540"/>
    <n v="115851"/>
    <n v="115.851"/>
    <d v="2021-11-18T00:00:00"/>
    <x v="6"/>
    <x v="3"/>
    <x v="1"/>
    <s v="Jackson Hill"/>
    <x v="5"/>
    <x v="4"/>
  </r>
  <r>
    <x v="1"/>
    <x v="25"/>
    <x v="1"/>
    <s v="Medium"/>
    <x v="292"/>
    <n v="10"/>
    <n v="15"/>
    <n v="32970"/>
    <n v="1978.2"/>
    <n v="30991.8"/>
    <n v="30.991799999999998"/>
    <n v="21980"/>
    <n v="9011.7999999999993"/>
    <n v="9.0117999999999991"/>
    <d v="2022-10-20T00:00:00"/>
    <x v="9"/>
    <x v="3"/>
    <x v="1"/>
    <s v="Avery Turner"/>
    <x v="1"/>
    <x v="1"/>
  </r>
  <r>
    <x v="1"/>
    <x v="37"/>
    <x v="1"/>
    <s v="Medium"/>
    <x v="123"/>
    <n v="10"/>
    <n v="15"/>
    <n v="26145"/>
    <n v="1568.7"/>
    <n v="24576.3"/>
    <n v="24.5763"/>
    <n v="17430"/>
    <n v="7146.2999999999993"/>
    <n v="7.1462999999999992"/>
    <d v="2022-03-16T00:00:00"/>
    <x v="8"/>
    <x v="1"/>
    <x v="1"/>
    <s v="Amelia Wilson"/>
    <x v="1"/>
    <x v="5"/>
  </r>
  <r>
    <x v="1"/>
    <x v="25"/>
    <x v="1"/>
    <s v="Medium"/>
    <x v="293"/>
    <n v="10"/>
    <n v="15"/>
    <n v="17295"/>
    <n v="1037.7"/>
    <n v="16257.3"/>
    <n v="16.257300000000001"/>
    <n v="11530"/>
    <n v="4727.2999999999993"/>
    <n v="4.7272999999999996"/>
    <d v="2021-11-18T00:00:00"/>
    <x v="6"/>
    <x v="3"/>
    <x v="1"/>
    <s v="Avery Turner"/>
    <x v="1"/>
    <x v="1"/>
  </r>
  <r>
    <x v="3"/>
    <x v="27"/>
    <x v="2"/>
    <s v="Medium"/>
    <x v="294"/>
    <n v="120"/>
    <n v="20"/>
    <n v="20020"/>
    <n v="1201.2"/>
    <n v="18818.8"/>
    <n v="18.8188"/>
    <n v="10010"/>
    <n v="8808.7999999999993"/>
    <n v="8.8087999999999997"/>
    <d v="2022-11-30T00:00:00"/>
    <x v="6"/>
    <x v="3"/>
    <x v="1"/>
    <s v="Sofia Phillips"/>
    <x v="2"/>
    <x v="3"/>
  </r>
  <r>
    <x v="3"/>
    <x v="30"/>
    <x v="2"/>
    <s v="Medium"/>
    <x v="295"/>
    <n v="120"/>
    <n v="7"/>
    <n v="9331"/>
    <n v="559.86"/>
    <n v="8771.14"/>
    <n v="8.771139999999999"/>
    <n v="6665"/>
    <n v="2106.1399999999994"/>
    <n v="2.1061399999999995"/>
    <d v="2021-06-17T00:00:00"/>
    <x v="11"/>
    <x v="2"/>
    <x v="1"/>
    <s v="Benjamin Lee"/>
    <x v="2"/>
    <x v="6"/>
  </r>
  <r>
    <x v="1"/>
    <x v="138"/>
    <x v="3"/>
    <s v="Medium"/>
    <x v="293"/>
    <n v="250"/>
    <n v="15"/>
    <n v="17295"/>
    <n v="1037.7"/>
    <n v="16257.3"/>
    <n v="16.257300000000001"/>
    <n v="11530"/>
    <n v="4727.2999999999993"/>
    <n v="4.7272999999999996"/>
    <d v="2022-10-13T00:00:00"/>
    <x v="9"/>
    <x v="3"/>
    <x v="1"/>
    <s v="Henry Garcia"/>
    <x v="3"/>
    <x v="2"/>
  </r>
  <r>
    <x v="4"/>
    <x v="76"/>
    <x v="4"/>
    <s v="Medium"/>
    <x v="56"/>
    <n v="3"/>
    <n v="12"/>
    <n v="8724"/>
    <n v="610.67999999999995"/>
    <n v="8113.32"/>
    <n v="8.1133199999999999"/>
    <n v="2181"/>
    <n v="5932.32"/>
    <n v="5.9323199999999998"/>
    <d v="2022-08-20T00:00:00"/>
    <x v="2"/>
    <x v="0"/>
    <x v="1"/>
    <s v="Samuel Phillips"/>
    <x v="4"/>
    <x v="4"/>
  </r>
  <r>
    <x v="4"/>
    <x v="35"/>
    <x v="4"/>
    <s v="Medium"/>
    <x v="296"/>
    <n v="3"/>
    <n v="12"/>
    <n v="22608"/>
    <n v="1582.56"/>
    <n v="21025.439999999999"/>
    <n v="21.02544"/>
    <n v="5652"/>
    <n v="15373.439999999999"/>
    <n v="15.373439999999999"/>
    <d v="2021-04-24T00:00:00"/>
    <x v="5"/>
    <x v="2"/>
    <x v="1"/>
    <s v="Harper Anderson"/>
    <x v="4"/>
    <x v="3"/>
  </r>
  <r>
    <x v="4"/>
    <x v="119"/>
    <x v="0"/>
    <s v="Medium"/>
    <x v="297"/>
    <n v="5"/>
    <n v="12"/>
    <n v="28080"/>
    <n v="1965.6"/>
    <n v="26114.400000000001"/>
    <n v="26.1144"/>
    <n v="7020"/>
    <n v="19094.400000000001"/>
    <n v="19.0944"/>
    <d v="2022-03-08T00:00:00"/>
    <x v="8"/>
    <x v="1"/>
    <x v="1"/>
    <s v="Emily Hill"/>
    <x v="0"/>
    <x v="7"/>
  </r>
  <r>
    <x v="4"/>
    <x v="128"/>
    <x v="0"/>
    <s v="Medium"/>
    <x v="261"/>
    <n v="5"/>
    <n v="12"/>
    <n v="28104"/>
    <n v="1967.28"/>
    <n v="26136.720000000001"/>
    <n v="26.13672"/>
    <n v="7026"/>
    <n v="19110.72"/>
    <n v="19.110720000000001"/>
    <d v="2021-08-25T00:00:00"/>
    <x v="2"/>
    <x v="0"/>
    <x v="1"/>
    <s v="Jackson Turner"/>
    <x v="0"/>
    <x v="0"/>
  </r>
  <r>
    <x v="1"/>
    <x v="139"/>
    <x v="2"/>
    <s v="Medium"/>
    <x v="298"/>
    <n v="120"/>
    <n v="15"/>
    <n v="18930"/>
    <n v="1325.1"/>
    <n v="17604.900000000001"/>
    <n v="17.604900000000001"/>
    <n v="12620"/>
    <n v="4984.9000000000015"/>
    <n v="4.9849000000000014"/>
    <d v="2021-04-18T00:00:00"/>
    <x v="5"/>
    <x v="2"/>
    <x v="1"/>
    <s v="Amelia Phillips"/>
    <x v="2"/>
    <x v="3"/>
  </r>
  <r>
    <x v="3"/>
    <x v="15"/>
    <x v="2"/>
    <s v="Medium"/>
    <x v="299"/>
    <n v="120"/>
    <n v="7"/>
    <n v="7945"/>
    <n v="556.15"/>
    <n v="7388.85"/>
    <n v="7.3888500000000006"/>
    <n v="5675"/>
    <n v="1713.8500000000004"/>
    <n v="1.7138500000000003"/>
    <d v="2021-05-08T00:00:00"/>
    <x v="10"/>
    <x v="2"/>
    <x v="1"/>
    <s v="Harper Davis"/>
    <x v="2"/>
    <x v="7"/>
  </r>
  <r>
    <x v="3"/>
    <x v="40"/>
    <x v="2"/>
    <s v="Medium"/>
    <x v="300"/>
    <n v="120"/>
    <n v="7"/>
    <n v="3829"/>
    <n v="268.02999999999997"/>
    <n v="3560.9700000000003"/>
    <n v="3.5609700000000002"/>
    <n v="2735"/>
    <n v="825.97000000000025"/>
    <n v="0.8259700000000002"/>
    <d v="2022-08-04T00:00:00"/>
    <x v="2"/>
    <x v="0"/>
    <x v="1"/>
    <s v="Aiden Clark"/>
    <x v="2"/>
    <x v="0"/>
  </r>
  <r>
    <x v="3"/>
    <x v="15"/>
    <x v="2"/>
    <s v="Medium"/>
    <x v="301"/>
    <n v="120"/>
    <n v="7"/>
    <n v="11074"/>
    <n v="775.18"/>
    <n v="10298.82"/>
    <n v="10.298819999999999"/>
    <n v="7910"/>
    <n v="2388.8199999999997"/>
    <n v="2.3888199999999995"/>
    <d v="2021-04-05T00:00:00"/>
    <x v="5"/>
    <x v="2"/>
    <x v="1"/>
    <s v="Harper Davis"/>
    <x v="2"/>
    <x v="7"/>
  </r>
  <r>
    <x v="4"/>
    <x v="80"/>
    <x v="3"/>
    <s v="Medium"/>
    <x v="302"/>
    <n v="250"/>
    <n v="12"/>
    <n v="20862"/>
    <n v="1460.34"/>
    <n v="19401.66"/>
    <n v="19.40166"/>
    <n v="5215.5"/>
    <n v="14186.16"/>
    <n v="14.186159999999999"/>
    <d v="2022-02-25T00:00:00"/>
    <x v="4"/>
    <x v="1"/>
    <x v="1"/>
    <s v="Jackson Lewis"/>
    <x v="3"/>
    <x v="0"/>
  </r>
  <r>
    <x v="3"/>
    <x v="54"/>
    <x v="3"/>
    <s v="Medium"/>
    <x v="301"/>
    <n v="250"/>
    <n v="7"/>
    <n v="11074"/>
    <n v="775.18"/>
    <n v="10298.82"/>
    <n v="10.298819999999999"/>
    <n v="7910"/>
    <n v="2388.8199999999997"/>
    <n v="2.3888199999999995"/>
    <d v="2022-01-01T00:00:00"/>
    <x v="1"/>
    <x v="1"/>
    <x v="1"/>
    <s v="Henry Turner"/>
    <x v="3"/>
    <x v="6"/>
  </r>
  <r>
    <x v="3"/>
    <x v="46"/>
    <x v="5"/>
    <s v="Medium"/>
    <x v="299"/>
    <n v="260"/>
    <n v="7"/>
    <n v="7945"/>
    <n v="556.15"/>
    <n v="7388.85"/>
    <n v="7.3888500000000006"/>
    <n v="5675"/>
    <n v="1713.8500000000004"/>
    <n v="1.7138500000000003"/>
    <d v="2021-06-04T00:00:00"/>
    <x v="11"/>
    <x v="2"/>
    <x v="1"/>
    <s v="Michael Wilson"/>
    <x v="5"/>
    <x v="6"/>
  </r>
  <r>
    <x v="3"/>
    <x v="56"/>
    <x v="4"/>
    <s v="Medium"/>
    <x v="303"/>
    <n v="3"/>
    <n v="350"/>
    <n v="616350"/>
    <n v="43144.5"/>
    <n v="573205.5"/>
    <n v="573.20550000000003"/>
    <n v="457860"/>
    <n v="115345.5"/>
    <n v="115.3455"/>
    <d v="2022-05-03T00:00:00"/>
    <x v="10"/>
    <x v="2"/>
    <x v="1"/>
    <s v="Jackson Hill"/>
    <x v="4"/>
    <x v="0"/>
  </r>
  <r>
    <x v="2"/>
    <x v="140"/>
    <x v="4"/>
    <s v="Medium"/>
    <x v="304"/>
    <n v="3"/>
    <n v="300"/>
    <n v="134400"/>
    <n v="9408"/>
    <n v="124992"/>
    <n v="124.992"/>
    <n v="112000"/>
    <n v="12992"/>
    <n v="12.992000000000001"/>
    <d v="2022-08-14T00:00:00"/>
    <x v="2"/>
    <x v="0"/>
    <x v="1"/>
    <s v="Jackson Hill"/>
    <x v="4"/>
    <x v="4"/>
  </r>
  <r>
    <x v="2"/>
    <x v="140"/>
    <x v="4"/>
    <s v="Medium"/>
    <x v="305"/>
    <n v="3"/>
    <n v="300"/>
    <n v="654300"/>
    <n v="45801"/>
    <n v="608499"/>
    <n v="608.49900000000002"/>
    <n v="545250"/>
    <n v="63249"/>
    <n v="63.249000000000002"/>
    <d v="2021-07-24T00:00:00"/>
    <x v="3"/>
    <x v="0"/>
    <x v="1"/>
    <s v="Jackson Hill"/>
    <x v="4"/>
    <x v="4"/>
  </r>
  <r>
    <x v="3"/>
    <x v="58"/>
    <x v="0"/>
    <s v="Medium"/>
    <x v="306"/>
    <n v="5"/>
    <n v="20"/>
    <n v="39520"/>
    <n v="2766.4"/>
    <n v="36753.599999999999"/>
    <n v="36.753599999999999"/>
    <n v="19760"/>
    <n v="16993.599999999999"/>
    <n v="16.993599999999997"/>
    <d v="2021-09-24T00:00:00"/>
    <x v="0"/>
    <x v="0"/>
    <x v="1"/>
    <s v="Aiden Martin"/>
    <x v="0"/>
    <x v="2"/>
  </r>
  <r>
    <x v="2"/>
    <x v="77"/>
    <x v="0"/>
    <s v="Medium"/>
    <x v="305"/>
    <n v="5"/>
    <n v="300"/>
    <n v="654300"/>
    <n v="45801"/>
    <n v="608499"/>
    <n v="608.49900000000002"/>
    <n v="545250"/>
    <n v="63249"/>
    <n v="63.249000000000002"/>
    <d v="2022-07-26T00:00:00"/>
    <x v="3"/>
    <x v="0"/>
    <x v="1"/>
    <s v="Harper Hill"/>
    <x v="0"/>
    <x v="5"/>
  </r>
  <r>
    <x v="2"/>
    <x v="69"/>
    <x v="1"/>
    <s v="Medium"/>
    <x v="307"/>
    <n v="10"/>
    <n v="300"/>
    <n v="510600"/>
    <n v="35742"/>
    <n v="474858"/>
    <n v="474.858"/>
    <n v="425500"/>
    <n v="49358"/>
    <n v="49.357999999999997"/>
    <d v="2022-05-17T00:00:00"/>
    <x v="10"/>
    <x v="2"/>
    <x v="1"/>
    <s v="Abigail Garcia"/>
    <x v="1"/>
    <x v="5"/>
  </r>
  <r>
    <x v="2"/>
    <x v="120"/>
    <x v="1"/>
    <s v="Medium"/>
    <x v="304"/>
    <n v="10"/>
    <n v="300"/>
    <n v="134400"/>
    <n v="9408"/>
    <n v="124992"/>
    <n v="124.992"/>
    <n v="112000"/>
    <n v="12992"/>
    <n v="12.992000000000001"/>
    <d v="2022-06-04T00:00:00"/>
    <x v="11"/>
    <x v="2"/>
    <x v="1"/>
    <s v="Benjamin Phillips"/>
    <x v="1"/>
    <x v="0"/>
  </r>
  <r>
    <x v="0"/>
    <x v="22"/>
    <x v="1"/>
    <s v="Medium"/>
    <x v="308"/>
    <n v="10"/>
    <n v="125"/>
    <n v="439125"/>
    <n v="30738.75"/>
    <n v="408386.25"/>
    <n v="408.38625000000002"/>
    <n v="421560"/>
    <n v="-13173.75"/>
    <n v="-13.17375"/>
    <d v="2021-10-09T00:00:00"/>
    <x v="9"/>
    <x v="3"/>
    <x v="1"/>
    <s v="Sebastian Lee"/>
    <x v="1"/>
    <x v="6"/>
  </r>
  <r>
    <x v="1"/>
    <x v="1"/>
    <x v="1"/>
    <s v="Medium"/>
    <x v="309"/>
    <n v="10"/>
    <n v="15"/>
    <n v="31515"/>
    <n v="2206.0500000000002"/>
    <n v="29308.95"/>
    <n v="29.308949999999999"/>
    <n v="21010"/>
    <n v="8298.9500000000007"/>
    <n v="8.2989500000000014"/>
    <d v="2021-04-28T00:00:00"/>
    <x v="5"/>
    <x v="2"/>
    <x v="1"/>
    <s v="Emma Johnson"/>
    <x v="1"/>
    <x v="1"/>
  </r>
  <r>
    <x v="3"/>
    <x v="51"/>
    <x v="1"/>
    <s v="Medium"/>
    <x v="310"/>
    <n v="10"/>
    <n v="20"/>
    <n v="30700"/>
    <n v="2149"/>
    <n v="28551"/>
    <n v="28.550999999999998"/>
    <n v="15350"/>
    <n v="13201"/>
    <n v="13.201000000000001"/>
    <d v="2021-03-06T00:00:00"/>
    <x v="8"/>
    <x v="1"/>
    <x v="1"/>
    <s v="Charlotte Martin"/>
    <x v="1"/>
    <x v="3"/>
  </r>
  <r>
    <x v="2"/>
    <x v="60"/>
    <x v="2"/>
    <s v="Medium"/>
    <x v="311"/>
    <n v="120"/>
    <n v="300"/>
    <n v="497700"/>
    <n v="34839"/>
    <n v="462861"/>
    <n v="462.86099999999999"/>
    <n v="414750"/>
    <n v="48111"/>
    <n v="48.110999999999997"/>
    <d v="2022-11-06T00:00:00"/>
    <x v="6"/>
    <x v="3"/>
    <x v="1"/>
    <s v="Benjamin Martin"/>
    <x v="2"/>
    <x v="4"/>
  </r>
  <r>
    <x v="3"/>
    <x v="30"/>
    <x v="2"/>
    <s v="Medium"/>
    <x v="312"/>
    <n v="120"/>
    <n v="20"/>
    <n v="12180"/>
    <n v="852.6"/>
    <n v="11327.4"/>
    <n v="11.327399999999999"/>
    <n v="6090"/>
    <n v="5237.3999999999996"/>
    <n v="5.2374000000000001"/>
    <d v="2021-12-20T00:00:00"/>
    <x v="7"/>
    <x v="3"/>
    <x v="1"/>
    <s v="Benjamin Lee"/>
    <x v="2"/>
    <x v="6"/>
  </r>
  <r>
    <x v="0"/>
    <x v="28"/>
    <x v="2"/>
    <s v="Medium"/>
    <x v="313"/>
    <n v="120"/>
    <n v="125"/>
    <n v="260875"/>
    <n v="18261.25"/>
    <n v="242613.75"/>
    <n v="242.61375000000001"/>
    <n v="250440"/>
    <n v="-7826.25"/>
    <n v="-7.8262499999999999"/>
    <d v="2021-04-12T00:00:00"/>
    <x v="5"/>
    <x v="2"/>
    <x v="1"/>
    <s v="Elijah Martin"/>
    <x v="2"/>
    <x v="4"/>
  </r>
  <r>
    <x v="3"/>
    <x v="53"/>
    <x v="2"/>
    <s v="Medium"/>
    <x v="306"/>
    <n v="120"/>
    <n v="20"/>
    <n v="39520"/>
    <n v="2766.4"/>
    <n v="36753.599999999999"/>
    <n v="36.753599999999999"/>
    <n v="19760"/>
    <n v="16993.599999999999"/>
    <n v="16.993599999999997"/>
    <d v="2022-08-03T00:00:00"/>
    <x v="2"/>
    <x v="0"/>
    <x v="1"/>
    <s v="Harper Wilson"/>
    <x v="2"/>
    <x v="5"/>
  </r>
  <r>
    <x v="2"/>
    <x v="85"/>
    <x v="2"/>
    <s v="Medium"/>
    <x v="249"/>
    <n v="120"/>
    <n v="300"/>
    <n v="411600"/>
    <n v="28812"/>
    <n v="382788"/>
    <n v="382.78800000000001"/>
    <n v="343000"/>
    <n v="39788"/>
    <n v="39.787999999999997"/>
    <d v="2021-07-29T00:00:00"/>
    <x v="3"/>
    <x v="0"/>
    <x v="1"/>
    <s v="Mia Hill"/>
    <x v="2"/>
    <x v="5"/>
  </r>
  <r>
    <x v="4"/>
    <x v="141"/>
    <x v="3"/>
    <s v="Medium"/>
    <x v="314"/>
    <n v="250"/>
    <n v="12"/>
    <n v="38934"/>
    <n v="2725.38"/>
    <n v="36208.620000000003"/>
    <n v="36.208620000000003"/>
    <n v="9733.5"/>
    <n v="26475.120000000003"/>
    <n v="26.475120000000004"/>
    <d v="2022-09-24T00:00:00"/>
    <x v="0"/>
    <x v="0"/>
    <x v="1"/>
    <s v="Abigail Martin"/>
    <x v="3"/>
    <x v="5"/>
  </r>
  <r>
    <x v="2"/>
    <x v="61"/>
    <x v="3"/>
    <s v="Medium"/>
    <x v="315"/>
    <n v="250"/>
    <n v="300"/>
    <n v="287700"/>
    <n v="20139"/>
    <n v="267561"/>
    <n v="267.56099999999998"/>
    <n v="239750"/>
    <n v="27811"/>
    <n v="27.811"/>
    <d v="2022-04-14T00:00:00"/>
    <x v="5"/>
    <x v="2"/>
    <x v="1"/>
    <s v="Mia Lewis"/>
    <x v="3"/>
    <x v="5"/>
  </r>
  <r>
    <x v="2"/>
    <x v="16"/>
    <x v="3"/>
    <s v="Medium"/>
    <x v="316"/>
    <n v="250"/>
    <n v="300"/>
    <n v="824100"/>
    <n v="57687"/>
    <n v="766413"/>
    <n v="766.41300000000001"/>
    <n v="686750"/>
    <n v="79663"/>
    <n v="79.662999999999997"/>
    <d v="2021-04-10T00:00:00"/>
    <x v="5"/>
    <x v="2"/>
    <x v="1"/>
    <s v="Henry Anderson"/>
    <x v="3"/>
    <x v="0"/>
  </r>
  <r>
    <x v="0"/>
    <x v="142"/>
    <x v="5"/>
    <s v="Medium"/>
    <x v="317"/>
    <n v="260"/>
    <n v="125"/>
    <n v="205625"/>
    <n v="14393.75"/>
    <n v="191231.25"/>
    <n v="191.23124999999999"/>
    <n v="197400"/>
    <n v="-6168.75"/>
    <n v="-6.1687500000000002"/>
    <d v="2022-06-03T00:00:00"/>
    <x v="11"/>
    <x v="2"/>
    <x v="1"/>
    <s v="Aiden Garcia"/>
    <x v="5"/>
    <x v="6"/>
  </r>
  <r>
    <x v="3"/>
    <x v="64"/>
    <x v="5"/>
    <s v="Medium"/>
    <x v="318"/>
    <n v="260"/>
    <n v="350"/>
    <n v="1006600"/>
    <n v="70462"/>
    <n v="936138"/>
    <n v="936.13800000000003"/>
    <n v="747760"/>
    <n v="188378"/>
    <n v="188.37799999999999"/>
    <d v="2022-06-30T00:00:00"/>
    <x v="11"/>
    <x v="2"/>
    <x v="1"/>
    <s v="Samuel Wilson"/>
    <x v="5"/>
    <x v="0"/>
  </r>
  <r>
    <x v="3"/>
    <x v="46"/>
    <x v="5"/>
    <s v="Medium"/>
    <x v="319"/>
    <n v="260"/>
    <n v="20"/>
    <n v="22360"/>
    <n v="1565.2"/>
    <n v="20794.8"/>
    <n v="20.794799999999999"/>
    <n v="11180"/>
    <n v="9614.7999999999993"/>
    <n v="9.6147999999999989"/>
    <d v="2021-12-04T00:00:00"/>
    <x v="7"/>
    <x v="3"/>
    <x v="1"/>
    <s v="Michael Wilson"/>
    <x v="5"/>
    <x v="6"/>
  </r>
  <r>
    <x v="2"/>
    <x v="143"/>
    <x v="5"/>
    <s v="Medium"/>
    <x v="249"/>
    <n v="260"/>
    <n v="300"/>
    <n v="411600"/>
    <n v="28812"/>
    <n v="382788"/>
    <n v="382.78800000000001"/>
    <n v="343000"/>
    <n v="39788"/>
    <n v="39.787999999999997"/>
    <d v="2022-09-20T00:00:00"/>
    <x v="0"/>
    <x v="0"/>
    <x v="1"/>
    <s v="Emily Hill"/>
    <x v="5"/>
    <x v="7"/>
  </r>
  <r>
    <x v="3"/>
    <x v="42"/>
    <x v="0"/>
    <s v="Medium"/>
    <x v="320"/>
    <n v="5"/>
    <n v="7"/>
    <n v="3416"/>
    <n v="273.27999999999997"/>
    <n v="3142.7200000000003"/>
    <n v="3.1427200000000002"/>
    <n v="2440"/>
    <n v="702.72000000000025"/>
    <n v="0.70272000000000023"/>
    <d v="2022-10-20T00:00:00"/>
    <x v="9"/>
    <x v="3"/>
    <x v="1"/>
    <s v="Sebastian Phillips"/>
    <x v="0"/>
    <x v="2"/>
  </r>
  <r>
    <x v="3"/>
    <x v="98"/>
    <x v="0"/>
    <s v="Medium"/>
    <x v="321"/>
    <n v="5"/>
    <n v="20"/>
    <n v="25640"/>
    <n v="2051.1999999999998"/>
    <n v="23588.799999999999"/>
    <n v="23.588799999999999"/>
    <n v="12820"/>
    <n v="10768.8"/>
    <n v="10.768799999999999"/>
    <d v="2021-10-12T00:00:00"/>
    <x v="9"/>
    <x v="3"/>
    <x v="1"/>
    <s v="Logan Martin"/>
    <x v="0"/>
    <x v="2"/>
  </r>
  <r>
    <x v="3"/>
    <x v="3"/>
    <x v="1"/>
    <s v="Medium"/>
    <x v="322"/>
    <n v="10"/>
    <n v="7"/>
    <n v="1799"/>
    <n v="143.91999999999999"/>
    <n v="1655.08"/>
    <n v="1.6550799999999999"/>
    <n v="1285"/>
    <n v="370.07999999999993"/>
    <n v="0.37007999999999991"/>
    <d v="2021-10-21T00:00:00"/>
    <x v="9"/>
    <x v="3"/>
    <x v="1"/>
    <s v="Olivia Brown"/>
    <x v="1"/>
    <x v="3"/>
  </r>
  <r>
    <x v="3"/>
    <x v="63"/>
    <x v="5"/>
    <s v="Medium"/>
    <x v="321"/>
    <n v="260"/>
    <n v="20"/>
    <n v="25640"/>
    <n v="2051.1999999999998"/>
    <n v="23588.799999999999"/>
    <n v="23.588799999999999"/>
    <n v="12820"/>
    <n v="10768.8"/>
    <n v="10.768799999999999"/>
    <d v="2021-10-02T00:00:00"/>
    <x v="9"/>
    <x v="3"/>
    <x v="1"/>
    <s v="Charlotte Anderson"/>
    <x v="5"/>
    <x v="7"/>
  </r>
  <r>
    <x v="0"/>
    <x v="99"/>
    <x v="4"/>
    <s v="Medium"/>
    <x v="323"/>
    <n v="3"/>
    <n v="125"/>
    <n v="192500"/>
    <n v="15400"/>
    <n v="177100"/>
    <n v="177.1"/>
    <n v="184800"/>
    <n v="-7700"/>
    <n v="-7.7"/>
    <d v="2021-05-31T00:00:00"/>
    <x v="10"/>
    <x v="2"/>
    <x v="1"/>
    <s v="Charlotte Garcia"/>
    <x v="4"/>
    <x v="3"/>
  </r>
  <r>
    <x v="1"/>
    <x v="105"/>
    <x v="4"/>
    <s v="Medium"/>
    <x v="324"/>
    <n v="3"/>
    <n v="15"/>
    <n v="7350"/>
    <n v="588"/>
    <n v="6762"/>
    <n v="6.7619999999999996"/>
    <n v="4900"/>
    <n v="1862"/>
    <n v="1.8620000000000001"/>
    <d v="2022-01-06T00:00:00"/>
    <x v="1"/>
    <x v="1"/>
    <x v="1"/>
    <s v="Abigail Phillips"/>
    <x v="4"/>
    <x v="1"/>
  </r>
  <r>
    <x v="3"/>
    <x v="65"/>
    <x v="4"/>
    <s v="Medium"/>
    <x v="325"/>
    <n v="3"/>
    <n v="350"/>
    <n v="476700"/>
    <n v="38136"/>
    <n v="438564"/>
    <n v="438.56400000000002"/>
    <n v="354120"/>
    <n v="84444"/>
    <n v="84.444000000000003"/>
    <d v="2021-01-26T00:00:00"/>
    <x v="1"/>
    <x v="1"/>
    <x v="1"/>
    <s v="Harper Turner"/>
    <x v="4"/>
    <x v="1"/>
  </r>
  <r>
    <x v="1"/>
    <x v="144"/>
    <x v="0"/>
    <s v="Medium"/>
    <x v="326"/>
    <n v="5"/>
    <n v="15"/>
    <n v="37515"/>
    <n v="3001.2"/>
    <n v="34513.800000000003"/>
    <n v="34.513800000000003"/>
    <n v="25010"/>
    <n v="9503.8000000000029"/>
    <n v="9.5038000000000036"/>
    <d v="2022-01-03T00:00:00"/>
    <x v="1"/>
    <x v="1"/>
    <x v="1"/>
    <s v="Benjamin Phillips"/>
    <x v="0"/>
    <x v="0"/>
  </r>
  <r>
    <x v="3"/>
    <x v="42"/>
    <x v="0"/>
    <s v="Medium"/>
    <x v="327"/>
    <n v="5"/>
    <n v="20"/>
    <n v="14160"/>
    <n v="1132.8"/>
    <n v="13027.2"/>
    <n v="13.027200000000001"/>
    <n v="7080"/>
    <n v="5947.2000000000007"/>
    <n v="5.9472000000000005"/>
    <d v="2021-11-27T00:00:00"/>
    <x v="6"/>
    <x v="3"/>
    <x v="1"/>
    <s v="Sebastian Phillips"/>
    <x v="0"/>
    <x v="2"/>
  </r>
  <r>
    <x v="3"/>
    <x v="36"/>
    <x v="0"/>
    <s v="Medium"/>
    <x v="328"/>
    <n v="5"/>
    <n v="20"/>
    <n v="12900"/>
    <n v="1032"/>
    <n v="11868"/>
    <n v="11.868"/>
    <n v="6450"/>
    <n v="5418"/>
    <n v="5.4180000000000001"/>
    <d v="2022-08-15T00:00:00"/>
    <x v="2"/>
    <x v="0"/>
    <x v="1"/>
    <s v="Henry Martinez"/>
    <x v="0"/>
    <x v="4"/>
  </r>
  <r>
    <x v="2"/>
    <x v="77"/>
    <x v="0"/>
    <s v="Medium"/>
    <x v="329"/>
    <n v="5"/>
    <n v="300"/>
    <n v="468600"/>
    <n v="37488"/>
    <n v="431112"/>
    <n v="431.11200000000002"/>
    <n v="390500"/>
    <n v="40612"/>
    <n v="40.612000000000002"/>
    <d v="2022-07-11T00:00:00"/>
    <x v="3"/>
    <x v="0"/>
    <x v="1"/>
    <s v="Harper Hill"/>
    <x v="0"/>
    <x v="5"/>
  </r>
  <r>
    <x v="1"/>
    <x v="108"/>
    <x v="0"/>
    <s v="Medium"/>
    <x v="330"/>
    <n v="5"/>
    <n v="15"/>
    <n v="10665"/>
    <n v="853.2"/>
    <n v="9811.7999999999993"/>
    <n v="9.8117999999999999"/>
    <n v="7110"/>
    <n v="2701.7999999999993"/>
    <n v="2.7017999999999991"/>
    <d v="2022-06-22T00:00:00"/>
    <x v="11"/>
    <x v="2"/>
    <x v="1"/>
    <s v="Benjamin Garcia"/>
    <x v="0"/>
    <x v="4"/>
  </r>
  <r>
    <x v="0"/>
    <x v="23"/>
    <x v="1"/>
    <s v="Medium"/>
    <x v="331"/>
    <n v="10"/>
    <n v="125"/>
    <n v="139250"/>
    <n v="11140"/>
    <n v="128110"/>
    <n v="128.11000000000001"/>
    <n v="133680"/>
    <n v="-5570"/>
    <n v="-5.57"/>
    <d v="2022-11-09T00:00:00"/>
    <x v="6"/>
    <x v="3"/>
    <x v="1"/>
    <s v="Elizabeth Green"/>
    <x v="1"/>
    <x v="7"/>
  </r>
  <r>
    <x v="3"/>
    <x v="71"/>
    <x v="1"/>
    <s v="Medium"/>
    <x v="332"/>
    <n v="10"/>
    <n v="7"/>
    <n v="8813"/>
    <n v="705.04"/>
    <n v="8107.96"/>
    <n v="8.1079600000000003"/>
    <n v="6295"/>
    <n v="1812.96"/>
    <n v="1.8129600000000001"/>
    <d v="2022-07-12T00:00:00"/>
    <x v="3"/>
    <x v="0"/>
    <x v="1"/>
    <s v="Emily Hill"/>
    <x v="1"/>
    <x v="7"/>
  </r>
  <r>
    <x v="3"/>
    <x v="71"/>
    <x v="1"/>
    <s v="Medium"/>
    <x v="333"/>
    <n v="10"/>
    <n v="7"/>
    <n v="7665"/>
    <n v="613.20000000000005"/>
    <n v="7051.8"/>
    <n v="7.0518000000000001"/>
    <n v="5475"/>
    <n v="1576.8000000000002"/>
    <n v="1.5768000000000002"/>
    <d v="2021-09-28T00:00:00"/>
    <x v="0"/>
    <x v="0"/>
    <x v="1"/>
    <s v="Emily Hill"/>
    <x v="1"/>
    <x v="7"/>
  </r>
  <r>
    <x v="3"/>
    <x v="71"/>
    <x v="1"/>
    <s v="Medium"/>
    <x v="334"/>
    <n v="10"/>
    <n v="20"/>
    <n v="27320"/>
    <n v="2185.6"/>
    <n v="25134.400000000001"/>
    <n v="25.134400000000003"/>
    <n v="13660"/>
    <n v="11474.400000000001"/>
    <n v="11.474400000000001"/>
    <d v="2021-03-04T00:00:00"/>
    <x v="8"/>
    <x v="1"/>
    <x v="1"/>
    <s v="Emily Hill"/>
    <x v="1"/>
    <x v="7"/>
  </r>
  <r>
    <x v="2"/>
    <x v="2"/>
    <x v="1"/>
    <s v="Medium"/>
    <x v="335"/>
    <n v="10"/>
    <n v="300"/>
    <n v="738000"/>
    <n v="59040"/>
    <n v="678960"/>
    <n v="678.96"/>
    <n v="615000"/>
    <n v="63960"/>
    <n v="63.96"/>
    <d v="2021-07-27T00:00:00"/>
    <x v="3"/>
    <x v="0"/>
    <x v="1"/>
    <s v="Noah Williams"/>
    <x v="1"/>
    <x v="2"/>
  </r>
  <r>
    <x v="3"/>
    <x v="26"/>
    <x v="1"/>
    <s v="Medium"/>
    <x v="336"/>
    <n v="10"/>
    <n v="7"/>
    <n v="4746"/>
    <n v="379.68"/>
    <n v="4366.32"/>
    <n v="4.36632"/>
    <n v="3390"/>
    <n v="976.31999999999971"/>
    <n v="0.97631999999999974"/>
    <d v="2021-03-21T00:00:00"/>
    <x v="8"/>
    <x v="1"/>
    <x v="1"/>
    <s v="Michael Hill"/>
    <x v="1"/>
    <x v="2"/>
  </r>
  <r>
    <x v="3"/>
    <x v="71"/>
    <x v="1"/>
    <s v="Medium"/>
    <x v="337"/>
    <n v="10"/>
    <n v="7"/>
    <n v="11186"/>
    <n v="894.88"/>
    <n v="10291.120000000001"/>
    <n v="10.291120000000001"/>
    <n v="7990"/>
    <n v="2301.1200000000008"/>
    <n v="2.3011200000000009"/>
    <d v="2021-11-06T00:00:00"/>
    <x v="6"/>
    <x v="3"/>
    <x v="1"/>
    <s v="Emily Hill"/>
    <x v="1"/>
    <x v="7"/>
  </r>
  <r>
    <x v="3"/>
    <x v="71"/>
    <x v="1"/>
    <s v="Medium"/>
    <x v="338"/>
    <n v="10"/>
    <n v="20"/>
    <n v="38680"/>
    <n v="3094.4"/>
    <n v="35585.599999999999"/>
    <n v="35.585599999999999"/>
    <n v="19340"/>
    <n v="16245.599999999999"/>
    <n v="16.2456"/>
    <d v="2021-02-02T00:00:00"/>
    <x v="4"/>
    <x v="1"/>
    <x v="1"/>
    <s v="Emily Hill"/>
    <x v="1"/>
    <x v="7"/>
  </r>
  <r>
    <x v="3"/>
    <x v="39"/>
    <x v="1"/>
    <s v="Medium"/>
    <x v="339"/>
    <n v="10"/>
    <n v="20"/>
    <n v="59860"/>
    <n v="4788.8"/>
    <n v="55071.199999999997"/>
    <n v="55.071199999999997"/>
    <n v="29930"/>
    <n v="25141.199999999997"/>
    <n v="25.141199999999998"/>
    <d v="2021-01-12T00:00:00"/>
    <x v="1"/>
    <x v="1"/>
    <x v="1"/>
    <s v="Abigail Lewis"/>
    <x v="1"/>
    <x v="7"/>
  </r>
  <r>
    <x v="3"/>
    <x v="39"/>
    <x v="1"/>
    <s v="Medium"/>
    <x v="325"/>
    <n v="10"/>
    <n v="350"/>
    <n v="476700"/>
    <n v="38136"/>
    <n v="438564"/>
    <n v="438.56400000000002"/>
    <n v="354120"/>
    <n v="84444"/>
    <n v="84.444000000000003"/>
    <d v="2022-09-12T00:00:00"/>
    <x v="0"/>
    <x v="0"/>
    <x v="1"/>
    <s v="Abigail Lewis"/>
    <x v="1"/>
    <x v="7"/>
  </r>
  <r>
    <x v="4"/>
    <x v="132"/>
    <x v="2"/>
    <s v="Medium"/>
    <x v="340"/>
    <n v="120"/>
    <n v="12"/>
    <n v="7176"/>
    <n v="574.08000000000004"/>
    <n v="6601.92"/>
    <n v="6.6019199999999998"/>
    <n v="1794"/>
    <n v="4807.92"/>
    <n v="4.8079200000000002"/>
    <d v="2021-05-04T00:00:00"/>
    <x v="10"/>
    <x v="2"/>
    <x v="1"/>
    <s v="Benjamin Garcia"/>
    <x v="2"/>
    <x v="4"/>
  </r>
  <r>
    <x v="3"/>
    <x v="40"/>
    <x v="2"/>
    <s v="Medium"/>
    <x v="341"/>
    <n v="120"/>
    <n v="7"/>
    <n v="20349"/>
    <n v="1627.92"/>
    <n v="18721.080000000002"/>
    <n v="18.721080000000001"/>
    <n v="14535"/>
    <n v="4186.0800000000017"/>
    <n v="4.1860800000000014"/>
    <d v="2022-08-17T00:00:00"/>
    <x v="2"/>
    <x v="0"/>
    <x v="1"/>
    <s v="Aiden Clark"/>
    <x v="2"/>
    <x v="0"/>
  </r>
  <r>
    <x v="3"/>
    <x v="27"/>
    <x v="2"/>
    <s v="Medium"/>
    <x v="342"/>
    <n v="120"/>
    <n v="7"/>
    <n v="16366"/>
    <n v="1309.28"/>
    <n v="15056.72"/>
    <n v="15.056719999999999"/>
    <n v="11690"/>
    <n v="3366.7199999999993"/>
    <n v="3.3667199999999995"/>
    <d v="2021-07-05T00:00:00"/>
    <x v="3"/>
    <x v="0"/>
    <x v="1"/>
    <s v="Sofia Phillips"/>
    <x v="2"/>
    <x v="3"/>
  </r>
  <r>
    <x v="2"/>
    <x v="96"/>
    <x v="2"/>
    <s v="Medium"/>
    <x v="343"/>
    <n v="120"/>
    <n v="300"/>
    <n v="190500"/>
    <n v="15240"/>
    <n v="175260"/>
    <n v="175.26"/>
    <n v="158750"/>
    <n v="16510"/>
    <n v="16.510000000000002"/>
    <d v="2021-08-11T00:00:00"/>
    <x v="2"/>
    <x v="0"/>
    <x v="1"/>
    <s v="Benjamin Hill"/>
    <x v="2"/>
    <x v="0"/>
  </r>
  <r>
    <x v="3"/>
    <x v="7"/>
    <x v="3"/>
    <s v="Medium"/>
    <x v="344"/>
    <n v="250"/>
    <n v="350"/>
    <n v="201075"/>
    <n v="16086"/>
    <n v="184989"/>
    <n v="184.989"/>
    <n v="149370"/>
    <n v="35619"/>
    <n v="35.619"/>
    <d v="2022-02-22T00:00:00"/>
    <x v="4"/>
    <x v="1"/>
    <x v="1"/>
    <s v="Isabella Wilson"/>
    <x v="3"/>
    <x v="7"/>
  </r>
  <r>
    <x v="3"/>
    <x v="55"/>
    <x v="3"/>
    <s v="Medium"/>
    <x v="342"/>
    <n v="250"/>
    <n v="7"/>
    <n v="16366"/>
    <n v="1309.28"/>
    <n v="15056.72"/>
    <n v="15.056719999999999"/>
    <n v="11690"/>
    <n v="3366.7199999999993"/>
    <n v="3.3667199999999995"/>
    <d v="2022-10-13T00:00:00"/>
    <x v="9"/>
    <x v="3"/>
    <x v="1"/>
    <s v="Amelia Perez"/>
    <x v="3"/>
    <x v="7"/>
  </r>
  <r>
    <x v="3"/>
    <x v="7"/>
    <x v="3"/>
    <s v="Medium"/>
    <x v="345"/>
    <n v="250"/>
    <n v="350"/>
    <n v="133350"/>
    <n v="10668"/>
    <n v="122682"/>
    <n v="122.682"/>
    <n v="99060"/>
    <n v="23622"/>
    <n v="23.622"/>
    <d v="2022-03-20T00:00:00"/>
    <x v="8"/>
    <x v="1"/>
    <x v="1"/>
    <s v="Isabella Wilson"/>
    <x v="3"/>
    <x v="7"/>
  </r>
  <r>
    <x v="3"/>
    <x v="55"/>
    <x v="3"/>
    <s v="Medium"/>
    <x v="346"/>
    <n v="250"/>
    <n v="350"/>
    <n v="147700"/>
    <n v="11816"/>
    <n v="135884"/>
    <n v="135.88399999999999"/>
    <n v="109720"/>
    <n v="26164"/>
    <n v="26.164000000000001"/>
    <d v="2022-08-06T00:00:00"/>
    <x v="2"/>
    <x v="0"/>
    <x v="1"/>
    <s v="Amelia Perez"/>
    <x v="3"/>
    <x v="7"/>
  </r>
  <r>
    <x v="2"/>
    <x v="62"/>
    <x v="3"/>
    <s v="Medium"/>
    <x v="347"/>
    <n v="250"/>
    <n v="300"/>
    <n v="640200"/>
    <n v="51216"/>
    <n v="588984"/>
    <n v="588.98400000000004"/>
    <n v="533500"/>
    <n v="55484"/>
    <n v="55.484000000000002"/>
    <d v="2022-03-20T00:00:00"/>
    <x v="8"/>
    <x v="1"/>
    <x v="1"/>
    <s v="Logan Clark"/>
    <x v="3"/>
    <x v="6"/>
  </r>
  <r>
    <x v="3"/>
    <x v="46"/>
    <x v="5"/>
    <s v="Medium"/>
    <x v="327"/>
    <n v="260"/>
    <n v="20"/>
    <n v="14160"/>
    <n v="1132.8"/>
    <n v="13027.2"/>
    <n v="13.027200000000001"/>
    <n v="7080"/>
    <n v="5947.2000000000007"/>
    <n v="5.9472000000000005"/>
    <d v="2021-04-19T00:00:00"/>
    <x v="5"/>
    <x v="2"/>
    <x v="1"/>
    <s v="Michael Wilson"/>
    <x v="5"/>
    <x v="6"/>
  </r>
  <r>
    <x v="3"/>
    <x v="63"/>
    <x v="5"/>
    <s v="Medium"/>
    <x v="341"/>
    <n v="260"/>
    <n v="7"/>
    <n v="20349"/>
    <n v="1627.92"/>
    <n v="18721.080000000002"/>
    <n v="18.721080000000001"/>
    <n v="14535"/>
    <n v="4186.0800000000017"/>
    <n v="4.1860800000000014"/>
    <d v="2022-04-25T00:00:00"/>
    <x v="5"/>
    <x v="2"/>
    <x v="1"/>
    <s v="Charlotte Anderson"/>
    <x v="5"/>
    <x v="7"/>
  </r>
  <r>
    <x v="3"/>
    <x v="34"/>
    <x v="5"/>
    <s v="Medium"/>
    <x v="334"/>
    <n v="260"/>
    <n v="20"/>
    <n v="27320"/>
    <n v="2185.6"/>
    <n v="25134.400000000001"/>
    <n v="25.134400000000003"/>
    <n v="13660"/>
    <n v="11474.400000000001"/>
    <n v="11.474400000000001"/>
    <d v="2022-10-08T00:00:00"/>
    <x v="9"/>
    <x v="3"/>
    <x v="1"/>
    <s v="Samuel Johnson"/>
    <x v="5"/>
    <x v="2"/>
  </r>
  <r>
    <x v="2"/>
    <x v="126"/>
    <x v="5"/>
    <s v="Medium"/>
    <x v="335"/>
    <n v="260"/>
    <n v="300"/>
    <n v="738000"/>
    <n v="59040"/>
    <n v="678960"/>
    <n v="678.96"/>
    <n v="615000"/>
    <n v="63960"/>
    <n v="63.96"/>
    <d v="2022-06-15T00:00:00"/>
    <x v="11"/>
    <x v="2"/>
    <x v="1"/>
    <s v="Henry Martin"/>
    <x v="5"/>
    <x v="6"/>
  </r>
  <r>
    <x v="3"/>
    <x v="34"/>
    <x v="5"/>
    <s v="Medium"/>
    <x v="348"/>
    <n v="260"/>
    <n v="20"/>
    <n v="30400"/>
    <n v="2432"/>
    <n v="27968"/>
    <n v="27.968"/>
    <n v="15200"/>
    <n v="12768"/>
    <n v="12.768000000000001"/>
    <d v="2022-10-10T00:00:00"/>
    <x v="9"/>
    <x v="3"/>
    <x v="1"/>
    <s v="Samuel Johnson"/>
    <x v="5"/>
    <x v="2"/>
  </r>
  <r>
    <x v="1"/>
    <x v="81"/>
    <x v="5"/>
    <s v="Medium"/>
    <x v="330"/>
    <n v="260"/>
    <n v="15"/>
    <n v="10665"/>
    <n v="853.2"/>
    <n v="9811.7999999999993"/>
    <n v="9.8117999999999999"/>
    <n v="7110"/>
    <n v="2701.7999999999993"/>
    <n v="2.7017999999999991"/>
    <d v="2022-07-27T00:00:00"/>
    <x v="3"/>
    <x v="0"/>
    <x v="1"/>
    <s v="Abigail Clark"/>
    <x v="5"/>
    <x v="1"/>
  </r>
  <r>
    <x v="2"/>
    <x v="126"/>
    <x v="5"/>
    <s v="Medium"/>
    <x v="343"/>
    <n v="260"/>
    <n v="300"/>
    <n v="190500"/>
    <n v="15240"/>
    <n v="175260"/>
    <n v="175.26"/>
    <n v="158750"/>
    <n v="16510"/>
    <n v="16.510000000000002"/>
    <d v="2022-06-27T00:00:00"/>
    <x v="11"/>
    <x v="2"/>
    <x v="1"/>
    <s v="Henry Martin"/>
    <x v="5"/>
    <x v="6"/>
  </r>
  <r>
    <x v="3"/>
    <x v="32"/>
    <x v="3"/>
    <s v="Medium"/>
    <x v="349"/>
    <n v="250"/>
    <n v="20"/>
    <n v="8730"/>
    <n v="698.40000000000009"/>
    <n v="8031.5999999999995"/>
    <n v="8.0315999999999992"/>
    <n v="4365"/>
    <n v="3666.5999999999995"/>
    <n v="3.6665999999999994"/>
    <d v="2022-05-12T00:00:00"/>
    <x v="10"/>
    <x v="2"/>
    <x v="1"/>
    <s v="Logan Garcia"/>
    <x v="3"/>
    <x v="0"/>
  </r>
  <r>
    <x v="2"/>
    <x v="145"/>
    <x v="4"/>
    <s v="Medium"/>
    <x v="350"/>
    <n v="3"/>
    <n v="300"/>
    <n v="328200"/>
    <n v="29538"/>
    <n v="298662"/>
    <n v="298.66199999999998"/>
    <n v="273500"/>
    <n v="25162"/>
    <n v="25.161999999999999"/>
    <d v="2022-12-20T00:00:00"/>
    <x v="7"/>
    <x v="3"/>
    <x v="1"/>
    <s v="Mia Turner"/>
    <x v="4"/>
    <x v="1"/>
  </r>
  <r>
    <x v="2"/>
    <x v="73"/>
    <x v="0"/>
    <s v="Medium"/>
    <x v="351"/>
    <n v="5"/>
    <n v="300"/>
    <n v="1140750"/>
    <n v="102667.5"/>
    <n v="1038082.5"/>
    <n v="1038.0825"/>
    <n v="950625"/>
    <n v="87457.5"/>
    <n v="87.457499999999996"/>
    <d v="2022-12-06T00:00:00"/>
    <x v="7"/>
    <x v="3"/>
    <x v="1"/>
    <s v="Mia Turner"/>
    <x v="0"/>
    <x v="1"/>
  </r>
  <r>
    <x v="3"/>
    <x v="58"/>
    <x v="0"/>
    <s v="Medium"/>
    <x v="352"/>
    <n v="5"/>
    <n v="350"/>
    <n v="583100"/>
    <n v="52479"/>
    <n v="530621"/>
    <n v="530.62099999999998"/>
    <n v="433160"/>
    <n v="97461"/>
    <n v="97.460999999999999"/>
    <d v="2021-09-01T00:00:00"/>
    <x v="0"/>
    <x v="0"/>
    <x v="1"/>
    <s v="Aiden Martin"/>
    <x v="0"/>
    <x v="2"/>
  </r>
  <r>
    <x v="4"/>
    <x v="109"/>
    <x v="0"/>
    <s v="Medium"/>
    <x v="353"/>
    <n v="5"/>
    <n v="12"/>
    <n v="27852"/>
    <n v="2506.6799999999998"/>
    <n v="25345.32"/>
    <n v="25.345320000000001"/>
    <n v="6963"/>
    <n v="18382.32"/>
    <n v="18.38232"/>
    <d v="2021-06-21T00:00:00"/>
    <x v="11"/>
    <x v="2"/>
    <x v="1"/>
    <s v="Mia Hill"/>
    <x v="0"/>
    <x v="5"/>
  </r>
  <r>
    <x v="0"/>
    <x v="12"/>
    <x v="0"/>
    <s v="Medium"/>
    <x v="354"/>
    <n v="5"/>
    <n v="125"/>
    <n v="349625"/>
    <n v="31466.25"/>
    <n v="318158.75"/>
    <n v="318.15875"/>
    <n v="335640"/>
    <n v="-17481.25"/>
    <n v="-17.481249999999999"/>
    <d v="2021-10-24T00:00:00"/>
    <x v="9"/>
    <x v="3"/>
    <x v="1"/>
    <s v="Logan Jackson"/>
    <x v="0"/>
    <x v="4"/>
  </r>
  <r>
    <x v="2"/>
    <x v="2"/>
    <x v="1"/>
    <s v="Medium"/>
    <x v="355"/>
    <n v="10"/>
    <n v="300"/>
    <n v="769500"/>
    <n v="69255"/>
    <n v="700245"/>
    <n v="700.245"/>
    <n v="641250"/>
    <n v="58995"/>
    <n v="58.994999999999997"/>
    <d v="2021-07-29T00:00:00"/>
    <x v="3"/>
    <x v="0"/>
    <x v="1"/>
    <s v="Noah Williams"/>
    <x v="1"/>
    <x v="2"/>
  </r>
  <r>
    <x v="3"/>
    <x v="39"/>
    <x v="1"/>
    <s v="Medium"/>
    <x v="356"/>
    <n v="10"/>
    <n v="350"/>
    <n v="845950"/>
    <n v="76135.5"/>
    <n v="769814.5"/>
    <n v="769.81449999999995"/>
    <n v="628420"/>
    <n v="141394.5"/>
    <n v="141.39449999999999"/>
    <d v="2022-04-24T00:00:00"/>
    <x v="5"/>
    <x v="2"/>
    <x v="1"/>
    <s v="Abigail Lewis"/>
    <x v="1"/>
    <x v="7"/>
  </r>
  <r>
    <x v="1"/>
    <x v="25"/>
    <x v="1"/>
    <s v="Medium"/>
    <x v="357"/>
    <n v="10"/>
    <n v="15"/>
    <n v="55125"/>
    <n v="4961.25"/>
    <n v="50163.75"/>
    <n v="50.16375"/>
    <n v="36750"/>
    <n v="13413.75"/>
    <n v="13.41375"/>
    <d v="2021-10-28T00:00:00"/>
    <x v="9"/>
    <x v="3"/>
    <x v="1"/>
    <s v="Avery Turner"/>
    <x v="1"/>
    <x v="1"/>
  </r>
  <r>
    <x v="2"/>
    <x v="69"/>
    <x v="1"/>
    <s v="Medium"/>
    <x v="350"/>
    <n v="10"/>
    <n v="300"/>
    <n v="328200"/>
    <n v="29538"/>
    <n v="298662"/>
    <n v="298.66199999999998"/>
    <n v="273500"/>
    <n v="25162"/>
    <n v="25.161999999999999"/>
    <d v="2021-07-01T00:00:00"/>
    <x v="3"/>
    <x v="0"/>
    <x v="1"/>
    <s v="Abigail Garcia"/>
    <x v="1"/>
    <x v="5"/>
  </r>
  <r>
    <x v="1"/>
    <x v="1"/>
    <x v="1"/>
    <s v="Medium"/>
    <x v="358"/>
    <n v="10"/>
    <n v="15"/>
    <n v="18405"/>
    <n v="1656.45"/>
    <n v="16748.55"/>
    <n v="16.748549999999998"/>
    <n v="12270"/>
    <n v="4478.5499999999993"/>
    <n v="4.4785499999999994"/>
    <d v="2021-10-21T00:00:00"/>
    <x v="9"/>
    <x v="3"/>
    <x v="1"/>
    <s v="Emma Johnson"/>
    <x v="1"/>
    <x v="1"/>
  </r>
  <r>
    <x v="2"/>
    <x v="120"/>
    <x v="1"/>
    <s v="Medium"/>
    <x v="359"/>
    <n v="10"/>
    <n v="300"/>
    <n v="397200"/>
    <n v="35748"/>
    <n v="361452"/>
    <n v="361.452"/>
    <n v="331000"/>
    <n v="30452"/>
    <n v="30.452000000000002"/>
    <d v="2021-06-04T00:00:00"/>
    <x v="11"/>
    <x v="2"/>
    <x v="1"/>
    <s v="Benjamin Phillips"/>
    <x v="1"/>
    <x v="0"/>
  </r>
  <r>
    <x v="0"/>
    <x v="114"/>
    <x v="1"/>
    <s v="Medium"/>
    <x v="354"/>
    <n v="10"/>
    <n v="125"/>
    <n v="349625"/>
    <n v="31466.25"/>
    <n v="318158.75"/>
    <n v="318.15875"/>
    <n v="335640"/>
    <n v="-17481.25"/>
    <n v="-17.481249999999999"/>
    <d v="2021-07-26T00:00:00"/>
    <x v="3"/>
    <x v="0"/>
    <x v="1"/>
    <s v="Henry Garcia"/>
    <x v="1"/>
    <x v="2"/>
  </r>
  <r>
    <x v="1"/>
    <x v="90"/>
    <x v="2"/>
    <s v="Medium"/>
    <x v="360"/>
    <n v="120"/>
    <n v="15"/>
    <n v="3675"/>
    <n v="330.75"/>
    <n v="3344.25"/>
    <n v="3.3442500000000002"/>
    <n v="2450"/>
    <n v="894.25"/>
    <n v="0.89424999999999999"/>
    <d v="2022-12-29T00:00:00"/>
    <x v="7"/>
    <x v="3"/>
    <x v="1"/>
    <s v="Henry Garcia"/>
    <x v="2"/>
    <x v="2"/>
  </r>
  <r>
    <x v="2"/>
    <x v="100"/>
    <x v="2"/>
    <s v="Medium"/>
    <x v="361"/>
    <n v="120"/>
    <n v="300"/>
    <n v="1138050"/>
    <n v="102424.5"/>
    <n v="1035625.5"/>
    <n v="1035.6255000000001"/>
    <n v="948375"/>
    <n v="87250.5"/>
    <n v="87.250500000000002"/>
    <d v="2022-05-07T00:00:00"/>
    <x v="10"/>
    <x v="2"/>
    <x v="1"/>
    <s v="Samuel Hill"/>
    <x v="2"/>
    <x v="4"/>
  </r>
  <r>
    <x v="3"/>
    <x v="27"/>
    <x v="2"/>
    <s v="Medium"/>
    <x v="362"/>
    <n v="120"/>
    <n v="350"/>
    <n v="457450"/>
    <n v="41170.5"/>
    <n v="416279.5"/>
    <n v="416.27949999999998"/>
    <n v="339820"/>
    <n v="76459.5"/>
    <n v="76.459500000000006"/>
    <d v="2021-02-21T00:00:00"/>
    <x v="4"/>
    <x v="1"/>
    <x v="1"/>
    <s v="Sofia Phillips"/>
    <x v="2"/>
    <x v="3"/>
  </r>
  <r>
    <x v="0"/>
    <x v="6"/>
    <x v="2"/>
    <s v="Medium"/>
    <x v="363"/>
    <n v="120"/>
    <n v="125"/>
    <n v="70875"/>
    <n v="6378.75"/>
    <n v="64496.25"/>
    <n v="64.496250000000003"/>
    <n v="68040"/>
    <n v="-3543.75"/>
    <n v="-3.5437500000000002"/>
    <d v="2021-11-24T00:00:00"/>
    <x v="6"/>
    <x v="3"/>
    <x v="1"/>
    <s v="Ethan Miller"/>
    <x v="2"/>
    <x v="6"/>
  </r>
  <r>
    <x v="0"/>
    <x v="29"/>
    <x v="2"/>
    <s v="Medium"/>
    <x v="364"/>
    <n v="120"/>
    <n v="125"/>
    <n v="263750"/>
    <n v="23737.5"/>
    <n v="240012.5"/>
    <n v="240.01249999999999"/>
    <n v="253200"/>
    <n v="-13187.5"/>
    <n v="-13.1875"/>
    <d v="2021-01-22T00:00:00"/>
    <x v="1"/>
    <x v="1"/>
    <x v="1"/>
    <s v="Sophia Turner"/>
    <x v="2"/>
    <x v="5"/>
  </r>
  <r>
    <x v="3"/>
    <x v="15"/>
    <x v="2"/>
    <s v="Medium"/>
    <x v="365"/>
    <n v="120"/>
    <n v="350"/>
    <n v="444150"/>
    <n v="39973.5"/>
    <n v="404176.5"/>
    <n v="404.17649999999998"/>
    <n v="329940"/>
    <n v="74236.5"/>
    <n v="74.236500000000007"/>
    <d v="2022-06-01T00:00:00"/>
    <x v="11"/>
    <x v="2"/>
    <x v="1"/>
    <s v="Harper Davis"/>
    <x v="2"/>
    <x v="7"/>
  </r>
  <r>
    <x v="4"/>
    <x v="146"/>
    <x v="3"/>
    <s v="Medium"/>
    <x v="366"/>
    <n v="250"/>
    <n v="12"/>
    <n v="23472"/>
    <n v="2112.48"/>
    <n v="21359.52"/>
    <n v="21.35952"/>
    <n v="5868"/>
    <n v="15491.52"/>
    <n v="15.491520000000001"/>
    <d v="2021-11-22T00:00:00"/>
    <x v="6"/>
    <x v="3"/>
    <x v="1"/>
    <s v="Logan Martin"/>
    <x v="3"/>
    <x v="2"/>
  </r>
  <r>
    <x v="2"/>
    <x v="31"/>
    <x v="3"/>
    <s v="Medium"/>
    <x v="367"/>
    <n v="250"/>
    <n v="300"/>
    <n v="797700"/>
    <n v="71793"/>
    <n v="725907"/>
    <n v="725.90700000000004"/>
    <n v="664750"/>
    <n v="61157"/>
    <n v="61.156999999999996"/>
    <d v="2022-12-26T00:00:00"/>
    <x v="7"/>
    <x v="3"/>
    <x v="1"/>
    <s v="Mia White"/>
    <x v="3"/>
    <x v="7"/>
  </r>
  <r>
    <x v="3"/>
    <x v="32"/>
    <x v="3"/>
    <s v="Medium"/>
    <x v="368"/>
    <n v="250"/>
    <n v="350"/>
    <n v="473025"/>
    <n v="42572.25"/>
    <n v="430452.75"/>
    <n v="430.45274999999998"/>
    <n v="351390"/>
    <n v="79062.75"/>
    <n v="79.062749999999994"/>
    <d v="2022-11-21T00:00:00"/>
    <x v="6"/>
    <x v="3"/>
    <x v="1"/>
    <s v="Logan Garcia"/>
    <x v="3"/>
    <x v="0"/>
  </r>
  <r>
    <x v="4"/>
    <x v="66"/>
    <x v="3"/>
    <s v="Medium"/>
    <x v="369"/>
    <n v="250"/>
    <n v="12"/>
    <n v="10560"/>
    <n v="950.4"/>
    <n v="9609.6"/>
    <n v="9.6096000000000004"/>
    <n v="2640"/>
    <n v="6969.6"/>
    <n v="6.9696000000000007"/>
    <d v="2021-11-07T00:00:00"/>
    <x v="6"/>
    <x v="3"/>
    <x v="1"/>
    <s v="Henry Phillips"/>
    <x v="3"/>
    <x v="2"/>
  </r>
  <r>
    <x v="2"/>
    <x v="74"/>
    <x v="3"/>
    <s v="Medium"/>
    <x v="370"/>
    <n v="250"/>
    <n v="300"/>
    <n v="560100"/>
    <n v="50409"/>
    <n v="509691"/>
    <n v="509.69099999999997"/>
    <n v="466750"/>
    <n v="42941"/>
    <n v="42.941000000000003"/>
    <d v="2021-01-24T00:00:00"/>
    <x v="1"/>
    <x v="1"/>
    <x v="1"/>
    <s v="Logan Martin"/>
    <x v="3"/>
    <x v="2"/>
  </r>
  <r>
    <x v="1"/>
    <x v="86"/>
    <x v="3"/>
    <s v="Medium"/>
    <x v="358"/>
    <n v="250"/>
    <n v="15"/>
    <n v="18405"/>
    <n v="1656.45"/>
    <n v="16748.55"/>
    <n v="16.748549999999998"/>
    <n v="12270"/>
    <n v="4478.5499999999993"/>
    <n v="4.4785499999999994"/>
    <d v="2022-10-25T00:00:00"/>
    <x v="9"/>
    <x v="3"/>
    <x v="1"/>
    <s v="Logan Phillips"/>
    <x v="3"/>
    <x v="6"/>
  </r>
  <r>
    <x v="0"/>
    <x v="124"/>
    <x v="3"/>
    <s v="Medium"/>
    <x v="371"/>
    <n v="250"/>
    <n v="125"/>
    <n v="109625"/>
    <n v="9866.25"/>
    <n v="99758.75"/>
    <n v="99.758750000000006"/>
    <n v="105240"/>
    <n v="-5481.25"/>
    <n v="-5.4812500000000002"/>
    <d v="2022-10-25T00:00:00"/>
    <x v="9"/>
    <x v="3"/>
    <x v="1"/>
    <s v="Samuel Hill"/>
    <x v="3"/>
    <x v="4"/>
  </r>
  <r>
    <x v="3"/>
    <x v="63"/>
    <x v="5"/>
    <s v="Medium"/>
    <x v="372"/>
    <n v="260"/>
    <n v="350"/>
    <n v="724850"/>
    <n v="65236.5"/>
    <n v="659613.5"/>
    <n v="659.61350000000004"/>
    <n v="538460"/>
    <n v="121153.5"/>
    <n v="121.15349999999999"/>
    <d v="2022-08-18T00:00:00"/>
    <x v="2"/>
    <x v="0"/>
    <x v="1"/>
    <s v="Charlotte Anderson"/>
    <x v="5"/>
    <x v="7"/>
  </r>
  <r>
    <x v="3"/>
    <x v="46"/>
    <x v="5"/>
    <s v="Medium"/>
    <x v="365"/>
    <n v="260"/>
    <n v="350"/>
    <n v="444150"/>
    <n v="39973.5"/>
    <n v="404176.5"/>
    <n v="404.17649999999998"/>
    <n v="329940"/>
    <n v="74236.5"/>
    <n v="74.236500000000007"/>
    <d v="2021-04-06T00:00:00"/>
    <x v="5"/>
    <x v="2"/>
    <x v="1"/>
    <s v="Michael Wilson"/>
    <x v="5"/>
    <x v="6"/>
  </r>
  <r>
    <x v="3"/>
    <x v="92"/>
    <x v="5"/>
    <s v="Medium"/>
    <x v="373"/>
    <n v="260"/>
    <n v="20"/>
    <n v="33880"/>
    <n v="3049.2"/>
    <n v="30830.799999999999"/>
    <n v="30.8308"/>
    <n v="16940"/>
    <n v="13890.8"/>
    <n v="13.890799999999999"/>
    <d v="2021-04-18T00:00:00"/>
    <x v="5"/>
    <x v="2"/>
    <x v="1"/>
    <s v="Jackson Hill"/>
    <x v="5"/>
    <x v="4"/>
  </r>
  <r>
    <x v="3"/>
    <x v="47"/>
    <x v="4"/>
    <s v="Medium"/>
    <x v="11"/>
    <n v="3"/>
    <n v="20"/>
    <n v="13260"/>
    <n v="1193.4000000000001"/>
    <n v="12066.6"/>
    <n v="12.066600000000001"/>
    <n v="6630"/>
    <n v="5436.6"/>
    <n v="5.4366000000000003"/>
    <d v="2021-10-29T00:00:00"/>
    <x v="9"/>
    <x v="3"/>
    <x v="1"/>
    <s v="Sofia Turner"/>
    <x v="4"/>
    <x v="7"/>
  </r>
  <r>
    <x v="3"/>
    <x v="41"/>
    <x v="4"/>
    <s v="Medium"/>
    <x v="374"/>
    <n v="3"/>
    <n v="7"/>
    <n v="5733"/>
    <n v="515.97"/>
    <n v="5217.03"/>
    <n v="5.2170299999999994"/>
    <n v="4095"/>
    <n v="1122.03"/>
    <n v="1.1220300000000001"/>
    <d v="2021-09-13T00:00:00"/>
    <x v="0"/>
    <x v="0"/>
    <x v="1"/>
    <s v="Emily Garcia"/>
    <x v="4"/>
    <x v="1"/>
  </r>
  <r>
    <x v="4"/>
    <x v="9"/>
    <x v="4"/>
    <s v="Medium"/>
    <x v="375"/>
    <n v="3"/>
    <n v="12"/>
    <n v="18960"/>
    <n v="1706.4"/>
    <n v="17253.599999999999"/>
    <n v="17.253599999999999"/>
    <n v="4740"/>
    <n v="12513.599999999999"/>
    <n v="12.513599999999999"/>
    <d v="2022-01-21T00:00:00"/>
    <x v="1"/>
    <x v="1"/>
    <x v="1"/>
    <s v="Sophia Anderson"/>
    <x v="4"/>
    <x v="1"/>
  </r>
  <r>
    <x v="3"/>
    <x v="65"/>
    <x v="4"/>
    <s v="Medium"/>
    <x v="376"/>
    <n v="3"/>
    <n v="7"/>
    <n v="3647"/>
    <n v="328.23"/>
    <n v="3318.77"/>
    <n v="3.3187699999999998"/>
    <n v="2605"/>
    <n v="713.77"/>
    <n v="0.71377000000000002"/>
    <d v="2021-10-26T00:00:00"/>
    <x v="9"/>
    <x v="3"/>
    <x v="1"/>
    <s v="Harper Turner"/>
    <x v="4"/>
    <x v="1"/>
  </r>
  <r>
    <x v="3"/>
    <x v="26"/>
    <x v="1"/>
    <s v="Medium"/>
    <x v="377"/>
    <n v="10"/>
    <n v="20"/>
    <n v="19460"/>
    <n v="1751.4"/>
    <n v="17708.599999999999"/>
    <n v="17.708599999999997"/>
    <n v="9730"/>
    <n v="7978.5999999999985"/>
    <n v="7.9785999999999984"/>
    <d v="2021-01-06T00:00:00"/>
    <x v="1"/>
    <x v="1"/>
    <x v="1"/>
    <s v="Michael Hill"/>
    <x v="1"/>
    <x v="2"/>
  </r>
  <r>
    <x v="3"/>
    <x v="39"/>
    <x v="1"/>
    <s v="Medium"/>
    <x v="378"/>
    <n v="10"/>
    <n v="20"/>
    <n v="20760"/>
    <n v="1868.4"/>
    <n v="18891.599999999999"/>
    <n v="18.891599999999997"/>
    <n v="10380"/>
    <n v="8511.5999999999985"/>
    <n v="8.5115999999999978"/>
    <d v="2022-08-05T00:00:00"/>
    <x v="2"/>
    <x v="0"/>
    <x v="1"/>
    <s v="Abigail Lewis"/>
    <x v="1"/>
    <x v="7"/>
  </r>
  <r>
    <x v="3"/>
    <x v="71"/>
    <x v="1"/>
    <s v="Medium"/>
    <x v="379"/>
    <n v="10"/>
    <n v="7"/>
    <n v="2520"/>
    <n v="226.8"/>
    <n v="2293.1999999999998"/>
    <n v="2.2931999999999997"/>
    <n v="1800"/>
    <n v="493.19999999999982"/>
    <n v="0.49319999999999981"/>
    <d v="2021-05-15T00:00:00"/>
    <x v="10"/>
    <x v="2"/>
    <x v="1"/>
    <s v="Emily Hill"/>
    <x v="1"/>
    <x v="7"/>
  </r>
  <r>
    <x v="4"/>
    <x v="122"/>
    <x v="2"/>
    <s v="Medium"/>
    <x v="231"/>
    <n v="120"/>
    <n v="12"/>
    <n v="23604"/>
    <n v="2124.36"/>
    <n v="21479.64"/>
    <n v="21.47964"/>
    <n v="5901"/>
    <n v="15578.64"/>
    <n v="15.57864"/>
    <d v="2021-03-02T00:00:00"/>
    <x v="8"/>
    <x v="1"/>
    <x v="1"/>
    <s v="Logan Martin"/>
    <x v="2"/>
    <x v="2"/>
  </r>
  <r>
    <x v="1"/>
    <x v="90"/>
    <x v="2"/>
    <s v="Medium"/>
    <x v="380"/>
    <n v="120"/>
    <n v="15"/>
    <n v="39420"/>
    <n v="3547.8"/>
    <n v="35872.199999999997"/>
    <n v="35.872199999999999"/>
    <n v="26280"/>
    <n v="9592.1999999999971"/>
    <n v="9.5921999999999965"/>
    <d v="2021-12-21T00:00:00"/>
    <x v="7"/>
    <x v="3"/>
    <x v="1"/>
    <s v="Henry Garcia"/>
    <x v="2"/>
    <x v="2"/>
  </r>
  <r>
    <x v="3"/>
    <x v="55"/>
    <x v="3"/>
    <s v="Medium"/>
    <x v="379"/>
    <n v="250"/>
    <n v="7"/>
    <n v="2520"/>
    <n v="226.8"/>
    <n v="2293.1999999999998"/>
    <n v="2.2931999999999997"/>
    <n v="1800"/>
    <n v="493.19999999999982"/>
    <n v="0.49319999999999981"/>
    <d v="2022-12-04T00:00:00"/>
    <x v="7"/>
    <x v="3"/>
    <x v="1"/>
    <s v="Amelia Perez"/>
    <x v="3"/>
    <x v="7"/>
  </r>
  <r>
    <x v="3"/>
    <x v="33"/>
    <x v="3"/>
    <s v="Medium"/>
    <x v="376"/>
    <n v="250"/>
    <n v="7"/>
    <n v="3647"/>
    <n v="328.23"/>
    <n v="3318.77"/>
    <n v="3.3187699999999998"/>
    <n v="2605"/>
    <n v="713.77"/>
    <n v="0.71377000000000002"/>
    <d v="2022-02-13T00:00:00"/>
    <x v="4"/>
    <x v="1"/>
    <x v="1"/>
    <s v="Charlotte Davis"/>
    <x v="3"/>
    <x v="1"/>
  </r>
  <r>
    <x v="3"/>
    <x v="92"/>
    <x v="5"/>
    <s v="Medium"/>
    <x v="378"/>
    <n v="260"/>
    <n v="20"/>
    <n v="20760"/>
    <n v="1868.4"/>
    <n v="18891.599999999999"/>
    <n v="18.891599999999997"/>
    <n v="10380"/>
    <n v="8511.5999999999985"/>
    <n v="8.5115999999999978"/>
    <d v="2022-06-25T00:00:00"/>
    <x v="11"/>
    <x v="2"/>
    <x v="1"/>
    <s v="Jackson Hill"/>
    <x v="5"/>
    <x v="4"/>
  </r>
  <r>
    <x v="1"/>
    <x v="102"/>
    <x v="5"/>
    <s v="Medium"/>
    <x v="381"/>
    <n v="260"/>
    <n v="15"/>
    <n v="24457.5"/>
    <n v="2201.1750000000002"/>
    <n v="22256.324999999997"/>
    <n v="22.256324999999997"/>
    <n v="16305"/>
    <n v="5951.3249999999989"/>
    <n v="5.9513249999999989"/>
    <d v="2021-05-09T00:00:00"/>
    <x v="10"/>
    <x v="2"/>
    <x v="1"/>
    <s v="Henry Martin"/>
    <x v="5"/>
    <x v="6"/>
  </r>
  <r>
    <x v="3"/>
    <x v="98"/>
    <x v="0"/>
    <s v="High"/>
    <x v="382"/>
    <n v="5"/>
    <n v="7"/>
    <n v="16296"/>
    <n v="1629.6"/>
    <n v="14666.4"/>
    <n v="14.666399999999999"/>
    <n v="11640"/>
    <n v="3026.3999999999996"/>
    <n v="3.0263999999999998"/>
    <d v="2021-10-22T00:00:00"/>
    <x v="9"/>
    <x v="3"/>
    <x v="1"/>
    <s v="Logan Martin"/>
    <x v="0"/>
    <x v="2"/>
  </r>
  <r>
    <x v="0"/>
    <x v="8"/>
    <x v="4"/>
    <s v="High"/>
    <x v="383"/>
    <n v="3"/>
    <n v="125"/>
    <n v="430687.5"/>
    <n v="43068.75"/>
    <n v="387618.75"/>
    <n v="387.61874999999998"/>
    <n v="413460"/>
    <n v="-25841.25"/>
    <n v="-25.841249999999999"/>
    <d v="2021-10-25T00:00:00"/>
    <x v="9"/>
    <x v="3"/>
    <x v="1"/>
    <s v="Mason Taylor"/>
    <x v="4"/>
    <x v="0"/>
  </r>
  <r>
    <x v="3"/>
    <x v="98"/>
    <x v="0"/>
    <s v="High"/>
    <x v="384"/>
    <n v="5"/>
    <n v="350"/>
    <n v="809550"/>
    <n v="80955"/>
    <n v="728595"/>
    <n v="728.59500000000003"/>
    <n v="601380"/>
    <n v="127215"/>
    <n v="127.215"/>
    <d v="2022-06-07T00:00:00"/>
    <x v="11"/>
    <x v="2"/>
    <x v="1"/>
    <s v="Logan Martin"/>
    <x v="0"/>
    <x v="2"/>
  </r>
  <r>
    <x v="1"/>
    <x v="144"/>
    <x v="0"/>
    <s v="High"/>
    <x v="385"/>
    <n v="5"/>
    <n v="15"/>
    <n v="31080"/>
    <n v="3108"/>
    <n v="27972"/>
    <n v="27.972000000000001"/>
    <n v="20720"/>
    <n v="7252"/>
    <n v="7.2519999999999998"/>
    <d v="2021-04-23T00:00:00"/>
    <x v="5"/>
    <x v="2"/>
    <x v="1"/>
    <s v="Benjamin Phillips"/>
    <x v="0"/>
    <x v="0"/>
  </r>
  <r>
    <x v="3"/>
    <x v="51"/>
    <x v="1"/>
    <s v="High"/>
    <x v="386"/>
    <n v="10"/>
    <n v="20"/>
    <n v="39080"/>
    <n v="3908"/>
    <n v="35172"/>
    <n v="35.171999999999997"/>
    <n v="19540"/>
    <n v="15632"/>
    <n v="15.632"/>
    <d v="2021-01-16T00:00:00"/>
    <x v="1"/>
    <x v="1"/>
    <x v="1"/>
    <s v="Charlotte Martin"/>
    <x v="1"/>
    <x v="3"/>
  </r>
  <r>
    <x v="2"/>
    <x v="2"/>
    <x v="1"/>
    <s v="High"/>
    <x v="387"/>
    <n v="10"/>
    <n v="300"/>
    <n v="177300"/>
    <n v="17730"/>
    <n v="159570"/>
    <n v="159.57"/>
    <n v="147750"/>
    <n v="11820"/>
    <n v="11.82"/>
    <d v="2022-04-22T00:00:00"/>
    <x v="5"/>
    <x v="2"/>
    <x v="1"/>
    <s v="Noah Williams"/>
    <x v="1"/>
    <x v="2"/>
  </r>
  <r>
    <x v="3"/>
    <x v="71"/>
    <x v="1"/>
    <s v="High"/>
    <x v="388"/>
    <n v="10"/>
    <n v="20"/>
    <n v="4820"/>
    <n v="482"/>
    <n v="4338"/>
    <n v="4.3380000000000001"/>
    <n v="2410"/>
    <n v="1928"/>
    <n v="1.9279999999999999"/>
    <d v="2022-10-24T00:00:00"/>
    <x v="9"/>
    <x v="3"/>
    <x v="1"/>
    <s v="Emily Hill"/>
    <x v="1"/>
    <x v="7"/>
  </r>
  <r>
    <x v="1"/>
    <x v="95"/>
    <x v="2"/>
    <s v="High"/>
    <x v="389"/>
    <n v="120"/>
    <n v="15"/>
    <n v="10215"/>
    <n v="1021.5"/>
    <n v="9193.5"/>
    <n v="9.1935000000000002"/>
    <n v="6810"/>
    <n v="2383.5"/>
    <n v="2.3835000000000002"/>
    <d v="2021-05-19T00:00:00"/>
    <x v="10"/>
    <x v="2"/>
    <x v="1"/>
    <s v="Emily Phillips"/>
    <x v="2"/>
    <x v="7"/>
  </r>
  <r>
    <x v="1"/>
    <x v="95"/>
    <x v="2"/>
    <s v="High"/>
    <x v="390"/>
    <n v="120"/>
    <n v="15"/>
    <n v="7650"/>
    <n v="765"/>
    <n v="6885"/>
    <n v="6.8849999999999998"/>
    <n v="5100"/>
    <n v="1785"/>
    <n v="1.7849999999999999"/>
    <d v="2022-02-05T00:00:00"/>
    <x v="4"/>
    <x v="1"/>
    <x v="1"/>
    <s v="Emily Phillips"/>
    <x v="2"/>
    <x v="7"/>
  </r>
  <r>
    <x v="1"/>
    <x v="134"/>
    <x v="2"/>
    <s v="High"/>
    <x v="391"/>
    <n v="120"/>
    <n v="15"/>
    <n v="11850"/>
    <n v="1185"/>
    <n v="10665"/>
    <n v="10.664999999999999"/>
    <n v="7900"/>
    <n v="2765"/>
    <n v="2.7650000000000001"/>
    <d v="2021-12-07T00:00:00"/>
    <x v="7"/>
    <x v="3"/>
    <x v="1"/>
    <s v="Logan Phillips"/>
    <x v="2"/>
    <x v="6"/>
  </r>
  <r>
    <x v="3"/>
    <x v="53"/>
    <x v="2"/>
    <s v="High"/>
    <x v="166"/>
    <n v="120"/>
    <n v="350"/>
    <n v="223650"/>
    <n v="22365"/>
    <n v="201285"/>
    <n v="201.285"/>
    <n v="166140"/>
    <n v="35145"/>
    <n v="35.145000000000003"/>
    <d v="2021-06-14T00:00:00"/>
    <x v="11"/>
    <x v="2"/>
    <x v="1"/>
    <s v="Harper Wilson"/>
    <x v="2"/>
    <x v="5"/>
  </r>
  <r>
    <x v="0"/>
    <x v="14"/>
    <x v="2"/>
    <s v="High"/>
    <x v="392"/>
    <n v="120"/>
    <n v="125"/>
    <n v="199500"/>
    <n v="19950"/>
    <n v="179550"/>
    <n v="179.55"/>
    <n v="191520"/>
    <n v="-11970"/>
    <n v="-11.97"/>
    <d v="2022-05-10T00:00:00"/>
    <x v="10"/>
    <x v="2"/>
    <x v="1"/>
    <s v="Samuel Taylor"/>
    <x v="2"/>
    <x v="6"/>
  </r>
  <r>
    <x v="3"/>
    <x v="27"/>
    <x v="2"/>
    <s v="High"/>
    <x v="388"/>
    <n v="120"/>
    <n v="20"/>
    <n v="4820"/>
    <n v="482"/>
    <n v="4338"/>
    <n v="4.3380000000000001"/>
    <n v="2410"/>
    <n v="1928"/>
    <n v="1.9279999999999999"/>
    <d v="2022-06-21T00:00:00"/>
    <x v="11"/>
    <x v="2"/>
    <x v="1"/>
    <s v="Sofia Phillips"/>
    <x v="2"/>
    <x v="3"/>
  </r>
  <r>
    <x v="3"/>
    <x v="27"/>
    <x v="2"/>
    <s v="High"/>
    <x v="393"/>
    <n v="120"/>
    <n v="7"/>
    <n v="18655"/>
    <n v="1865.5"/>
    <n v="16789.5"/>
    <n v="16.7895"/>
    <n v="13325"/>
    <n v="3464.5"/>
    <n v="3.4645000000000001"/>
    <d v="2022-10-07T00:00:00"/>
    <x v="9"/>
    <x v="3"/>
    <x v="1"/>
    <s v="Sofia Phillips"/>
    <x v="2"/>
    <x v="3"/>
  </r>
  <r>
    <x v="2"/>
    <x v="60"/>
    <x v="2"/>
    <s v="High"/>
    <x v="394"/>
    <n v="120"/>
    <n v="300"/>
    <n v="255900"/>
    <n v="25590"/>
    <n v="230310"/>
    <n v="230.31"/>
    <n v="213250"/>
    <n v="17060"/>
    <n v="17.059999999999999"/>
    <d v="2022-01-17T00:00:00"/>
    <x v="1"/>
    <x v="1"/>
    <x v="1"/>
    <s v="Benjamin Martin"/>
    <x v="2"/>
    <x v="4"/>
  </r>
  <r>
    <x v="0"/>
    <x v="124"/>
    <x v="3"/>
    <s v="High"/>
    <x v="395"/>
    <n v="250"/>
    <n v="125"/>
    <n v="42625"/>
    <n v="4262.5"/>
    <n v="38362.5"/>
    <n v="38.362499999999997"/>
    <n v="40920"/>
    <n v="-2557.5"/>
    <n v="-2.5575000000000001"/>
    <d v="2022-01-30T00:00:00"/>
    <x v="1"/>
    <x v="1"/>
    <x v="1"/>
    <s v="Samuel Hill"/>
    <x v="3"/>
    <x v="4"/>
  </r>
  <r>
    <x v="1"/>
    <x v="44"/>
    <x v="3"/>
    <s v="High"/>
    <x v="396"/>
    <n v="250"/>
    <n v="15"/>
    <n v="9615"/>
    <n v="961.5"/>
    <n v="8653.5"/>
    <n v="8.6534999999999993"/>
    <n v="6410"/>
    <n v="2243.5"/>
    <n v="2.2435"/>
    <d v="2021-08-30T00:00:00"/>
    <x v="2"/>
    <x v="0"/>
    <x v="1"/>
    <s v="Alexander Hill"/>
    <x v="3"/>
    <x v="4"/>
  </r>
  <r>
    <x v="3"/>
    <x v="32"/>
    <x v="3"/>
    <s v="High"/>
    <x v="397"/>
    <n v="250"/>
    <n v="350"/>
    <n v="982450"/>
    <n v="98245"/>
    <n v="884205"/>
    <n v="884.20500000000004"/>
    <n v="729820"/>
    <n v="154385"/>
    <n v="154.38499999999999"/>
    <d v="2021-09-04T00:00:00"/>
    <x v="0"/>
    <x v="0"/>
    <x v="1"/>
    <s v="Logan Garcia"/>
    <x v="3"/>
    <x v="0"/>
  </r>
  <r>
    <x v="2"/>
    <x v="16"/>
    <x v="3"/>
    <s v="High"/>
    <x v="398"/>
    <n v="250"/>
    <n v="300"/>
    <n v="129600"/>
    <n v="12960"/>
    <n v="116640"/>
    <n v="116.64"/>
    <n v="108000"/>
    <n v="8640"/>
    <n v="8.64"/>
    <d v="2022-01-20T00:00:00"/>
    <x v="1"/>
    <x v="1"/>
    <x v="1"/>
    <s v="Henry Anderson"/>
    <x v="3"/>
    <x v="0"/>
  </r>
  <r>
    <x v="0"/>
    <x v="104"/>
    <x v="3"/>
    <s v="High"/>
    <x v="170"/>
    <n v="250"/>
    <n v="125"/>
    <n v="316125"/>
    <n v="31612.5"/>
    <n v="284512.5"/>
    <n v="284.51249999999999"/>
    <n v="303480"/>
    <n v="-18967.5"/>
    <n v="-18.967500000000001"/>
    <d v="2021-08-18T00:00:00"/>
    <x v="2"/>
    <x v="0"/>
    <x v="1"/>
    <s v="Jackson Turner"/>
    <x v="3"/>
    <x v="0"/>
  </r>
  <r>
    <x v="0"/>
    <x v="147"/>
    <x v="5"/>
    <s v="High"/>
    <x v="399"/>
    <n v="260"/>
    <n v="125"/>
    <n v="72375"/>
    <n v="7237.5"/>
    <n v="65137.5"/>
    <n v="65.137500000000003"/>
    <n v="69480"/>
    <n v="-4342.5"/>
    <n v="-4.3425000000000002"/>
    <d v="2022-12-08T00:00:00"/>
    <x v="7"/>
    <x v="3"/>
    <x v="1"/>
    <s v="Charlotte Garcia"/>
    <x v="5"/>
    <x v="3"/>
  </r>
  <r>
    <x v="3"/>
    <x v="46"/>
    <x v="5"/>
    <s v="High"/>
    <x v="400"/>
    <n v="260"/>
    <n v="350"/>
    <n v="784000"/>
    <n v="78400"/>
    <n v="705600"/>
    <n v="705.6"/>
    <n v="582400"/>
    <n v="123200"/>
    <n v="123.2"/>
    <d v="2022-11-13T00:00:00"/>
    <x v="6"/>
    <x v="3"/>
    <x v="1"/>
    <s v="Michael Wilson"/>
    <x v="5"/>
    <x v="6"/>
  </r>
  <r>
    <x v="2"/>
    <x v="143"/>
    <x v="5"/>
    <s v="High"/>
    <x v="339"/>
    <n v="260"/>
    <n v="300"/>
    <n v="897900"/>
    <n v="89790"/>
    <n v="808110"/>
    <n v="808.11"/>
    <n v="748250"/>
    <n v="59860"/>
    <n v="59.86"/>
    <d v="2022-08-09T00:00:00"/>
    <x v="2"/>
    <x v="0"/>
    <x v="1"/>
    <s v="Emily Hill"/>
    <x v="5"/>
    <x v="7"/>
  </r>
  <r>
    <x v="4"/>
    <x v="94"/>
    <x v="5"/>
    <s v="High"/>
    <x v="401"/>
    <n v="260"/>
    <n v="12"/>
    <n v="42246"/>
    <n v="4224.6000000000004"/>
    <n v="38021.399999999994"/>
    <n v="38.021399999999993"/>
    <n v="10561.5"/>
    <n v="27459.899999999998"/>
    <n v="27.459899999999998"/>
    <d v="2021-11-26T00:00:00"/>
    <x v="6"/>
    <x v="3"/>
    <x v="1"/>
    <s v="Aiden Garcia"/>
    <x v="5"/>
    <x v="6"/>
  </r>
  <r>
    <x v="3"/>
    <x v="92"/>
    <x v="5"/>
    <s v="High"/>
    <x v="402"/>
    <n v="260"/>
    <n v="20"/>
    <n v="40780"/>
    <n v="4078"/>
    <n v="36702"/>
    <n v="36.701999999999998"/>
    <n v="20390"/>
    <n v="16312"/>
    <n v="16.312000000000001"/>
    <d v="2021-04-18T00:00:00"/>
    <x v="5"/>
    <x v="2"/>
    <x v="1"/>
    <s v="Jackson Hill"/>
    <x v="5"/>
    <x v="4"/>
  </r>
  <r>
    <x v="4"/>
    <x v="97"/>
    <x v="5"/>
    <s v="High"/>
    <x v="132"/>
    <n v="260"/>
    <n v="12"/>
    <n v="30888"/>
    <n v="3088.8"/>
    <n v="27799.200000000001"/>
    <n v="27.799199999999999"/>
    <n v="7722"/>
    <n v="20077.2"/>
    <n v="20.077200000000001"/>
    <d v="2022-05-02T00:00:00"/>
    <x v="10"/>
    <x v="2"/>
    <x v="1"/>
    <s v="Mia Turner"/>
    <x v="5"/>
    <x v="1"/>
  </r>
  <r>
    <x v="3"/>
    <x v="46"/>
    <x v="5"/>
    <s v="High"/>
    <x v="403"/>
    <n v="260"/>
    <n v="350"/>
    <n v="247450"/>
    <n v="24745"/>
    <n v="222705"/>
    <n v="222.70500000000001"/>
    <n v="183820"/>
    <n v="38885"/>
    <n v="38.884999999999998"/>
    <d v="2022-01-16T00:00:00"/>
    <x v="1"/>
    <x v="1"/>
    <x v="1"/>
    <s v="Michael Wilson"/>
    <x v="5"/>
    <x v="6"/>
  </r>
  <r>
    <x v="1"/>
    <x v="18"/>
    <x v="5"/>
    <s v="High"/>
    <x v="385"/>
    <n v="260"/>
    <n v="15"/>
    <n v="31080"/>
    <n v="3108"/>
    <n v="27972"/>
    <n v="27.972000000000001"/>
    <n v="20720"/>
    <n v="7252"/>
    <n v="7.2519999999999998"/>
    <d v="2021-11-24T00:00:00"/>
    <x v="6"/>
    <x v="3"/>
    <x v="1"/>
    <s v="Jackson Martinez"/>
    <x v="5"/>
    <x v="2"/>
  </r>
  <r>
    <x v="2"/>
    <x v="148"/>
    <x v="5"/>
    <s v="High"/>
    <x v="394"/>
    <n v="260"/>
    <n v="300"/>
    <n v="255900"/>
    <n v="25590"/>
    <n v="230310"/>
    <n v="230.31"/>
    <n v="213250"/>
    <n v="17060"/>
    <n v="17.059999999999999"/>
    <d v="2022-12-11T00:00:00"/>
    <x v="7"/>
    <x v="3"/>
    <x v="1"/>
    <s v="Samuel Hill"/>
    <x v="5"/>
    <x v="4"/>
  </r>
  <r>
    <x v="3"/>
    <x v="51"/>
    <x v="1"/>
    <s v="High"/>
    <x v="404"/>
    <n v="10"/>
    <n v="7"/>
    <n v="17724"/>
    <n v="1949.6399999999999"/>
    <n v="15774.36"/>
    <n v="15.77436"/>
    <n v="12660"/>
    <n v="3114.3599999999997"/>
    <n v="3.1143599999999996"/>
    <d v="2022-09-16T00:00:00"/>
    <x v="0"/>
    <x v="0"/>
    <x v="1"/>
    <s v="Charlotte Martin"/>
    <x v="1"/>
    <x v="3"/>
  </r>
  <r>
    <x v="1"/>
    <x v="139"/>
    <x v="2"/>
    <s v="High"/>
    <x v="405"/>
    <n v="120"/>
    <n v="15"/>
    <n v="5760"/>
    <n v="633.59999999999991"/>
    <n v="5126.3999999999996"/>
    <n v="5.1263999999999994"/>
    <n v="3840"/>
    <n v="1286.3999999999999"/>
    <n v="1.2863999999999998"/>
    <d v="2021-06-08T00:00:00"/>
    <x v="11"/>
    <x v="2"/>
    <x v="1"/>
    <s v="Amelia Phillips"/>
    <x v="2"/>
    <x v="3"/>
  </r>
  <r>
    <x v="4"/>
    <x v="113"/>
    <x v="2"/>
    <s v="High"/>
    <x v="406"/>
    <n v="120"/>
    <n v="12"/>
    <n v="5664"/>
    <n v="623.04"/>
    <n v="5040.96"/>
    <n v="5.0409600000000001"/>
    <n v="1416"/>
    <n v="3624.96"/>
    <n v="3.6249600000000002"/>
    <d v="2021-11-28T00:00:00"/>
    <x v="6"/>
    <x v="3"/>
    <x v="1"/>
    <s v="Harper Martin"/>
    <x v="2"/>
    <x v="1"/>
  </r>
  <r>
    <x v="3"/>
    <x v="32"/>
    <x v="3"/>
    <s v="High"/>
    <x v="274"/>
    <n v="250"/>
    <n v="7"/>
    <n v="11053"/>
    <n v="1215.83"/>
    <n v="9837.17"/>
    <n v="9.8371700000000004"/>
    <n v="7895"/>
    <n v="1942.17"/>
    <n v="1.9421700000000002"/>
    <d v="2022-02-06T00:00:00"/>
    <x v="4"/>
    <x v="1"/>
    <x v="1"/>
    <s v="Logan Garcia"/>
    <x v="3"/>
    <x v="0"/>
  </r>
  <r>
    <x v="1"/>
    <x v="45"/>
    <x v="5"/>
    <s v="High"/>
    <x v="407"/>
    <n v="260"/>
    <n v="15"/>
    <n v="47992.5"/>
    <n v="5279.1749999999993"/>
    <n v="42713.324999999997"/>
    <n v="42.713324999999998"/>
    <n v="31995"/>
    <n v="10718.324999999999"/>
    <n v="10.718324999999998"/>
    <d v="2021-04-15T00:00:00"/>
    <x v="5"/>
    <x v="2"/>
    <x v="1"/>
    <s v="Avery Anderson"/>
    <x v="5"/>
    <x v="5"/>
  </r>
  <r>
    <x v="4"/>
    <x v="97"/>
    <x v="5"/>
    <s v="High"/>
    <x v="406"/>
    <n v="260"/>
    <n v="12"/>
    <n v="5664"/>
    <n v="623.04"/>
    <n v="5040.96"/>
    <n v="5.0409600000000001"/>
    <n v="1416"/>
    <n v="3624.96"/>
    <n v="3.6249600000000002"/>
    <d v="2021-10-13T00:00:00"/>
    <x v="9"/>
    <x v="3"/>
    <x v="1"/>
    <s v="Mia Turner"/>
    <x v="5"/>
    <x v="1"/>
  </r>
  <r>
    <x v="4"/>
    <x v="35"/>
    <x v="4"/>
    <s v="High"/>
    <x v="408"/>
    <n v="3"/>
    <n v="12"/>
    <n v="23244"/>
    <n v="2556.84"/>
    <n v="20687.16"/>
    <n v="20.687159999999999"/>
    <n v="5811"/>
    <n v="14876.16"/>
    <n v="14.87616"/>
    <d v="2021-10-04T00:00:00"/>
    <x v="9"/>
    <x v="3"/>
    <x v="1"/>
    <s v="Harper Anderson"/>
    <x v="4"/>
    <x v="3"/>
  </r>
  <r>
    <x v="3"/>
    <x v="47"/>
    <x v="4"/>
    <s v="High"/>
    <x v="409"/>
    <n v="3"/>
    <n v="350"/>
    <n v="277200"/>
    <n v="30492"/>
    <n v="246708"/>
    <n v="246.708"/>
    <n v="205920"/>
    <n v="40788"/>
    <n v="40.787999999999997"/>
    <d v="2021-05-23T00:00:00"/>
    <x v="10"/>
    <x v="2"/>
    <x v="1"/>
    <s v="Sofia Turner"/>
    <x v="4"/>
    <x v="7"/>
  </r>
  <r>
    <x v="2"/>
    <x v="19"/>
    <x v="4"/>
    <s v="High"/>
    <x v="410"/>
    <n v="3"/>
    <n v="300"/>
    <n v="843300"/>
    <n v="92763"/>
    <n v="750537"/>
    <n v="750.53700000000003"/>
    <n v="702750"/>
    <n v="47787"/>
    <n v="47.786999999999999"/>
    <d v="2022-08-31T00:00:00"/>
    <x v="2"/>
    <x v="0"/>
    <x v="1"/>
    <s v="Abigail Robinson"/>
    <x v="4"/>
    <x v="3"/>
  </r>
  <r>
    <x v="0"/>
    <x v="84"/>
    <x v="4"/>
    <s v="High"/>
    <x v="411"/>
    <n v="3"/>
    <n v="125"/>
    <n v="305125"/>
    <n v="33563.75"/>
    <n v="271561.25"/>
    <n v="271.56124999999997"/>
    <n v="292920"/>
    <n v="-21358.75"/>
    <n v="-21.358750000000001"/>
    <d v="2022-04-05T00:00:00"/>
    <x v="5"/>
    <x v="2"/>
    <x v="1"/>
    <s v="Benjamin Garcia"/>
    <x v="4"/>
    <x v="4"/>
  </r>
  <r>
    <x v="3"/>
    <x v="36"/>
    <x v="0"/>
    <s v="High"/>
    <x v="8"/>
    <n v="5"/>
    <n v="350"/>
    <n v="268100"/>
    <n v="29491"/>
    <n v="238609"/>
    <n v="238.60900000000001"/>
    <n v="199160"/>
    <n v="39449"/>
    <n v="39.448999999999998"/>
    <d v="2022-04-14T00:00:00"/>
    <x v="5"/>
    <x v="2"/>
    <x v="1"/>
    <s v="Henry Martinez"/>
    <x v="0"/>
    <x v="4"/>
  </r>
  <r>
    <x v="1"/>
    <x v="111"/>
    <x v="0"/>
    <s v="High"/>
    <x v="412"/>
    <n v="5"/>
    <n v="15"/>
    <n v="32355"/>
    <n v="3559.05"/>
    <n v="28795.95"/>
    <n v="28.795950000000001"/>
    <n v="21570"/>
    <n v="7225.9500000000007"/>
    <n v="7.225950000000001"/>
    <d v="2022-08-30T00:00:00"/>
    <x v="2"/>
    <x v="0"/>
    <x v="1"/>
    <s v="Charlotte Hill"/>
    <x v="0"/>
    <x v="7"/>
  </r>
  <r>
    <x v="2"/>
    <x v="69"/>
    <x v="1"/>
    <s v="High"/>
    <x v="413"/>
    <n v="10"/>
    <n v="300"/>
    <n v="261900"/>
    <n v="28809"/>
    <n v="233091"/>
    <n v="233.09100000000001"/>
    <n v="218250"/>
    <n v="14841"/>
    <n v="14.840999999999999"/>
    <d v="2021-12-31T00:00:00"/>
    <x v="7"/>
    <x v="3"/>
    <x v="1"/>
    <s v="Abigail Garcia"/>
    <x v="1"/>
    <x v="5"/>
  </r>
  <r>
    <x v="3"/>
    <x v="39"/>
    <x v="1"/>
    <s v="High"/>
    <x v="414"/>
    <n v="10"/>
    <n v="20"/>
    <n v="22440"/>
    <n v="2468.4"/>
    <n v="19971.599999999999"/>
    <n v="19.971599999999999"/>
    <n v="11220"/>
    <n v="8751.5999999999985"/>
    <n v="8.751599999999998"/>
    <d v="2021-12-27T00:00:00"/>
    <x v="7"/>
    <x v="3"/>
    <x v="1"/>
    <s v="Abigail Lewis"/>
    <x v="1"/>
    <x v="7"/>
  </r>
  <r>
    <x v="3"/>
    <x v="3"/>
    <x v="1"/>
    <s v="High"/>
    <x v="415"/>
    <n v="10"/>
    <n v="350"/>
    <n v="736575"/>
    <n v="81023.25"/>
    <n v="655551.75"/>
    <n v="655.55174999999997"/>
    <n v="547170"/>
    <n v="108381.75"/>
    <n v="108.38175"/>
    <d v="2021-12-03T00:00:00"/>
    <x v="7"/>
    <x v="3"/>
    <x v="1"/>
    <s v="Olivia Brown"/>
    <x v="1"/>
    <x v="3"/>
  </r>
  <r>
    <x v="4"/>
    <x v="59"/>
    <x v="1"/>
    <s v="High"/>
    <x v="416"/>
    <n v="10"/>
    <n v="12"/>
    <n v="48312"/>
    <n v="5314.32"/>
    <n v="42997.68"/>
    <n v="42.997680000000003"/>
    <n v="12078"/>
    <n v="30919.68"/>
    <n v="30.91968"/>
    <d v="2022-04-20T00:00:00"/>
    <x v="5"/>
    <x v="2"/>
    <x v="1"/>
    <s v="Emily Garcia"/>
    <x v="1"/>
    <x v="3"/>
  </r>
  <r>
    <x v="4"/>
    <x v="24"/>
    <x v="1"/>
    <s v="High"/>
    <x v="417"/>
    <n v="10"/>
    <n v="12"/>
    <n v="29106"/>
    <n v="3201.66"/>
    <n v="25904.340000000004"/>
    <n v="25.904340000000005"/>
    <n v="7276.5"/>
    <n v="18627.840000000004"/>
    <n v="18.627840000000003"/>
    <d v="2021-12-01T00:00:00"/>
    <x v="7"/>
    <x v="3"/>
    <x v="1"/>
    <s v="Alexander Perez"/>
    <x v="1"/>
    <x v="0"/>
  </r>
  <r>
    <x v="3"/>
    <x v="3"/>
    <x v="1"/>
    <s v="High"/>
    <x v="418"/>
    <n v="10"/>
    <n v="20"/>
    <n v="47880"/>
    <n v="5266.8"/>
    <n v="42613.2"/>
    <n v="42.613199999999999"/>
    <n v="23940"/>
    <n v="18673.199999999997"/>
    <n v="18.673199999999998"/>
    <d v="2021-03-12T00:00:00"/>
    <x v="8"/>
    <x v="1"/>
    <x v="1"/>
    <s v="Olivia Brown"/>
    <x v="1"/>
    <x v="3"/>
  </r>
  <r>
    <x v="1"/>
    <x v="43"/>
    <x v="1"/>
    <s v="High"/>
    <x v="419"/>
    <n v="10"/>
    <n v="15"/>
    <n v="29760"/>
    <n v="3273.6"/>
    <n v="26486.400000000001"/>
    <n v="26.4864"/>
    <n v="19840"/>
    <n v="6646.4000000000015"/>
    <n v="6.6464000000000016"/>
    <d v="2022-11-24T00:00:00"/>
    <x v="6"/>
    <x v="3"/>
    <x v="1"/>
    <s v="Elizabeth Martin"/>
    <x v="1"/>
    <x v="3"/>
  </r>
  <r>
    <x v="0"/>
    <x v="50"/>
    <x v="1"/>
    <s v="High"/>
    <x v="411"/>
    <n v="10"/>
    <n v="125"/>
    <n v="305125"/>
    <n v="33563.75"/>
    <n v="271561.25"/>
    <n v="271.56124999999997"/>
    <n v="292920"/>
    <n v="-21358.75"/>
    <n v="-21.358750000000001"/>
    <d v="2021-10-05T00:00:00"/>
    <x v="9"/>
    <x v="3"/>
    <x v="1"/>
    <s v="Logan Phillips"/>
    <x v="1"/>
    <x v="2"/>
  </r>
  <r>
    <x v="2"/>
    <x v="69"/>
    <x v="1"/>
    <s v="High"/>
    <x v="334"/>
    <n v="10"/>
    <n v="300"/>
    <n v="409800"/>
    <n v="45078"/>
    <n v="364722"/>
    <n v="364.72199999999998"/>
    <n v="341500"/>
    <n v="23222"/>
    <n v="23.222000000000001"/>
    <d v="2021-10-17T00:00:00"/>
    <x v="9"/>
    <x v="3"/>
    <x v="1"/>
    <s v="Abigail Garcia"/>
    <x v="1"/>
    <x v="5"/>
  </r>
  <r>
    <x v="3"/>
    <x v="15"/>
    <x v="2"/>
    <s v="High"/>
    <x v="420"/>
    <n v="120"/>
    <n v="7"/>
    <n v="12656"/>
    <n v="1392.16"/>
    <n v="11263.84"/>
    <n v="11.26384"/>
    <n v="9040"/>
    <n v="2223.84"/>
    <n v="2.22384"/>
    <d v="2021-04-08T00:00:00"/>
    <x v="5"/>
    <x v="2"/>
    <x v="1"/>
    <s v="Harper Davis"/>
    <x v="2"/>
    <x v="7"/>
  </r>
  <r>
    <x v="4"/>
    <x v="80"/>
    <x v="3"/>
    <s v="High"/>
    <x v="421"/>
    <n v="250"/>
    <n v="12"/>
    <n v="20808"/>
    <n v="2288.88"/>
    <n v="18519.12"/>
    <n v="18.519119999999997"/>
    <n v="5202"/>
    <n v="13317.119999999999"/>
    <n v="13.317119999999999"/>
    <d v="2021-10-03T00:00:00"/>
    <x v="9"/>
    <x v="3"/>
    <x v="1"/>
    <s v="Jackson Lewis"/>
    <x v="3"/>
    <x v="0"/>
  </r>
  <r>
    <x v="0"/>
    <x v="124"/>
    <x v="3"/>
    <s v="High"/>
    <x v="422"/>
    <n v="250"/>
    <n v="125"/>
    <n v="69250"/>
    <n v="7617.5"/>
    <n v="61632.5"/>
    <n v="61.6325"/>
    <n v="66480"/>
    <n v="-4847.5"/>
    <n v="-4.8475000000000001"/>
    <d v="2021-06-04T00:00:00"/>
    <x v="11"/>
    <x v="2"/>
    <x v="1"/>
    <s v="Samuel Hill"/>
    <x v="3"/>
    <x v="4"/>
  </r>
  <r>
    <x v="0"/>
    <x v="72"/>
    <x v="5"/>
    <s v="High"/>
    <x v="423"/>
    <n v="260"/>
    <n v="125"/>
    <n v="395625"/>
    <n v="43518.75"/>
    <n v="352106.25"/>
    <n v="352.10624999999999"/>
    <n v="379800"/>
    <n v="-27693.75"/>
    <n v="-27.693750000000001"/>
    <d v="2021-11-07T00:00:00"/>
    <x v="6"/>
    <x v="3"/>
    <x v="1"/>
    <s v="Benjamin Phillips"/>
    <x v="5"/>
    <x v="0"/>
  </r>
  <r>
    <x v="3"/>
    <x v="92"/>
    <x v="5"/>
    <s v="High"/>
    <x v="424"/>
    <n v="260"/>
    <n v="20"/>
    <n v="52580"/>
    <n v="5783.8"/>
    <n v="46796.2"/>
    <n v="46.796199999999999"/>
    <n v="26290"/>
    <n v="20506.199999999997"/>
    <n v="20.506199999999996"/>
    <d v="2022-04-26T00:00:00"/>
    <x v="5"/>
    <x v="2"/>
    <x v="1"/>
    <s v="Jackson Hill"/>
    <x v="5"/>
    <x v="4"/>
  </r>
  <r>
    <x v="0"/>
    <x v="137"/>
    <x v="5"/>
    <s v="High"/>
    <x v="425"/>
    <n v="260"/>
    <n v="125"/>
    <n v="179125"/>
    <n v="19703.75"/>
    <n v="159421.25"/>
    <n v="159.42124999999999"/>
    <n v="171960"/>
    <n v="-12538.75"/>
    <n v="-12.53875"/>
    <d v="2021-07-21T00:00:00"/>
    <x v="3"/>
    <x v="0"/>
    <x v="1"/>
    <s v="Harper Martin"/>
    <x v="5"/>
    <x v="1"/>
  </r>
  <r>
    <x v="1"/>
    <x v="103"/>
    <x v="5"/>
    <s v="High"/>
    <x v="412"/>
    <n v="260"/>
    <n v="15"/>
    <n v="32355"/>
    <n v="3559.05"/>
    <n v="28795.95"/>
    <n v="28.795950000000001"/>
    <n v="21570"/>
    <n v="7225.9500000000007"/>
    <n v="7.225950000000001"/>
    <d v="2021-10-27T00:00:00"/>
    <x v="9"/>
    <x v="3"/>
    <x v="1"/>
    <s v="Amelia Hill"/>
    <x v="5"/>
    <x v="7"/>
  </r>
  <r>
    <x v="3"/>
    <x v="65"/>
    <x v="4"/>
    <s v="High"/>
    <x v="426"/>
    <n v="3"/>
    <n v="350"/>
    <n v="310100"/>
    <n v="37212"/>
    <n v="272888"/>
    <n v="272.88799999999998"/>
    <n v="230360"/>
    <n v="42528"/>
    <n v="42.527999999999999"/>
    <d v="2022-12-07T00:00:00"/>
    <x v="7"/>
    <x v="3"/>
    <x v="1"/>
    <s v="Harper Turner"/>
    <x v="4"/>
    <x v="1"/>
  </r>
  <r>
    <x v="0"/>
    <x v="99"/>
    <x v="4"/>
    <s v="High"/>
    <x v="427"/>
    <n v="3"/>
    <n v="125"/>
    <n v="269500"/>
    <n v="32340"/>
    <n v="237160"/>
    <n v="237.16"/>
    <n v="258720"/>
    <n v="-21560"/>
    <n v="-21.56"/>
    <d v="2021-10-18T00:00:00"/>
    <x v="9"/>
    <x v="3"/>
    <x v="1"/>
    <s v="Charlotte Garcia"/>
    <x v="4"/>
    <x v="3"/>
  </r>
  <r>
    <x v="1"/>
    <x v="89"/>
    <x v="4"/>
    <s v="High"/>
    <x v="250"/>
    <n v="3"/>
    <n v="15"/>
    <n v="40335"/>
    <n v="4840.2"/>
    <n v="35494.800000000003"/>
    <n v="35.494800000000005"/>
    <n v="26890"/>
    <n v="8604.8000000000029"/>
    <n v="8.6048000000000027"/>
    <d v="2021-06-16T00:00:00"/>
    <x v="11"/>
    <x v="2"/>
    <x v="1"/>
    <s v="Harper Martin"/>
    <x v="4"/>
    <x v="1"/>
  </r>
  <r>
    <x v="1"/>
    <x v="112"/>
    <x v="0"/>
    <s v="High"/>
    <x v="428"/>
    <n v="5"/>
    <n v="15"/>
    <n v="10155"/>
    <n v="1218.5999999999999"/>
    <n v="8936.4"/>
    <n v="8.936399999999999"/>
    <n v="6770"/>
    <n v="2166.3999999999996"/>
    <n v="2.1663999999999994"/>
    <d v="2022-11-02T00:00:00"/>
    <x v="6"/>
    <x v="3"/>
    <x v="1"/>
    <s v="Samuel Turner"/>
    <x v="0"/>
    <x v="0"/>
  </r>
  <r>
    <x v="2"/>
    <x v="77"/>
    <x v="0"/>
    <s v="High"/>
    <x v="429"/>
    <n v="5"/>
    <n v="300"/>
    <n v="531900"/>
    <n v="63828"/>
    <n v="468072"/>
    <n v="468.072"/>
    <n v="443250"/>
    <n v="24822"/>
    <n v="24.821999999999999"/>
    <d v="2022-12-03T00:00:00"/>
    <x v="7"/>
    <x v="3"/>
    <x v="1"/>
    <s v="Harper Hill"/>
    <x v="0"/>
    <x v="5"/>
  </r>
  <r>
    <x v="3"/>
    <x v="48"/>
    <x v="0"/>
    <s v="High"/>
    <x v="430"/>
    <n v="5"/>
    <n v="7"/>
    <n v="16940"/>
    <n v="2032.8"/>
    <n v="14907.2"/>
    <n v="14.907200000000001"/>
    <n v="12100"/>
    <n v="2807.2000000000007"/>
    <n v="2.8072000000000008"/>
    <d v="2021-12-02T00:00:00"/>
    <x v="7"/>
    <x v="3"/>
    <x v="1"/>
    <s v="Elijah Perez"/>
    <x v="0"/>
    <x v="0"/>
  </r>
  <r>
    <x v="3"/>
    <x v="42"/>
    <x v="0"/>
    <s v="High"/>
    <x v="431"/>
    <n v="5"/>
    <n v="7"/>
    <n v="19138"/>
    <n v="2296.56"/>
    <n v="16841.439999999999"/>
    <n v="16.841439999999999"/>
    <n v="13670"/>
    <n v="3171.4399999999987"/>
    <n v="3.1714399999999987"/>
    <d v="2022-05-07T00:00:00"/>
    <x v="10"/>
    <x v="2"/>
    <x v="1"/>
    <s v="Sebastian Phillips"/>
    <x v="0"/>
    <x v="2"/>
  </r>
  <r>
    <x v="2"/>
    <x v="115"/>
    <x v="1"/>
    <s v="High"/>
    <x v="432"/>
    <n v="10"/>
    <n v="300"/>
    <n v="1048500"/>
    <n v="125820"/>
    <n v="922680"/>
    <n v="922.68"/>
    <n v="873750"/>
    <n v="48930"/>
    <n v="48.93"/>
    <d v="2022-09-03T00:00:00"/>
    <x v="0"/>
    <x v="0"/>
    <x v="1"/>
    <s v="Amelia Phillips"/>
    <x v="1"/>
    <x v="3"/>
  </r>
  <r>
    <x v="3"/>
    <x v="39"/>
    <x v="1"/>
    <s v="High"/>
    <x v="426"/>
    <n v="10"/>
    <n v="350"/>
    <n v="310100"/>
    <n v="37212"/>
    <n v="272888"/>
    <n v="272.88799999999998"/>
    <n v="230360"/>
    <n v="42528"/>
    <n v="42.527999999999999"/>
    <d v="2021-06-26T00:00:00"/>
    <x v="11"/>
    <x v="2"/>
    <x v="1"/>
    <s v="Abigail Lewis"/>
    <x v="1"/>
    <x v="7"/>
  </r>
  <r>
    <x v="0"/>
    <x v="23"/>
    <x v="1"/>
    <s v="High"/>
    <x v="427"/>
    <n v="10"/>
    <n v="125"/>
    <n v="269500"/>
    <n v="32340"/>
    <n v="237160"/>
    <n v="237.16"/>
    <n v="258720"/>
    <n v="-21560"/>
    <n v="-21.56"/>
    <d v="2021-06-24T00:00:00"/>
    <x v="11"/>
    <x v="2"/>
    <x v="1"/>
    <s v="Elizabeth Green"/>
    <x v="1"/>
    <x v="7"/>
  </r>
  <r>
    <x v="3"/>
    <x v="39"/>
    <x v="1"/>
    <s v="High"/>
    <x v="433"/>
    <n v="10"/>
    <n v="20"/>
    <n v="18100"/>
    <n v="2172"/>
    <n v="15928"/>
    <n v="15.928000000000001"/>
    <n v="9050"/>
    <n v="6878"/>
    <n v="6.8780000000000001"/>
    <d v="2022-05-02T00:00:00"/>
    <x v="10"/>
    <x v="2"/>
    <x v="1"/>
    <s v="Abigail Lewis"/>
    <x v="1"/>
    <x v="7"/>
  </r>
  <r>
    <x v="3"/>
    <x v="51"/>
    <x v="1"/>
    <s v="High"/>
    <x v="434"/>
    <n v="10"/>
    <n v="350"/>
    <n v="557900"/>
    <n v="66948"/>
    <n v="490952"/>
    <n v="490.952"/>
    <n v="414440"/>
    <n v="76512"/>
    <n v="76.512"/>
    <d v="2021-07-12T00:00:00"/>
    <x v="3"/>
    <x v="0"/>
    <x v="1"/>
    <s v="Charlotte Martin"/>
    <x v="1"/>
    <x v="3"/>
  </r>
  <r>
    <x v="2"/>
    <x v="68"/>
    <x v="1"/>
    <s v="High"/>
    <x v="435"/>
    <n v="10"/>
    <n v="300"/>
    <n v="407700"/>
    <n v="48924"/>
    <n v="358776"/>
    <n v="358.77600000000001"/>
    <n v="339750"/>
    <n v="19026"/>
    <n v="19.026"/>
    <d v="2021-10-25T00:00:00"/>
    <x v="9"/>
    <x v="3"/>
    <x v="1"/>
    <s v="Jackson Hill"/>
    <x v="1"/>
    <x v="4"/>
  </r>
  <r>
    <x v="2"/>
    <x v="2"/>
    <x v="1"/>
    <s v="High"/>
    <x v="436"/>
    <n v="10"/>
    <n v="300"/>
    <n v="645000"/>
    <n v="77400"/>
    <n v="567600"/>
    <n v="567.6"/>
    <n v="537500"/>
    <n v="30100"/>
    <n v="30.1"/>
    <d v="2022-04-23T00:00:00"/>
    <x v="5"/>
    <x v="2"/>
    <x v="1"/>
    <s v="Noah Williams"/>
    <x v="1"/>
    <x v="2"/>
  </r>
  <r>
    <x v="3"/>
    <x v="39"/>
    <x v="1"/>
    <s v="High"/>
    <x v="437"/>
    <n v="10"/>
    <n v="350"/>
    <n v="418950"/>
    <n v="50274"/>
    <n v="368676"/>
    <n v="368.67599999999999"/>
    <n v="311220"/>
    <n v="57456"/>
    <n v="57.456000000000003"/>
    <d v="2022-03-27T00:00:00"/>
    <x v="8"/>
    <x v="1"/>
    <x v="1"/>
    <s v="Abigail Lewis"/>
    <x v="1"/>
    <x v="7"/>
  </r>
  <r>
    <x v="3"/>
    <x v="39"/>
    <x v="1"/>
    <s v="High"/>
    <x v="438"/>
    <n v="10"/>
    <n v="20"/>
    <n v="24660"/>
    <n v="2959.2"/>
    <n v="21700.799999999999"/>
    <n v="21.700800000000001"/>
    <n v="12330"/>
    <n v="9370.7999999999993"/>
    <n v="9.3707999999999991"/>
    <d v="2022-07-22T00:00:00"/>
    <x v="3"/>
    <x v="0"/>
    <x v="1"/>
    <s v="Abigail Lewis"/>
    <x v="1"/>
    <x v="7"/>
  </r>
  <r>
    <x v="3"/>
    <x v="30"/>
    <x v="2"/>
    <s v="High"/>
    <x v="439"/>
    <n v="120"/>
    <n v="350"/>
    <n v="488250"/>
    <n v="58590"/>
    <n v="429660"/>
    <n v="429.66"/>
    <n v="362700"/>
    <n v="66960"/>
    <n v="66.959999999999994"/>
    <d v="2022-02-06T00:00:00"/>
    <x v="4"/>
    <x v="1"/>
    <x v="1"/>
    <s v="Benjamin Lee"/>
    <x v="2"/>
    <x v="6"/>
  </r>
  <r>
    <x v="3"/>
    <x v="40"/>
    <x v="2"/>
    <s v="High"/>
    <x v="188"/>
    <n v="120"/>
    <n v="350"/>
    <n v="345100"/>
    <n v="41412"/>
    <n v="303688"/>
    <n v="303.68799999999999"/>
    <n v="256360"/>
    <n v="47328"/>
    <n v="47.328000000000003"/>
    <d v="2022-12-19T00:00:00"/>
    <x v="7"/>
    <x v="3"/>
    <x v="1"/>
    <s v="Aiden Clark"/>
    <x v="2"/>
    <x v="0"/>
  </r>
  <r>
    <x v="3"/>
    <x v="30"/>
    <x v="2"/>
    <s v="High"/>
    <x v="433"/>
    <n v="120"/>
    <n v="20"/>
    <n v="18100"/>
    <n v="2172"/>
    <n v="15928"/>
    <n v="15.928000000000001"/>
    <n v="9050"/>
    <n v="6878"/>
    <n v="6.8780000000000001"/>
    <d v="2022-10-26T00:00:00"/>
    <x v="9"/>
    <x v="3"/>
    <x v="1"/>
    <s v="Benjamin Lee"/>
    <x v="2"/>
    <x v="6"/>
  </r>
  <r>
    <x v="4"/>
    <x v="141"/>
    <x v="3"/>
    <s v="High"/>
    <x v="440"/>
    <n v="250"/>
    <n v="12"/>
    <n v="25308"/>
    <n v="3036.96"/>
    <n v="22271.040000000001"/>
    <n v="22.271039999999999"/>
    <n v="6327"/>
    <n v="15944.04"/>
    <n v="15.944040000000001"/>
    <d v="2022-01-04T00:00:00"/>
    <x v="1"/>
    <x v="1"/>
    <x v="1"/>
    <s v="Abigail Martin"/>
    <x v="3"/>
    <x v="5"/>
  </r>
  <r>
    <x v="1"/>
    <x v="86"/>
    <x v="3"/>
    <s v="High"/>
    <x v="441"/>
    <n v="250"/>
    <n v="15"/>
    <n v="58117.5"/>
    <n v="6974.0999999999995"/>
    <n v="51143.399999999994"/>
    <n v="51.143399999999993"/>
    <n v="38745"/>
    <n v="12398.399999999998"/>
    <n v="12.398399999999997"/>
    <d v="2021-12-22T00:00:00"/>
    <x v="7"/>
    <x v="3"/>
    <x v="1"/>
    <s v="Logan Phillips"/>
    <x v="3"/>
    <x v="6"/>
  </r>
  <r>
    <x v="3"/>
    <x v="32"/>
    <x v="3"/>
    <s v="High"/>
    <x v="188"/>
    <n v="250"/>
    <n v="350"/>
    <n v="345100"/>
    <n v="41412"/>
    <n v="303688"/>
    <n v="303.68799999999999"/>
    <n v="256360"/>
    <n v="47328"/>
    <n v="47.328000000000003"/>
    <d v="2022-01-07T00:00:00"/>
    <x v="1"/>
    <x v="1"/>
    <x v="1"/>
    <s v="Logan Garcia"/>
    <x v="3"/>
    <x v="0"/>
  </r>
  <r>
    <x v="0"/>
    <x v="116"/>
    <x v="3"/>
    <s v="High"/>
    <x v="442"/>
    <n v="250"/>
    <n v="125"/>
    <n v="298375"/>
    <n v="35805"/>
    <n v="262570"/>
    <n v="262.57"/>
    <n v="286440"/>
    <n v="-23870"/>
    <n v="-23.87"/>
    <d v="2022-12-22T00:00:00"/>
    <x v="7"/>
    <x v="3"/>
    <x v="1"/>
    <s v="Jackson Hill"/>
    <x v="3"/>
    <x v="4"/>
  </r>
  <r>
    <x v="3"/>
    <x v="33"/>
    <x v="3"/>
    <s v="High"/>
    <x v="438"/>
    <n v="250"/>
    <n v="20"/>
    <n v="24660"/>
    <n v="2959.2"/>
    <n v="21700.799999999999"/>
    <n v="21.700800000000001"/>
    <n v="12330"/>
    <n v="9370.7999999999993"/>
    <n v="9.3707999999999991"/>
    <d v="2021-04-17T00:00:00"/>
    <x v="5"/>
    <x v="2"/>
    <x v="1"/>
    <s v="Charlotte Davis"/>
    <x v="3"/>
    <x v="1"/>
  </r>
  <r>
    <x v="3"/>
    <x v="63"/>
    <x v="5"/>
    <s v="High"/>
    <x v="443"/>
    <n v="260"/>
    <n v="350"/>
    <n v="94500"/>
    <n v="11340"/>
    <n v="83160"/>
    <n v="83.16"/>
    <n v="70200"/>
    <n v="12960"/>
    <n v="12.96"/>
    <d v="2021-01-27T00:00:00"/>
    <x v="1"/>
    <x v="1"/>
    <x v="1"/>
    <s v="Charlotte Anderson"/>
    <x v="5"/>
    <x v="7"/>
  </r>
  <r>
    <x v="3"/>
    <x v="64"/>
    <x v="5"/>
    <s v="High"/>
    <x v="444"/>
    <n v="260"/>
    <n v="7"/>
    <n v="23950.5"/>
    <n v="2874.06"/>
    <n v="21076.44"/>
    <n v="21.076439999999998"/>
    <n v="17107.5"/>
    <n v="3968.9399999999987"/>
    <n v="3.9689399999999986"/>
    <d v="2022-01-13T00:00:00"/>
    <x v="1"/>
    <x v="1"/>
    <x v="1"/>
    <s v="Samuel Wilson"/>
    <x v="5"/>
    <x v="0"/>
  </r>
  <r>
    <x v="3"/>
    <x v="46"/>
    <x v="5"/>
    <s v="High"/>
    <x v="431"/>
    <n v="260"/>
    <n v="7"/>
    <n v="19138"/>
    <n v="2296.56"/>
    <n v="16841.439999999999"/>
    <n v="16.841439999999999"/>
    <n v="13670"/>
    <n v="3171.4399999999987"/>
    <n v="3.1714399999999987"/>
    <d v="2022-04-13T00:00:00"/>
    <x v="5"/>
    <x v="2"/>
    <x v="1"/>
    <s v="Michael Wilson"/>
    <x v="5"/>
    <x v="6"/>
  </r>
  <r>
    <x v="3"/>
    <x v="20"/>
    <x v="4"/>
    <s v="High"/>
    <x v="445"/>
    <n v="3"/>
    <n v="20"/>
    <n v="50430"/>
    <n v="6051.6"/>
    <n v="44378.399999999994"/>
    <n v="44.378399999999992"/>
    <n v="25215"/>
    <n v="19163.399999999998"/>
    <n v="19.163399999999999"/>
    <d v="2022-08-11T00:00:00"/>
    <x v="2"/>
    <x v="0"/>
    <x v="1"/>
    <s v="Aiden Lewis"/>
    <x v="4"/>
    <x v="4"/>
  </r>
  <r>
    <x v="4"/>
    <x v="119"/>
    <x v="0"/>
    <s v="High"/>
    <x v="446"/>
    <n v="5"/>
    <n v="12"/>
    <n v="31932"/>
    <n v="3831.84"/>
    <n v="28100.16"/>
    <n v="28.100159999999999"/>
    <n v="7983"/>
    <n v="20117.16"/>
    <n v="20.117159999999998"/>
    <d v="2021-07-12T00:00:00"/>
    <x v="3"/>
    <x v="0"/>
    <x v="1"/>
    <s v="Emily Hill"/>
    <x v="0"/>
    <x v="7"/>
  </r>
  <r>
    <x v="3"/>
    <x v="71"/>
    <x v="1"/>
    <s v="High"/>
    <x v="447"/>
    <n v="10"/>
    <n v="20"/>
    <n v="30620"/>
    <n v="3674.4"/>
    <n v="26945.599999999999"/>
    <n v="26.945599999999999"/>
    <n v="15310"/>
    <n v="11635.599999999999"/>
    <n v="11.635599999999998"/>
    <d v="2021-05-19T00:00:00"/>
    <x v="10"/>
    <x v="2"/>
    <x v="1"/>
    <s v="Emily Hill"/>
    <x v="1"/>
    <x v="7"/>
  </r>
  <r>
    <x v="3"/>
    <x v="7"/>
    <x v="3"/>
    <s v="High"/>
    <x v="448"/>
    <n v="250"/>
    <n v="7"/>
    <n v="10437"/>
    <n v="1252.44"/>
    <n v="9184.56"/>
    <n v="9.1845599999999994"/>
    <n v="7455"/>
    <n v="1729.5599999999995"/>
    <n v="1.7295599999999995"/>
    <d v="2021-03-23T00:00:00"/>
    <x v="8"/>
    <x v="1"/>
    <x v="1"/>
    <s v="Isabella Wilson"/>
    <x v="3"/>
    <x v="7"/>
  </r>
  <r>
    <x v="3"/>
    <x v="55"/>
    <x v="3"/>
    <s v="High"/>
    <x v="447"/>
    <n v="250"/>
    <n v="20"/>
    <n v="30620"/>
    <n v="3674.4"/>
    <n v="26945.599999999999"/>
    <n v="26.945599999999999"/>
    <n v="15310"/>
    <n v="11635.599999999999"/>
    <n v="11.635599999999998"/>
    <d v="2021-09-16T00:00:00"/>
    <x v="0"/>
    <x v="0"/>
    <x v="1"/>
    <s v="Amelia Perez"/>
    <x v="3"/>
    <x v="7"/>
  </r>
  <r>
    <x v="1"/>
    <x v="135"/>
    <x v="4"/>
    <s v="High"/>
    <x v="449"/>
    <n v="3"/>
    <n v="15"/>
    <n v="38505"/>
    <n v="5005.6499999999996"/>
    <n v="33499.35"/>
    <n v="33.49935"/>
    <n v="25670"/>
    <n v="7829.3499999999985"/>
    <n v="7.8293499999999989"/>
    <d v="2021-12-04T00:00:00"/>
    <x v="7"/>
    <x v="3"/>
    <x v="1"/>
    <s v="Charlotte Hill"/>
    <x v="4"/>
    <x v="7"/>
  </r>
  <r>
    <x v="1"/>
    <x v="138"/>
    <x v="3"/>
    <s v="High"/>
    <x v="449"/>
    <n v="250"/>
    <n v="15"/>
    <n v="38505"/>
    <n v="5005.6499999999996"/>
    <n v="33499.35"/>
    <n v="33.49935"/>
    <n v="25670"/>
    <n v="7829.3499999999985"/>
    <n v="7.8293499999999989"/>
    <d v="2021-06-21T00:00:00"/>
    <x v="11"/>
    <x v="2"/>
    <x v="1"/>
    <s v="Henry Garcia"/>
    <x v="3"/>
    <x v="2"/>
  </r>
  <r>
    <x v="3"/>
    <x v="41"/>
    <x v="4"/>
    <s v="High"/>
    <x v="186"/>
    <n v="3"/>
    <n v="350"/>
    <n v="323050"/>
    <n v="41996.5"/>
    <n v="281053.5"/>
    <n v="281.05349999999999"/>
    <n v="239980"/>
    <n v="41073.5"/>
    <n v="41.073500000000003"/>
    <d v="2022-04-08T00:00:00"/>
    <x v="5"/>
    <x v="2"/>
    <x v="1"/>
    <s v="Emily Garcia"/>
    <x v="4"/>
    <x v="1"/>
  </r>
  <r>
    <x v="3"/>
    <x v="20"/>
    <x v="4"/>
    <s v="High"/>
    <x v="450"/>
    <n v="3"/>
    <n v="350"/>
    <n v="626500"/>
    <n v="81445"/>
    <n v="545055"/>
    <n v="545.05499999999995"/>
    <n v="465400"/>
    <n v="79655"/>
    <n v="79.655000000000001"/>
    <d v="2021-07-27T00:00:00"/>
    <x v="3"/>
    <x v="0"/>
    <x v="1"/>
    <s v="Aiden Lewis"/>
    <x v="4"/>
    <x v="4"/>
  </r>
  <r>
    <x v="3"/>
    <x v="98"/>
    <x v="0"/>
    <s v="High"/>
    <x v="451"/>
    <n v="5"/>
    <n v="350"/>
    <n v="343875"/>
    <n v="44703.75"/>
    <n v="299171.25"/>
    <n v="299.17124999999999"/>
    <n v="255450"/>
    <n v="43721.25"/>
    <n v="43.721249999999998"/>
    <d v="2022-11-24T00:00:00"/>
    <x v="6"/>
    <x v="3"/>
    <x v="1"/>
    <s v="Logan Martin"/>
    <x v="0"/>
    <x v="2"/>
  </r>
  <r>
    <x v="3"/>
    <x v="98"/>
    <x v="0"/>
    <s v="High"/>
    <x v="452"/>
    <n v="5"/>
    <n v="7"/>
    <n v="9086"/>
    <n v="1181.18"/>
    <n v="7904.82"/>
    <n v="7.90482"/>
    <n v="6490"/>
    <n v="1414.8199999999997"/>
    <n v="1.4148199999999997"/>
    <d v="2022-05-21T00:00:00"/>
    <x v="10"/>
    <x v="2"/>
    <x v="1"/>
    <s v="Logan Martin"/>
    <x v="0"/>
    <x v="2"/>
  </r>
  <r>
    <x v="4"/>
    <x v="119"/>
    <x v="0"/>
    <s v="High"/>
    <x v="453"/>
    <n v="5"/>
    <n v="12"/>
    <n v="7248"/>
    <n v="942.24"/>
    <n v="6305.76"/>
    <n v="6.3057600000000003"/>
    <n v="1812"/>
    <n v="4493.76"/>
    <n v="4.49376"/>
    <d v="2021-07-10T00:00:00"/>
    <x v="3"/>
    <x v="0"/>
    <x v="1"/>
    <s v="Emily Hill"/>
    <x v="0"/>
    <x v="7"/>
  </r>
  <r>
    <x v="3"/>
    <x v="48"/>
    <x v="0"/>
    <s v="High"/>
    <x v="454"/>
    <n v="5"/>
    <n v="20"/>
    <n v="45100"/>
    <n v="5863"/>
    <n v="39237"/>
    <n v="39.237000000000002"/>
    <n v="22550"/>
    <n v="16687"/>
    <n v="16.687000000000001"/>
    <d v="2022-03-21T00:00:00"/>
    <x v="8"/>
    <x v="1"/>
    <x v="1"/>
    <s v="Elijah Perez"/>
    <x v="0"/>
    <x v="0"/>
  </r>
  <r>
    <x v="3"/>
    <x v="42"/>
    <x v="0"/>
    <s v="High"/>
    <x v="455"/>
    <n v="5"/>
    <n v="20"/>
    <n v="24980"/>
    <n v="3247.4"/>
    <n v="21732.6"/>
    <n v="21.732599999999998"/>
    <n v="12490"/>
    <n v="9242.5999999999985"/>
    <n v="9.2425999999999977"/>
    <d v="2021-04-16T00:00:00"/>
    <x v="5"/>
    <x v="2"/>
    <x v="1"/>
    <s v="Sebastian Phillips"/>
    <x v="0"/>
    <x v="2"/>
  </r>
  <r>
    <x v="3"/>
    <x v="26"/>
    <x v="1"/>
    <s v="High"/>
    <x v="456"/>
    <n v="10"/>
    <n v="7"/>
    <n v="10069.5"/>
    <n v="1309.0350000000001"/>
    <n v="8760.4650000000001"/>
    <n v="8.7604649999999999"/>
    <n v="7192.5"/>
    <n v="1567.9649999999992"/>
    <n v="1.5679649999999992"/>
    <d v="2021-09-27T00:00:00"/>
    <x v="0"/>
    <x v="0"/>
    <x v="1"/>
    <s v="Michael Hill"/>
    <x v="1"/>
    <x v="2"/>
  </r>
  <r>
    <x v="2"/>
    <x v="68"/>
    <x v="1"/>
    <s v="High"/>
    <x v="272"/>
    <n v="10"/>
    <n v="300"/>
    <n v="242100"/>
    <n v="31473"/>
    <n v="210627"/>
    <n v="210.62700000000001"/>
    <n v="201750"/>
    <n v="8877"/>
    <n v="8.8770000000000007"/>
    <d v="2022-06-23T00:00:00"/>
    <x v="11"/>
    <x v="2"/>
    <x v="1"/>
    <s v="Jackson Hill"/>
    <x v="1"/>
    <x v="4"/>
  </r>
  <r>
    <x v="3"/>
    <x v="26"/>
    <x v="1"/>
    <s v="High"/>
    <x v="457"/>
    <n v="10"/>
    <n v="20"/>
    <n v="52820"/>
    <n v="6866.6"/>
    <n v="45953.4"/>
    <n v="45.953400000000002"/>
    <n v="26410"/>
    <n v="19543.400000000001"/>
    <n v="19.543400000000002"/>
    <d v="2022-01-22T00:00:00"/>
    <x v="1"/>
    <x v="1"/>
    <x v="1"/>
    <s v="Michael Hill"/>
    <x v="1"/>
    <x v="2"/>
  </r>
  <r>
    <x v="3"/>
    <x v="71"/>
    <x v="1"/>
    <s v="High"/>
    <x v="458"/>
    <n v="10"/>
    <n v="20"/>
    <n v="54160"/>
    <n v="7040.8"/>
    <n v="47119.199999999997"/>
    <n v="47.119199999999999"/>
    <n v="27080"/>
    <n v="20039.199999999997"/>
    <n v="20.039199999999997"/>
    <d v="2022-10-27T00:00:00"/>
    <x v="9"/>
    <x v="3"/>
    <x v="1"/>
    <s v="Emily Hill"/>
    <x v="1"/>
    <x v="7"/>
  </r>
  <r>
    <x v="3"/>
    <x v="3"/>
    <x v="1"/>
    <s v="High"/>
    <x v="459"/>
    <n v="10"/>
    <n v="350"/>
    <n v="921200"/>
    <n v="119756"/>
    <n v="801444"/>
    <n v="801.44399999999996"/>
    <n v="684320"/>
    <n v="117124"/>
    <n v="117.124"/>
    <d v="2021-11-21T00:00:00"/>
    <x v="6"/>
    <x v="3"/>
    <x v="1"/>
    <s v="Olivia Brown"/>
    <x v="1"/>
    <x v="3"/>
  </r>
  <r>
    <x v="0"/>
    <x v="121"/>
    <x v="1"/>
    <s v="High"/>
    <x v="460"/>
    <n v="10"/>
    <n v="125"/>
    <n v="197875"/>
    <n v="25723.75"/>
    <n v="172151.25"/>
    <n v="172.15125"/>
    <n v="189960"/>
    <n v="-17808.75"/>
    <n v="-17.80875"/>
    <d v="2022-10-24T00:00:00"/>
    <x v="9"/>
    <x v="3"/>
    <x v="1"/>
    <s v="Mia Turner"/>
    <x v="1"/>
    <x v="1"/>
  </r>
  <r>
    <x v="4"/>
    <x v="70"/>
    <x v="1"/>
    <s v="High"/>
    <x v="461"/>
    <n v="10"/>
    <n v="12"/>
    <n v="6852"/>
    <n v="890.76"/>
    <n v="5961.24"/>
    <n v="5.9612400000000001"/>
    <n v="1713"/>
    <n v="4248.24"/>
    <n v="4.24824"/>
    <d v="2021-08-30T00:00:00"/>
    <x v="2"/>
    <x v="0"/>
    <x v="1"/>
    <s v="Aiden Perez"/>
    <x v="1"/>
    <x v="6"/>
  </r>
  <r>
    <x v="3"/>
    <x v="51"/>
    <x v="1"/>
    <s v="High"/>
    <x v="462"/>
    <n v="10"/>
    <n v="7"/>
    <n v="18872"/>
    <n v="2453.36"/>
    <n v="16418.64"/>
    <n v="16.41864"/>
    <n v="13480"/>
    <n v="2938.6399999999994"/>
    <n v="2.9386399999999995"/>
    <d v="2022-11-18T00:00:00"/>
    <x v="6"/>
    <x v="3"/>
    <x v="1"/>
    <s v="Charlotte Martin"/>
    <x v="1"/>
    <x v="3"/>
  </r>
  <r>
    <x v="1"/>
    <x v="5"/>
    <x v="1"/>
    <s v="High"/>
    <x v="463"/>
    <n v="10"/>
    <n v="15"/>
    <n v="23475"/>
    <n v="3051.75"/>
    <n v="20423.25"/>
    <n v="20.423249999999999"/>
    <n v="15650"/>
    <n v="4773.25"/>
    <n v="4.77325"/>
    <d v="2022-01-29T00:00:00"/>
    <x v="1"/>
    <x v="1"/>
    <x v="1"/>
    <s v="Ava Davis"/>
    <x v="1"/>
    <x v="5"/>
  </r>
  <r>
    <x v="3"/>
    <x v="3"/>
    <x v="1"/>
    <s v="High"/>
    <x v="455"/>
    <n v="10"/>
    <n v="20"/>
    <n v="24980"/>
    <n v="3247.4"/>
    <n v="21732.6"/>
    <n v="21.732599999999998"/>
    <n v="12490"/>
    <n v="9242.5999999999985"/>
    <n v="9.2425999999999977"/>
    <d v="2021-12-27T00:00:00"/>
    <x v="7"/>
    <x v="3"/>
    <x v="1"/>
    <s v="Olivia Brown"/>
    <x v="1"/>
    <x v="3"/>
  </r>
  <r>
    <x v="3"/>
    <x v="71"/>
    <x v="1"/>
    <s v="High"/>
    <x v="464"/>
    <n v="10"/>
    <n v="350"/>
    <n v="124950"/>
    <n v="16243.5"/>
    <n v="108706.5"/>
    <n v="108.70650000000001"/>
    <n v="92820"/>
    <n v="15886.5"/>
    <n v="15.8865"/>
    <d v="2021-01-04T00:00:00"/>
    <x v="1"/>
    <x v="1"/>
    <x v="1"/>
    <s v="Emily Hill"/>
    <x v="1"/>
    <x v="7"/>
  </r>
  <r>
    <x v="4"/>
    <x v="13"/>
    <x v="1"/>
    <s v="High"/>
    <x v="465"/>
    <n v="10"/>
    <n v="12"/>
    <n v="12156"/>
    <n v="1580.28"/>
    <n v="10575.72"/>
    <n v="10.575719999999999"/>
    <n v="3039"/>
    <n v="7536.7199999999993"/>
    <n v="7.536719999999999"/>
    <d v="2022-11-18T00:00:00"/>
    <x v="6"/>
    <x v="3"/>
    <x v="1"/>
    <s v="Charlotte White"/>
    <x v="1"/>
    <x v="5"/>
  </r>
  <r>
    <x v="1"/>
    <x v="149"/>
    <x v="2"/>
    <s v="High"/>
    <x v="466"/>
    <n v="120"/>
    <n v="15"/>
    <n v="59962.5"/>
    <n v="7795.125"/>
    <n v="52167.375"/>
    <n v="52.167375"/>
    <n v="39975"/>
    <n v="12192.375"/>
    <n v="12.192375"/>
    <d v="2021-12-22T00:00:00"/>
    <x v="7"/>
    <x v="3"/>
    <x v="1"/>
    <s v="Harper Phillips"/>
    <x v="2"/>
    <x v="5"/>
  </r>
  <r>
    <x v="3"/>
    <x v="15"/>
    <x v="2"/>
    <s v="High"/>
    <x v="459"/>
    <n v="120"/>
    <n v="350"/>
    <n v="921200"/>
    <n v="119756"/>
    <n v="801444"/>
    <n v="801.44399999999996"/>
    <n v="684320"/>
    <n v="117124"/>
    <n v="117.124"/>
    <d v="2022-03-05T00:00:00"/>
    <x v="8"/>
    <x v="1"/>
    <x v="1"/>
    <s v="Harper Davis"/>
    <x v="2"/>
    <x v="7"/>
  </r>
  <r>
    <x v="3"/>
    <x v="53"/>
    <x v="2"/>
    <s v="High"/>
    <x v="467"/>
    <n v="120"/>
    <n v="7"/>
    <n v="8330"/>
    <n v="1082.9000000000001"/>
    <n v="7247.1"/>
    <n v="7.2471000000000005"/>
    <n v="5950"/>
    <n v="1297.1000000000004"/>
    <n v="1.2971000000000004"/>
    <d v="2021-05-07T00:00:00"/>
    <x v="10"/>
    <x v="2"/>
    <x v="1"/>
    <s v="Harper Wilson"/>
    <x v="2"/>
    <x v="5"/>
  </r>
  <r>
    <x v="4"/>
    <x v="123"/>
    <x v="2"/>
    <s v="High"/>
    <x v="453"/>
    <n v="120"/>
    <n v="12"/>
    <n v="7248"/>
    <n v="942.24"/>
    <n v="6305.76"/>
    <n v="6.3057600000000003"/>
    <n v="1812"/>
    <n v="4493.76"/>
    <n v="4.49376"/>
    <d v="2021-09-10T00:00:00"/>
    <x v="0"/>
    <x v="0"/>
    <x v="1"/>
    <s v="Charlotte Garcia"/>
    <x v="2"/>
    <x v="3"/>
  </r>
  <r>
    <x v="4"/>
    <x v="123"/>
    <x v="2"/>
    <s v="High"/>
    <x v="468"/>
    <n v="120"/>
    <n v="12"/>
    <n v="4920"/>
    <n v="639.6"/>
    <n v="4280.3999999999996"/>
    <n v="4.2803999999999993"/>
    <n v="1230"/>
    <n v="3050.3999999999996"/>
    <n v="3.0503999999999998"/>
    <d v="2022-02-14T00:00:00"/>
    <x v="4"/>
    <x v="1"/>
    <x v="1"/>
    <s v="Charlotte Garcia"/>
    <x v="2"/>
    <x v="3"/>
  </r>
  <r>
    <x v="4"/>
    <x v="113"/>
    <x v="2"/>
    <s v="High"/>
    <x v="465"/>
    <n v="120"/>
    <n v="12"/>
    <n v="12156"/>
    <n v="1580.28"/>
    <n v="10575.72"/>
    <n v="10.575719999999999"/>
    <n v="3039"/>
    <n v="7536.7199999999993"/>
    <n v="7.536719999999999"/>
    <d v="2022-08-17T00:00:00"/>
    <x v="2"/>
    <x v="0"/>
    <x v="1"/>
    <s v="Harper Martin"/>
    <x v="2"/>
    <x v="1"/>
  </r>
  <r>
    <x v="0"/>
    <x v="104"/>
    <x v="3"/>
    <s v="High"/>
    <x v="460"/>
    <n v="250"/>
    <n v="125"/>
    <n v="197875"/>
    <n v="25723.75"/>
    <n v="172151.25"/>
    <n v="172.15125"/>
    <n v="189960"/>
    <n v="-17808.75"/>
    <n v="-17.80875"/>
    <d v="2021-09-14T00:00:00"/>
    <x v="0"/>
    <x v="0"/>
    <x v="1"/>
    <s v="Jackson Turner"/>
    <x v="3"/>
    <x v="0"/>
  </r>
  <r>
    <x v="1"/>
    <x v="136"/>
    <x v="3"/>
    <s v="High"/>
    <x v="463"/>
    <n v="250"/>
    <n v="15"/>
    <n v="23475"/>
    <n v="3051.75"/>
    <n v="20423.25"/>
    <n v="20.423249999999999"/>
    <n v="15650"/>
    <n v="4773.25"/>
    <n v="4.77325"/>
    <d v="2022-06-21T00:00:00"/>
    <x v="11"/>
    <x v="2"/>
    <x v="1"/>
    <s v="Samuel Turner"/>
    <x v="3"/>
    <x v="0"/>
  </r>
  <r>
    <x v="0"/>
    <x v="142"/>
    <x v="5"/>
    <s v="High"/>
    <x v="311"/>
    <n v="260"/>
    <n v="125"/>
    <n v="207375"/>
    <n v="26958.75"/>
    <n v="180416.25"/>
    <n v="180.41624999999999"/>
    <n v="199080"/>
    <n v="-18663.75"/>
    <n v="-18.66375"/>
    <d v="2021-08-22T00:00:00"/>
    <x v="2"/>
    <x v="0"/>
    <x v="1"/>
    <s v="Aiden Garcia"/>
    <x v="5"/>
    <x v="6"/>
  </r>
  <r>
    <x v="3"/>
    <x v="64"/>
    <x v="5"/>
    <s v="High"/>
    <x v="467"/>
    <n v="260"/>
    <n v="7"/>
    <n v="8330"/>
    <n v="1082.9000000000001"/>
    <n v="7247.1"/>
    <n v="7.2471000000000005"/>
    <n v="5950"/>
    <n v="1297.1000000000004"/>
    <n v="1.2971000000000004"/>
    <d v="2022-02-17T00:00:00"/>
    <x v="4"/>
    <x v="1"/>
    <x v="1"/>
    <s v="Samuel Wilson"/>
    <x v="5"/>
    <x v="0"/>
  </r>
  <r>
    <x v="4"/>
    <x v="75"/>
    <x v="5"/>
    <s v="High"/>
    <x v="468"/>
    <n v="260"/>
    <n v="12"/>
    <n v="4920"/>
    <n v="639.6"/>
    <n v="4280.3999999999996"/>
    <n v="4.2803999999999993"/>
    <n v="1230"/>
    <n v="3050.3999999999996"/>
    <n v="3.0503999999999998"/>
    <d v="2022-01-22T00:00:00"/>
    <x v="1"/>
    <x v="1"/>
    <x v="1"/>
    <s v="Charlotte Garcia"/>
    <x v="5"/>
    <x v="3"/>
  </r>
  <r>
    <x v="3"/>
    <x v="65"/>
    <x v="4"/>
    <s v="High"/>
    <x v="469"/>
    <n v="3"/>
    <n v="20"/>
    <n v="51580"/>
    <n v="7221.2"/>
    <n v="44358.8"/>
    <n v="44.358800000000002"/>
    <n v="25790"/>
    <n v="18568.800000000003"/>
    <n v="18.568800000000003"/>
    <d v="2021-03-03T00:00:00"/>
    <x v="8"/>
    <x v="1"/>
    <x v="1"/>
    <s v="Harper Turner"/>
    <x v="4"/>
    <x v="1"/>
  </r>
  <r>
    <x v="3"/>
    <x v="56"/>
    <x v="4"/>
    <s v="High"/>
    <x v="123"/>
    <n v="3"/>
    <n v="20"/>
    <n v="34860"/>
    <n v="4880.3999999999996"/>
    <n v="29979.599999999999"/>
    <n v="29.979599999999998"/>
    <n v="17430"/>
    <n v="12549.599999999999"/>
    <n v="12.549599999999998"/>
    <d v="2022-09-21T00:00:00"/>
    <x v="0"/>
    <x v="0"/>
    <x v="1"/>
    <s v="Jackson Hill"/>
    <x v="4"/>
    <x v="0"/>
  </r>
  <r>
    <x v="3"/>
    <x v="47"/>
    <x v="4"/>
    <s v="High"/>
    <x v="470"/>
    <n v="3"/>
    <n v="7"/>
    <n v="1960"/>
    <n v="274.39999999999998"/>
    <n v="1685.6"/>
    <n v="1.6856"/>
    <n v="1400"/>
    <n v="285.59999999999991"/>
    <n v="0.28559999999999991"/>
    <d v="2021-11-07T00:00:00"/>
    <x v="6"/>
    <x v="3"/>
    <x v="1"/>
    <s v="Sofia Turner"/>
    <x v="4"/>
    <x v="7"/>
  </r>
  <r>
    <x v="3"/>
    <x v="58"/>
    <x v="0"/>
    <s v="High"/>
    <x v="471"/>
    <n v="5"/>
    <n v="7"/>
    <n v="2051"/>
    <n v="287.14"/>
    <n v="1763.8600000000001"/>
    <n v="1.7638600000000002"/>
    <n v="1465"/>
    <n v="298.86000000000013"/>
    <n v="0.29886000000000013"/>
    <d v="2021-05-03T00:00:00"/>
    <x v="10"/>
    <x v="2"/>
    <x v="1"/>
    <s v="Aiden Martin"/>
    <x v="0"/>
    <x v="2"/>
  </r>
  <r>
    <x v="1"/>
    <x v="37"/>
    <x v="1"/>
    <s v="High"/>
    <x v="472"/>
    <n v="10"/>
    <n v="15"/>
    <n v="4170"/>
    <n v="583.79999999999995"/>
    <n v="3586.2"/>
    <n v="3.5861999999999998"/>
    <n v="2780"/>
    <n v="806.19999999999982"/>
    <n v="0.80619999999999981"/>
    <d v="2021-09-23T00:00:00"/>
    <x v="0"/>
    <x v="0"/>
    <x v="1"/>
    <s v="Amelia Wilson"/>
    <x v="1"/>
    <x v="5"/>
  </r>
  <r>
    <x v="3"/>
    <x v="3"/>
    <x v="1"/>
    <s v="High"/>
    <x v="473"/>
    <n v="10"/>
    <n v="20"/>
    <n v="48560"/>
    <n v="6798.4"/>
    <n v="41761.599999999999"/>
    <n v="41.761600000000001"/>
    <n v="24280"/>
    <n v="17481.599999999999"/>
    <n v="17.4816"/>
    <d v="2021-11-29T00:00:00"/>
    <x v="6"/>
    <x v="3"/>
    <x v="1"/>
    <s v="Olivia Brown"/>
    <x v="1"/>
    <x v="3"/>
  </r>
  <r>
    <x v="1"/>
    <x v="25"/>
    <x v="1"/>
    <s v="High"/>
    <x v="474"/>
    <n v="10"/>
    <n v="15"/>
    <n v="26505"/>
    <n v="3710.7"/>
    <n v="22794.3"/>
    <n v="22.7943"/>
    <n v="17670"/>
    <n v="5124.2999999999993"/>
    <n v="5.124299999999999"/>
    <d v="2022-02-20T00:00:00"/>
    <x v="4"/>
    <x v="1"/>
    <x v="1"/>
    <s v="Avery Turner"/>
    <x v="1"/>
    <x v="1"/>
  </r>
  <r>
    <x v="4"/>
    <x v="24"/>
    <x v="1"/>
    <s v="High"/>
    <x v="475"/>
    <n v="10"/>
    <n v="12"/>
    <n v="16716"/>
    <n v="2340.2399999999998"/>
    <n v="14375.76"/>
    <n v="14.37576"/>
    <n v="4179"/>
    <n v="10196.76"/>
    <n v="10.196759999999999"/>
    <d v="2021-11-24T00:00:00"/>
    <x v="6"/>
    <x v="3"/>
    <x v="1"/>
    <s v="Alexander Perez"/>
    <x v="1"/>
    <x v="0"/>
  </r>
  <r>
    <x v="3"/>
    <x v="55"/>
    <x v="3"/>
    <s v="High"/>
    <x v="470"/>
    <n v="250"/>
    <n v="7"/>
    <n v="1960"/>
    <n v="274.39999999999998"/>
    <n v="1685.6"/>
    <n v="1.6856"/>
    <n v="1400"/>
    <n v="285.59999999999991"/>
    <n v="0.28559999999999991"/>
    <d v="2021-10-24T00:00:00"/>
    <x v="9"/>
    <x v="3"/>
    <x v="1"/>
    <s v="Amelia Perez"/>
    <x v="3"/>
    <x v="7"/>
  </r>
  <r>
    <x v="4"/>
    <x v="82"/>
    <x v="5"/>
    <s v="High"/>
    <x v="475"/>
    <n v="260"/>
    <n v="12"/>
    <n v="16716"/>
    <n v="2340.2399999999998"/>
    <n v="14375.76"/>
    <n v="14.37576"/>
    <n v="4179"/>
    <n v="10196.76"/>
    <n v="10.196759999999999"/>
    <d v="2022-11-30T00:00:00"/>
    <x v="6"/>
    <x v="3"/>
    <x v="1"/>
    <s v="Aiden Anderson"/>
    <x v="5"/>
    <x v="2"/>
  </r>
  <r>
    <x v="2"/>
    <x v="10"/>
    <x v="4"/>
    <s v="High"/>
    <x v="476"/>
    <n v="3"/>
    <n v="300"/>
    <n v="240300"/>
    <n v="33642"/>
    <n v="206658"/>
    <n v="206.65799999999999"/>
    <n v="200250"/>
    <n v="6408"/>
    <n v="6.4080000000000004"/>
    <d v="2021-02-10T00:00:00"/>
    <x v="4"/>
    <x v="1"/>
    <x v="1"/>
    <s v="Benjamin Martinez"/>
    <x v="4"/>
    <x v="2"/>
  </r>
  <r>
    <x v="2"/>
    <x v="145"/>
    <x v="4"/>
    <s v="High"/>
    <x v="285"/>
    <n v="3"/>
    <n v="300"/>
    <n v="448800"/>
    <n v="62832"/>
    <n v="385968"/>
    <n v="385.96800000000002"/>
    <n v="374000"/>
    <n v="11968"/>
    <n v="11.968"/>
    <d v="2021-02-26T00:00:00"/>
    <x v="4"/>
    <x v="1"/>
    <x v="1"/>
    <s v="Mia Turner"/>
    <x v="4"/>
    <x v="1"/>
  </r>
  <r>
    <x v="2"/>
    <x v="133"/>
    <x v="4"/>
    <s v="High"/>
    <x v="477"/>
    <n v="3"/>
    <n v="300"/>
    <n v="303000"/>
    <n v="42420"/>
    <n v="260580"/>
    <n v="260.58"/>
    <n v="252500"/>
    <n v="8080"/>
    <n v="8.08"/>
    <d v="2022-04-25T00:00:00"/>
    <x v="5"/>
    <x v="2"/>
    <x v="1"/>
    <s v="Mia Hill"/>
    <x v="4"/>
    <x v="5"/>
  </r>
  <r>
    <x v="1"/>
    <x v="106"/>
    <x v="4"/>
    <s v="High"/>
    <x v="139"/>
    <n v="3"/>
    <n v="15"/>
    <n v="22695"/>
    <n v="3177.3"/>
    <n v="19517.7"/>
    <n v="19.517700000000001"/>
    <n v="15130"/>
    <n v="4387.7000000000007"/>
    <n v="4.3877000000000006"/>
    <d v="2021-02-24T00:00:00"/>
    <x v="4"/>
    <x v="1"/>
    <x v="1"/>
    <s v="Aiden Hill"/>
    <x v="4"/>
    <x v="2"/>
  </r>
  <r>
    <x v="1"/>
    <x v="89"/>
    <x v="4"/>
    <s v="High"/>
    <x v="478"/>
    <n v="3"/>
    <n v="15"/>
    <n v="34500"/>
    <n v="4830"/>
    <n v="29670"/>
    <n v="29.67"/>
    <n v="23000"/>
    <n v="6670"/>
    <n v="6.67"/>
    <d v="2022-06-03T00:00:00"/>
    <x v="11"/>
    <x v="2"/>
    <x v="1"/>
    <s v="Harper Martin"/>
    <x v="4"/>
    <x v="1"/>
  </r>
  <r>
    <x v="3"/>
    <x v="42"/>
    <x v="0"/>
    <s v="High"/>
    <x v="479"/>
    <n v="5"/>
    <n v="350"/>
    <n v="779625"/>
    <n v="109147.5"/>
    <n v="670477.5"/>
    <n v="670.47749999999996"/>
    <n v="579150"/>
    <n v="91327.5"/>
    <n v="91.327500000000001"/>
    <d v="2021-05-13T00:00:00"/>
    <x v="10"/>
    <x v="2"/>
    <x v="1"/>
    <s v="Sebastian Phillips"/>
    <x v="0"/>
    <x v="2"/>
  </r>
  <r>
    <x v="3"/>
    <x v="36"/>
    <x v="0"/>
    <s v="High"/>
    <x v="480"/>
    <n v="5"/>
    <n v="350"/>
    <n v="419650"/>
    <n v="58751"/>
    <n v="360899"/>
    <n v="360.899"/>
    <n v="311740"/>
    <n v="49159"/>
    <n v="49.158999999999999"/>
    <d v="2021-07-01T00:00:00"/>
    <x v="3"/>
    <x v="0"/>
    <x v="1"/>
    <s v="Henry Martinez"/>
    <x v="0"/>
    <x v="4"/>
  </r>
  <r>
    <x v="3"/>
    <x v="42"/>
    <x v="0"/>
    <s v="High"/>
    <x v="481"/>
    <n v="5"/>
    <n v="350"/>
    <n v="70000"/>
    <n v="9800"/>
    <n v="60200"/>
    <n v="60.2"/>
    <n v="52000"/>
    <n v="8200"/>
    <n v="8.1999999999999993"/>
    <d v="2022-08-17T00:00:00"/>
    <x v="2"/>
    <x v="0"/>
    <x v="1"/>
    <s v="Sebastian Phillips"/>
    <x v="0"/>
    <x v="2"/>
  </r>
  <r>
    <x v="3"/>
    <x v="42"/>
    <x v="0"/>
    <s v="High"/>
    <x v="482"/>
    <n v="5"/>
    <n v="7"/>
    <n v="2716"/>
    <n v="380.24"/>
    <n v="2335.7600000000002"/>
    <n v="2.3357600000000001"/>
    <n v="1940"/>
    <n v="395.76000000000022"/>
    <n v="0.39576000000000022"/>
    <d v="2022-10-08T00:00:00"/>
    <x v="9"/>
    <x v="3"/>
    <x v="1"/>
    <s v="Sebastian Phillips"/>
    <x v="0"/>
    <x v="2"/>
  </r>
  <r>
    <x v="1"/>
    <x v="130"/>
    <x v="0"/>
    <s v="High"/>
    <x v="478"/>
    <n v="5"/>
    <n v="15"/>
    <n v="34500"/>
    <n v="4830"/>
    <n v="29670"/>
    <n v="29.67"/>
    <n v="23000"/>
    <n v="6670"/>
    <n v="6.67"/>
    <d v="2022-02-04T00:00:00"/>
    <x v="4"/>
    <x v="1"/>
    <x v="1"/>
    <s v="Aiden Hill"/>
    <x v="0"/>
    <x v="2"/>
  </r>
  <r>
    <x v="3"/>
    <x v="39"/>
    <x v="1"/>
    <s v="High"/>
    <x v="483"/>
    <n v="10"/>
    <n v="20"/>
    <n v="5200"/>
    <n v="728"/>
    <n v="4472"/>
    <n v="4.4720000000000004"/>
    <n v="2600"/>
    <n v="1872"/>
    <n v="1.8720000000000001"/>
    <d v="2021-09-23T00:00:00"/>
    <x v="0"/>
    <x v="0"/>
    <x v="1"/>
    <s v="Abigail Lewis"/>
    <x v="1"/>
    <x v="7"/>
  </r>
  <r>
    <x v="4"/>
    <x v="4"/>
    <x v="1"/>
    <s v="High"/>
    <x v="484"/>
    <n v="10"/>
    <n v="12"/>
    <n v="34968"/>
    <n v="4895.5200000000004"/>
    <n v="30072.48"/>
    <n v="30.072479999999999"/>
    <n v="8742"/>
    <n v="21330.48"/>
    <n v="21.330479999999998"/>
    <d v="2022-11-26T00:00:00"/>
    <x v="6"/>
    <x v="3"/>
    <x v="1"/>
    <s v="Liam Jones"/>
    <x v="1"/>
    <x v="4"/>
  </r>
  <r>
    <x v="3"/>
    <x v="51"/>
    <x v="1"/>
    <s v="High"/>
    <x v="485"/>
    <n v="10"/>
    <n v="7"/>
    <n v="12117"/>
    <n v="1696.38"/>
    <n v="10420.619999999999"/>
    <n v="10.42062"/>
    <n v="8655"/>
    <n v="1765.619999999999"/>
    <n v="1.7656199999999991"/>
    <d v="2021-12-17T00:00:00"/>
    <x v="7"/>
    <x v="3"/>
    <x v="1"/>
    <s v="Charlotte Martin"/>
    <x v="1"/>
    <x v="3"/>
  </r>
  <r>
    <x v="3"/>
    <x v="3"/>
    <x v="1"/>
    <s v="High"/>
    <x v="486"/>
    <n v="10"/>
    <n v="350"/>
    <n v="245000"/>
    <n v="34300"/>
    <n v="210700"/>
    <n v="210.7"/>
    <n v="182000"/>
    <n v="28700"/>
    <n v="28.7"/>
    <d v="2021-07-10T00:00:00"/>
    <x v="3"/>
    <x v="0"/>
    <x v="1"/>
    <s v="Olivia Brown"/>
    <x v="1"/>
    <x v="3"/>
  </r>
  <r>
    <x v="3"/>
    <x v="26"/>
    <x v="1"/>
    <s v="High"/>
    <x v="487"/>
    <n v="10"/>
    <n v="350"/>
    <n v="411950"/>
    <n v="57673"/>
    <n v="354277"/>
    <n v="354.27699999999999"/>
    <n v="306020"/>
    <n v="48257"/>
    <n v="48.256999999999998"/>
    <d v="2021-12-13T00:00:00"/>
    <x v="7"/>
    <x v="3"/>
    <x v="1"/>
    <s v="Michael Hill"/>
    <x v="1"/>
    <x v="2"/>
  </r>
  <r>
    <x v="0"/>
    <x v="29"/>
    <x v="2"/>
    <s v="High"/>
    <x v="488"/>
    <n v="120"/>
    <n v="125"/>
    <n v="196875"/>
    <n v="27562.5"/>
    <n v="169312.5"/>
    <n v="169.3125"/>
    <n v="189000"/>
    <n v="-19687.5"/>
    <n v="-19.6875"/>
    <d v="2022-10-08T00:00:00"/>
    <x v="9"/>
    <x v="3"/>
    <x v="1"/>
    <s v="Sophia Turner"/>
    <x v="2"/>
    <x v="5"/>
  </r>
  <r>
    <x v="3"/>
    <x v="40"/>
    <x v="2"/>
    <s v="High"/>
    <x v="489"/>
    <n v="120"/>
    <n v="20"/>
    <n v="12120"/>
    <n v="1696.8000000000002"/>
    <n v="10423.200000000001"/>
    <n v="10.423200000000001"/>
    <n v="6060"/>
    <n v="4363.2000000000007"/>
    <n v="4.3632000000000009"/>
    <d v="2022-09-14T00:00:00"/>
    <x v="0"/>
    <x v="0"/>
    <x v="1"/>
    <s v="Aiden Clark"/>
    <x v="2"/>
    <x v="0"/>
  </r>
  <r>
    <x v="2"/>
    <x v="85"/>
    <x v="2"/>
    <s v="High"/>
    <x v="335"/>
    <n v="120"/>
    <n v="300"/>
    <n v="738000"/>
    <n v="103320"/>
    <n v="634680"/>
    <n v="634.67999999999995"/>
    <n v="615000"/>
    <n v="19680"/>
    <n v="19.68"/>
    <d v="2021-01-20T00:00:00"/>
    <x v="1"/>
    <x v="1"/>
    <x v="1"/>
    <s v="Mia Hill"/>
    <x v="2"/>
    <x v="5"/>
  </r>
  <r>
    <x v="3"/>
    <x v="33"/>
    <x v="3"/>
    <s v="High"/>
    <x v="490"/>
    <n v="250"/>
    <n v="7"/>
    <n v="20321"/>
    <n v="2844.94"/>
    <n v="17476.060000000001"/>
    <n v="17.47606"/>
    <n v="14515"/>
    <n v="2961.0600000000013"/>
    <n v="2.9610600000000011"/>
    <d v="2022-02-07T00:00:00"/>
    <x v="4"/>
    <x v="1"/>
    <x v="1"/>
    <s v="Charlotte Davis"/>
    <x v="3"/>
    <x v="1"/>
  </r>
  <r>
    <x v="2"/>
    <x v="74"/>
    <x v="3"/>
    <s v="High"/>
    <x v="491"/>
    <n v="250"/>
    <n v="300"/>
    <n v="762300"/>
    <n v="106722"/>
    <n v="655578"/>
    <n v="655.57799999999997"/>
    <n v="635250"/>
    <n v="20328"/>
    <n v="20.327999999999999"/>
    <d v="2021-07-09T00:00:00"/>
    <x v="3"/>
    <x v="0"/>
    <x v="1"/>
    <s v="Logan Martin"/>
    <x v="3"/>
    <x v="2"/>
  </r>
  <r>
    <x v="2"/>
    <x v="62"/>
    <x v="3"/>
    <s v="High"/>
    <x v="285"/>
    <n v="250"/>
    <n v="300"/>
    <n v="448800"/>
    <n v="62832"/>
    <n v="385968"/>
    <n v="385.96800000000002"/>
    <n v="374000"/>
    <n v="11968"/>
    <n v="11.968"/>
    <d v="2022-08-25T00:00:00"/>
    <x v="2"/>
    <x v="0"/>
    <x v="1"/>
    <s v="Logan Clark"/>
    <x v="3"/>
    <x v="6"/>
  </r>
  <r>
    <x v="2"/>
    <x v="74"/>
    <x v="3"/>
    <s v="High"/>
    <x v="477"/>
    <n v="250"/>
    <n v="300"/>
    <n v="303000"/>
    <n v="42420"/>
    <n v="260580"/>
    <n v="260.58"/>
    <n v="252500"/>
    <n v="8080"/>
    <n v="8.08"/>
    <d v="2022-05-16T00:00:00"/>
    <x v="10"/>
    <x v="2"/>
    <x v="1"/>
    <s v="Logan Martin"/>
    <x v="3"/>
    <x v="2"/>
  </r>
  <r>
    <x v="2"/>
    <x v="127"/>
    <x v="5"/>
    <s v="High"/>
    <x v="138"/>
    <n v="260"/>
    <n v="300"/>
    <n v="266400"/>
    <n v="37296"/>
    <n v="229104"/>
    <n v="229.10400000000001"/>
    <n v="222000"/>
    <n v="7104"/>
    <n v="7.1040000000000001"/>
    <d v="2021-11-06T00:00:00"/>
    <x v="6"/>
    <x v="3"/>
    <x v="1"/>
    <s v="Amelia Hill"/>
    <x v="5"/>
    <x v="7"/>
  </r>
  <r>
    <x v="0"/>
    <x v="147"/>
    <x v="5"/>
    <s v="High"/>
    <x v="222"/>
    <n v="260"/>
    <n v="125"/>
    <n v="355500"/>
    <n v="49770"/>
    <n v="305730"/>
    <n v="305.73"/>
    <n v="341280"/>
    <n v="-35550"/>
    <n v="-35.549999999999997"/>
    <d v="2021-09-19T00:00:00"/>
    <x v="0"/>
    <x v="0"/>
    <x v="1"/>
    <s v="Charlotte Garcia"/>
    <x v="5"/>
    <x v="3"/>
  </r>
  <r>
    <x v="4"/>
    <x v="82"/>
    <x v="5"/>
    <s v="High"/>
    <x v="492"/>
    <n v="260"/>
    <n v="12"/>
    <n v="29700"/>
    <n v="4158"/>
    <n v="25542"/>
    <n v="25.542000000000002"/>
    <n v="7425"/>
    <n v="18117"/>
    <n v="18.117000000000001"/>
    <d v="2021-06-10T00:00:00"/>
    <x v="11"/>
    <x v="2"/>
    <x v="1"/>
    <s v="Aiden Anderson"/>
    <x v="5"/>
    <x v="2"/>
  </r>
  <r>
    <x v="4"/>
    <x v="17"/>
    <x v="5"/>
    <s v="High"/>
    <x v="484"/>
    <n v="260"/>
    <n v="12"/>
    <n v="34968"/>
    <n v="4895.5200000000004"/>
    <n v="30072.48"/>
    <n v="30.072479999999999"/>
    <n v="8742"/>
    <n v="21330.48"/>
    <n v="21.330479999999998"/>
    <d v="2022-06-16T00:00:00"/>
    <x v="11"/>
    <x v="2"/>
    <x v="1"/>
    <s v="Amelia Garcia"/>
    <x v="5"/>
    <x v="1"/>
  </r>
  <r>
    <x v="3"/>
    <x v="64"/>
    <x v="5"/>
    <s v="High"/>
    <x v="485"/>
    <n v="260"/>
    <n v="7"/>
    <n v="12117"/>
    <n v="1696.38"/>
    <n v="10420.619999999999"/>
    <n v="10.42062"/>
    <n v="8655"/>
    <n v="1765.619999999999"/>
    <n v="1.7656199999999991"/>
    <d v="2021-04-18T00:00:00"/>
    <x v="5"/>
    <x v="2"/>
    <x v="1"/>
    <s v="Samuel Wilson"/>
    <x v="5"/>
    <x v="0"/>
  </r>
  <r>
    <x v="0"/>
    <x v="84"/>
    <x v="4"/>
    <s v="High"/>
    <x v="493"/>
    <n v="3"/>
    <n v="125"/>
    <n v="146750"/>
    <n v="22012.5"/>
    <n v="124737.5"/>
    <n v="124.7375"/>
    <n v="140880"/>
    <n v="-16142.5"/>
    <n v="-16.142499999999998"/>
    <d v="2022-06-02T00:00:00"/>
    <x v="11"/>
    <x v="2"/>
    <x v="1"/>
    <s v="Benjamin Garcia"/>
    <x v="4"/>
    <x v="4"/>
  </r>
  <r>
    <x v="0"/>
    <x v="57"/>
    <x v="4"/>
    <s v="High"/>
    <x v="494"/>
    <n v="3"/>
    <n v="125"/>
    <n v="345875"/>
    <n v="51881.25"/>
    <n v="293993.75"/>
    <n v="293.99374999999998"/>
    <n v="332040"/>
    <n v="-38046.25"/>
    <n v="-38.046250000000001"/>
    <d v="2022-12-31T00:00:00"/>
    <x v="7"/>
    <x v="3"/>
    <x v="1"/>
    <s v="Abigail Phillips"/>
    <x v="4"/>
    <x v="1"/>
  </r>
  <r>
    <x v="0"/>
    <x v="57"/>
    <x v="4"/>
    <s v="High"/>
    <x v="495"/>
    <n v="3"/>
    <n v="125"/>
    <n v="135625"/>
    <n v="20343.75"/>
    <n v="115281.25"/>
    <n v="115.28125"/>
    <n v="130200"/>
    <n v="-14918.75"/>
    <n v="-14.918749999999999"/>
    <d v="2022-06-18T00:00:00"/>
    <x v="11"/>
    <x v="2"/>
    <x v="1"/>
    <s v="Abigail Phillips"/>
    <x v="4"/>
    <x v="1"/>
  </r>
  <r>
    <x v="2"/>
    <x v="49"/>
    <x v="0"/>
    <s v="High"/>
    <x v="496"/>
    <n v="5"/>
    <n v="300"/>
    <n v="163800"/>
    <n v="24570"/>
    <n v="139230"/>
    <n v="139.22999999999999"/>
    <n v="136500"/>
    <n v="2730"/>
    <n v="2.73"/>
    <d v="2022-01-14T00:00:00"/>
    <x v="1"/>
    <x v="1"/>
    <x v="1"/>
    <s v="Mia Hill"/>
    <x v="0"/>
    <x v="1"/>
  </r>
  <r>
    <x v="3"/>
    <x v="71"/>
    <x v="1"/>
    <s v="High"/>
    <x v="497"/>
    <n v="10"/>
    <n v="20"/>
    <n v="23160"/>
    <n v="3474"/>
    <n v="19686"/>
    <n v="19.686"/>
    <n v="11580"/>
    <n v="8106"/>
    <n v="8.1059999999999999"/>
    <d v="2022-05-18T00:00:00"/>
    <x v="10"/>
    <x v="2"/>
    <x v="1"/>
    <s v="Emily Hill"/>
    <x v="1"/>
    <x v="7"/>
  </r>
  <r>
    <x v="1"/>
    <x v="5"/>
    <x v="1"/>
    <s v="High"/>
    <x v="498"/>
    <n v="10"/>
    <n v="15"/>
    <n v="24210"/>
    <n v="3631.5"/>
    <n v="20578.5"/>
    <n v="20.578499999999998"/>
    <n v="16140"/>
    <n v="4438.5"/>
    <n v="4.4385000000000003"/>
    <d v="2022-10-10T00:00:00"/>
    <x v="9"/>
    <x v="3"/>
    <x v="1"/>
    <s v="Ava Davis"/>
    <x v="1"/>
    <x v="5"/>
  </r>
  <r>
    <x v="3"/>
    <x v="39"/>
    <x v="1"/>
    <s v="High"/>
    <x v="499"/>
    <n v="10"/>
    <n v="7"/>
    <n v="17745"/>
    <n v="2661.75"/>
    <n v="15083.25"/>
    <n v="15.08325"/>
    <n v="12675"/>
    <n v="2408.25"/>
    <n v="2.4082499999999998"/>
    <d v="2022-03-21T00:00:00"/>
    <x v="8"/>
    <x v="1"/>
    <x v="1"/>
    <s v="Abigail Lewis"/>
    <x v="1"/>
    <x v="7"/>
  </r>
  <r>
    <x v="3"/>
    <x v="39"/>
    <x v="1"/>
    <s v="High"/>
    <x v="32"/>
    <n v="10"/>
    <n v="350"/>
    <n v="997850"/>
    <n v="149677.5"/>
    <n v="848172.5"/>
    <n v="848.17250000000001"/>
    <n v="741260"/>
    <n v="106912.5"/>
    <n v="106.91249999999999"/>
    <d v="2021-03-13T00:00:00"/>
    <x v="8"/>
    <x v="1"/>
    <x v="1"/>
    <s v="Abigail Lewis"/>
    <x v="1"/>
    <x v="7"/>
  </r>
  <r>
    <x v="1"/>
    <x v="5"/>
    <x v="1"/>
    <s v="High"/>
    <x v="500"/>
    <n v="10"/>
    <n v="15"/>
    <n v="38385"/>
    <n v="5757.75"/>
    <n v="32627.25"/>
    <n v="32.627249999999997"/>
    <n v="25590"/>
    <n v="7037.25"/>
    <n v="7.0372500000000002"/>
    <d v="2022-10-06T00:00:00"/>
    <x v="9"/>
    <x v="3"/>
    <x v="1"/>
    <s v="Ava Davis"/>
    <x v="1"/>
    <x v="5"/>
  </r>
  <r>
    <x v="0"/>
    <x v="22"/>
    <x v="1"/>
    <s v="High"/>
    <x v="495"/>
    <n v="10"/>
    <n v="125"/>
    <n v="135625"/>
    <n v="20343.75"/>
    <n v="115281.25"/>
    <n v="115.28125"/>
    <n v="130200"/>
    <n v="-14918.75"/>
    <n v="-14.918749999999999"/>
    <d v="2021-12-30T00:00:00"/>
    <x v="7"/>
    <x v="3"/>
    <x v="1"/>
    <s v="Sebastian Lee"/>
    <x v="1"/>
    <x v="6"/>
  </r>
  <r>
    <x v="1"/>
    <x v="37"/>
    <x v="1"/>
    <s v="High"/>
    <x v="501"/>
    <n v="10"/>
    <n v="15"/>
    <n v="17625"/>
    <n v="2643.75"/>
    <n v="14981.25"/>
    <n v="14.981249999999999"/>
    <n v="11750"/>
    <n v="3231.25"/>
    <n v="3.2312500000000002"/>
    <d v="2021-07-16T00:00:00"/>
    <x v="3"/>
    <x v="0"/>
    <x v="1"/>
    <s v="Amelia Wilson"/>
    <x v="1"/>
    <x v="5"/>
  </r>
  <r>
    <x v="4"/>
    <x v="4"/>
    <x v="1"/>
    <s v="High"/>
    <x v="502"/>
    <n v="10"/>
    <n v="12"/>
    <n v="10968"/>
    <n v="1645.2"/>
    <n v="9322.7999999999993"/>
    <n v="9.3227999999999991"/>
    <n v="2742"/>
    <n v="6580.7999999999993"/>
    <n v="6.5807999999999991"/>
    <d v="2021-11-16T00:00:00"/>
    <x v="6"/>
    <x v="3"/>
    <x v="1"/>
    <s v="Liam Jones"/>
    <x v="1"/>
    <x v="4"/>
  </r>
  <r>
    <x v="3"/>
    <x v="51"/>
    <x v="1"/>
    <s v="High"/>
    <x v="471"/>
    <n v="10"/>
    <n v="20"/>
    <n v="5860"/>
    <n v="879"/>
    <n v="4981"/>
    <n v="4.9809999999999999"/>
    <n v="2930"/>
    <n v="2051"/>
    <n v="2.0510000000000002"/>
    <d v="2021-10-15T00:00:00"/>
    <x v="9"/>
    <x v="3"/>
    <x v="1"/>
    <s v="Charlotte Martin"/>
    <x v="1"/>
    <x v="3"/>
  </r>
  <r>
    <x v="4"/>
    <x v="123"/>
    <x v="2"/>
    <s v="High"/>
    <x v="503"/>
    <n v="120"/>
    <n v="12"/>
    <n v="6000"/>
    <n v="900"/>
    <n v="5100"/>
    <n v="5.0999999999999996"/>
    <n v="1500"/>
    <n v="3600"/>
    <n v="3.6"/>
    <d v="2022-02-07T00:00:00"/>
    <x v="4"/>
    <x v="1"/>
    <x v="1"/>
    <s v="Charlotte Garcia"/>
    <x v="2"/>
    <x v="3"/>
  </r>
  <r>
    <x v="1"/>
    <x v="149"/>
    <x v="2"/>
    <s v="High"/>
    <x v="504"/>
    <n v="120"/>
    <n v="15"/>
    <n v="42390"/>
    <n v="6358.5"/>
    <n v="36031.5"/>
    <n v="36.031500000000001"/>
    <n v="28260"/>
    <n v="7771.5"/>
    <n v="7.7714999999999996"/>
    <d v="2022-11-13T00:00:00"/>
    <x v="6"/>
    <x v="3"/>
    <x v="1"/>
    <s v="Harper Phillips"/>
    <x v="2"/>
    <x v="5"/>
  </r>
  <r>
    <x v="0"/>
    <x v="52"/>
    <x v="2"/>
    <s v="High"/>
    <x v="11"/>
    <n v="120"/>
    <n v="125"/>
    <n v="82875"/>
    <n v="12431.25"/>
    <n v="70443.75"/>
    <n v="70.443749999999994"/>
    <n v="79560"/>
    <n v="-9116.25"/>
    <n v="-9.1162500000000009"/>
    <d v="2021-04-19T00:00:00"/>
    <x v="5"/>
    <x v="2"/>
    <x v="1"/>
    <s v="Samuel Hill"/>
    <x v="2"/>
    <x v="4"/>
  </r>
  <r>
    <x v="4"/>
    <x v="131"/>
    <x v="2"/>
    <s v="High"/>
    <x v="502"/>
    <n v="120"/>
    <n v="12"/>
    <n v="10968"/>
    <n v="1645.2"/>
    <n v="9322.7999999999993"/>
    <n v="9.3227999999999991"/>
    <n v="2742"/>
    <n v="6580.7999999999993"/>
    <n v="6.5807999999999991"/>
    <d v="2022-05-12T00:00:00"/>
    <x v="10"/>
    <x v="2"/>
    <x v="1"/>
    <s v="Emily Martin"/>
    <x v="2"/>
    <x v="3"/>
  </r>
  <r>
    <x v="3"/>
    <x v="54"/>
    <x v="3"/>
    <s v="High"/>
    <x v="505"/>
    <n v="250"/>
    <n v="20"/>
    <n v="17310"/>
    <n v="2596.5"/>
    <n v="14713.5"/>
    <n v="14.7135"/>
    <n v="8655"/>
    <n v="6058.5"/>
    <n v="6.0585000000000004"/>
    <d v="2022-06-24T00:00:00"/>
    <x v="11"/>
    <x v="2"/>
    <x v="1"/>
    <s v="Henry Turner"/>
    <x v="3"/>
    <x v="6"/>
  </r>
  <r>
    <x v="1"/>
    <x v="38"/>
    <x v="3"/>
    <s v="High"/>
    <x v="506"/>
    <n v="250"/>
    <n v="15"/>
    <n v="7380"/>
    <n v="1107"/>
    <n v="6273"/>
    <n v="6.2729999999999997"/>
    <n v="4920"/>
    <n v="1353"/>
    <n v="1.353"/>
    <d v="2021-10-15T00:00:00"/>
    <x v="9"/>
    <x v="3"/>
    <x v="1"/>
    <s v="Jackson Turner"/>
    <x v="3"/>
    <x v="6"/>
  </r>
  <r>
    <x v="1"/>
    <x v="38"/>
    <x v="3"/>
    <s v="High"/>
    <x v="501"/>
    <n v="250"/>
    <n v="15"/>
    <n v="17625"/>
    <n v="2643.75"/>
    <n v="14981.25"/>
    <n v="14.981249999999999"/>
    <n v="11750"/>
    <n v="3231.25"/>
    <n v="3.2312500000000002"/>
    <d v="2022-04-09T00:00:00"/>
    <x v="5"/>
    <x v="2"/>
    <x v="1"/>
    <s v="Jackson Turner"/>
    <x v="3"/>
    <x v="6"/>
  </r>
  <r>
    <x v="0"/>
    <x v="129"/>
    <x v="3"/>
    <s v="High"/>
    <x v="277"/>
    <n v="250"/>
    <n v="125"/>
    <n v="69000"/>
    <n v="10350"/>
    <n v="58650"/>
    <n v="58.65"/>
    <n v="66240"/>
    <n v="-7590"/>
    <n v="-7.59"/>
    <d v="2022-12-27T00:00:00"/>
    <x v="7"/>
    <x v="3"/>
    <x v="1"/>
    <s v="Abigail Phillips"/>
    <x v="3"/>
    <x v="1"/>
  </r>
  <r>
    <x v="3"/>
    <x v="7"/>
    <x v="3"/>
    <s v="High"/>
    <x v="471"/>
    <n v="250"/>
    <n v="20"/>
    <n v="5860"/>
    <n v="879"/>
    <n v="4981"/>
    <n v="4.9809999999999999"/>
    <n v="2930"/>
    <n v="2051"/>
    <n v="2.0510000000000002"/>
    <d v="2021-12-10T00:00:00"/>
    <x v="7"/>
    <x v="3"/>
    <x v="1"/>
    <s v="Isabella Wilson"/>
    <x v="3"/>
    <x v="7"/>
  </r>
  <r>
    <x v="2"/>
    <x v="148"/>
    <x v="5"/>
    <s v="High"/>
    <x v="492"/>
    <n v="260"/>
    <n v="300"/>
    <n v="742500"/>
    <n v="111375"/>
    <n v="631125"/>
    <n v="631.125"/>
    <n v="618750"/>
    <n v="12375"/>
    <n v="12.375"/>
    <d v="2021-03-28T00:00:00"/>
    <x v="8"/>
    <x v="1"/>
    <x v="1"/>
    <s v="Samuel Hill"/>
    <x v="5"/>
    <x v="4"/>
  </r>
  <r>
    <x v="2"/>
    <x v="126"/>
    <x v="5"/>
    <s v="High"/>
    <x v="496"/>
    <n v="260"/>
    <n v="300"/>
    <n v="163800"/>
    <n v="24570"/>
    <n v="139230"/>
    <n v="139.22999999999999"/>
    <n v="136500"/>
    <n v="2730"/>
    <n v="2.73"/>
    <d v="2021-12-16T00:00:00"/>
    <x v="7"/>
    <x v="3"/>
    <x v="1"/>
    <s v="Henry Martin"/>
    <x v="5"/>
    <x v="6"/>
  </r>
  <r>
    <x v="3"/>
    <x v="48"/>
    <x v="0"/>
    <s v="High"/>
    <x v="507"/>
    <n v="5"/>
    <n v="7"/>
    <n v="9576"/>
    <n v="1436.4"/>
    <n v="8139.6"/>
    <n v="8.1395999999999997"/>
    <n v="6840"/>
    <n v="1299.6000000000004"/>
    <n v="1.2996000000000003"/>
    <d v="2022-04-22T00:00:00"/>
    <x v="5"/>
    <x v="2"/>
    <x v="1"/>
    <s v="Elijah Perez"/>
    <x v="0"/>
    <x v="0"/>
  </r>
  <r>
    <x v="3"/>
    <x v="3"/>
    <x v="1"/>
    <s v="High"/>
    <x v="508"/>
    <n v="10"/>
    <n v="7"/>
    <n v="5061"/>
    <n v="759.15000000000009"/>
    <n v="4301.8500000000004"/>
    <n v="4.30185"/>
    <n v="3615"/>
    <n v="686.85000000000014"/>
    <n v="0.68685000000000018"/>
    <d v="2022-01-28T00:00:00"/>
    <x v="1"/>
    <x v="1"/>
    <x v="1"/>
    <s v="Olivia Brown"/>
    <x v="1"/>
    <x v="3"/>
  </r>
  <r>
    <x v="4"/>
    <x v="146"/>
    <x v="3"/>
    <s v="High"/>
    <x v="509"/>
    <n v="250"/>
    <n v="12"/>
    <n v="21672"/>
    <n v="3250.8"/>
    <n v="18421.2"/>
    <n v="18.421200000000002"/>
    <n v="5418"/>
    <n v="13003.2"/>
    <n v="13.003200000000001"/>
    <d v="2021-03-19T00:00:00"/>
    <x v="8"/>
    <x v="1"/>
    <x v="1"/>
    <s v="Logan Martin"/>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EBECD3-1FE2-46FE-8B31-C1A0542E8141}" name="PivotTable26"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fieldListSortAscending="1">
  <location ref="F16:G17" firstHeaderRow="1" firstDataRow="1" firstDataCol="1"/>
  <pivotFields count="21">
    <pivotField axis="axisRow" showAll="0">
      <items count="6">
        <item x="4"/>
        <item h="1" x="0"/>
        <item h="1" x="3"/>
        <item h="1" x="1"/>
        <item h="1" x="2"/>
        <item t="default"/>
      </items>
    </pivotField>
    <pivotField showAll="0"/>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items count="5">
        <item x="1"/>
        <item x="2"/>
        <item x="0"/>
        <item x="3"/>
        <item t="default"/>
      </items>
    </pivotField>
    <pivotField showAll="0">
      <items count="3">
        <item h="1" x="0"/>
        <item x="1"/>
        <item t="default"/>
      </items>
    </pivotField>
    <pivotField showAll="0"/>
    <pivotField showAll="0">
      <items count="7">
        <item x="5"/>
        <item x="4"/>
        <item x="0"/>
        <item x="1"/>
        <item x="2"/>
        <item x="3"/>
        <item t="default"/>
      </items>
    </pivotField>
    <pivotField showAll="0">
      <items count="9">
        <item x="1"/>
        <item x="2"/>
        <item x="3"/>
        <item x="4"/>
        <item x="6"/>
        <item x="5"/>
        <item x="7"/>
        <item x="0"/>
        <item t="default"/>
      </items>
    </pivotField>
  </pivotFields>
  <rowFields count="1">
    <field x="0"/>
  </rowFields>
  <rowItems count="1">
    <i>
      <x/>
    </i>
  </rowItems>
  <colItems count="1">
    <i/>
  </colItems>
  <dataFields count="1">
    <dataField name="Sum of Sales" fld="9" showDataAs="percentOfTotal" baseField="0" baseItem="0" numFmtId="10"/>
  </dataFields>
  <formats count="1">
    <format dxfId="4">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D33D18-FFFF-4298-B190-0285D2E452B3}" name="PivotTable2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fieldListSortAscending="1">
  <location ref="O2:P32" firstHeaderRow="1" firstDataRow="1" firstDataCol="1"/>
  <pivotFields count="21">
    <pivotField showAll="0">
      <items count="6">
        <item x="4"/>
        <item h="1" x="0"/>
        <item h="1" x="3"/>
        <item h="1" x="1"/>
        <item h="1" x="2"/>
        <item t="default"/>
      </items>
    </pivotField>
    <pivotField axis="axisRow"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items count="5">
        <item x="1"/>
        <item x="2"/>
        <item x="0"/>
        <item x="3"/>
        <item t="default"/>
      </items>
    </pivotField>
    <pivotField showAll="0">
      <items count="3">
        <item h="1" x="0"/>
        <item x="1"/>
        <item t="default"/>
      </items>
    </pivotField>
    <pivotField showAll="0"/>
    <pivotField showAll="0">
      <items count="7">
        <item x="5"/>
        <item x="4"/>
        <item x="0"/>
        <item x="1"/>
        <item x="2"/>
        <item x="3"/>
        <item t="default"/>
      </items>
    </pivotField>
    <pivotField showAll="0">
      <items count="9">
        <item x="1"/>
        <item x="2"/>
        <item x="3"/>
        <item x="4"/>
        <item x="6"/>
        <item x="5"/>
        <item x="7"/>
        <item x="0"/>
        <item t="default"/>
      </items>
    </pivotField>
  </pivotFields>
  <rowFields count="1">
    <field x="1"/>
  </rowFields>
  <rowItems count="30">
    <i>
      <x v="4"/>
    </i>
    <i>
      <x v="9"/>
    </i>
    <i>
      <x v="13"/>
    </i>
    <i>
      <x v="17"/>
    </i>
    <i>
      <x v="24"/>
    </i>
    <i>
      <x v="35"/>
    </i>
    <i>
      <x v="59"/>
    </i>
    <i>
      <x v="66"/>
    </i>
    <i>
      <x v="70"/>
    </i>
    <i>
      <x v="75"/>
    </i>
    <i>
      <x v="76"/>
    </i>
    <i>
      <x v="80"/>
    </i>
    <i>
      <x v="82"/>
    </i>
    <i>
      <x v="83"/>
    </i>
    <i>
      <x v="87"/>
    </i>
    <i>
      <x v="88"/>
    </i>
    <i>
      <x v="94"/>
    </i>
    <i>
      <x v="97"/>
    </i>
    <i>
      <x v="109"/>
    </i>
    <i>
      <x v="110"/>
    </i>
    <i>
      <x v="113"/>
    </i>
    <i>
      <x v="118"/>
    </i>
    <i>
      <x v="119"/>
    </i>
    <i>
      <x v="122"/>
    </i>
    <i>
      <x v="123"/>
    </i>
    <i>
      <x v="128"/>
    </i>
    <i>
      <x v="131"/>
    </i>
    <i>
      <x v="132"/>
    </i>
    <i>
      <x v="141"/>
    </i>
    <i>
      <x v="146"/>
    </i>
  </rowItems>
  <colItems count="1">
    <i/>
  </colItems>
  <dataFields count="1">
    <dataField name="Sum of Sales" fld="9" baseField="0" baseItem="0" numFmtId="167"/>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195EE4-9BAC-4DEA-9B88-B7F1C5E3CB07}" name="PivotTable2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fieldListSortAscending="1">
  <location ref="A15:B23" firstHeaderRow="1" firstDataRow="1" firstDataCol="1"/>
  <pivotFields count="21">
    <pivotField showAll="0">
      <items count="6">
        <item x="4"/>
        <item h="1" x="0"/>
        <item h="1" x="3"/>
        <item h="1" x="1"/>
        <item h="1" x="2"/>
        <item t="default"/>
      </items>
    </pivotField>
    <pivotField showAll="0"/>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items count="5">
        <item x="1"/>
        <item x="2"/>
        <item x="0"/>
        <item x="3"/>
        <item t="default"/>
      </items>
    </pivotField>
    <pivotField showAll="0">
      <items count="3">
        <item h="1" x="0"/>
        <item x="1"/>
        <item t="default"/>
      </items>
    </pivotField>
    <pivotField showAll="0"/>
    <pivotField showAll="0">
      <items count="7">
        <item x="5"/>
        <item x="4"/>
        <item x="0"/>
        <item x="1"/>
        <item x="2"/>
        <item x="3"/>
        <item t="default"/>
      </items>
    </pivotField>
    <pivotField axis="axisRow" showAll="0">
      <items count="9">
        <item x="1"/>
        <item x="2"/>
        <item x="3"/>
        <item x="4"/>
        <item x="6"/>
        <item x="5"/>
        <item x="7"/>
        <item x="0"/>
        <item t="default"/>
      </items>
    </pivotField>
  </pivotFields>
  <rowFields count="1">
    <field x="20"/>
  </rowFields>
  <rowItems count="8">
    <i>
      <x/>
    </i>
    <i>
      <x v="1"/>
    </i>
    <i>
      <x v="2"/>
    </i>
    <i>
      <x v="3"/>
    </i>
    <i>
      <x v="4"/>
    </i>
    <i>
      <x v="5"/>
    </i>
    <i>
      <x v="6"/>
    </i>
    <i>
      <x v="7"/>
    </i>
  </rowItems>
  <colItems count="1">
    <i/>
  </colItems>
  <dataFields count="1">
    <dataField name="Sum of Sales" fld="9" baseField="0" baseItem="0"/>
  </dataFields>
  <chartFormats count="27">
    <chartFormat chart="0" format="0"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20" count="1" selected="0">
            <x v="0"/>
          </reference>
        </references>
      </pivotArea>
    </chartFormat>
    <chartFormat chart="3" format="12">
      <pivotArea type="data" outline="0" fieldPosition="0">
        <references count="2">
          <reference field="4294967294" count="1" selected="0">
            <x v="0"/>
          </reference>
          <reference field="20" count="1" selected="0">
            <x v="1"/>
          </reference>
        </references>
      </pivotArea>
    </chartFormat>
    <chartFormat chart="3" format="13">
      <pivotArea type="data" outline="0" fieldPosition="0">
        <references count="2">
          <reference field="4294967294" count="1" selected="0">
            <x v="0"/>
          </reference>
          <reference field="20" count="1" selected="0">
            <x v="2"/>
          </reference>
        </references>
      </pivotArea>
    </chartFormat>
    <chartFormat chart="3" format="14">
      <pivotArea type="data" outline="0" fieldPosition="0">
        <references count="2">
          <reference field="4294967294" count="1" selected="0">
            <x v="0"/>
          </reference>
          <reference field="20" count="1" selected="0">
            <x v="3"/>
          </reference>
        </references>
      </pivotArea>
    </chartFormat>
    <chartFormat chart="3" format="15">
      <pivotArea type="data" outline="0" fieldPosition="0">
        <references count="2">
          <reference field="4294967294" count="1" selected="0">
            <x v="0"/>
          </reference>
          <reference field="20" count="1" selected="0">
            <x v="4"/>
          </reference>
        </references>
      </pivotArea>
    </chartFormat>
    <chartFormat chart="3" format="16">
      <pivotArea type="data" outline="0" fieldPosition="0">
        <references count="2">
          <reference field="4294967294" count="1" selected="0">
            <x v="0"/>
          </reference>
          <reference field="20" count="1" selected="0">
            <x v="5"/>
          </reference>
        </references>
      </pivotArea>
    </chartFormat>
    <chartFormat chart="3" format="17">
      <pivotArea type="data" outline="0" fieldPosition="0">
        <references count="2">
          <reference field="4294967294" count="1" selected="0">
            <x v="0"/>
          </reference>
          <reference field="20" count="1" selected="0">
            <x v="6"/>
          </reference>
        </references>
      </pivotArea>
    </chartFormat>
    <chartFormat chart="3" format="18">
      <pivotArea type="data" outline="0" fieldPosition="0">
        <references count="2">
          <reference field="4294967294" count="1" selected="0">
            <x v="0"/>
          </reference>
          <reference field="20" count="1" selected="0">
            <x v="7"/>
          </reference>
        </references>
      </pivotArea>
    </chartFormat>
    <chartFormat chart="0" format="1">
      <pivotArea type="data" outline="0" fieldPosition="0">
        <references count="2">
          <reference field="4294967294" count="1" selected="0">
            <x v="0"/>
          </reference>
          <reference field="20" count="1" selected="0">
            <x v="0"/>
          </reference>
        </references>
      </pivotArea>
    </chartFormat>
    <chartFormat chart="0" format="2">
      <pivotArea type="data" outline="0" fieldPosition="0">
        <references count="2">
          <reference field="4294967294" count="1" selected="0">
            <x v="0"/>
          </reference>
          <reference field="20" count="1" selected="0">
            <x v="1"/>
          </reference>
        </references>
      </pivotArea>
    </chartFormat>
    <chartFormat chart="0" format="3">
      <pivotArea type="data" outline="0" fieldPosition="0">
        <references count="2">
          <reference field="4294967294" count="1" selected="0">
            <x v="0"/>
          </reference>
          <reference field="20" count="1" selected="0">
            <x v="2"/>
          </reference>
        </references>
      </pivotArea>
    </chartFormat>
    <chartFormat chart="0" format="4">
      <pivotArea type="data" outline="0" fieldPosition="0">
        <references count="2">
          <reference field="4294967294" count="1" selected="0">
            <x v="0"/>
          </reference>
          <reference field="20" count="1" selected="0">
            <x v="3"/>
          </reference>
        </references>
      </pivotArea>
    </chartFormat>
    <chartFormat chart="0" format="5">
      <pivotArea type="data" outline="0" fieldPosition="0">
        <references count="2">
          <reference field="4294967294" count="1" selected="0">
            <x v="0"/>
          </reference>
          <reference field="20" count="1" selected="0">
            <x v="4"/>
          </reference>
        </references>
      </pivotArea>
    </chartFormat>
    <chartFormat chart="0" format="6">
      <pivotArea type="data" outline="0" fieldPosition="0">
        <references count="2">
          <reference field="4294967294" count="1" selected="0">
            <x v="0"/>
          </reference>
          <reference field="20" count="1" selected="0">
            <x v="5"/>
          </reference>
        </references>
      </pivotArea>
    </chartFormat>
    <chartFormat chart="0" format="7">
      <pivotArea type="data" outline="0" fieldPosition="0">
        <references count="2">
          <reference field="4294967294" count="1" selected="0">
            <x v="0"/>
          </reference>
          <reference field="20" count="1" selected="0">
            <x v="6"/>
          </reference>
        </references>
      </pivotArea>
    </chartFormat>
    <chartFormat chart="0" format="8">
      <pivotArea type="data" outline="0" fieldPosition="0">
        <references count="2">
          <reference field="4294967294" count="1" selected="0">
            <x v="0"/>
          </reference>
          <reference field="20" count="1" selected="0">
            <x v="7"/>
          </reference>
        </references>
      </pivotArea>
    </chartFormat>
    <chartFormat chart="6" format="28" series="1">
      <pivotArea type="data" outline="0" fieldPosition="0">
        <references count="1">
          <reference field="4294967294" count="1" selected="0">
            <x v="0"/>
          </reference>
        </references>
      </pivotArea>
    </chartFormat>
    <chartFormat chart="6" format="29">
      <pivotArea type="data" outline="0" fieldPosition="0">
        <references count="2">
          <reference field="4294967294" count="1" selected="0">
            <x v="0"/>
          </reference>
          <reference field="20" count="1" selected="0">
            <x v="0"/>
          </reference>
        </references>
      </pivotArea>
    </chartFormat>
    <chartFormat chart="6" format="30">
      <pivotArea type="data" outline="0" fieldPosition="0">
        <references count="2">
          <reference field="4294967294" count="1" selected="0">
            <x v="0"/>
          </reference>
          <reference field="20" count="1" selected="0">
            <x v="1"/>
          </reference>
        </references>
      </pivotArea>
    </chartFormat>
    <chartFormat chart="6" format="31">
      <pivotArea type="data" outline="0" fieldPosition="0">
        <references count="2">
          <reference field="4294967294" count="1" selected="0">
            <x v="0"/>
          </reference>
          <reference field="20" count="1" selected="0">
            <x v="2"/>
          </reference>
        </references>
      </pivotArea>
    </chartFormat>
    <chartFormat chart="6" format="32">
      <pivotArea type="data" outline="0" fieldPosition="0">
        <references count="2">
          <reference field="4294967294" count="1" selected="0">
            <x v="0"/>
          </reference>
          <reference field="20" count="1" selected="0">
            <x v="3"/>
          </reference>
        </references>
      </pivotArea>
    </chartFormat>
    <chartFormat chart="6" format="33">
      <pivotArea type="data" outline="0" fieldPosition="0">
        <references count="2">
          <reference field="4294967294" count="1" selected="0">
            <x v="0"/>
          </reference>
          <reference field="20" count="1" selected="0">
            <x v="4"/>
          </reference>
        </references>
      </pivotArea>
    </chartFormat>
    <chartFormat chart="6" format="34">
      <pivotArea type="data" outline="0" fieldPosition="0">
        <references count="2">
          <reference field="4294967294" count="1" selected="0">
            <x v="0"/>
          </reference>
          <reference field="20" count="1" selected="0">
            <x v="5"/>
          </reference>
        </references>
      </pivotArea>
    </chartFormat>
    <chartFormat chart="6" format="35">
      <pivotArea type="data" outline="0" fieldPosition="0">
        <references count="2">
          <reference field="4294967294" count="1" selected="0">
            <x v="0"/>
          </reference>
          <reference field="20" count="1" selected="0">
            <x v="6"/>
          </reference>
        </references>
      </pivotArea>
    </chartFormat>
    <chartFormat chart="6" format="36">
      <pivotArea type="data" outline="0" fieldPosition="0">
        <references count="2">
          <reference field="4294967294" count="1" selected="0">
            <x v="0"/>
          </reference>
          <reference field="2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D4B9FB-0AB0-4BE3-BADB-F54AB22A73C8}" name="PivotTable20"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6:B12" firstHeaderRow="1" firstDataRow="1" firstDataCol="1"/>
  <pivotFields count="21">
    <pivotField showAll="0">
      <items count="6">
        <item x="4"/>
        <item h="1" x="0"/>
        <item h="1" x="3"/>
        <item h="1" x="1"/>
        <item h="1" x="2"/>
        <item t="default"/>
      </items>
    </pivotField>
    <pivotField showAll="0"/>
    <pivotField axis="axisRow" showAll="0">
      <items count="7">
        <item x="0"/>
        <item x="1"/>
        <item x="2"/>
        <item x="3"/>
        <item x="4"/>
        <item x="5"/>
        <item t="default"/>
      </items>
    </pivotField>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items count="5">
        <item x="1"/>
        <item x="2"/>
        <item x="0"/>
        <item x="3"/>
        <item t="default"/>
      </items>
    </pivotField>
    <pivotField showAll="0">
      <items count="3">
        <item h="1" x="0"/>
        <item x="1"/>
        <item t="default"/>
      </items>
    </pivotField>
    <pivotField showAll="0"/>
    <pivotField showAll="0">
      <items count="7">
        <item x="5"/>
        <item x="4"/>
        <item x="0"/>
        <item x="1"/>
        <item x="2"/>
        <item x="3"/>
        <item t="default"/>
      </items>
    </pivotField>
    <pivotField showAll="0">
      <items count="9">
        <item x="1"/>
        <item x="2"/>
        <item x="3"/>
        <item x="4"/>
        <item x="6"/>
        <item x="5"/>
        <item x="7"/>
        <item x="0"/>
        <item t="default"/>
      </items>
    </pivotField>
  </pivotFields>
  <rowFields count="1">
    <field x="2"/>
  </rowFields>
  <rowItems count="6">
    <i>
      <x/>
    </i>
    <i>
      <x v="1"/>
    </i>
    <i>
      <x v="2"/>
    </i>
    <i>
      <x v="3"/>
    </i>
    <i>
      <x v="4"/>
    </i>
    <i>
      <x v="5"/>
    </i>
  </rowItems>
  <colItems count="1">
    <i/>
  </colItems>
  <dataFields count="1">
    <dataField name="Sum of Sales" fld="9" baseField="0" baseItem="0" numFmtId="165"/>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2BAB7D-B986-4A87-A5D2-47BEAD05CAB4}" name="PivotTable31"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fieldListSortAscending="1">
  <location ref="A40:C47" firstHeaderRow="2" firstDataRow="2" firstDataCol="2"/>
  <pivotFields count="21">
    <pivotField compact="0" outline="0" showAll="0">
      <items count="6">
        <item x="4"/>
        <item h="1" x="0"/>
        <item h="1" x="3"/>
        <item h="1" x="1"/>
        <item h="1" x="2"/>
        <item t="default"/>
      </items>
    </pivotField>
    <pivotField compact="0" outline="0" showAll="0"/>
    <pivotField compact="0" outline="0" showAll="0"/>
    <pivotField compact="0" outline="0" showAll="0"/>
    <pivotField compact="0" numFmtId="43" outline="0" showAll="0"/>
    <pivotField compact="0" numFmtId="43" outline="0" showAll="0"/>
    <pivotField compact="0" numFmtId="43" outline="0" showAll="0"/>
    <pivotField compact="0" numFmtId="43" outline="0" showAll="0"/>
    <pivotField compact="0" outline="0" showAll="0"/>
    <pivotField dataField="1" compact="0" numFmtId="43" outline="0" showAll="0"/>
    <pivotField compact="0" numFmtId="43" outline="0" showAll="0"/>
    <pivotField compact="0" numFmtId="43" outline="0" showAll="0"/>
    <pivotField compact="0" numFmtId="43" outline="0" showAll="0"/>
    <pivotField compact="0" numFmtId="43" outline="0" showAll="0"/>
    <pivotField compact="0" numFmtId="14" outline="0" showAll="0"/>
    <pivotField compact="0" outline="0" showAll="0"/>
    <pivotField compact="0" outline="0" showAll="0">
      <items count="5">
        <item x="1"/>
        <item x="2"/>
        <item x="0"/>
        <item x="3"/>
        <item t="default"/>
      </items>
    </pivotField>
    <pivotField axis="axisRow" compact="0" outline="0" showAll="0">
      <items count="3">
        <item h="1" x="0"/>
        <item x="1"/>
        <item t="default"/>
      </items>
    </pivotField>
    <pivotField compact="0" outline="0" showAll="0"/>
    <pivotField axis="axisRow" compact="0" outline="0" showAll="0" defaultSubtotal="0">
      <items count="6">
        <item x="5"/>
        <item x="4"/>
        <item x="0"/>
        <item x="1"/>
        <item x="2"/>
        <item x="3"/>
      </items>
      <extLst>
        <ext xmlns:x14="http://schemas.microsoft.com/office/spreadsheetml/2009/9/main" uri="{2946ED86-A175-432a-8AC1-64E0C546D7DE}">
          <x14:pivotField fillDownLabels="1"/>
        </ext>
      </extLst>
    </pivotField>
    <pivotField compact="0" outline="0" showAll="0">
      <items count="9">
        <item x="1"/>
        <item x="2"/>
        <item x="3"/>
        <item x="4"/>
        <item x="6"/>
        <item x="5"/>
        <item x="7"/>
        <item x="0"/>
        <item t="default"/>
      </items>
    </pivotField>
  </pivotFields>
  <rowFields count="2">
    <field x="19"/>
    <field x="17"/>
  </rowFields>
  <rowItems count="6">
    <i>
      <x/>
      <x v="1"/>
    </i>
    <i>
      <x v="1"/>
      <x v="1"/>
    </i>
    <i>
      <x v="2"/>
      <x v="1"/>
    </i>
    <i>
      <x v="3"/>
      <x v="1"/>
    </i>
    <i>
      <x v="4"/>
      <x v="1"/>
    </i>
    <i>
      <x v="5"/>
      <x v="1"/>
    </i>
  </rowItems>
  <colItems count="1">
    <i/>
  </colItems>
  <dataFields count="1">
    <dataField name="Sum of Sales" fld="9" baseField="0" baseItem="0" numFmtId="165"/>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03887F-D0C4-43BF-8F86-35AE1E2A2846}" name="PivotTable30"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4" fieldListSortAscending="1">
  <location ref="F24:G30" firstHeaderRow="1" firstDataRow="1" firstDataCol="1"/>
  <pivotFields count="21">
    <pivotField showAll="0">
      <items count="6">
        <item x="4"/>
        <item h="1" x="0"/>
        <item h="1" x="3"/>
        <item h="1" x="1"/>
        <item h="1" x="2"/>
        <item t="default"/>
      </items>
    </pivotField>
    <pivotField showAll="0"/>
    <pivotField showAll="0"/>
    <pivotField showAll="0"/>
    <pivotField dataField="1" numFmtId="43" showAll="0">
      <items count="511">
        <item x="481"/>
        <item x="15"/>
        <item x="240"/>
        <item x="388"/>
        <item x="360"/>
        <item x="322"/>
        <item x="204"/>
        <item x="483"/>
        <item x="53"/>
        <item x="24"/>
        <item x="129"/>
        <item x="126"/>
        <item x="443"/>
        <item x="230"/>
        <item x="472"/>
        <item x="470"/>
        <item x="147"/>
        <item x="471"/>
        <item x="89"/>
        <item x="14"/>
        <item x="81"/>
        <item x="7"/>
        <item x="84"/>
        <item x="395"/>
        <item x="103"/>
        <item x="0"/>
        <item x="36"/>
        <item x="464"/>
        <item x="379"/>
        <item x="185"/>
        <item x="80"/>
        <item x="106"/>
        <item x="345"/>
        <item x="405"/>
        <item x="77"/>
        <item x="482"/>
        <item x="468"/>
        <item x="346"/>
        <item x="398"/>
        <item x="349"/>
        <item x="113"/>
        <item x="304"/>
        <item x="406"/>
        <item x="320"/>
        <item x="324"/>
        <item x="506"/>
        <item x="9"/>
        <item x="503"/>
        <item x="390"/>
        <item x="376"/>
        <item x="23"/>
        <item x="496"/>
        <item x="300"/>
        <item x="1"/>
        <item x="277"/>
        <item x="422"/>
        <item x="270"/>
        <item x="280"/>
        <item x="363"/>
        <item x="257"/>
        <item x="461"/>
        <item x="344"/>
        <item x="399"/>
        <item x="71"/>
        <item x="387"/>
        <item x="340"/>
        <item x="266"/>
        <item x="453"/>
        <item x="489"/>
        <item x="312"/>
        <item x="146"/>
        <item x="110"/>
        <item x="343"/>
        <item x="166"/>
        <item x="396"/>
        <item x="328"/>
        <item x="102"/>
        <item x="114"/>
        <item x="199"/>
        <item x="11"/>
        <item x="33"/>
        <item x="428"/>
        <item x="336"/>
        <item x="389"/>
        <item x="211"/>
        <item x="195"/>
        <item x="486"/>
        <item x="45"/>
        <item x="403"/>
        <item x="327"/>
        <item x="330"/>
        <item x="41"/>
        <item x="508"/>
        <item x="56"/>
        <item x="31"/>
        <item x="190"/>
        <item x="182"/>
        <item x="8"/>
        <item x="180"/>
        <item x="2"/>
        <item x="391"/>
        <item x="409"/>
        <item x="235"/>
        <item x="476"/>
        <item x="272"/>
        <item x="78"/>
        <item x="18"/>
        <item x="374"/>
        <item x="225"/>
        <item x="394"/>
        <item x="268"/>
        <item x="505"/>
        <item x="245"/>
        <item x="413"/>
        <item x="371"/>
        <item x="369"/>
        <item x="150"/>
        <item x="426"/>
        <item x="54"/>
        <item x="138"/>
        <item x="433"/>
        <item x="26"/>
        <item x="4"/>
        <item x="502"/>
        <item x="197"/>
        <item x="140"/>
        <item x="186"/>
        <item x="208"/>
        <item x="187"/>
        <item x="105"/>
        <item x="286"/>
        <item x="145"/>
        <item x="315"/>
        <item x="87"/>
        <item x="377"/>
        <item x="148"/>
        <item x="282"/>
        <item x="451"/>
        <item x="188"/>
        <item x="255"/>
        <item x="72"/>
        <item x="294"/>
        <item x="97"/>
        <item x="149"/>
        <item x="477"/>
        <item x="465"/>
        <item x="40"/>
        <item x="119"/>
        <item x="165"/>
        <item x="63"/>
        <item x="49"/>
        <item x="378"/>
        <item x="201"/>
        <item x="242"/>
        <item x="247"/>
        <item x="202"/>
        <item x="495"/>
        <item x="350"/>
        <item x="333"/>
        <item x="42"/>
        <item x="205"/>
        <item x="331"/>
        <item x="253"/>
        <item x="279"/>
        <item x="319"/>
        <item x="414"/>
        <item x="59"/>
        <item x="299"/>
        <item x="233"/>
        <item x="193"/>
        <item x="152"/>
        <item x="293"/>
        <item x="497"/>
        <item x="38"/>
        <item x="493"/>
        <item x="501"/>
        <item x="487"/>
        <item x="109"/>
        <item x="467"/>
        <item x="437"/>
        <item x="96"/>
        <item x="480"/>
        <item x="169"/>
        <item x="57"/>
        <item x="358"/>
        <item x="43"/>
        <item x="438"/>
        <item x="207"/>
        <item x="455"/>
        <item x="275"/>
        <item x="332"/>
        <item x="298"/>
        <item x="50"/>
        <item x="365"/>
        <item x="128"/>
        <item x="321"/>
        <item x="73"/>
        <item x="215"/>
        <item x="191"/>
        <item x="452"/>
        <item x="262"/>
        <item x="362"/>
        <item x="136"/>
        <item x="359"/>
        <item x="167"/>
        <item x="295"/>
        <item x="276"/>
        <item x="368"/>
        <item x="435"/>
        <item x="325"/>
        <item x="334"/>
        <item x="507"/>
        <item x="220"/>
        <item x="249"/>
        <item x="79"/>
        <item x="177"/>
        <item x="259"/>
        <item x="44"/>
        <item x="475"/>
        <item x="439"/>
        <item x="173"/>
        <item x="55"/>
        <item x="67"/>
        <item x="236"/>
        <item x="70"/>
        <item x="425"/>
        <item x="456"/>
        <item x="171"/>
        <item x="283"/>
        <item x="243"/>
        <item x="90"/>
        <item x="448"/>
        <item x="154"/>
        <item x="285"/>
        <item x="289"/>
        <item x="139"/>
        <item x="34"/>
        <item x="348"/>
        <item x="6"/>
        <item x="288"/>
        <item x="447"/>
        <item x="310"/>
        <item x="323"/>
        <item x="143"/>
        <item x="98"/>
        <item x="329"/>
        <item x="254"/>
        <item x="463"/>
        <item x="194"/>
        <item x="219"/>
        <item x="488"/>
        <item x="274"/>
        <item x="375"/>
        <item x="301"/>
        <item x="460"/>
        <item x="434"/>
        <item x="392"/>
        <item x="337"/>
        <item x="264"/>
        <item x="83"/>
        <item x="498"/>
        <item x="135"/>
        <item x="381"/>
        <item x="224"/>
        <item x="317"/>
        <item x="311"/>
        <item x="17"/>
        <item x="352"/>
        <item x="291"/>
        <item x="252"/>
        <item x="161"/>
        <item x="373"/>
        <item x="307"/>
        <item x="216"/>
        <item x="108"/>
        <item x="3"/>
        <item x="121"/>
        <item x="198"/>
        <item x="485"/>
        <item x="421"/>
        <item x="302"/>
        <item x="123"/>
        <item x="189"/>
        <item x="61"/>
        <item x="29"/>
        <item x="303"/>
        <item x="474"/>
        <item x="116"/>
        <item x="429"/>
        <item x="218"/>
        <item x="85"/>
        <item x="37"/>
        <item x="19"/>
        <item x="450"/>
        <item x="27"/>
        <item x="46"/>
        <item x="91"/>
        <item x="509"/>
        <item x="420"/>
        <item x="153"/>
        <item x="181"/>
        <item x="178"/>
        <item x="62"/>
        <item x="82"/>
        <item x="168"/>
        <item x="232"/>
        <item x="246"/>
        <item x="370"/>
        <item x="95"/>
        <item x="223"/>
        <item x="296"/>
        <item x="142"/>
        <item x="214"/>
        <item x="248"/>
        <item x="94"/>
        <item x="125"/>
        <item x="20"/>
        <item x="338"/>
        <item x="408"/>
        <item x="25"/>
        <item x="28"/>
        <item x="76"/>
        <item x="212"/>
        <item x="159"/>
        <item x="386"/>
        <item x="366"/>
        <item x="213"/>
        <item x="231"/>
        <item x="306"/>
        <item x="419"/>
        <item x="290"/>
        <item x="13"/>
        <item x="156"/>
        <item x="130"/>
        <item x="221"/>
        <item x="21"/>
        <item x="118"/>
        <item x="229"/>
        <item x="281"/>
        <item x="228"/>
        <item x="402"/>
        <item x="372"/>
        <item x="385"/>
        <item x="241"/>
        <item x="58"/>
        <item x="313"/>
        <item x="12"/>
        <item x="309"/>
        <item x="415"/>
        <item x="440"/>
        <item x="364"/>
        <item x="48"/>
        <item x="69"/>
        <item x="347"/>
        <item x="47"/>
        <item x="162"/>
        <item x="16"/>
        <item x="75"/>
        <item x="436"/>
        <item x="131"/>
        <item x="5"/>
        <item x="174"/>
        <item x="427"/>
        <item x="412"/>
        <item x="155"/>
        <item x="92"/>
        <item x="244"/>
        <item x="137"/>
        <item x="305"/>
        <item x="292"/>
        <item x="175"/>
        <item x="64"/>
        <item x="124"/>
        <item x="479"/>
        <item x="86"/>
        <item x="400"/>
        <item x="454"/>
        <item x="30"/>
        <item x="206"/>
        <item x="93"/>
        <item x="164"/>
        <item x="51"/>
        <item x="52"/>
        <item x="478"/>
        <item x="176"/>
        <item x="384"/>
        <item x="353"/>
        <item x="265"/>
        <item x="382"/>
        <item x="342"/>
        <item x="297"/>
        <item x="261"/>
        <item x="39"/>
        <item x="196"/>
        <item x="263"/>
        <item x="442"/>
        <item x="418"/>
        <item x="74"/>
        <item x="107"/>
        <item x="356"/>
        <item x="430"/>
        <item x="417"/>
        <item x="473"/>
        <item x="251"/>
        <item x="217"/>
        <item x="60"/>
        <item x="133"/>
        <item x="411"/>
        <item x="335"/>
        <item x="122"/>
        <item x="151"/>
        <item x="492"/>
        <item x="227"/>
        <item x="258"/>
        <item x="10"/>
        <item x="65"/>
        <item x="326"/>
        <item x="141"/>
        <item x="445"/>
        <item x="170"/>
        <item x="404"/>
        <item x="499"/>
        <item x="127"/>
        <item x="491"/>
        <item x="111"/>
        <item x="500"/>
        <item x="355"/>
        <item x="449"/>
        <item x="132"/>
        <item x="469"/>
        <item x="210"/>
        <item x="115"/>
        <item x="267"/>
        <item x="380"/>
        <item x="424"/>
        <item x="459"/>
        <item x="457"/>
        <item x="35"/>
        <item x="367"/>
        <item x="446"/>
        <item x="269"/>
        <item x="393"/>
        <item x="144"/>
        <item x="172"/>
        <item x="88"/>
        <item x="250"/>
        <item x="462"/>
        <item x="99"/>
        <item x="458"/>
        <item x="284"/>
        <item x="200"/>
        <item x="431"/>
        <item x="316"/>
        <item x="158"/>
        <item x="287"/>
        <item x="112"/>
        <item x="68"/>
        <item x="494"/>
        <item x="256"/>
        <item x="354"/>
        <item x="101"/>
        <item x="397"/>
        <item x="410"/>
        <item x="120"/>
        <item x="504"/>
        <item x="273"/>
        <item x="157"/>
        <item x="222"/>
        <item x="32"/>
        <item x="192"/>
        <item x="271"/>
        <item x="318"/>
        <item x="203"/>
        <item x="490"/>
        <item x="183"/>
        <item x="341"/>
        <item x="484"/>
        <item x="237"/>
        <item x="66"/>
        <item x="104"/>
        <item x="134"/>
        <item x="22"/>
        <item x="239"/>
        <item x="100"/>
        <item x="339"/>
        <item x="117"/>
        <item x="423"/>
        <item x="407"/>
        <item x="314"/>
        <item x="444"/>
        <item x="383"/>
        <item x="238"/>
        <item x="432"/>
        <item x="308"/>
        <item x="401"/>
        <item x="260"/>
        <item x="357"/>
        <item x="361"/>
        <item x="278"/>
        <item x="351"/>
        <item x="226"/>
        <item x="184"/>
        <item x="441"/>
        <item x="163"/>
        <item x="466"/>
        <item x="416"/>
        <item x="160"/>
        <item x="209"/>
        <item x="234"/>
        <item x="179"/>
        <item t="default"/>
      </items>
    </pivotField>
    <pivotField numFmtId="43" showAll="0"/>
    <pivotField numFmtId="43" showAll="0"/>
    <pivotField numFmtId="43" showAll="0"/>
    <pivotField showAll="0"/>
    <pivotField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items count="5">
        <item x="1"/>
        <item x="2"/>
        <item x="0"/>
        <item x="3"/>
        <item t="default"/>
      </items>
    </pivotField>
    <pivotField showAll="0">
      <items count="3">
        <item h="1" x="0"/>
        <item x="1"/>
        <item t="default"/>
      </items>
    </pivotField>
    <pivotField showAll="0"/>
    <pivotField axis="axisRow" showAll="0">
      <items count="7">
        <item x="5"/>
        <item x="4"/>
        <item x="0"/>
        <item x="1"/>
        <item x="2"/>
        <item x="3"/>
        <item t="default"/>
      </items>
    </pivotField>
    <pivotField showAll="0">
      <items count="9">
        <item x="1"/>
        <item x="2"/>
        <item x="3"/>
        <item x="4"/>
        <item x="6"/>
        <item x="5"/>
        <item x="7"/>
        <item x="0"/>
        <item t="default"/>
      </items>
    </pivotField>
  </pivotFields>
  <rowFields count="1">
    <field x="19"/>
  </rowFields>
  <rowItems count="6">
    <i>
      <x/>
    </i>
    <i>
      <x v="1"/>
    </i>
    <i>
      <x v="2"/>
    </i>
    <i>
      <x v="3"/>
    </i>
    <i>
      <x v="4"/>
    </i>
    <i>
      <x v="5"/>
    </i>
  </rowItems>
  <colItems count="1">
    <i/>
  </colItems>
  <dataFields count="1">
    <dataField name="Sum of Units Sold" fld="4" showDataAs="percentOfTotal" baseField="0" baseItem="0" numFmtId="9"/>
  </dataFields>
  <formats count="1">
    <format dxfId="7">
      <pivotArea outline="0" collapsedLevelsAreSubtotals="1" fieldPosition="0"/>
    </format>
  </formats>
  <chartFormats count="21">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9" count="1" selected="0">
            <x v="0"/>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19" count="1" selected="0">
            <x v="0"/>
          </reference>
        </references>
      </pivotArea>
    </chartFormat>
    <chartFormat chart="11" format="11">
      <pivotArea type="data" outline="0" fieldPosition="0">
        <references count="2">
          <reference field="4294967294" count="1" selected="0">
            <x v="0"/>
          </reference>
          <reference field="19" count="1" selected="0">
            <x v="1"/>
          </reference>
        </references>
      </pivotArea>
    </chartFormat>
    <chartFormat chart="11" format="12">
      <pivotArea type="data" outline="0" fieldPosition="0">
        <references count="2">
          <reference field="4294967294" count="1" selected="0">
            <x v="0"/>
          </reference>
          <reference field="19" count="1" selected="0">
            <x v="2"/>
          </reference>
        </references>
      </pivotArea>
    </chartFormat>
    <chartFormat chart="11" format="13">
      <pivotArea type="data" outline="0" fieldPosition="0">
        <references count="2">
          <reference field="4294967294" count="1" selected="0">
            <x v="0"/>
          </reference>
          <reference field="19" count="1" selected="0">
            <x v="3"/>
          </reference>
        </references>
      </pivotArea>
    </chartFormat>
    <chartFormat chart="11" format="14">
      <pivotArea type="data" outline="0" fieldPosition="0">
        <references count="2">
          <reference field="4294967294" count="1" selected="0">
            <x v="0"/>
          </reference>
          <reference field="19" count="1" selected="0">
            <x v="4"/>
          </reference>
        </references>
      </pivotArea>
    </chartFormat>
    <chartFormat chart="11" format="15">
      <pivotArea type="data" outline="0" fieldPosition="0">
        <references count="2">
          <reference field="4294967294" count="1" selected="0">
            <x v="0"/>
          </reference>
          <reference field="19" count="1" selected="0">
            <x v="5"/>
          </reference>
        </references>
      </pivotArea>
    </chartFormat>
    <chartFormat chart="7" format="2">
      <pivotArea type="data" outline="0" fieldPosition="0">
        <references count="2">
          <reference field="4294967294" count="1" selected="0">
            <x v="0"/>
          </reference>
          <reference field="19" count="1" selected="0">
            <x v="1"/>
          </reference>
        </references>
      </pivotArea>
    </chartFormat>
    <chartFormat chart="7" format="3">
      <pivotArea type="data" outline="0" fieldPosition="0">
        <references count="2">
          <reference field="4294967294" count="1" selected="0">
            <x v="0"/>
          </reference>
          <reference field="19" count="1" selected="0">
            <x v="2"/>
          </reference>
        </references>
      </pivotArea>
    </chartFormat>
    <chartFormat chart="7" format="4">
      <pivotArea type="data" outline="0" fieldPosition="0">
        <references count="2">
          <reference field="4294967294" count="1" selected="0">
            <x v="0"/>
          </reference>
          <reference field="19" count="1" selected="0">
            <x v="3"/>
          </reference>
        </references>
      </pivotArea>
    </chartFormat>
    <chartFormat chart="7" format="5">
      <pivotArea type="data" outline="0" fieldPosition="0">
        <references count="2">
          <reference field="4294967294" count="1" selected="0">
            <x v="0"/>
          </reference>
          <reference field="19" count="1" selected="0">
            <x v="4"/>
          </reference>
        </references>
      </pivotArea>
    </chartFormat>
    <chartFormat chart="7" format="6">
      <pivotArea type="data" outline="0" fieldPosition="0">
        <references count="2">
          <reference field="4294967294" count="1" selected="0">
            <x v="0"/>
          </reference>
          <reference field="19" count="1" selected="0">
            <x v="5"/>
          </reference>
        </references>
      </pivotArea>
    </chartFormat>
    <chartFormat chart="13" format="23" series="1">
      <pivotArea type="data" outline="0" fieldPosition="0">
        <references count="1">
          <reference field="4294967294" count="1" selected="0">
            <x v="0"/>
          </reference>
        </references>
      </pivotArea>
    </chartFormat>
    <chartFormat chart="13" format="24">
      <pivotArea type="data" outline="0" fieldPosition="0">
        <references count="2">
          <reference field="4294967294" count="1" selected="0">
            <x v="0"/>
          </reference>
          <reference field="19" count="1" selected="0">
            <x v="0"/>
          </reference>
        </references>
      </pivotArea>
    </chartFormat>
    <chartFormat chart="13" format="25">
      <pivotArea type="data" outline="0" fieldPosition="0">
        <references count="2">
          <reference field="4294967294" count="1" selected="0">
            <x v="0"/>
          </reference>
          <reference field="19" count="1" selected="0">
            <x v="1"/>
          </reference>
        </references>
      </pivotArea>
    </chartFormat>
    <chartFormat chart="13" format="26">
      <pivotArea type="data" outline="0" fieldPosition="0">
        <references count="2">
          <reference field="4294967294" count="1" selected="0">
            <x v="0"/>
          </reference>
          <reference field="19" count="1" selected="0">
            <x v="2"/>
          </reference>
        </references>
      </pivotArea>
    </chartFormat>
    <chartFormat chart="13" format="27">
      <pivotArea type="data" outline="0" fieldPosition="0">
        <references count="2">
          <reference field="4294967294" count="1" selected="0">
            <x v="0"/>
          </reference>
          <reference field="19" count="1" selected="0">
            <x v="3"/>
          </reference>
        </references>
      </pivotArea>
    </chartFormat>
    <chartFormat chart="13" format="28">
      <pivotArea type="data" outline="0" fieldPosition="0">
        <references count="2">
          <reference field="4294967294" count="1" selected="0">
            <x v="0"/>
          </reference>
          <reference field="19" count="1" selected="0">
            <x v="4"/>
          </reference>
        </references>
      </pivotArea>
    </chartFormat>
    <chartFormat chart="13" format="29">
      <pivotArea type="data" outline="0" fieldPosition="0">
        <references count="2">
          <reference field="4294967294" count="1" selected="0">
            <x v="0"/>
          </reference>
          <reference field="1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48AA16-11D8-4ED3-80B7-B59ACD26F89C}" name="PivotTable2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0" fieldListSortAscending="1">
  <location ref="E2:G14" firstHeaderRow="0" firstDataRow="1" firstDataCol="1"/>
  <pivotFields count="21">
    <pivotField showAll="0">
      <items count="6">
        <item x="4"/>
        <item h="1" x="0"/>
        <item h="1" x="3"/>
        <item h="1" x="1"/>
        <item h="1" x="2"/>
        <item t="default"/>
      </items>
    </pivotField>
    <pivotField showAll="0"/>
    <pivotField showAll="0"/>
    <pivotField showAll="0"/>
    <pivotField numFmtId="43" showAll="0"/>
    <pivotField numFmtId="43" showAll="0"/>
    <pivotField numFmtId="43" showAll="0"/>
    <pivotField numFmtId="43" showAll="0"/>
    <pivotField showAll="0"/>
    <pivotField numFmtId="43" showAll="0"/>
    <pivotField dataField="1" numFmtId="43" showAll="0"/>
    <pivotField numFmtId="43" showAll="0"/>
    <pivotField numFmtId="43" showAll="0"/>
    <pivotField dataField="1" numFmtId="43" showAll="0"/>
    <pivotField numFmtId="14" showAll="0"/>
    <pivotField axis="axisRow" showAll="0">
      <items count="13">
        <item x="1"/>
        <item x="4"/>
        <item x="8"/>
        <item x="5"/>
        <item x="10"/>
        <item x="11"/>
        <item x="3"/>
        <item x="2"/>
        <item x="0"/>
        <item x="9"/>
        <item x="6"/>
        <item x="7"/>
        <item t="default"/>
      </items>
    </pivotField>
    <pivotField showAll="0">
      <items count="5">
        <item x="1"/>
        <item x="2"/>
        <item x="0"/>
        <item x="3"/>
        <item t="default"/>
      </items>
    </pivotField>
    <pivotField showAll="0">
      <items count="3">
        <item h="1" x="0"/>
        <item x="1"/>
        <item t="default"/>
      </items>
    </pivotField>
    <pivotField showAll="0"/>
    <pivotField showAll="0">
      <items count="7">
        <item x="5"/>
        <item x="4"/>
        <item x="0"/>
        <item x="1"/>
        <item x="2"/>
        <item x="3"/>
        <item t="default"/>
      </items>
    </pivotField>
    <pivotField showAll="0">
      <items count="9">
        <item x="1"/>
        <item x="2"/>
        <item x="3"/>
        <item x="4"/>
        <item x="6"/>
        <item x="5"/>
        <item x="7"/>
        <item x="0"/>
        <item t="default"/>
      </items>
    </pivotField>
  </pivotFields>
  <rowFields count="1">
    <field x="15"/>
  </rowFields>
  <rowItems count="12">
    <i>
      <x/>
    </i>
    <i>
      <x v="1"/>
    </i>
    <i>
      <x v="2"/>
    </i>
    <i>
      <x v="3"/>
    </i>
    <i>
      <x v="4"/>
    </i>
    <i>
      <x v="5"/>
    </i>
    <i>
      <x v="6"/>
    </i>
    <i>
      <x v="7"/>
    </i>
    <i>
      <x v="8"/>
    </i>
    <i>
      <x v="9"/>
    </i>
    <i>
      <x v="10"/>
    </i>
    <i>
      <x v="11"/>
    </i>
  </rowItems>
  <colFields count="1">
    <field x="-2"/>
  </colFields>
  <colItems count="2">
    <i>
      <x/>
    </i>
    <i i="1">
      <x v="1"/>
    </i>
  </colItems>
  <dataFields count="2">
    <dataField name="Sum of Sales ('000)" fld="10" baseField="0" baseItem="0"/>
    <dataField name="Sum of Profit ('000)" fld="13" baseField="0" baseItem="0"/>
  </dataFields>
  <chartFormats count="4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5" count="1" selected="0">
            <x v="0"/>
          </reference>
        </references>
      </pivotArea>
    </chartFormat>
    <chartFormat chart="0" format="3">
      <pivotArea type="data" outline="0" fieldPosition="0">
        <references count="2">
          <reference field="4294967294" count="1" selected="0">
            <x v="1"/>
          </reference>
          <reference field="15" count="1" selected="0">
            <x v="6"/>
          </reference>
        </references>
      </pivotArea>
    </chartFormat>
    <chartFormat chart="0" format="4">
      <pivotArea type="data" outline="0" fieldPosition="0">
        <references count="2">
          <reference field="4294967294" count="1" selected="0">
            <x v="1"/>
          </reference>
          <reference field="15" count="1" selected="0">
            <x v="7"/>
          </reference>
        </references>
      </pivotArea>
    </chartFormat>
    <chartFormat chart="0" format="5">
      <pivotArea type="data" outline="0" fieldPosition="0">
        <references count="2">
          <reference field="4294967294" count="1" selected="0">
            <x v="1"/>
          </reference>
          <reference field="15" count="1" selected="0">
            <x v="8"/>
          </reference>
        </references>
      </pivotArea>
    </chartFormat>
    <chartFormat chart="0" format="6">
      <pivotArea type="data" outline="0" fieldPosition="0">
        <references count="2">
          <reference field="4294967294" count="1" selected="0">
            <x v="1"/>
          </reference>
          <reference field="15" count="1" selected="0">
            <x v="1"/>
          </reference>
        </references>
      </pivotArea>
    </chartFormat>
    <chartFormat chart="0" format="7">
      <pivotArea type="data" outline="0" fieldPosition="0">
        <references count="2">
          <reference field="4294967294" count="1" selected="0">
            <x v="1"/>
          </reference>
          <reference field="15" count="1" selected="0">
            <x v="9"/>
          </reference>
        </references>
      </pivotArea>
    </chartFormat>
    <chartFormat chart="0" format="8">
      <pivotArea type="data" outline="0" fieldPosition="0">
        <references count="2">
          <reference field="4294967294" count="1" selected="0">
            <x v="1"/>
          </reference>
          <reference field="15" count="1" selected="0">
            <x v="2"/>
          </reference>
        </references>
      </pivotArea>
    </chartFormat>
    <chartFormat chart="0" format="9">
      <pivotArea type="data" outline="0" fieldPosition="0">
        <references count="2">
          <reference field="4294967294" count="1" selected="0">
            <x v="1"/>
          </reference>
          <reference field="15" count="1" selected="0">
            <x v="3"/>
          </reference>
        </references>
      </pivotArea>
    </chartFormat>
    <chartFormat chart="0" format="10">
      <pivotArea type="data" outline="0" fieldPosition="0">
        <references count="2">
          <reference field="4294967294" count="1" selected="0">
            <x v="1"/>
          </reference>
          <reference field="15" count="1" selected="0">
            <x v="4"/>
          </reference>
        </references>
      </pivotArea>
    </chartFormat>
    <chartFormat chart="0" format="11">
      <pivotArea type="data" outline="0" fieldPosition="0">
        <references count="2">
          <reference field="4294967294" count="1" selected="0">
            <x v="1"/>
          </reference>
          <reference field="15" count="1" selected="0">
            <x v="5"/>
          </reference>
        </references>
      </pivotArea>
    </chartFormat>
    <chartFormat chart="0" format="12">
      <pivotArea type="data" outline="0" fieldPosition="0">
        <references count="2">
          <reference field="4294967294" count="1" selected="0">
            <x v="1"/>
          </reference>
          <reference field="15" count="1" selected="0">
            <x v="10"/>
          </reference>
        </references>
      </pivotArea>
    </chartFormat>
    <chartFormat chart="0" format="13">
      <pivotArea type="data" outline="0" fieldPosition="0">
        <references count="2">
          <reference field="4294967294" count="1" selected="0">
            <x v="1"/>
          </reference>
          <reference field="15" count="1" selected="0">
            <x v="11"/>
          </reference>
        </references>
      </pivotArea>
    </chartFormat>
    <chartFormat chart="7" format="28" series="1">
      <pivotArea type="data" outline="0" fieldPosition="0">
        <references count="1">
          <reference field="4294967294" count="1" selected="0">
            <x v="0"/>
          </reference>
        </references>
      </pivotArea>
    </chartFormat>
    <chartFormat chart="7" format="29" series="1">
      <pivotArea type="data" outline="0" fieldPosition="0">
        <references count="1">
          <reference field="4294967294" count="1" selected="0">
            <x v="1"/>
          </reference>
        </references>
      </pivotArea>
    </chartFormat>
    <chartFormat chart="7" format="30">
      <pivotArea type="data" outline="0" fieldPosition="0">
        <references count="2">
          <reference field="4294967294" count="1" selected="0">
            <x v="1"/>
          </reference>
          <reference field="15" count="1" selected="0">
            <x v="0"/>
          </reference>
        </references>
      </pivotArea>
    </chartFormat>
    <chartFormat chart="7" format="31">
      <pivotArea type="data" outline="0" fieldPosition="0">
        <references count="2">
          <reference field="4294967294" count="1" selected="0">
            <x v="1"/>
          </reference>
          <reference field="15" count="1" selected="0">
            <x v="1"/>
          </reference>
        </references>
      </pivotArea>
    </chartFormat>
    <chartFormat chart="7" format="32">
      <pivotArea type="data" outline="0" fieldPosition="0">
        <references count="2">
          <reference field="4294967294" count="1" selected="0">
            <x v="1"/>
          </reference>
          <reference field="15" count="1" selected="0">
            <x v="2"/>
          </reference>
        </references>
      </pivotArea>
    </chartFormat>
    <chartFormat chart="7" format="33">
      <pivotArea type="data" outline="0" fieldPosition="0">
        <references count="2">
          <reference field="4294967294" count="1" selected="0">
            <x v="1"/>
          </reference>
          <reference field="15" count="1" selected="0">
            <x v="3"/>
          </reference>
        </references>
      </pivotArea>
    </chartFormat>
    <chartFormat chart="7" format="34">
      <pivotArea type="data" outline="0" fieldPosition="0">
        <references count="2">
          <reference field="4294967294" count="1" selected="0">
            <x v="1"/>
          </reference>
          <reference field="15" count="1" selected="0">
            <x v="4"/>
          </reference>
        </references>
      </pivotArea>
    </chartFormat>
    <chartFormat chart="7" format="35">
      <pivotArea type="data" outline="0" fieldPosition="0">
        <references count="2">
          <reference field="4294967294" count="1" selected="0">
            <x v="1"/>
          </reference>
          <reference field="15" count="1" selected="0">
            <x v="5"/>
          </reference>
        </references>
      </pivotArea>
    </chartFormat>
    <chartFormat chart="7" format="36">
      <pivotArea type="data" outline="0" fieldPosition="0">
        <references count="2">
          <reference field="4294967294" count="1" selected="0">
            <x v="1"/>
          </reference>
          <reference field="15" count="1" selected="0">
            <x v="6"/>
          </reference>
        </references>
      </pivotArea>
    </chartFormat>
    <chartFormat chart="7" format="37">
      <pivotArea type="data" outline="0" fieldPosition="0">
        <references count="2">
          <reference field="4294967294" count="1" selected="0">
            <x v="1"/>
          </reference>
          <reference field="15" count="1" selected="0">
            <x v="7"/>
          </reference>
        </references>
      </pivotArea>
    </chartFormat>
    <chartFormat chart="7" format="38">
      <pivotArea type="data" outline="0" fieldPosition="0">
        <references count="2">
          <reference field="4294967294" count="1" selected="0">
            <x v="1"/>
          </reference>
          <reference field="15" count="1" selected="0">
            <x v="8"/>
          </reference>
        </references>
      </pivotArea>
    </chartFormat>
    <chartFormat chart="7" format="39">
      <pivotArea type="data" outline="0" fieldPosition="0">
        <references count="2">
          <reference field="4294967294" count="1" selected="0">
            <x v="1"/>
          </reference>
          <reference field="15" count="1" selected="0">
            <x v="9"/>
          </reference>
        </references>
      </pivotArea>
    </chartFormat>
    <chartFormat chart="7" format="40">
      <pivotArea type="data" outline="0" fieldPosition="0">
        <references count="2">
          <reference field="4294967294" count="1" selected="0">
            <x v="1"/>
          </reference>
          <reference field="15" count="1" selected="0">
            <x v="10"/>
          </reference>
        </references>
      </pivotArea>
    </chartFormat>
    <chartFormat chart="7" format="41">
      <pivotArea type="data" outline="0" fieldPosition="0">
        <references count="2">
          <reference field="4294967294" count="1" selected="0">
            <x v="1"/>
          </reference>
          <reference field="15" count="1" selected="0">
            <x v="11"/>
          </reference>
        </references>
      </pivotArea>
    </chartFormat>
    <chartFormat chart="9" format="56" series="1">
      <pivotArea type="data" outline="0" fieldPosition="0">
        <references count="1">
          <reference field="4294967294" count="1" selected="0">
            <x v="0"/>
          </reference>
        </references>
      </pivotArea>
    </chartFormat>
    <chartFormat chart="9" format="57" series="1">
      <pivotArea type="data" outline="0" fieldPosition="0">
        <references count="1">
          <reference field="4294967294" count="1" selected="0">
            <x v="1"/>
          </reference>
        </references>
      </pivotArea>
    </chartFormat>
    <chartFormat chart="9" format="58">
      <pivotArea type="data" outline="0" fieldPosition="0">
        <references count="2">
          <reference field="4294967294" count="1" selected="0">
            <x v="1"/>
          </reference>
          <reference field="15" count="1" selected="0">
            <x v="0"/>
          </reference>
        </references>
      </pivotArea>
    </chartFormat>
    <chartFormat chart="9" format="59">
      <pivotArea type="data" outline="0" fieldPosition="0">
        <references count="2">
          <reference field="4294967294" count="1" selected="0">
            <x v="1"/>
          </reference>
          <reference field="15" count="1" selected="0">
            <x v="1"/>
          </reference>
        </references>
      </pivotArea>
    </chartFormat>
    <chartFormat chart="9" format="60">
      <pivotArea type="data" outline="0" fieldPosition="0">
        <references count="2">
          <reference field="4294967294" count="1" selected="0">
            <x v="1"/>
          </reference>
          <reference field="15" count="1" selected="0">
            <x v="2"/>
          </reference>
        </references>
      </pivotArea>
    </chartFormat>
    <chartFormat chart="9" format="61">
      <pivotArea type="data" outline="0" fieldPosition="0">
        <references count="2">
          <reference field="4294967294" count="1" selected="0">
            <x v="1"/>
          </reference>
          <reference field="15" count="1" selected="0">
            <x v="3"/>
          </reference>
        </references>
      </pivotArea>
    </chartFormat>
    <chartFormat chart="9" format="62">
      <pivotArea type="data" outline="0" fieldPosition="0">
        <references count="2">
          <reference field="4294967294" count="1" selected="0">
            <x v="1"/>
          </reference>
          <reference field="15" count="1" selected="0">
            <x v="4"/>
          </reference>
        </references>
      </pivotArea>
    </chartFormat>
    <chartFormat chart="9" format="63">
      <pivotArea type="data" outline="0" fieldPosition="0">
        <references count="2">
          <reference field="4294967294" count="1" selected="0">
            <x v="1"/>
          </reference>
          <reference field="15" count="1" selected="0">
            <x v="5"/>
          </reference>
        </references>
      </pivotArea>
    </chartFormat>
    <chartFormat chart="9" format="64">
      <pivotArea type="data" outline="0" fieldPosition="0">
        <references count="2">
          <reference field="4294967294" count="1" selected="0">
            <x v="1"/>
          </reference>
          <reference field="15" count="1" selected="0">
            <x v="6"/>
          </reference>
        </references>
      </pivotArea>
    </chartFormat>
    <chartFormat chart="9" format="65">
      <pivotArea type="data" outline="0" fieldPosition="0">
        <references count="2">
          <reference field="4294967294" count="1" selected="0">
            <x v="1"/>
          </reference>
          <reference field="15" count="1" selected="0">
            <x v="7"/>
          </reference>
        </references>
      </pivotArea>
    </chartFormat>
    <chartFormat chart="9" format="66">
      <pivotArea type="data" outline="0" fieldPosition="0">
        <references count="2">
          <reference field="4294967294" count="1" selected="0">
            <x v="1"/>
          </reference>
          <reference field="15" count="1" selected="0">
            <x v="8"/>
          </reference>
        </references>
      </pivotArea>
    </chartFormat>
    <chartFormat chart="9" format="67">
      <pivotArea type="data" outline="0" fieldPosition="0">
        <references count="2">
          <reference field="4294967294" count="1" selected="0">
            <x v="1"/>
          </reference>
          <reference field="15" count="1" selected="0">
            <x v="9"/>
          </reference>
        </references>
      </pivotArea>
    </chartFormat>
    <chartFormat chart="9" format="68">
      <pivotArea type="data" outline="0" fieldPosition="0">
        <references count="2">
          <reference field="4294967294" count="1" selected="0">
            <x v="1"/>
          </reference>
          <reference field="15" count="1" selected="0">
            <x v="10"/>
          </reference>
        </references>
      </pivotArea>
    </chartFormat>
    <chartFormat chart="9" format="69">
      <pivotArea type="data" outline="0" fieldPosition="0">
        <references count="2">
          <reference field="4294967294" count="1" selected="0">
            <x v="1"/>
          </reference>
          <reference field="15"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CA8604-92AB-43F6-9AD1-1BDA6ED5954F}"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A2:C3" firstHeaderRow="0" firstDataRow="1" firstDataCol="0"/>
  <pivotFields count="21">
    <pivotField showAll="0">
      <items count="6">
        <item x="4"/>
        <item h="1" x="0"/>
        <item h="1" x="3"/>
        <item h="1" x="1"/>
        <item h="1" x="2"/>
        <item t="default"/>
      </items>
    </pivotField>
    <pivotField showAll="0"/>
    <pivotField showAll="0"/>
    <pivotField showAll="0"/>
    <pivotField dataField="1" numFmtId="43" showAll="0"/>
    <pivotField numFmtId="43" showAll="0"/>
    <pivotField numFmtId="43" showAll="0"/>
    <pivotField numFmtId="43" showAll="0"/>
    <pivotField showAll="0"/>
    <pivotField dataField="1" numFmtId="43" showAll="0"/>
    <pivotField numFmtId="43" showAll="0"/>
    <pivotField numFmtId="43" showAll="0"/>
    <pivotField dataField="1" numFmtId="43" showAll="0"/>
    <pivotField numFmtId="43" showAll="0"/>
    <pivotField numFmtId="14" showAll="0"/>
    <pivotField showAll="0">
      <items count="13">
        <item x="1"/>
        <item x="4"/>
        <item x="8"/>
        <item x="5"/>
        <item x="10"/>
        <item x="11"/>
        <item x="3"/>
        <item x="2"/>
        <item x="0"/>
        <item x="9"/>
        <item x="6"/>
        <item x="7"/>
        <item t="default"/>
      </items>
    </pivotField>
    <pivotField showAll="0">
      <items count="5">
        <item x="1"/>
        <item x="2"/>
        <item x="0"/>
        <item x="3"/>
        <item t="default"/>
      </items>
    </pivotField>
    <pivotField showAll="0">
      <items count="3">
        <item h="1" x="0"/>
        <item x="1"/>
        <item t="default"/>
      </items>
    </pivotField>
    <pivotField showAll="0"/>
    <pivotField showAll="0">
      <items count="7">
        <item x="5"/>
        <item x="4"/>
        <item x="0"/>
        <item x="1"/>
        <item x="2"/>
        <item x="3"/>
        <item t="default"/>
      </items>
    </pivotField>
    <pivotField showAll="0">
      <items count="9">
        <item x="1"/>
        <item x="2"/>
        <item x="3"/>
        <item x="4"/>
        <item x="6"/>
        <item x="5"/>
        <item x="7"/>
        <item x="0"/>
        <item t="default"/>
      </items>
    </pivotField>
  </pivotFields>
  <rowItems count="1">
    <i/>
  </rowItems>
  <colFields count="1">
    <field x="-2"/>
  </colFields>
  <colItems count="3">
    <i>
      <x/>
    </i>
    <i i="1">
      <x v="1"/>
    </i>
    <i i="2">
      <x v="2"/>
    </i>
  </colItems>
  <dataFields count="3">
    <dataField name="Sum of Sales" fld="9" baseField="0" baseItem="0" numFmtId="164"/>
    <dataField name="Sum of Profit" fld="12" baseField="0" baseItem="0" numFmtId="164"/>
    <dataField name="Sum of Units Sold" fld="4" baseField="0" baseItem="0" numFmtId="165"/>
  </dataFields>
  <formats count="2">
    <format dxfId="9">
      <pivotArea outline="0" collapsedLevelsAreSubtotals="1" fieldPosition="0">
        <references count="1">
          <reference field="4294967294" count="2" selected="0">
            <x v="0"/>
            <x v="1"/>
          </reference>
        </references>
      </pivotArea>
    </format>
    <format dxfId="8">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5CC724-A57A-4778-B6D0-DCC691966C5B}" name="PivotTable29"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0" fieldListSortAscending="1">
  <location ref="A25:B38" firstHeaderRow="1" firstDataRow="1" firstDataCol="1"/>
  <pivotFields count="21">
    <pivotField showAll="0">
      <items count="6">
        <item x="4"/>
        <item h="1" x="0"/>
        <item h="1" x="3"/>
        <item h="1" x="1"/>
        <item h="1" x="2"/>
        <item t="default"/>
      </items>
    </pivotField>
    <pivotField showAll="0"/>
    <pivotField showAll="0"/>
    <pivotField showAll="0"/>
    <pivotField numFmtId="43" showAll="0"/>
    <pivotField numFmtId="43" showAll="0"/>
    <pivotField numFmtId="43" showAll="0"/>
    <pivotField numFmtId="43" showAll="0"/>
    <pivotField showAll="0"/>
    <pivotField numFmtId="43" showAll="0"/>
    <pivotField numFmtId="43" showAll="0"/>
    <pivotField numFmtId="43" showAll="0"/>
    <pivotField dataField="1" numFmtId="43" showAll="0"/>
    <pivotField numFmtId="43" showAll="0"/>
    <pivotField numFmtId="14" showAll="0"/>
    <pivotField axis="axisRow" showAll="0">
      <items count="13">
        <item x="1"/>
        <item x="4"/>
        <item x="8"/>
        <item x="5"/>
        <item x="10"/>
        <item x="11"/>
        <item x="3"/>
        <item x="2"/>
        <item x="0"/>
        <item x="9"/>
        <item x="6"/>
        <item x="7"/>
        <item t="default"/>
      </items>
    </pivotField>
    <pivotField showAll="0">
      <items count="5">
        <item x="1"/>
        <item x="2"/>
        <item x="0"/>
        <item x="3"/>
        <item t="default"/>
      </items>
    </pivotField>
    <pivotField axis="axisRow" showAll="0">
      <items count="3">
        <item h="1" x="0"/>
        <item x="1"/>
        <item t="default"/>
      </items>
    </pivotField>
    <pivotField showAll="0"/>
    <pivotField showAll="0">
      <items count="7">
        <item x="5"/>
        <item x="4"/>
        <item x="0"/>
        <item x="1"/>
        <item x="2"/>
        <item x="3"/>
        <item t="default"/>
      </items>
    </pivotField>
    <pivotField showAll="0">
      <items count="9">
        <item x="1"/>
        <item x="2"/>
        <item x="3"/>
        <item x="4"/>
        <item x="6"/>
        <item x="5"/>
        <item x="7"/>
        <item x="0"/>
        <item t="default"/>
      </items>
    </pivotField>
  </pivotFields>
  <rowFields count="2">
    <field x="17"/>
    <field x="15"/>
  </rowFields>
  <rowItems count="13">
    <i>
      <x v="1"/>
    </i>
    <i r="1">
      <x/>
    </i>
    <i r="1">
      <x v="1"/>
    </i>
    <i r="1">
      <x v="2"/>
    </i>
    <i r="1">
      <x v="3"/>
    </i>
    <i r="1">
      <x v="4"/>
    </i>
    <i r="1">
      <x v="5"/>
    </i>
    <i r="1">
      <x v="6"/>
    </i>
    <i r="1">
      <x v="7"/>
    </i>
    <i r="1">
      <x v="8"/>
    </i>
    <i r="1">
      <x v="9"/>
    </i>
    <i r="1">
      <x v="10"/>
    </i>
    <i r="1">
      <x v="11"/>
    </i>
  </rowItems>
  <colItems count="1">
    <i/>
  </colItems>
  <dataFields count="1">
    <dataField name="Sum of Profit" fld="12" baseField="0" baseItem="0" numFmtId="165"/>
  </dataFields>
  <formats count="1">
    <format dxfId="10">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751782-18CF-466C-89D5-B02EE60E1FCF}" name="PivotTable39"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fieldListSortAscending="1">
  <location ref="A57:B61" firstHeaderRow="1" firstDataRow="1" firstDataCol="1" rowPageCount="1" colPageCount="1"/>
  <pivotFields count="21">
    <pivotField showAll="0"/>
    <pivotField showAll="0"/>
    <pivotField showAll="0"/>
    <pivotField showAll="0"/>
    <pivotField numFmtId="43" showAll="0"/>
    <pivotField numFmtId="43" showAll="0"/>
    <pivotField numFmtId="43" showAll="0"/>
    <pivotField numFmtId="43" showAll="0"/>
    <pivotField showAll="0"/>
    <pivotField numFmtId="43" showAll="0"/>
    <pivotField numFmtId="43" showAll="0"/>
    <pivotField numFmtId="43" showAll="0"/>
    <pivotField dataField="1" numFmtId="43" showAll="0"/>
    <pivotField numFmtId="43" showAll="0"/>
    <pivotField numFmtId="14" showAll="0"/>
    <pivotField showAll="0"/>
    <pivotField axis="axisRow" showAll="0">
      <items count="5">
        <item x="1"/>
        <item x="2"/>
        <item x="0"/>
        <item x="3"/>
        <item t="default"/>
      </items>
    </pivotField>
    <pivotField showAll="0"/>
    <pivotField showAll="0"/>
    <pivotField axis="axisPage" showAll="0">
      <items count="7">
        <item x="5"/>
        <item x="4"/>
        <item x="0"/>
        <item x="1"/>
        <item x="2"/>
        <item x="3"/>
        <item t="default"/>
      </items>
    </pivotField>
    <pivotField showAll="0"/>
  </pivotFields>
  <rowFields count="1">
    <field x="16"/>
  </rowFields>
  <rowItems count="4">
    <i>
      <x/>
    </i>
    <i>
      <x v="1"/>
    </i>
    <i>
      <x v="2"/>
    </i>
    <i>
      <x v="3"/>
    </i>
  </rowItems>
  <colItems count="1">
    <i/>
  </colItems>
  <pageFields count="1">
    <pageField fld="19" item="1" hier="-1"/>
  </pageFields>
  <dataFields count="1">
    <dataField name="Sum of Profit" fld="12"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810F676-B413-4CF9-94D5-2A75F244CD11}" sourceName="Month">
  <pivotTables>
    <pivotTable tabId="3" name="PivotTable30"/>
    <pivotTable tabId="3" name="PivotTable19"/>
    <pivotTable tabId="3" name="PivotTable20"/>
    <pivotTable tabId="3" name="PivotTable21"/>
    <pivotTable tabId="3" name="PivotTable22"/>
    <pivotTable tabId="3" name="PivotTable25"/>
    <pivotTable tabId="3" name="PivotTable26"/>
    <pivotTable tabId="3" name="PivotTable29"/>
  </pivotTables>
  <data>
    <tabular pivotCacheId="2026485877">
      <items count="12">
        <i x="1" s="1"/>
        <i x="4" s="1"/>
        <i x="8" s="1"/>
        <i x="5" s="1"/>
        <i x="10" s="1"/>
        <i x="11" s="1"/>
        <i x="3" s="1"/>
        <i x="2" s="1"/>
        <i x="0" s="1"/>
        <i x="9"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A241531-3FDC-4B0F-B0EA-5EF1B241F12A}" sourceName="Year">
  <pivotTables>
    <pivotTable tabId="3" name="PivotTable30"/>
    <pivotTable tabId="3" name="PivotTable19"/>
    <pivotTable tabId="3" name="PivotTable20"/>
    <pivotTable tabId="3" name="PivotTable21"/>
    <pivotTable tabId="3" name="PivotTable22"/>
    <pivotTable tabId="3" name="PivotTable25"/>
    <pivotTable tabId="3" name="PivotTable26"/>
    <pivotTable tabId="3" name="PivotTable29"/>
    <pivotTable tabId="3" name="PivotTable31"/>
  </pivotTables>
  <data>
    <tabular pivotCacheId="2026485877">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4DCDFABD-5A5D-44B9-8B83-A7D5359E2EA4}" sourceName="Segment">
  <pivotTables>
    <pivotTable tabId="3" name="PivotTable26"/>
    <pivotTable tabId="3" name="PivotTable19"/>
    <pivotTable tabId="3" name="PivotTable20"/>
    <pivotTable tabId="3" name="PivotTable21"/>
    <pivotTable tabId="3" name="PivotTable22"/>
    <pivotTable tabId="3" name="PivotTable25"/>
    <pivotTable tabId="3" name="PivotTable29"/>
    <pivotTable tabId="3" name="PivotTable30"/>
    <pivotTable tabId="3" name="PivotTable31"/>
  </pivotTables>
  <data>
    <tabular pivotCacheId="2026485877">
      <items count="5">
        <i x="4" s="1"/>
        <i x="0"/>
        <i x="3"/>
        <i x="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65733D9-88C9-4593-8CA2-DDFD7D23B13F}" sourceName="Country">
  <pivotTables>
    <pivotTable tabId="3" name="PivotTable25"/>
    <pivotTable tabId="3" name="PivotTable19"/>
    <pivotTable tabId="3" name="PivotTable20"/>
    <pivotTable tabId="3" name="PivotTable21"/>
    <pivotTable tabId="3" name="PivotTable22"/>
    <pivotTable tabId="3" name="PivotTable26"/>
    <pivotTable tabId="3" name="PivotTable29"/>
    <pivotTable tabId="3" name="PivotTable30"/>
    <pivotTable tabId="3" name="PivotTable31"/>
  </pivotTables>
  <data>
    <tabular pivotCacheId="2026485877">
      <items count="8">
        <i x="1" s="1"/>
        <i x="2" s="1"/>
        <i x="3" s="1"/>
        <i x="4" s="1"/>
        <i x="6" s="1"/>
        <i x="5" s="1"/>
        <i x="7"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A3B7B02E-DC4E-45B0-A701-27DB23C25CA6}" sourceName="Product_Name">
  <pivotTables>
    <pivotTable tabId="3" name="PivotTable30"/>
    <pivotTable tabId="3" name="PivotTable19"/>
    <pivotTable tabId="3" name="PivotTable20"/>
    <pivotTable tabId="3" name="PivotTable21"/>
    <pivotTable tabId="3" name="PivotTable22"/>
    <pivotTable tabId="3" name="PivotTable25"/>
    <pivotTable tabId="3" name="PivotTable26"/>
    <pivotTable tabId="3" name="PivotTable29"/>
    <pivotTable tabId="3" name="PivotTable31"/>
  </pivotTables>
  <data>
    <tabular pivotCacheId="2026485877">
      <items count="6">
        <i x="5" s="1"/>
        <i x="4" s="1"/>
        <i x="0" s="1"/>
        <i x="1"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B15B842C-952B-4D7D-A5E3-42AC9346427A}" sourceName="Quarter">
  <pivotTables>
    <pivotTable tabId="3" name="PivotTable39"/>
    <pivotTable tabId="3" name="PivotTable19"/>
    <pivotTable tabId="3" name="PivotTable20"/>
    <pivotTable tabId="3" name="PivotTable21"/>
    <pivotTable tabId="3" name="PivotTable22"/>
    <pivotTable tabId="3" name="PivotTable25"/>
    <pivotTable tabId="3" name="PivotTable26"/>
    <pivotTable tabId="3" name="PivotTable29"/>
    <pivotTable tabId="3" name="PivotTable30"/>
    <pivotTable tabId="3" name="PivotTable31"/>
  </pivotTables>
  <data>
    <tabular pivotCacheId="2026485877">
      <items count="4">
        <i x="1" s="1"/>
        <i x="2" s="1"/>
        <i x="0"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AFF416E0-7267-4ED6-822E-34BD372E8724}" sourceName="Year">
  <extLst>
    <x:ext xmlns:x15="http://schemas.microsoft.com/office/spreadsheetml/2010/11/main" uri="{2F2917AC-EB37-4324-AD4E-5DD8C200BD13}">
      <x15:tableSlicerCache tableId="3"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46C024A4-02E8-43A8-BBB4-0CAE31E19C33}" cache="Slicer_Month" caption="Month" columnCount="12" rowHeight="234950"/>
  <slicer name="Year 1" xr10:uid="{6EE3EAAC-067F-4801-9560-7266904879C1}" cache="Slicer_Year" caption="Year" columnCount="2" rowHeight="234950"/>
  <slicer name="Segment 1" xr10:uid="{D8A2AD5D-BFE4-453D-8E21-488D19167B48}" cache="Slicer_Segment" caption="Segment" rowHeight="234950"/>
  <slicer name="Country 1" xr10:uid="{47B2AA79-2A2C-4884-9B20-2A15183B4CD3}" cache="Slicer_Country" caption="Country" rowHeight="234950"/>
  <slicer name="Product_Name 1" xr10:uid="{0944E89D-6078-45B9-8F05-247D84367B96}" cache="Slicer_Product_Name" caption="Product_Name" rowHeight="234950"/>
  <slicer name="Quarter 1" xr10:uid="{E987579C-F1E1-40F1-9E76-AE0927B5682F}" cache="Slicer_Quarter" caption="Quarter" columnCoun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9A281035-643B-456D-A3BF-C0CF036801A6}" cache="Slicer_Year1" caption="Year" showCaption="0" style="SlicerStyleLight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6AEB893D-01DE-492A-9103-C3E13A57C53D}" cache="Slicer_Month" caption="Month" columnCount="12" style="Slicer Style 1 4" rowHeight="234950"/>
  <slicer name="Year 4" xr10:uid="{55B989FA-B26A-416C-B552-40E063A0784F}" cache="Slicer_Year" caption="Year" columnCount="2" style="Slicer Style 1 4" rowHeight="234950"/>
  <slicer name="Segment 2" xr10:uid="{7F3E99FD-5F66-4609-9C87-19E3EC22F5B0}" cache="Slicer_Segment" caption="Segment" style="Slicer Style 1 4" rowHeight="234950"/>
  <slicer name="Country 2" xr10:uid="{62351CD6-218B-4A3C-B739-09D8A45E1CE2}" cache="Slicer_Country" caption="Country" style="Slicer Style 1 4" rowHeight="234950"/>
  <slicer name="Product_Name 2" xr10:uid="{9E976551-AB6D-4A18-A59D-0D34F38D5FEC}" cache="Slicer_Product_Name" caption="Product_Name" style="Slicer Style 1 4" rowHeight="234950"/>
  <slicer name="Quarter 2" xr10:uid="{2654AB7E-52E9-4A5B-A12A-BB7557CE6C0E}" cache="Slicer_Quarter" caption="Quarter" columnCount="4" style="Slicer Style 1 4"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5" xr10:uid="{FC20BE20-8982-42A4-87FE-4E42F6D8A52A}" cache="Slicer_Year1" caption="Year" columnCount="2" showCaption="0" style="Slicer Style 1 4"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124CACA-793A-4B2F-B708-A57B50E453AC}" cache="Slicer_Month" caption="Month" columnCount="12" rowHeight="234950"/>
  <slicer name="Year" xr10:uid="{AAA24571-47B5-4D5C-BB2A-A271E52AB3D6}" cache="Slicer_Year" caption="Year" columnCount="2" rowHeight="234950"/>
  <slicer name="Segment" xr10:uid="{8D37FD11-857A-4FDF-A8AA-3C3BB73C0F2C}" cache="Slicer_Segment" caption="Segment" rowHeight="234950"/>
  <slicer name="Country" xr10:uid="{AE364A7F-0B0B-499E-92CF-A75D7CAAB0ED}" cache="Slicer_Country" caption="Country" rowHeight="234950"/>
  <slicer name="Product_Name" xr10:uid="{C53EA3CA-91C7-4974-8E61-411DED8233D9}" cache="Slicer_Product_Name" caption="Product_Name" startItem="1" rowHeight="234950"/>
  <slicer name="Quarter" xr10:uid="{CD442650-D4A8-4690-8E05-C855ECA1F951}" cache="Slicer_Quarter" caption="Quarter"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29206E9F-6067-4EC6-8AD8-ADAF0CD8E197}" cache="Slicer_Year1" caption="Year" showCaption="0"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399994-C7FA-4B21-962B-07316D559B74}" name="Table3" displayName="Table3" ref="A1:U701" totalsRowShown="0" headerRowDxfId="27">
  <autoFilter ref="A1:U701" xr:uid="{53399994-C7FA-4B21-962B-07316D559B74}"/>
  <tableColumns count="21">
    <tableColumn id="1" xr3:uid="{5DA2C2F7-EEB9-427A-9760-9F641B6083E2}" name="Segment"/>
    <tableColumn id="2" xr3:uid="{5B520100-A860-45C6-B364-9D51A9BD92DD}" name="Customer_ID"/>
    <tableColumn id="3" xr3:uid="{D83CCC48-B47A-461B-8EA2-F927AF99C05F}" name="Product_ID"/>
    <tableColumn id="4" xr3:uid="{158CA974-900E-4FDE-A75D-EDA1338D6EA1}" name="Discount Band"/>
    <tableColumn id="5" xr3:uid="{66AB45CF-A310-42C8-9D41-A8912ABE8B52}" name="Units Sold" dataDxfId="26" dataCellStyle="Comma"/>
    <tableColumn id="6" xr3:uid="{D1FA2F6E-B448-447A-822E-476E75AB0D24}" name="Manufacturing Price" dataDxfId="25" dataCellStyle="Comma"/>
    <tableColumn id="7" xr3:uid="{746807AF-7C02-410B-AA9B-C470D904CB91}" name="Sale Price" dataDxfId="24" dataCellStyle="Comma"/>
    <tableColumn id="8" xr3:uid="{19549595-54CD-44CA-85C9-58EF681308B8}" name="Gross Sales" dataDxfId="23" dataCellStyle="Comma"/>
    <tableColumn id="9" xr3:uid="{104167EA-E422-4774-B956-4B36C140EE94}" name="Discounts"/>
    <tableColumn id="10" xr3:uid="{DCEF5F63-00A0-4BBE-88B5-9FC52CE9FD87}" name="Sales" dataDxfId="22" dataCellStyle="Comma"/>
    <tableColumn id="21" xr3:uid="{49F6513B-8752-4727-A580-49EAA8AD80C5}" name="Sales ('000)" dataDxfId="21" dataCellStyle="Comma"/>
    <tableColumn id="11" xr3:uid="{F597BE21-FABB-4B22-924F-0FB9047BF885}" name="COGS" dataDxfId="20" dataCellStyle="Comma"/>
    <tableColumn id="12" xr3:uid="{D84A41A3-4370-4BF9-BD15-26F6A8F5F68C}" name="Profit" dataDxfId="19" dataCellStyle="Comma"/>
    <tableColumn id="22" xr3:uid="{B5433BD7-98D5-4C89-827A-9EB8FF47A48A}" name="Profit ('000)" dataDxfId="18" dataCellStyle="Comma"/>
    <tableColumn id="13" xr3:uid="{99DFFC76-741A-4785-B95C-D4515358E697}" name="Date" dataDxfId="17"/>
    <tableColumn id="14" xr3:uid="{D2C87CE1-8D3A-4190-9B63-84E5DA80158A}" name="Month" dataDxfId="16"/>
    <tableColumn id="20" xr3:uid="{00040B4C-ACDE-4878-B9D9-F9B6BFCA1252}" name="Quarter" dataDxfId="15"/>
    <tableColumn id="15" xr3:uid="{E905F66B-7952-44D0-8D91-E3991859BDBA}" name="Year"/>
    <tableColumn id="16" xr3:uid="{1B3165FF-A4D1-47E3-9C63-4AC99EF81BFA}" name="Customer_Name" dataDxfId="14"/>
    <tableColumn id="17" xr3:uid="{81851813-2BE4-4FF6-BF0F-14E82153B91A}" name="Product_Name" dataDxfId="13"/>
    <tableColumn id="23" xr3:uid="{BF904181-AD5D-4D36-B316-14EC624E04BF}" name="Country" dataDxfId="1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5644BE-1B29-4C41-9E2E-9C4BA80098B1}" name="Table4" displayName="Table4" ref="E41:G53" totalsRowShown="0" headerRowDxfId="3" headerRowBorderDxfId="2">
  <autoFilter ref="E41:G53" xr:uid="{A35509B1-1C58-4837-AE3D-8FE14B453B04}">
    <filterColumn colId="1">
      <filters>
        <filter val="2022"/>
      </filters>
    </filterColumn>
  </autoFilter>
  <tableColumns count="3">
    <tableColumn id="1" xr3:uid="{F951B4C3-3D14-4841-8E9C-EB91A8CDEBD0}" name="Product_Name" dataDxfId="1"/>
    <tableColumn id="2" xr3:uid="{E645A27B-1DC2-4277-B6C5-203E482318C7}" name="Year"/>
    <tableColumn id="3" xr3:uid="{16B235B6-E154-4337-96DB-5B6EEFA167A7}" name="Tota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5" Type="http://schemas.microsoft.com/office/2007/relationships/slicer" Target="../slicers/slicer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microsoft.com/office/2007/relationships/slicer" Target="../slicers/slicer4.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vmlDrawing" Target="../drawings/vmlDrawing2.vml"/><Relationship Id="rId2" Type="http://schemas.openxmlformats.org/officeDocument/2006/relationships/pivotTable" Target="../pivotTables/pivotTable2.xml"/><Relationship Id="rId16" Type="http://schemas.microsoft.com/office/2007/relationships/slicer" Target="../slicers/slicer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9.xml"/><Relationship Id="rId5" Type="http://schemas.openxmlformats.org/officeDocument/2006/relationships/pivotTable" Target="../pivotTables/pivotTable5.xml"/><Relationship Id="rId15" Type="http://schemas.microsoft.com/office/2007/relationships/slicer" Target="../slicers/slicer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313D6-48CE-43C9-9D98-80DCC19C1ED2}">
  <dimension ref="A1:Z701"/>
  <sheetViews>
    <sheetView topLeftCell="T1" workbookViewId="0">
      <pane ySplit="1" topLeftCell="A2" activePane="bottomLeft" state="frozen"/>
      <selection pane="bottomLeft" activeCell="X16" sqref="X16"/>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customWidth="1"/>
    <col min="7" max="7" width="11.21875" bestFit="1" customWidth="1"/>
    <col min="8" max="8" width="12.44140625" bestFit="1" customWidth="1"/>
    <col min="9" max="9" width="11.33203125" bestFit="1" customWidth="1"/>
    <col min="10" max="10" width="12.33203125" bestFit="1" customWidth="1"/>
    <col min="11" max="11" width="12.6640625" bestFit="1" customWidth="1"/>
    <col min="12" max="13" width="11.33203125" bestFit="1" customWidth="1"/>
    <col min="14" max="14" width="13.109375" bestFit="1" customWidth="1"/>
    <col min="15" max="15" width="10.33203125" bestFit="1" customWidth="1"/>
    <col min="16" max="16" width="9" bestFit="1" customWidth="1"/>
    <col min="17" max="17" width="9.6640625" bestFit="1" customWidth="1"/>
    <col min="18" max="18" width="6.88671875" bestFit="1" customWidth="1"/>
    <col min="19" max="19" width="17.44140625" bestFit="1" customWidth="1"/>
    <col min="20" max="20" width="16" bestFit="1" customWidth="1"/>
    <col min="21" max="21" width="10" bestFit="1" customWidth="1"/>
    <col min="23" max="23" width="15.77734375" customWidth="1"/>
    <col min="24" max="24" width="14.5546875" customWidth="1"/>
    <col min="25" max="26" width="13.5546875" customWidth="1"/>
  </cols>
  <sheetData>
    <row r="1" spans="1:2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W1" s="1"/>
      <c r="X1" s="1" t="s">
        <v>1</v>
      </c>
      <c r="Y1" s="1" t="s">
        <v>2</v>
      </c>
      <c r="Z1" s="1" t="s">
        <v>3</v>
      </c>
    </row>
    <row r="2" spans="1:26" x14ac:dyDescent="0.3">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c r="X2" t="s">
        <v>22</v>
      </c>
      <c r="Y2" t="str">
        <f t="shared" ref="Y2:Z11" si="0">VLOOKUP($X2, $B$1:$D$35, MATCH(Y$1,$B$1:$D$1,0),0)</f>
        <v>PROD_ID_001</v>
      </c>
      <c r="Z2" t="str">
        <f t="shared" si="0"/>
        <v>None</v>
      </c>
    </row>
    <row r="3" spans="1:26" x14ac:dyDescent="0.3">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c r="X3" t="s">
        <v>31</v>
      </c>
      <c r="Y3" t="str">
        <f t="shared" si="0"/>
        <v>PROD_ID_002</v>
      </c>
      <c r="Z3" t="str">
        <f t="shared" si="0"/>
        <v>None</v>
      </c>
    </row>
    <row r="4" spans="1:26" x14ac:dyDescent="0.3">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c r="X4" t="s">
        <v>39</v>
      </c>
      <c r="Y4" t="str">
        <f t="shared" si="0"/>
        <v>PROD_ID_002</v>
      </c>
      <c r="Z4" t="str">
        <f t="shared" si="0"/>
        <v>None</v>
      </c>
    </row>
    <row r="5" spans="1:26" x14ac:dyDescent="0.3">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c r="X5" t="s">
        <v>43</v>
      </c>
      <c r="Y5" t="str">
        <f t="shared" si="0"/>
        <v>PROD_ID_002</v>
      </c>
      <c r="Z5" t="str">
        <f t="shared" si="0"/>
        <v>None</v>
      </c>
    </row>
    <row r="6" spans="1:26" x14ac:dyDescent="0.3">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c r="X6" t="s">
        <v>48</v>
      </c>
      <c r="Y6" t="str">
        <f t="shared" si="0"/>
        <v>PROD_ID_002</v>
      </c>
      <c r="Z6" t="str">
        <f t="shared" si="0"/>
        <v>None</v>
      </c>
    </row>
    <row r="7" spans="1:26" x14ac:dyDescent="0.3">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c r="X7" t="s">
        <v>52</v>
      </c>
      <c r="Y7" t="str">
        <f t="shared" si="0"/>
        <v>PROD_ID_002</v>
      </c>
      <c r="Z7" t="str">
        <f t="shared" si="0"/>
        <v>None</v>
      </c>
    </row>
    <row r="8" spans="1:26" x14ac:dyDescent="0.3">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c r="X8" t="s">
        <v>55</v>
      </c>
      <c r="Y8" t="str">
        <f t="shared" si="0"/>
        <v>PROD_ID_003</v>
      </c>
      <c r="Z8" t="str">
        <f t="shared" si="0"/>
        <v>None</v>
      </c>
    </row>
    <row r="9" spans="1:26" x14ac:dyDescent="0.3">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c r="X9" t="s">
        <v>60</v>
      </c>
      <c r="Y9" t="str">
        <f t="shared" si="0"/>
        <v>PROD_ID_004</v>
      </c>
      <c r="Z9" t="str">
        <f t="shared" si="0"/>
        <v>None</v>
      </c>
    </row>
    <row r="10" spans="1:26" x14ac:dyDescent="0.3">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c r="X10" t="s">
        <v>66</v>
      </c>
      <c r="Y10" t="str">
        <f t="shared" si="0"/>
        <v>PROD_ID_005</v>
      </c>
      <c r="Z10" t="str">
        <f t="shared" si="0"/>
        <v>Low</v>
      </c>
    </row>
    <row r="11" spans="1:26" x14ac:dyDescent="0.3">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c r="X11" t="s">
        <v>71</v>
      </c>
      <c r="Y11" t="str">
        <f t="shared" si="0"/>
        <v>PROD_ID_005</v>
      </c>
      <c r="Z11" t="str">
        <f t="shared" si="0"/>
        <v>Low</v>
      </c>
    </row>
    <row r="12" spans="1:26" x14ac:dyDescent="0.3">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6" x14ac:dyDescent="0.3">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6" x14ac:dyDescent="0.3">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6" x14ac:dyDescent="0.3">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6" x14ac:dyDescent="0.3">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3">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3">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3">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3">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3">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3">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3">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3">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3">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3">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3">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3">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3">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3">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3">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3">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3">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3">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3">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3">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3">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3">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3">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3">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3">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3">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3">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3">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3">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3">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3">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3">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3">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3">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3">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3">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3">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3">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3">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3">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3">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3">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3">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3">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3">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3">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3">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3">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3">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3">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3">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3">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3">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3">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3">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3">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3">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3">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3">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3">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3">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3">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3">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3">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3">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3">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3">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3">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3">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3">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3">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3">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3">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3">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3">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3">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3">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3">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3">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3">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3">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3">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3">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3">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3">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3">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3">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3">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3">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3">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3">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3">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3">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3">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3">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3">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3">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3">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3">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3">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3">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3">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3">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3">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3">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3">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3">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3">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3">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3">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3">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3">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3">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3">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3">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3">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3">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3">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3">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3">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3">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3">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3">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3">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3">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3">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3">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3">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3">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3">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3">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3">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3">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3">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3">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3">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3">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3">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3">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3">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3">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3">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3">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3">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3">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3">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3">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3">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3">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3">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3">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3">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3">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3">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3">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3">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3">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3">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3">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3">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3">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3">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3">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3">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3">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3">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3">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3">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3">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3">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3">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3">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3">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3">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3">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3">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3">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3">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3">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3">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3">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3">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3">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3">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3">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3">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3">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3">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3">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3">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3">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3">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3">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3">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3">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3">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3">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3">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3">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3">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3">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3">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3">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3">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3">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3">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3">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3">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3">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3">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3">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3">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3">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3">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3">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3">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3">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3">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3">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3">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3">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3">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3">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3">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3">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3">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3">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3">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3">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3">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3">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3">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3">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3">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3">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3">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3">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3">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3">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3">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3">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3">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3">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3">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3">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3">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3">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3">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3">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3">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3">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3">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3">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3">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3">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3">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3">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3">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3">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3">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3">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3">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3">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3">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3">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3">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3">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3">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3">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3">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3">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3">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3">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3">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3">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3">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3">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3">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3">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3">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3">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3">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3">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3">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3">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3">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3">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3">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3">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3">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3">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3">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3">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3">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3">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3">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3">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3">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3">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3">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3">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3">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3">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3">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3">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3">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3">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3">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3">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3">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3">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3">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3">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3">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3">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3">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3">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3">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3">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3">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3">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3">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3">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3">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3">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3">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3">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3">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3">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3">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3">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3">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3">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3">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3">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3">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3">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3">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3">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3">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3">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3">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3">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3">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3">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3">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3">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3">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3">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3">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3">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3">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3">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3">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3">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3">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3">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3">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3">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3">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3">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3">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3">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3">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3">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3">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3">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3">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3">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3">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3">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3">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3">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3">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3">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3">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3">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3">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3">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3">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3">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3">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3">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3">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3">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3">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3">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3">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3">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3">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3">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3">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3">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3">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3">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3">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3">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3">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3">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3">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3">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3">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3">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3">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3">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3">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3">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3">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3">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3">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3">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3">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3">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3">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3">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3">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3">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3">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3">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3">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3">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3">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3">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3">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3">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3">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3">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3">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3">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3">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3">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3">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3">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3">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3">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3">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3">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3">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3">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3">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3">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3">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3">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3">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3">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3">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3">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3">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3">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3">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3">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3">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3">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3">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3">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3">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3">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3">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3">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3">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3">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3">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3">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3">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3">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3">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3">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3">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3">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3">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3">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3">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3">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3">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3">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3">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3">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3">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3">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3">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3">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3">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3">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3">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3">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3">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3">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3">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3">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3">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3">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3">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3">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3">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3">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3">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3">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3">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3">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3">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3">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3">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3">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3">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3">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3">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3">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3">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3">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3">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3">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3">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3">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3">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3">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3">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3">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3">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3">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3">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3">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3">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3">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3">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3">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3">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3">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3">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3">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3">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3">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3">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3">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3">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3">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3">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3">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3">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3">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3">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3">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3">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3">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3">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3">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3">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3">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3">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3">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3">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3">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3">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3">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3">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3">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3">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3">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3">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3">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3">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3">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3">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3">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3">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3">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3">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3">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3">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3">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3">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3">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3">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3">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3">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3">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3">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3">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3">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3">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3">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3">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3">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3">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3">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3">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3">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3">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3">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3">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3">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3">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3">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3">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3">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3">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3">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3">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3">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3">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3">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3">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3">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3">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3">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3">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3">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3">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3">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3">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3">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3">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3">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3">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3">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3">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3">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3">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3">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3">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3">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3">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3">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3">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3">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3">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3">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3">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3">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3">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3">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3">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3">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3">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3">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3">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3">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3">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3">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3">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3">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3">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3">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3">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3">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3">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3">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3">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3">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3">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3">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3">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3">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3">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3">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3">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3">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3">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3">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3">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3">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3">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3">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3">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3">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3">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3">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3">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3">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3">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3">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3">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3">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3">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3">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3">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3">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3">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3">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3">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3">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3">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3">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3">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3">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3">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5B0FA-A194-44D1-AA9C-129397B1234E}">
  <dimension ref="A1:W29"/>
  <sheetViews>
    <sheetView tabSelected="1" topLeftCell="F3" zoomScaleNormal="100" workbookViewId="0">
      <selection activeCell="R3" sqref="R3:S3"/>
    </sheetView>
  </sheetViews>
  <sheetFormatPr defaultRowHeight="14.4" x14ac:dyDescent="0.3"/>
  <cols>
    <col min="1" max="1" width="8.44140625" customWidth="1"/>
    <col min="14" max="14" width="12.109375" customWidth="1"/>
    <col min="15" max="15" width="19.77734375" customWidth="1"/>
    <col min="16" max="16" width="7.5546875" customWidth="1"/>
    <col min="17" max="17" width="7.77734375" customWidth="1"/>
    <col min="18" max="18" width="8.109375" customWidth="1"/>
    <col min="19" max="19" width="5.6640625" customWidth="1"/>
    <col min="20" max="20" width="7.5546875" customWidth="1"/>
    <col min="21" max="21" width="7.77734375" customWidth="1"/>
    <col min="22" max="22" width="8.109375" customWidth="1"/>
    <col min="23" max="23" width="7.109375" customWidth="1"/>
  </cols>
  <sheetData>
    <row r="1" spans="1:23" ht="14.4" customHeight="1" x14ac:dyDescent="0.3">
      <c r="A1" s="28" t="s">
        <v>326</v>
      </c>
      <c r="B1" s="28"/>
      <c r="C1" s="28"/>
      <c r="D1" s="28"/>
      <c r="E1" s="28"/>
      <c r="F1" s="28"/>
      <c r="G1" s="28"/>
      <c r="H1" s="28"/>
      <c r="I1" s="28"/>
      <c r="J1" s="28"/>
      <c r="K1" s="28"/>
      <c r="L1" s="28"/>
      <c r="M1" s="28"/>
      <c r="N1" s="28"/>
      <c r="O1" s="28"/>
      <c r="P1" s="28"/>
      <c r="Q1" s="28"/>
      <c r="R1" s="28"/>
      <c r="S1" s="28"/>
      <c r="T1" s="28"/>
      <c r="U1" s="28"/>
      <c r="V1" s="28"/>
      <c r="W1" s="28"/>
    </row>
    <row r="2" spans="1:23" ht="14.4" customHeight="1" x14ac:dyDescent="0.3">
      <c r="A2" s="28"/>
      <c r="B2" s="28"/>
      <c r="C2" s="28"/>
      <c r="D2" s="28"/>
      <c r="E2" s="28"/>
      <c r="F2" s="28"/>
      <c r="G2" s="28"/>
      <c r="H2" s="28"/>
      <c r="I2" s="28"/>
      <c r="J2" s="28"/>
      <c r="K2" s="28"/>
      <c r="L2" s="28"/>
      <c r="M2" s="28"/>
      <c r="N2" s="28"/>
      <c r="O2" s="28"/>
      <c r="P2" s="28"/>
      <c r="Q2" s="28"/>
      <c r="R2" s="28"/>
      <c r="S2" s="28"/>
      <c r="T2" s="28"/>
      <c r="U2" s="28"/>
      <c r="V2" s="28"/>
      <c r="W2" s="28"/>
    </row>
    <row r="3" spans="1:23" x14ac:dyDescent="0.3">
      <c r="A3" s="5"/>
      <c r="B3" s="5"/>
      <c r="C3" s="5"/>
      <c r="D3" s="5"/>
      <c r="E3" s="5"/>
      <c r="F3" s="5"/>
      <c r="G3" s="5"/>
      <c r="H3" s="5"/>
      <c r="I3" s="5"/>
      <c r="J3" s="5"/>
      <c r="K3" s="5"/>
      <c r="L3" s="5"/>
      <c r="M3" s="5"/>
      <c r="N3" s="5"/>
      <c r="O3" s="10" t="s">
        <v>320</v>
      </c>
      <c r="P3" s="29" t="s">
        <v>317</v>
      </c>
      <c r="Q3" s="29">
        <v>103</v>
      </c>
      <c r="R3" s="29" t="s">
        <v>316</v>
      </c>
      <c r="S3" s="29"/>
      <c r="T3" s="29" t="s">
        <v>315</v>
      </c>
      <c r="U3" s="29"/>
      <c r="V3" s="29" t="s">
        <v>314</v>
      </c>
      <c r="W3" s="29"/>
    </row>
    <row r="4" spans="1:23" x14ac:dyDescent="0.3">
      <c r="A4" s="5"/>
      <c r="B4" s="5"/>
      <c r="C4" s="5"/>
      <c r="D4" s="5"/>
      <c r="E4" s="5"/>
      <c r="F4" s="5"/>
      <c r="G4" s="5"/>
      <c r="H4" s="5"/>
      <c r="I4" s="5"/>
      <c r="J4" s="5"/>
      <c r="K4" s="5"/>
      <c r="L4" s="5"/>
      <c r="M4" s="5"/>
      <c r="N4" s="5"/>
      <c r="O4" s="17">
        <f>PivotTable!C8</f>
        <v>293425.8</v>
      </c>
      <c r="P4" s="30">
        <f>PivotTable!C3</f>
        <v>125196.5</v>
      </c>
      <c r="Q4" s="30"/>
      <c r="R4" s="33">
        <f>PivotTable!D3</f>
        <v>0.73220064157279474</v>
      </c>
      <c r="S4" s="33"/>
      <c r="T4" s="32">
        <f>PivotTable!B3</f>
        <v>1026913.8600000001</v>
      </c>
      <c r="U4" s="32"/>
      <c r="V4" s="31">
        <f>PivotTable!A3</f>
        <v>1402503.3599999996</v>
      </c>
      <c r="W4" s="31"/>
    </row>
    <row r="29" ht="17.399999999999999" customHeight="1" x14ac:dyDescent="0.3"/>
  </sheetData>
  <mergeCells count="9">
    <mergeCell ref="A1:W2"/>
    <mergeCell ref="V3:W3"/>
    <mergeCell ref="P3:Q3"/>
    <mergeCell ref="P4:Q4"/>
    <mergeCell ref="V4:W4"/>
    <mergeCell ref="T4:U4"/>
    <mergeCell ref="T3:U3"/>
    <mergeCell ref="R3:S3"/>
    <mergeCell ref="R4:S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53" r:id="rId3" name="Scroll Bar 5">
              <controlPr defaultSize="0" autoPict="0">
                <anchor moveWithCells="1">
                  <from>
                    <xdr:col>2</xdr:col>
                    <xdr:colOff>167640</xdr:colOff>
                    <xdr:row>17</xdr:row>
                    <xdr:rowOff>15240</xdr:rowOff>
                  </from>
                  <to>
                    <xdr:col>2</xdr:col>
                    <xdr:colOff>320040</xdr:colOff>
                    <xdr:row>25</xdr:row>
                    <xdr:rowOff>7620</xdr:rowOff>
                  </to>
                </anchor>
              </controlPr>
            </control>
          </mc:Choice>
        </mc:AlternateContent>
      </controls>
    </mc:Choice>
  </mc:AlternateContent>
  <extLst>
    <ext xmlns:x14="http://schemas.microsoft.com/office/spreadsheetml/2009/9/main" uri="{A8765BA9-456A-4dab-B4F3-ACF838C121DE}">
      <x14:slicerList>
        <x14:slicer r:id="rId4"/>
      </x14:slicerList>
    </ex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160CF-9651-4D4B-801E-D26F0AD7A297}">
  <dimension ref="A1:X29"/>
  <sheetViews>
    <sheetView workbookViewId="0">
      <selection sqref="A1:XFD1048576"/>
    </sheetView>
  </sheetViews>
  <sheetFormatPr defaultRowHeight="14.4" x14ac:dyDescent="0.3"/>
  <cols>
    <col min="23" max="23" width="11.109375" customWidth="1"/>
    <col min="24" max="24" width="8.88671875" style="27"/>
  </cols>
  <sheetData>
    <row r="1" spans="1:24" x14ac:dyDescent="0.3">
      <c r="A1" s="25"/>
      <c r="B1" s="25"/>
      <c r="C1" s="25"/>
      <c r="D1" s="25"/>
      <c r="E1" s="25"/>
      <c r="F1" s="25"/>
      <c r="G1" s="25"/>
      <c r="H1" s="25"/>
      <c r="I1" s="25"/>
      <c r="J1" s="25"/>
      <c r="K1" s="25"/>
      <c r="L1" s="25"/>
      <c r="M1" s="25"/>
      <c r="N1" s="25"/>
      <c r="O1" s="25"/>
      <c r="P1" s="25"/>
      <c r="Q1" s="25"/>
      <c r="R1" s="25"/>
      <c r="S1" s="25"/>
      <c r="T1" s="25"/>
      <c r="U1" s="25"/>
      <c r="V1" s="25"/>
      <c r="W1" s="25"/>
      <c r="X1" s="26"/>
    </row>
    <row r="2" spans="1:24" x14ac:dyDescent="0.3">
      <c r="A2" s="25"/>
      <c r="B2" s="25"/>
      <c r="C2" s="25"/>
      <c r="D2" s="25"/>
      <c r="E2" s="25"/>
      <c r="F2" s="25"/>
      <c r="G2" s="25"/>
      <c r="H2" s="25"/>
      <c r="I2" s="25"/>
      <c r="J2" s="25"/>
      <c r="K2" s="25"/>
      <c r="L2" s="25"/>
      <c r="M2" s="25"/>
      <c r="N2" s="25"/>
      <c r="O2" s="25"/>
      <c r="P2" s="25"/>
      <c r="Q2" s="25"/>
      <c r="R2" s="25"/>
      <c r="S2" s="25"/>
      <c r="T2" s="25"/>
      <c r="U2" s="25"/>
      <c r="V2" s="25"/>
      <c r="W2" s="25"/>
      <c r="X2" s="26"/>
    </row>
    <row r="3" spans="1:24" x14ac:dyDescent="0.3">
      <c r="A3" s="25"/>
      <c r="B3" s="25"/>
      <c r="C3" s="25"/>
      <c r="D3" s="25"/>
      <c r="E3" s="25"/>
      <c r="F3" s="25"/>
      <c r="G3" s="25"/>
      <c r="H3" s="25"/>
      <c r="I3" s="25"/>
      <c r="J3" s="25"/>
      <c r="K3" s="25"/>
      <c r="L3" s="25"/>
      <c r="M3" s="25"/>
      <c r="N3" s="25"/>
      <c r="O3" s="25"/>
      <c r="P3" s="25"/>
      <c r="Q3" s="25"/>
      <c r="R3" s="25"/>
      <c r="S3" s="25"/>
      <c r="T3" s="25"/>
      <c r="U3" s="25"/>
      <c r="V3" s="25"/>
      <c r="W3" s="25"/>
      <c r="X3" s="26"/>
    </row>
    <row r="4" spans="1:24" x14ac:dyDescent="0.3">
      <c r="A4" s="25"/>
      <c r="B4" s="25"/>
      <c r="C4" s="25"/>
      <c r="D4" s="25"/>
      <c r="E4" s="25"/>
      <c r="F4" s="25"/>
      <c r="G4" s="25"/>
      <c r="H4" s="25"/>
      <c r="I4" s="25"/>
      <c r="J4" s="25"/>
      <c r="K4" s="25"/>
      <c r="L4" s="25"/>
      <c r="M4" s="25"/>
      <c r="N4" s="25"/>
      <c r="O4" s="25"/>
      <c r="P4" s="25"/>
      <c r="Q4" s="25"/>
      <c r="R4" s="25"/>
      <c r="S4" s="25"/>
      <c r="T4" s="25"/>
      <c r="U4" s="25"/>
      <c r="V4" s="25"/>
      <c r="W4" s="25"/>
      <c r="X4" s="26"/>
    </row>
    <row r="5" spans="1:24" x14ac:dyDescent="0.3">
      <c r="A5" s="25"/>
      <c r="B5" s="25"/>
      <c r="C5" s="25"/>
      <c r="D5" s="25"/>
      <c r="E5" s="25"/>
      <c r="F5" s="25"/>
      <c r="G5" s="25"/>
      <c r="H5" s="25"/>
      <c r="I5" s="25"/>
      <c r="J5" s="25"/>
      <c r="K5" s="25"/>
      <c r="L5" s="25"/>
      <c r="M5" s="25"/>
      <c r="N5" s="25"/>
      <c r="O5" s="25"/>
      <c r="P5" s="25"/>
      <c r="Q5" s="25"/>
      <c r="R5" s="25"/>
      <c r="S5" s="25"/>
      <c r="T5" s="25"/>
      <c r="U5" s="25"/>
      <c r="V5" s="25"/>
      <c r="W5" s="25"/>
      <c r="X5" s="26"/>
    </row>
    <row r="6" spans="1:24" x14ac:dyDescent="0.3">
      <c r="A6" s="25"/>
      <c r="B6" s="25"/>
      <c r="C6" s="25"/>
      <c r="D6" s="25"/>
      <c r="E6" s="25"/>
      <c r="F6" s="25"/>
      <c r="G6" s="25"/>
      <c r="H6" s="25"/>
      <c r="I6" s="25"/>
      <c r="J6" s="25"/>
      <c r="K6" s="25"/>
      <c r="L6" s="25"/>
      <c r="M6" s="25"/>
      <c r="N6" s="25"/>
      <c r="O6" s="25"/>
      <c r="P6" s="25"/>
      <c r="Q6" s="25"/>
      <c r="R6" s="25"/>
      <c r="S6" s="25"/>
      <c r="T6" s="25"/>
      <c r="U6" s="25"/>
      <c r="V6" s="25"/>
      <c r="W6" s="25"/>
      <c r="X6" s="26"/>
    </row>
    <row r="7" spans="1:24" x14ac:dyDescent="0.3">
      <c r="A7" s="25"/>
      <c r="B7" s="25"/>
      <c r="C7" s="25"/>
      <c r="D7" s="25"/>
      <c r="E7" s="25"/>
      <c r="F7" s="25"/>
      <c r="G7" s="25"/>
      <c r="H7" s="25"/>
      <c r="I7" s="25"/>
      <c r="J7" s="25"/>
      <c r="K7" s="25"/>
      <c r="L7" s="25"/>
      <c r="M7" s="25"/>
      <c r="N7" s="25"/>
      <c r="O7" s="25"/>
      <c r="P7" s="25"/>
      <c r="Q7" s="25"/>
      <c r="R7" s="25"/>
      <c r="S7" s="25"/>
      <c r="T7" s="25"/>
      <c r="U7" s="25"/>
      <c r="V7" s="25"/>
      <c r="W7" s="25"/>
      <c r="X7" s="26"/>
    </row>
    <row r="8" spans="1:24" x14ac:dyDescent="0.3">
      <c r="A8" s="25"/>
      <c r="B8" s="25"/>
      <c r="C8" s="25"/>
      <c r="D8" s="25"/>
      <c r="E8" s="25"/>
      <c r="F8" s="25"/>
      <c r="G8" s="25"/>
      <c r="H8" s="25"/>
      <c r="I8" s="25"/>
      <c r="J8" s="25"/>
      <c r="K8" s="25"/>
      <c r="L8" s="25"/>
      <c r="M8" s="25"/>
      <c r="N8" s="25"/>
      <c r="O8" s="25"/>
      <c r="P8" s="25"/>
      <c r="Q8" s="25"/>
      <c r="R8" s="25"/>
      <c r="S8" s="25"/>
      <c r="T8" s="25"/>
      <c r="U8" s="25"/>
      <c r="V8" s="25"/>
      <c r="W8" s="25"/>
      <c r="X8" s="26"/>
    </row>
    <row r="9" spans="1:24" x14ac:dyDescent="0.3">
      <c r="A9" s="25"/>
      <c r="B9" s="25"/>
      <c r="C9" s="25"/>
      <c r="D9" s="25"/>
      <c r="E9" s="25"/>
      <c r="F9" s="25"/>
      <c r="G9" s="25"/>
      <c r="H9" s="25"/>
      <c r="I9" s="25"/>
      <c r="J9" s="25"/>
      <c r="K9" s="25"/>
      <c r="L9" s="25"/>
      <c r="M9" s="25"/>
      <c r="N9" s="25"/>
      <c r="O9" s="25"/>
      <c r="P9" s="25"/>
      <c r="Q9" s="25"/>
      <c r="R9" s="25"/>
      <c r="S9" s="25"/>
      <c r="T9" s="25"/>
      <c r="U9" s="25"/>
      <c r="V9" s="25"/>
      <c r="W9" s="25"/>
      <c r="X9" s="26"/>
    </row>
    <row r="10" spans="1:24" x14ac:dyDescent="0.3">
      <c r="A10" s="25"/>
      <c r="B10" s="25"/>
      <c r="C10" s="25"/>
      <c r="D10" s="25"/>
      <c r="E10" s="25"/>
      <c r="F10" s="25"/>
      <c r="G10" s="25"/>
      <c r="H10" s="25"/>
      <c r="I10" s="25"/>
      <c r="J10" s="25"/>
      <c r="K10" s="25"/>
      <c r="L10" s="25"/>
      <c r="M10" s="25"/>
      <c r="N10" s="25"/>
      <c r="O10" s="25"/>
      <c r="P10" s="25"/>
      <c r="Q10" s="25"/>
      <c r="R10" s="25"/>
      <c r="S10" s="25"/>
      <c r="T10" s="25"/>
      <c r="U10" s="25"/>
      <c r="V10" s="25"/>
      <c r="W10" s="25"/>
      <c r="X10" s="26"/>
    </row>
    <row r="11" spans="1:24" x14ac:dyDescent="0.3">
      <c r="A11" s="25"/>
      <c r="B11" s="25"/>
      <c r="C11" s="25"/>
      <c r="D11" s="25"/>
      <c r="E11" s="25"/>
      <c r="F11" s="25"/>
      <c r="G11" s="25"/>
      <c r="H11" s="25"/>
      <c r="I11" s="25"/>
      <c r="J11" s="25"/>
      <c r="K11" s="25"/>
      <c r="L11" s="25"/>
      <c r="M11" s="25"/>
      <c r="N11" s="25"/>
      <c r="O11" s="25"/>
      <c r="P11" s="25"/>
      <c r="Q11" s="25"/>
      <c r="R11" s="25"/>
      <c r="S11" s="25"/>
      <c r="T11" s="25"/>
      <c r="U11" s="25"/>
      <c r="V11" s="25"/>
      <c r="W11" s="25"/>
      <c r="X11" s="26"/>
    </row>
    <row r="12" spans="1:24" x14ac:dyDescent="0.3">
      <c r="A12" s="25"/>
      <c r="B12" s="25"/>
      <c r="C12" s="25"/>
      <c r="D12" s="25"/>
      <c r="E12" s="25"/>
      <c r="F12" s="25"/>
      <c r="G12" s="25"/>
      <c r="H12" s="25"/>
      <c r="I12" s="25"/>
      <c r="J12" s="25"/>
      <c r="K12" s="25"/>
      <c r="L12" s="25"/>
      <c r="M12" s="25"/>
      <c r="N12" s="25"/>
      <c r="O12" s="25"/>
      <c r="P12" s="25"/>
      <c r="Q12" s="25"/>
      <c r="R12" s="25"/>
      <c r="S12" s="25"/>
      <c r="T12" s="25"/>
      <c r="U12" s="25"/>
      <c r="V12" s="25"/>
      <c r="W12" s="25"/>
      <c r="X12" s="26"/>
    </row>
    <row r="13" spans="1:24" x14ac:dyDescent="0.3">
      <c r="A13" s="25"/>
      <c r="B13" s="25"/>
      <c r="C13" s="25"/>
      <c r="D13" s="25"/>
      <c r="E13" s="25"/>
      <c r="F13" s="25"/>
      <c r="G13" s="25"/>
      <c r="H13" s="25"/>
      <c r="I13" s="25"/>
      <c r="J13" s="25"/>
      <c r="K13" s="25"/>
      <c r="L13" s="25"/>
      <c r="M13" s="25"/>
      <c r="N13" s="25"/>
      <c r="O13" s="25"/>
      <c r="P13" s="25"/>
      <c r="Q13" s="25"/>
      <c r="R13" s="25"/>
      <c r="S13" s="25"/>
      <c r="T13" s="25"/>
      <c r="U13" s="25"/>
      <c r="V13" s="25"/>
      <c r="W13" s="25"/>
      <c r="X13" s="26"/>
    </row>
    <row r="14" spans="1:24" x14ac:dyDescent="0.3">
      <c r="A14" s="25"/>
      <c r="B14" s="25"/>
      <c r="C14" s="25"/>
      <c r="D14" s="25"/>
      <c r="E14" s="25"/>
      <c r="F14" s="25"/>
      <c r="G14" s="25"/>
      <c r="H14" s="25"/>
      <c r="I14" s="25"/>
      <c r="J14" s="25"/>
      <c r="K14" s="25"/>
      <c r="L14" s="25"/>
      <c r="M14" s="25"/>
      <c r="N14" s="25"/>
      <c r="O14" s="25"/>
      <c r="P14" s="25"/>
      <c r="Q14" s="25"/>
      <c r="R14" s="25"/>
      <c r="S14" s="25"/>
      <c r="T14" s="25"/>
      <c r="U14" s="25"/>
      <c r="V14" s="25"/>
      <c r="W14" s="25"/>
      <c r="X14" s="26"/>
    </row>
    <row r="15" spans="1:24" x14ac:dyDescent="0.3">
      <c r="A15" s="25"/>
      <c r="B15" s="25"/>
      <c r="C15" s="25"/>
      <c r="D15" s="25"/>
      <c r="E15" s="25"/>
      <c r="F15" s="25"/>
      <c r="G15" s="25"/>
      <c r="H15" s="25"/>
      <c r="I15" s="25"/>
      <c r="J15" s="25"/>
      <c r="K15" s="25"/>
      <c r="L15" s="25"/>
      <c r="M15" s="25"/>
      <c r="N15" s="25"/>
      <c r="O15" s="25"/>
      <c r="P15" s="25"/>
      <c r="Q15" s="25"/>
      <c r="R15" s="25"/>
      <c r="S15" s="25"/>
      <c r="T15" s="25"/>
      <c r="U15" s="25"/>
      <c r="V15" s="25"/>
      <c r="W15" s="25"/>
      <c r="X15" s="26"/>
    </row>
    <row r="16" spans="1:24" x14ac:dyDescent="0.3">
      <c r="A16" s="25"/>
      <c r="B16" s="25"/>
      <c r="C16" s="25"/>
      <c r="D16" s="25"/>
      <c r="E16" s="25"/>
      <c r="F16" s="25"/>
      <c r="G16" s="25"/>
      <c r="H16" s="25"/>
      <c r="I16" s="25"/>
      <c r="J16" s="25"/>
      <c r="K16" s="25"/>
      <c r="L16" s="25"/>
      <c r="M16" s="25"/>
      <c r="N16" s="25"/>
      <c r="O16" s="25"/>
      <c r="P16" s="25"/>
      <c r="Q16" s="25"/>
      <c r="R16" s="25"/>
      <c r="S16" s="25"/>
      <c r="T16" s="25"/>
      <c r="U16" s="25"/>
      <c r="V16" s="25"/>
      <c r="W16" s="25"/>
      <c r="X16" s="26"/>
    </row>
    <row r="17" spans="1:24" x14ac:dyDescent="0.3">
      <c r="A17" s="25"/>
      <c r="B17" s="25"/>
      <c r="C17" s="25"/>
      <c r="D17" s="25"/>
      <c r="E17" s="25"/>
      <c r="F17" s="25"/>
      <c r="G17" s="25"/>
      <c r="H17" s="25"/>
      <c r="I17" s="25"/>
      <c r="J17" s="25"/>
      <c r="K17" s="25"/>
      <c r="L17" s="25"/>
      <c r="M17" s="25"/>
      <c r="N17" s="25"/>
      <c r="O17" s="25"/>
      <c r="P17" s="25"/>
      <c r="Q17" s="25"/>
      <c r="R17" s="25"/>
      <c r="S17" s="25"/>
      <c r="T17" s="25"/>
      <c r="U17" s="25"/>
      <c r="V17" s="25"/>
      <c r="W17" s="25"/>
      <c r="X17" s="26"/>
    </row>
    <row r="18" spans="1:24" x14ac:dyDescent="0.3">
      <c r="A18" s="25"/>
      <c r="B18" s="25"/>
      <c r="C18" s="25"/>
      <c r="D18" s="25"/>
      <c r="E18" s="25"/>
      <c r="F18" s="25"/>
      <c r="G18" s="25"/>
      <c r="H18" s="25"/>
      <c r="I18" s="25"/>
      <c r="J18" s="25"/>
      <c r="K18" s="25"/>
      <c r="L18" s="25"/>
      <c r="M18" s="25"/>
      <c r="N18" s="25"/>
      <c r="O18" s="25"/>
      <c r="P18" s="25"/>
      <c r="Q18" s="25"/>
      <c r="R18" s="25"/>
      <c r="S18" s="25"/>
      <c r="T18" s="25"/>
      <c r="U18" s="25"/>
      <c r="V18" s="25"/>
      <c r="W18" s="25"/>
      <c r="X18" s="26"/>
    </row>
    <row r="19" spans="1:24" x14ac:dyDescent="0.3">
      <c r="A19" s="25"/>
      <c r="B19" s="25"/>
      <c r="C19" s="25"/>
      <c r="D19" s="25"/>
      <c r="E19" s="25"/>
      <c r="F19" s="25"/>
      <c r="G19" s="25"/>
      <c r="H19" s="25"/>
      <c r="I19" s="25"/>
      <c r="J19" s="25"/>
      <c r="K19" s="25"/>
      <c r="L19" s="25"/>
      <c r="M19" s="25"/>
      <c r="N19" s="25"/>
      <c r="O19" s="25"/>
      <c r="P19" s="25"/>
      <c r="Q19" s="25"/>
      <c r="R19" s="25"/>
      <c r="S19" s="25"/>
      <c r="T19" s="25"/>
      <c r="U19" s="25"/>
      <c r="V19" s="25"/>
      <c r="W19" s="25"/>
      <c r="X19" s="26"/>
    </row>
    <row r="20" spans="1:24" x14ac:dyDescent="0.3">
      <c r="A20" s="25"/>
      <c r="B20" s="25"/>
      <c r="C20" s="25"/>
      <c r="D20" s="25"/>
      <c r="E20" s="25"/>
      <c r="F20" s="25"/>
      <c r="G20" s="25"/>
      <c r="H20" s="25"/>
      <c r="I20" s="25"/>
      <c r="J20" s="25"/>
      <c r="K20" s="25"/>
      <c r="L20" s="25"/>
      <c r="M20" s="25"/>
      <c r="N20" s="25"/>
      <c r="O20" s="25"/>
      <c r="P20" s="25"/>
      <c r="Q20" s="25"/>
      <c r="R20" s="25"/>
      <c r="S20" s="25"/>
      <c r="T20" s="25"/>
      <c r="U20" s="25"/>
      <c r="V20" s="25"/>
      <c r="W20" s="25"/>
      <c r="X20" s="26"/>
    </row>
    <row r="21" spans="1:24" x14ac:dyDescent="0.3">
      <c r="A21" s="25"/>
      <c r="B21" s="25"/>
      <c r="C21" s="25"/>
      <c r="D21" s="25"/>
      <c r="E21" s="25"/>
      <c r="F21" s="25"/>
      <c r="G21" s="25"/>
      <c r="H21" s="25"/>
      <c r="I21" s="25"/>
      <c r="J21" s="25"/>
      <c r="K21" s="25"/>
      <c r="L21" s="25"/>
      <c r="M21" s="25"/>
      <c r="N21" s="25"/>
      <c r="O21" s="25"/>
      <c r="P21" s="25"/>
      <c r="Q21" s="25"/>
      <c r="R21" s="25"/>
      <c r="S21" s="25"/>
      <c r="T21" s="25"/>
      <c r="U21" s="25"/>
      <c r="V21" s="25"/>
      <c r="W21" s="25"/>
      <c r="X21" s="26"/>
    </row>
    <row r="22" spans="1:24" x14ac:dyDescent="0.3">
      <c r="A22" s="25"/>
      <c r="B22" s="25"/>
      <c r="C22" s="25"/>
      <c r="D22" s="25"/>
      <c r="E22" s="25"/>
      <c r="F22" s="25"/>
      <c r="G22" s="25"/>
      <c r="H22" s="25"/>
      <c r="I22" s="25"/>
      <c r="J22" s="25"/>
      <c r="K22" s="25"/>
      <c r="L22" s="25"/>
      <c r="M22" s="25"/>
      <c r="N22" s="25"/>
      <c r="O22" s="25"/>
      <c r="P22" s="25"/>
      <c r="Q22" s="25"/>
      <c r="R22" s="25"/>
      <c r="S22" s="25"/>
      <c r="T22" s="25"/>
      <c r="U22" s="25"/>
      <c r="V22" s="25"/>
      <c r="W22" s="25"/>
      <c r="X22" s="26"/>
    </row>
    <row r="23" spans="1:24" x14ac:dyDescent="0.3">
      <c r="A23" s="25"/>
      <c r="B23" s="25"/>
      <c r="C23" s="25"/>
      <c r="D23" s="25"/>
      <c r="E23" s="25"/>
      <c r="F23" s="25"/>
      <c r="G23" s="25"/>
      <c r="H23" s="25"/>
      <c r="I23" s="25"/>
      <c r="J23" s="25"/>
      <c r="K23" s="25"/>
      <c r="L23" s="25"/>
      <c r="M23" s="25"/>
      <c r="N23" s="25"/>
      <c r="O23" s="25"/>
      <c r="P23" s="25"/>
      <c r="Q23" s="25"/>
      <c r="R23" s="25"/>
      <c r="S23" s="25"/>
      <c r="T23" s="25"/>
      <c r="U23" s="25"/>
      <c r="V23" s="25"/>
      <c r="W23" s="25"/>
      <c r="X23" s="26"/>
    </row>
    <row r="24" spans="1:24" x14ac:dyDescent="0.3">
      <c r="A24" s="25"/>
      <c r="B24" s="25"/>
      <c r="C24" s="25"/>
      <c r="D24" s="25"/>
      <c r="E24" s="25"/>
      <c r="F24" s="25"/>
      <c r="G24" s="25"/>
      <c r="H24" s="25"/>
      <c r="I24" s="25"/>
      <c r="J24" s="25"/>
      <c r="K24" s="25"/>
      <c r="L24" s="25"/>
      <c r="M24" s="25"/>
      <c r="N24" s="25"/>
      <c r="O24" s="25"/>
      <c r="P24" s="25"/>
      <c r="Q24" s="25"/>
      <c r="R24" s="25"/>
      <c r="S24" s="25"/>
      <c r="T24" s="25"/>
      <c r="U24" s="25"/>
      <c r="V24" s="25"/>
      <c r="W24" s="25"/>
      <c r="X24" s="26"/>
    </row>
    <row r="25" spans="1:24" x14ac:dyDescent="0.3">
      <c r="A25" s="25"/>
      <c r="B25" s="25"/>
      <c r="C25" s="25"/>
      <c r="D25" s="25"/>
      <c r="E25" s="25"/>
      <c r="F25" s="25"/>
      <c r="G25" s="25"/>
      <c r="H25" s="25"/>
      <c r="I25" s="25"/>
      <c r="J25" s="25"/>
      <c r="K25" s="25"/>
      <c r="L25" s="25"/>
      <c r="M25" s="25"/>
      <c r="N25" s="25"/>
      <c r="O25" s="25"/>
      <c r="P25" s="25"/>
      <c r="Q25" s="25"/>
      <c r="R25" s="25"/>
      <c r="S25" s="25"/>
      <c r="T25" s="25"/>
      <c r="U25" s="25"/>
      <c r="V25" s="25"/>
      <c r="W25" s="25"/>
      <c r="X25" s="26"/>
    </row>
    <row r="26" spans="1:24" x14ac:dyDescent="0.3">
      <c r="A26" s="25"/>
      <c r="B26" s="25"/>
      <c r="C26" s="25"/>
      <c r="D26" s="25"/>
      <c r="E26" s="25"/>
      <c r="F26" s="25"/>
      <c r="G26" s="25"/>
      <c r="H26" s="25"/>
      <c r="I26" s="25"/>
      <c r="J26" s="25"/>
      <c r="K26" s="25"/>
      <c r="L26" s="25"/>
      <c r="M26" s="25"/>
      <c r="N26" s="25"/>
      <c r="O26" s="25"/>
      <c r="P26" s="25"/>
      <c r="Q26" s="25"/>
      <c r="R26" s="25"/>
      <c r="S26" s="25"/>
      <c r="T26" s="25"/>
      <c r="U26" s="25"/>
      <c r="V26" s="25"/>
      <c r="W26" s="25"/>
      <c r="X26" s="26"/>
    </row>
    <row r="27" spans="1:24" x14ac:dyDescent="0.3">
      <c r="A27" s="25"/>
      <c r="B27" s="25"/>
      <c r="C27" s="25"/>
      <c r="D27" s="25"/>
      <c r="E27" s="25"/>
      <c r="F27" s="25"/>
      <c r="G27" s="25"/>
      <c r="H27" s="25"/>
      <c r="I27" s="25"/>
      <c r="J27" s="25"/>
      <c r="K27" s="25"/>
      <c r="L27" s="25"/>
      <c r="M27" s="25"/>
      <c r="N27" s="25"/>
      <c r="O27" s="25"/>
      <c r="P27" s="25"/>
      <c r="Q27" s="25"/>
      <c r="R27" s="25"/>
      <c r="S27" s="25"/>
      <c r="T27" s="25"/>
      <c r="U27" s="25"/>
      <c r="V27" s="25"/>
      <c r="W27" s="25"/>
      <c r="X27" s="26"/>
    </row>
    <row r="28" spans="1:24" x14ac:dyDescent="0.3">
      <c r="A28" s="25"/>
      <c r="B28" s="25"/>
      <c r="C28" s="25"/>
      <c r="D28" s="25"/>
      <c r="E28" s="25"/>
      <c r="F28" s="25"/>
      <c r="G28" s="25"/>
      <c r="H28" s="25"/>
      <c r="I28" s="25"/>
      <c r="J28" s="25"/>
      <c r="K28" s="25"/>
      <c r="L28" s="25"/>
      <c r="M28" s="25"/>
      <c r="N28" s="25"/>
      <c r="O28" s="25"/>
      <c r="P28" s="25"/>
      <c r="Q28" s="25"/>
      <c r="R28" s="25"/>
      <c r="S28" s="25"/>
      <c r="T28" s="25"/>
      <c r="U28" s="25"/>
      <c r="V28" s="25"/>
      <c r="W28" s="25"/>
      <c r="X28" s="26"/>
    </row>
    <row r="29" spans="1:24" ht="18" customHeight="1" x14ac:dyDescent="0.3">
      <c r="A29" s="25"/>
      <c r="B29" s="25"/>
      <c r="C29" s="25"/>
      <c r="D29" s="25"/>
      <c r="E29" s="25"/>
      <c r="F29" s="25"/>
      <c r="G29" s="25"/>
      <c r="H29" s="25"/>
      <c r="I29" s="25"/>
      <c r="J29" s="25"/>
      <c r="K29" s="25"/>
      <c r="L29" s="25"/>
      <c r="M29" s="25"/>
      <c r="N29" s="25"/>
      <c r="O29" s="25"/>
      <c r="P29" s="25"/>
      <c r="Q29" s="25"/>
      <c r="R29" s="25"/>
      <c r="S29" s="25"/>
      <c r="T29" s="25"/>
      <c r="U29" s="25"/>
      <c r="V29" s="25"/>
      <c r="W29" s="25"/>
      <c r="X29" s="2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47736-DB7D-4378-866F-65F7988FF964}">
  <dimension ref="A1:U61"/>
  <sheetViews>
    <sheetView workbookViewId="0">
      <selection activeCell="N34" sqref="N34"/>
    </sheetView>
  </sheetViews>
  <sheetFormatPr defaultRowHeight="14.4" x14ac:dyDescent="0.3"/>
  <cols>
    <col min="1" max="1" width="12.5546875" bestFit="1" customWidth="1"/>
    <col min="2" max="2" width="6.88671875" bestFit="1" customWidth="1"/>
    <col min="3" max="3" width="8.77734375" bestFit="1" customWidth="1"/>
    <col min="4" max="4" width="11.88671875" customWidth="1"/>
    <col min="5" max="6" width="12.5546875" bestFit="1" customWidth="1"/>
    <col min="7" max="7" width="16" bestFit="1" customWidth="1"/>
    <col min="8" max="8" width="11.6640625" bestFit="1" customWidth="1"/>
    <col min="9" max="9" width="15" customWidth="1"/>
    <col min="10" max="10" width="9.21875" customWidth="1"/>
    <col min="15" max="15" width="12.5546875" bestFit="1" customWidth="1"/>
    <col min="16" max="16" width="11.6640625" bestFit="1" customWidth="1"/>
    <col min="19" max="19" width="12.77734375" customWidth="1"/>
    <col min="20" max="20" width="10.21875" customWidth="1"/>
  </cols>
  <sheetData>
    <row r="1" spans="1:21" x14ac:dyDescent="0.3">
      <c r="S1">
        <f>COUNT(P3:P152)</f>
        <v>30</v>
      </c>
      <c r="T1">
        <f>S1-4</f>
        <v>26</v>
      </c>
      <c r="U1">
        <f>MIN(T1,Q3)</f>
        <v>4</v>
      </c>
    </row>
    <row r="2" spans="1:21" x14ac:dyDescent="0.3">
      <c r="A2" t="s">
        <v>310</v>
      </c>
      <c r="B2" t="s">
        <v>312</v>
      </c>
      <c r="C2" t="s">
        <v>311</v>
      </c>
      <c r="D2" s="14" t="s">
        <v>313</v>
      </c>
      <c r="E2" s="11" t="s">
        <v>318</v>
      </c>
      <c r="F2" t="s">
        <v>321</v>
      </c>
      <c r="G2" t="s">
        <v>322</v>
      </c>
      <c r="H2" s="18" t="s">
        <v>323</v>
      </c>
      <c r="O2" s="11" t="s">
        <v>318</v>
      </c>
      <c r="P2" t="s">
        <v>310</v>
      </c>
    </row>
    <row r="3" spans="1:21" x14ac:dyDescent="0.3">
      <c r="A3" s="8">
        <v>1402503.3599999996</v>
      </c>
      <c r="B3" s="8">
        <v>1026913.8600000001</v>
      </c>
      <c r="C3" s="9">
        <v>125196.5</v>
      </c>
      <c r="D3" s="7">
        <f>B3/A3</f>
        <v>0.73220064157279474</v>
      </c>
      <c r="E3" s="4" t="s">
        <v>33</v>
      </c>
      <c r="F3" s="6">
        <v>99.99588</v>
      </c>
      <c r="G3" s="6">
        <v>73.031880000000001</v>
      </c>
      <c r="H3" s="19">
        <f>G3/F3</f>
        <v>0.73034889037428341</v>
      </c>
      <c r="O3" s="4" t="s">
        <v>48</v>
      </c>
      <c r="P3" s="20">
        <v>68766.179999999993</v>
      </c>
      <c r="Q3">
        <v>4</v>
      </c>
    </row>
    <row r="4" spans="1:21" x14ac:dyDescent="0.3">
      <c r="E4" s="4" t="s">
        <v>62</v>
      </c>
      <c r="F4" s="6">
        <v>56.418059999999997</v>
      </c>
      <c r="G4" s="6">
        <v>41.422559999999997</v>
      </c>
      <c r="H4" s="19">
        <f t="shared" ref="H4:H14" si="0">G4/F4</f>
        <v>0.73420745059294845</v>
      </c>
      <c r="O4" s="4" t="s">
        <v>71</v>
      </c>
      <c r="P4" s="20">
        <v>29976</v>
      </c>
    </row>
    <row r="5" spans="1:21" x14ac:dyDescent="0.3">
      <c r="E5" s="4" t="s">
        <v>87</v>
      </c>
      <c r="F5" s="6">
        <v>106.68288000000001</v>
      </c>
      <c r="G5" s="6">
        <v>78.005880000000005</v>
      </c>
      <c r="H5" s="19">
        <f t="shared" si="0"/>
        <v>0.73119398351450571</v>
      </c>
      <c r="O5" s="4" t="s">
        <v>84</v>
      </c>
      <c r="P5" s="20">
        <v>14979.72</v>
      </c>
      <c r="S5" t="str">
        <f ca="1">OFFSET(O2,$U$1,0)</f>
        <v>CUST_ID_018</v>
      </c>
      <c r="T5" s="21">
        <f ca="1">OFFSET(P2,$U$1,0)</f>
        <v>79200.479999999996</v>
      </c>
    </row>
    <row r="6" spans="1:21" x14ac:dyDescent="0.3">
      <c r="A6" s="11" t="s">
        <v>318</v>
      </c>
      <c r="B6" t="s">
        <v>310</v>
      </c>
      <c r="C6" s="13" t="s">
        <v>319</v>
      </c>
      <c r="E6" s="4" t="s">
        <v>72</v>
      </c>
      <c r="F6" s="6">
        <v>112.18188000000001</v>
      </c>
      <c r="G6" s="6">
        <v>82.106880000000004</v>
      </c>
      <c r="H6" s="19">
        <f t="shared" si="0"/>
        <v>0.73190857560953693</v>
      </c>
      <c r="O6" s="4" t="s">
        <v>94</v>
      </c>
      <c r="P6" s="20">
        <v>79200.479999999996</v>
      </c>
      <c r="S6" t="str">
        <f t="shared" ref="S6:S9" ca="1" si="1">OFFSET(O3,$U$1,0)</f>
        <v>CUST_ID_025</v>
      </c>
      <c r="T6" s="21">
        <f ca="1">OFFSET(P3,$U$1,0)</f>
        <v>74814.540000000008</v>
      </c>
    </row>
    <row r="7" spans="1:21" x14ac:dyDescent="0.3">
      <c r="A7" s="4" t="s">
        <v>23</v>
      </c>
      <c r="B7" s="9">
        <v>261844.56</v>
      </c>
      <c r="C7" s="16" t="str">
        <f>INDEX(A7:A12, MATCH(MAX(B7:B12), B7:B12,0), 1)</f>
        <v>PROD_ID_002</v>
      </c>
      <c r="E7" s="4" t="s">
        <v>109</v>
      </c>
      <c r="F7" s="6">
        <v>89.509439999999998</v>
      </c>
      <c r="G7" s="6">
        <v>65.491439999999997</v>
      </c>
      <c r="H7" s="19">
        <f t="shared" si="0"/>
        <v>0.73167076008966203</v>
      </c>
      <c r="O7" s="4" t="s">
        <v>111</v>
      </c>
      <c r="P7" s="20">
        <v>74814.540000000008</v>
      </c>
      <c r="S7" t="str">
        <f t="shared" ca="1" si="1"/>
        <v>CUST_ID_036</v>
      </c>
      <c r="T7" s="21">
        <f ca="1">OFFSET(P4,$U$1,0)</f>
        <v>74108.399999999994</v>
      </c>
    </row>
    <row r="8" spans="1:21" x14ac:dyDescent="0.3">
      <c r="A8" s="4" t="s">
        <v>32</v>
      </c>
      <c r="B8" s="9">
        <v>293425.8</v>
      </c>
      <c r="C8" s="15">
        <f>INDEX(B7:B12, MATCH(MAX(B7:B12), B7:B12, 0))</f>
        <v>293425.8</v>
      </c>
      <c r="E8" s="4" t="s">
        <v>151</v>
      </c>
      <c r="F8" s="6">
        <v>106.8771</v>
      </c>
      <c r="G8" s="6">
        <v>77.040599999999998</v>
      </c>
      <c r="H8" s="19">
        <f t="shared" si="0"/>
        <v>0.72083355555118911</v>
      </c>
      <c r="O8" s="4" t="s">
        <v>133</v>
      </c>
      <c r="P8" s="20">
        <v>74108.399999999994</v>
      </c>
      <c r="S8" t="str">
        <f t="shared" ca="1" si="1"/>
        <v>CUST_ID_060</v>
      </c>
      <c r="T8" s="21">
        <f ca="1">OFFSET(P5,$U$1,0)</f>
        <v>116156.28</v>
      </c>
    </row>
    <row r="9" spans="1:21" x14ac:dyDescent="0.3">
      <c r="A9" s="4" t="s">
        <v>56</v>
      </c>
      <c r="B9" s="9">
        <v>182924.04</v>
      </c>
      <c r="E9" s="4" t="s">
        <v>49</v>
      </c>
      <c r="F9" s="6">
        <v>76.576319999999996</v>
      </c>
      <c r="G9" s="6">
        <v>56.197320000000005</v>
      </c>
      <c r="H9" s="19">
        <f t="shared" si="0"/>
        <v>0.73387334361327372</v>
      </c>
      <c r="O9" s="4" t="s">
        <v>183</v>
      </c>
      <c r="P9" s="20">
        <v>116156.28</v>
      </c>
      <c r="S9" t="str">
        <f t="shared" ca="1" si="1"/>
        <v>CUST_ID_067</v>
      </c>
      <c r="T9" s="21">
        <f ca="1">OFFSET(P6,$U$1,0)</f>
        <v>72521.16</v>
      </c>
    </row>
    <row r="10" spans="1:21" x14ac:dyDescent="0.3">
      <c r="A10" s="4" t="s">
        <v>61</v>
      </c>
      <c r="B10" s="9">
        <v>240980.88</v>
      </c>
      <c r="E10" s="4" t="s">
        <v>44</v>
      </c>
      <c r="F10" s="6">
        <v>139.12440000000001</v>
      </c>
      <c r="G10" s="6">
        <v>102.68639999999999</v>
      </c>
      <c r="H10" s="19">
        <f t="shared" si="0"/>
        <v>0.73809051467607401</v>
      </c>
      <c r="O10" s="4" t="s">
        <v>196</v>
      </c>
      <c r="P10" s="20">
        <v>72521.16</v>
      </c>
    </row>
    <row r="11" spans="1:21" x14ac:dyDescent="0.3">
      <c r="A11" s="4" t="s">
        <v>67</v>
      </c>
      <c r="B11" s="9">
        <v>216265.68000000002</v>
      </c>
      <c r="E11" s="4" t="s">
        <v>25</v>
      </c>
      <c r="F11" s="6">
        <v>86.889660000000006</v>
      </c>
      <c r="G11" s="6">
        <v>64.022160000000014</v>
      </c>
      <c r="H11" s="19">
        <f t="shared" si="0"/>
        <v>0.73682138933447328</v>
      </c>
      <c r="O11" s="4" t="s">
        <v>203</v>
      </c>
      <c r="P11" s="20">
        <v>18709.080000000002</v>
      </c>
    </row>
    <row r="12" spans="1:21" x14ac:dyDescent="0.3">
      <c r="A12" s="4" t="s">
        <v>95</v>
      </c>
      <c r="B12" s="9">
        <v>207062.39999999999</v>
      </c>
      <c r="E12" s="4" t="s">
        <v>90</v>
      </c>
      <c r="F12" s="6">
        <v>97.899239999999992</v>
      </c>
      <c r="G12" s="6">
        <v>72.057240000000007</v>
      </c>
      <c r="H12" s="19">
        <f t="shared" si="0"/>
        <v>0.73603472304790118</v>
      </c>
      <c r="O12" s="4" t="s">
        <v>213</v>
      </c>
      <c r="P12" s="20">
        <v>17082.599999999999</v>
      </c>
    </row>
    <row r="13" spans="1:21" x14ac:dyDescent="0.3">
      <c r="E13" s="4" t="s">
        <v>76</v>
      </c>
      <c r="F13" s="6">
        <v>286.86011999999999</v>
      </c>
      <c r="G13" s="6">
        <v>208.94261999999998</v>
      </c>
      <c r="H13" s="19">
        <f t="shared" si="0"/>
        <v>0.72837806802841742</v>
      </c>
      <c r="O13" s="4" t="s">
        <v>215</v>
      </c>
      <c r="P13" s="20">
        <v>14452.68</v>
      </c>
    </row>
    <row r="14" spans="1:21" x14ac:dyDescent="0.3">
      <c r="E14" s="4" t="s">
        <v>80</v>
      </c>
      <c r="F14" s="6">
        <v>143.48838000000001</v>
      </c>
      <c r="G14" s="6">
        <v>105.90888000000001</v>
      </c>
      <c r="H14" s="19">
        <f t="shared" si="0"/>
        <v>0.7381007437675442</v>
      </c>
      <c r="O14" s="4" t="s">
        <v>221</v>
      </c>
      <c r="P14" s="20">
        <v>47897.1</v>
      </c>
    </row>
    <row r="15" spans="1:21" x14ac:dyDescent="0.3">
      <c r="A15" s="11" t="s">
        <v>318</v>
      </c>
      <c r="B15" t="s">
        <v>310</v>
      </c>
      <c r="O15" s="4" t="s">
        <v>225</v>
      </c>
      <c r="P15" s="20">
        <v>39917.760000000002</v>
      </c>
    </row>
    <row r="16" spans="1:21" x14ac:dyDescent="0.3">
      <c r="A16" s="4" t="s">
        <v>37</v>
      </c>
      <c r="B16" s="6">
        <v>202105.31999999998</v>
      </c>
      <c r="F16" s="11" t="s">
        <v>318</v>
      </c>
      <c r="G16" t="s">
        <v>310</v>
      </c>
      <c r="H16" s="14" t="s">
        <v>324</v>
      </c>
      <c r="I16" s="14" t="s">
        <v>9</v>
      </c>
      <c r="O16" s="4" t="s">
        <v>227</v>
      </c>
      <c r="P16" s="20">
        <v>44736.12</v>
      </c>
    </row>
    <row r="17" spans="1:16" x14ac:dyDescent="0.3">
      <c r="A17" s="4" t="s">
        <v>41</v>
      </c>
      <c r="B17" s="6">
        <v>186106.08000000002</v>
      </c>
      <c r="F17" s="4" t="s">
        <v>47</v>
      </c>
      <c r="G17" s="22">
        <v>1</v>
      </c>
      <c r="H17" s="4" t="s">
        <v>47</v>
      </c>
      <c r="I17" s="22">
        <v>1.5165914188862551E-2</v>
      </c>
      <c r="O17" s="4" t="s">
        <v>234</v>
      </c>
      <c r="P17" s="20">
        <v>52992.479999999996</v>
      </c>
    </row>
    <row r="18" spans="1:16" x14ac:dyDescent="0.3">
      <c r="A18" s="4" t="s">
        <v>46</v>
      </c>
      <c r="B18" s="6">
        <v>306717</v>
      </c>
      <c r="H18" s="4" t="s">
        <v>21</v>
      </c>
      <c r="I18" s="22">
        <v>0.16518400786390008</v>
      </c>
      <c r="O18" s="4" t="s">
        <v>236</v>
      </c>
      <c r="P18" s="20">
        <v>22302.240000000002</v>
      </c>
    </row>
    <row r="19" spans="1:16" x14ac:dyDescent="0.3">
      <c r="A19" s="4" t="s">
        <v>51</v>
      </c>
      <c r="B19" s="6">
        <v>117534.18</v>
      </c>
      <c r="H19" s="4" t="s">
        <v>42</v>
      </c>
      <c r="I19" s="22">
        <v>0.44222921495540313</v>
      </c>
      <c r="O19" s="4" t="s">
        <v>247</v>
      </c>
      <c r="P19" s="20">
        <v>38021.399999999994</v>
      </c>
    </row>
    <row r="20" spans="1:16" x14ac:dyDescent="0.3">
      <c r="A20" s="4" t="s">
        <v>59</v>
      </c>
      <c r="B20" s="6">
        <v>146114.63999999998</v>
      </c>
      <c r="H20" s="4" t="s">
        <v>30</v>
      </c>
      <c r="I20" s="22">
        <v>2.0061958190274443E-2</v>
      </c>
      <c r="O20" s="4" t="s">
        <v>253</v>
      </c>
      <c r="P20" s="20">
        <v>32840.160000000003</v>
      </c>
    </row>
    <row r="21" spans="1:16" x14ac:dyDescent="0.3">
      <c r="A21" s="4" t="s">
        <v>54</v>
      </c>
      <c r="B21" s="6">
        <v>129020.70000000001</v>
      </c>
      <c r="H21" s="4" t="s">
        <v>38</v>
      </c>
      <c r="I21" s="22">
        <v>0.35735890480155985</v>
      </c>
      <c r="O21" s="4" t="s">
        <v>269</v>
      </c>
      <c r="P21" s="20">
        <v>55561.32</v>
      </c>
    </row>
    <row r="22" spans="1:16" x14ac:dyDescent="0.3">
      <c r="A22" s="4" t="s">
        <v>65</v>
      </c>
      <c r="B22" s="6">
        <v>121627.2</v>
      </c>
      <c r="O22" s="4" t="s">
        <v>270</v>
      </c>
      <c r="P22" s="20">
        <v>45238.8</v>
      </c>
    </row>
    <row r="23" spans="1:16" x14ac:dyDescent="0.3">
      <c r="A23" s="4" t="s">
        <v>29</v>
      </c>
      <c r="B23" s="6">
        <v>193278.24</v>
      </c>
      <c r="O23" s="4" t="s">
        <v>273</v>
      </c>
      <c r="P23" s="20">
        <v>60088.68</v>
      </c>
    </row>
    <row r="24" spans="1:16" x14ac:dyDescent="0.3">
      <c r="F24" s="11" t="s">
        <v>318</v>
      </c>
      <c r="G24" t="s">
        <v>311</v>
      </c>
      <c r="O24" s="4" t="s">
        <v>278</v>
      </c>
      <c r="P24" s="20">
        <v>44145.36</v>
      </c>
    </row>
    <row r="25" spans="1:16" x14ac:dyDescent="0.3">
      <c r="A25" s="11" t="s">
        <v>318</v>
      </c>
      <c r="B25" t="s">
        <v>312</v>
      </c>
      <c r="F25" s="4" t="s">
        <v>97</v>
      </c>
      <c r="G25" s="22">
        <v>0.15156573865882833</v>
      </c>
      <c r="O25" s="4" t="s">
        <v>279</v>
      </c>
      <c r="P25" s="20">
        <v>68634.720000000001</v>
      </c>
    </row>
    <row r="26" spans="1:16" x14ac:dyDescent="0.3">
      <c r="A26" s="4">
        <v>2022</v>
      </c>
      <c r="B26" s="9">
        <v>1026913.86</v>
      </c>
      <c r="F26" s="4" t="s">
        <v>70</v>
      </c>
      <c r="G26" s="22">
        <v>0.1508588498879761</v>
      </c>
      <c r="O26" s="4" t="s">
        <v>282</v>
      </c>
      <c r="P26" s="20">
        <v>33886.44</v>
      </c>
    </row>
    <row r="27" spans="1:16" x14ac:dyDescent="0.3">
      <c r="A27" s="12" t="s">
        <v>33</v>
      </c>
      <c r="B27" s="9">
        <v>73031.88</v>
      </c>
      <c r="F27" s="4" t="s">
        <v>28</v>
      </c>
      <c r="G27" s="22">
        <v>0.18474158622645201</v>
      </c>
      <c r="O27" s="4" t="s">
        <v>283</v>
      </c>
      <c r="P27" s="20">
        <v>28434</v>
      </c>
    </row>
    <row r="28" spans="1:16" x14ac:dyDescent="0.3">
      <c r="A28" s="12" t="s">
        <v>62</v>
      </c>
      <c r="B28" s="9">
        <v>41422.559999999998</v>
      </c>
      <c r="F28" s="4" t="s">
        <v>36</v>
      </c>
      <c r="G28" s="22">
        <v>0.21102027612593005</v>
      </c>
      <c r="O28" s="4" t="s">
        <v>288</v>
      </c>
      <c r="P28" s="20">
        <v>48264.36</v>
      </c>
    </row>
    <row r="29" spans="1:16" x14ac:dyDescent="0.3">
      <c r="A29" s="12" t="s">
        <v>87</v>
      </c>
      <c r="B29" s="9">
        <v>78005.88</v>
      </c>
      <c r="F29" s="4" t="s">
        <v>58</v>
      </c>
      <c r="G29" s="22">
        <v>0.12954834999380974</v>
      </c>
      <c r="O29" s="4" t="s">
        <v>291</v>
      </c>
      <c r="P29" s="20">
        <v>26199.599999999999</v>
      </c>
    </row>
    <row r="30" spans="1:16" x14ac:dyDescent="0.3">
      <c r="A30" s="12" t="s">
        <v>72</v>
      </c>
      <c r="B30" s="9">
        <v>82106.87999999999</v>
      </c>
      <c r="F30" s="4" t="s">
        <v>64</v>
      </c>
      <c r="G30" s="22">
        <v>0.1722651991070038</v>
      </c>
      <c r="O30" s="4" t="s">
        <v>292</v>
      </c>
      <c r="P30" s="20">
        <v>34315.32</v>
      </c>
    </row>
    <row r="31" spans="1:16" x14ac:dyDescent="0.3">
      <c r="A31" s="12" t="s">
        <v>109</v>
      </c>
      <c r="B31" s="9">
        <v>65491.44</v>
      </c>
      <c r="O31" s="4" t="s">
        <v>301</v>
      </c>
      <c r="P31" s="20">
        <v>58479.66</v>
      </c>
    </row>
    <row r="32" spans="1:16" x14ac:dyDescent="0.3">
      <c r="A32" s="12" t="s">
        <v>151</v>
      </c>
      <c r="B32" s="9">
        <v>77040.599999999991</v>
      </c>
      <c r="O32" s="4" t="s">
        <v>306</v>
      </c>
      <c r="P32" s="20">
        <v>39780.720000000001</v>
      </c>
    </row>
    <row r="33" spans="1:7" x14ac:dyDescent="0.3">
      <c r="A33" s="12" t="s">
        <v>49</v>
      </c>
      <c r="B33" s="9">
        <v>56197.32</v>
      </c>
    </row>
    <row r="34" spans="1:7" x14ac:dyDescent="0.3">
      <c r="A34" s="12" t="s">
        <v>44</v>
      </c>
      <c r="B34" s="9">
        <v>102686.39999999999</v>
      </c>
    </row>
    <row r="35" spans="1:7" x14ac:dyDescent="0.3">
      <c r="A35" s="12" t="s">
        <v>25</v>
      </c>
      <c r="B35" s="9">
        <v>64022.160000000011</v>
      </c>
    </row>
    <row r="36" spans="1:7" x14ac:dyDescent="0.3">
      <c r="A36" s="12" t="s">
        <v>90</v>
      </c>
      <c r="B36" s="9">
        <v>72057.239999999991</v>
      </c>
    </row>
    <row r="37" spans="1:7" x14ac:dyDescent="0.3">
      <c r="A37" s="12" t="s">
        <v>76</v>
      </c>
      <c r="B37" s="9">
        <v>208942.62</v>
      </c>
    </row>
    <row r="38" spans="1:7" x14ac:dyDescent="0.3">
      <c r="A38" s="12" t="s">
        <v>80</v>
      </c>
      <c r="B38" s="9">
        <v>105908.88</v>
      </c>
    </row>
    <row r="40" spans="1:7" x14ac:dyDescent="0.3">
      <c r="A40" s="11" t="s">
        <v>310</v>
      </c>
    </row>
    <row r="41" spans="1:7" x14ac:dyDescent="0.3">
      <c r="A41" s="11" t="s">
        <v>19</v>
      </c>
      <c r="B41" s="11" t="s">
        <v>17</v>
      </c>
      <c r="C41" t="s">
        <v>325</v>
      </c>
      <c r="E41" s="24" t="s">
        <v>19</v>
      </c>
      <c r="F41" s="24" t="s">
        <v>17</v>
      </c>
      <c r="G41" s="24" t="s">
        <v>325</v>
      </c>
    </row>
    <row r="42" spans="1:7" hidden="1" x14ac:dyDescent="0.3">
      <c r="A42" t="s">
        <v>97</v>
      </c>
      <c r="B42">
        <v>2022</v>
      </c>
      <c r="C42" s="9">
        <v>207062.39999999999</v>
      </c>
      <c r="E42" s="14" t="s">
        <v>97</v>
      </c>
      <c r="F42">
        <v>2021</v>
      </c>
      <c r="G42" s="9">
        <v>3519132.5300000003</v>
      </c>
    </row>
    <row r="43" spans="1:7" x14ac:dyDescent="0.3">
      <c r="A43" t="s">
        <v>70</v>
      </c>
      <c r="B43">
        <v>2022</v>
      </c>
      <c r="C43" s="9">
        <v>216265.68000000002</v>
      </c>
      <c r="E43" s="23" t="s">
        <v>97</v>
      </c>
      <c r="F43">
        <v>2022</v>
      </c>
      <c r="G43" s="9">
        <v>14227983.529999997</v>
      </c>
    </row>
    <row r="44" spans="1:7" hidden="1" x14ac:dyDescent="0.3">
      <c r="A44" t="s">
        <v>28</v>
      </c>
      <c r="B44">
        <v>2022</v>
      </c>
      <c r="C44" s="9">
        <v>261844.56</v>
      </c>
      <c r="E44" s="14" t="s">
        <v>70</v>
      </c>
      <c r="F44">
        <v>2021</v>
      </c>
      <c r="G44" s="9">
        <v>1406865.86</v>
      </c>
    </row>
    <row r="45" spans="1:7" x14ac:dyDescent="0.3">
      <c r="A45" t="s">
        <v>36</v>
      </c>
      <c r="B45">
        <v>2022</v>
      </c>
      <c r="C45" s="9">
        <v>293425.8</v>
      </c>
      <c r="E45" s="23" t="s">
        <v>70</v>
      </c>
      <c r="F45">
        <v>2022</v>
      </c>
      <c r="G45" s="9">
        <v>12408442.025000002</v>
      </c>
    </row>
    <row r="46" spans="1:7" hidden="1" x14ac:dyDescent="0.3">
      <c r="A46" t="s">
        <v>58</v>
      </c>
      <c r="B46">
        <v>2022</v>
      </c>
      <c r="C46" s="9">
        <v>182924.04</v>
      </c>
      <c r="E46" s="14" t="s">
        <v>28</v>
      </c>
      <c r="F46">
        <v>2021</v>
      </c>
      <c r="G46" s="9">
        <v>3975783.0400000005</v>
      </c>
    </row>
    <row r="47" spans="1:7" x14ac:dyDescent="0.3">
      <c r="A47" t="s">
        <v>64</v>
      </c>
      <c r="B47">
        <v>2022</v>
      </c>
      <c r="C47" s="9">
        <v>240980.88</v>
      </c>
      <c r="E47" s="23" t="s">
        <v>28</v>
      </c>
      <c r="F47">
        <v>2022</v>
      </c>
      <c r="G47" s="9">
        <v>11415018.839999996</v>
      </c>
    </row>
    <row r="48" spans="1:7" hidden="1" x14ac:dyDescent="0.3">
      <c r="E48" s="14" t="s">
        <v>36</v>
      </c>
      <c r="F48">
        <v>2021</v>
      </c>
      <c r="G48" s="9">
        <v>5914747.0900000008</v>
      </c>
    </row>
    <row r="49" spans="1:7" x14ac:dyDescent="0.3">
      <c r="E49" s="23" t="s">
        <v>36</v>
      </c>
      <c r="F49">
        <v>2022</v>
      </c>
      <c r="G49" s="9">
        <v>27096396.860000007</v>
      </c>
    </row>
    <row r="50" spans="1:7" hidden="1" x14ac:dyDescent="0.3">
      <c r="E50" s="14" t="s">
        <v>58</v>
      </c>
      <c r="F50">
        <v>2021</v>
      </c>
      <c r="G50" s="9">
        <v>6197299.7599999998</v>
      </c>
    </row>
    <row r="51" spans="1:7" x14ac:dyDescent="0.3">
      <c r="E51" s="23" t="s">
        <v>58</v>
      </c>
      <c r="F51">
        <v>2022</v>
      </c>
      <c r="G51" s="9">
        <v>12052759.705</v>
      </c>
    </row>
    <row r="52" spans="1:7" hidden="1" x14ac:dyDescent="0.3">
      <c r="E52" s="14" t="s">
        <v>64</v>
      </c>
      <c r="F52">
        <v>2021</v>
      </c>
      <c r="G52" s="9">
        <v>5401427.2300000004</v>
      </c>
    </row>
    <row r="53" spans="1:7" x14ac:dyDescent="0.3">
      <c r="E53" s="23" t="s">
        <v>64</v>
      </c>
      <c r="F53">
        <v>2022</v>
      </c>
      <c r="G53" s="9">
        <v>15110493.789999997</v>
      </c>
    </row>
    <row r="55" spans="1:7" x14ac:dyDescent="0.3">
      <c r="A55" s="11" t="s">
        <v>19</v>
      </c>
      <c r="B55" t="s">
        <v>70</v>
      </c>
    </row>
    <row r="57" spans="1:7" x14ac:dyDescent="0.3">
      <c r="A57" s="11" t="s">
        <v>318</v>
      </c>
      <c r="B57" t="s">
        <v>312</v>
      </c>
    </row>
    <row r="58" spans="1:7" x14ac:dyDescent="0.3">
      <c r="A58" s="4" t="s">
        <v>34</v>
      </c>
      <c r="B58" s="6">
        <v>343600.64000000001</v>
      </c>
    </row>
    <row r="59" spans="1:7" x14ac:dyDescent="0.3">
      <c r="A59" s="4" t="s">
        <v>73</v>
      </c>
      <c r="B59" s="6">
        <v>597687.52500000002</v>
      </c>
    </row>
    <row r="60" spans="1:7" x14ac:dyDescent="0.3">
      <c r="A60" s="4" t="s">
        <v>26</v>
      </c>
      <c r="B60" s="6">
        <v>748328.96000000008</v>
      </c>
    </row>
    <row r="61" spans="1:7" x14ac:dyDescent="0.3">
      <c r="A61" s="4" t="s">
        <v>77</v>
      </c>
      <c r="B61" s="6">
        <v>137187.76</v>
      </c>
    </row>
  </sheetData>
  <pageMargins left="0.7" right="0.7" top="0.75" bottom="0.75" header="0.3" footer="0.3"/>
  <drawing r:id="rId11"/>
  <legacyDrawing r:id="rId12"/>
  <mc:AlternateContent xmlns:mc="http://schemas.openxmlformats.org/markup-compatibility/2006">
    <mc:Choice Requires="x14">
      <controls>
        <mc:AlternateContent xmlns:mc="http://schemas.openxmlformats.org/markup-compatibility/2006">
          <mc:Choice Requires="x14">
            <control shapeId="3073" r:id="rId13" name="Scroll Bar 1">
              <controlPr defaultSize="0" autoPict="0">
                <anchor moveWithCells="1">
                  <from>
                    <xdr:col>17</xdr:col>
                    <xdr:colOff>472440</xdr:colOff>
                    <xdr:row>10</xdr:row>
                    <xdr:rowOff>45720</xdr:rowOff>
                  </from>
                  <to>
                    <xdr:col>18</xdr:col>
                    <xdr:colOff>22860</xdr:colOff>
                    <xdr:row>19</xdr:row>
                    <xdr:rowOff>160020</xdr:rowOff>
                  </to>
                </anchor>
              </controlPr>
            </control>
          </mc:Choice>
        </mc:AlternateContent>
      </controls>
    </mc:Choice>
  </mc:AlternateContent>
  <tableParts count="1">
    <tablePart r:id="rId14"/>
  </tableParts>
  <extLst>
    <ext xmlns:x14="http://schemas.microsoft.com/office/spreadsheetml/2009/9/main" uri="{A8765BA9-456A-4dab-B4F3-ACF838C121DE}">
      <x14:slicerList>
        <x14:slicer r:id="rId15"/>
      </x14:slicerList>
    </ext>
    <ext xmlns:x15="http://schemas.microsoft.com/office/spreadsheetml/2010/11/main" uri="{3A4CF648-6AED-40f4-86FF-DC5316D8AED3}">
      <x14:slicerList xmlns:x14="http://schemas.microsoft.com/office/spreadsheetml/2009/9/main">
        <x14:slicer r:id="rId1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Data</vt:lpstr>
      <vt:lpstr>basic dash board</vt:lpstr>
      <vt:lpstr>DARK THEM DASH bOARD</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PRAVS</cp:lastModifiedBy>
  <dcterms:created xsi:type="dcterms:W3CDTF">2024-01-17T04:19:05Z</dcterms:created>
  <dcterms:modified xsi:type="dcterms:W3CDTF">2024-08-01T19:59:28Z</dcterms:modified>
</cp:coreProperties>
</file>