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AVEEN_SINGH\Data_Analyst\DATA ANALYST PREPRATION\EXCEL\CODEBASICS\4 Excel Basics Applying Business Maths &amp; Statistics\4.1_Basic Maths to Business Metrics (Bollywood movies revenue avg)\"/>
    </mc:Choice>
  </mc:AlternateContent>
  <xr:revisionPtr revIDLastSave="0" documentId="13_ncr:1_{77DF8463-1969-43F1-895E-4A16A038DF4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  <sheet name="Sheet2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8" i="1" l="1"/>
  <c r="J47" i="1"/>
  <c r="J46" i="1"/>
  <c r="J45" i="1"/>
  <c r="J44" i="1"/>
  <c r="O43" i="1"/>
  <c r="N43" i="1"/>
  <c r="K2" i="1" l="1" a="1"/>
  <c r="K2" i="1" s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J3" i="1" a="1"/>
  <c r="J3" i="1" s="1"/>
  <c r="M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M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M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M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M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J2" i="1" a="1"/>
  <c r="J2" i="1" s="1"/>
  <c r="I2" i="1" a="1"/>
  <c r="I2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D6" i="7"/>
  <c r="E10" i="3" a="1"/>
  <c r="E10" i="3" s="1"/>
  <c r="E9" i="3"/>
  <c r="E7" i="3"/>
  <c r="E5" i="3"/>
  <c r="Q24" i="1" l="1"/>
  <c r="Q39" i="1"/>
  <c r="Q7" i="1"/>
  <c r="Q14" i="1"/>
  <c r="Q6" i="1"/>
  <c r="Q29" i="1"/>
  <c r="Q20" i="1"/>
  <c r="Q28" i="1"/>
  <c r="Q35" i="1"/>
  <c r="Q27" i="1"/>
  <c r="Q19" i="1"/>
  <c r="Q11" i="1"/>
  <c r="Q3" i="1"/>
  <c r="Q34" i="1"/>
  <c r="P9" i="1"/>
  <c r="P19" i="1"/>
  <c r="O35" i="1"/>
  <c r="O27" i="1"/>
  <c r="O19" i="1"/>
  <c r="O11" i="1"/>
  <c r="O3" i="1"/>
  <c r="M34" i="1"/>
  <c r="O34" i="1" s="1"/>
  <c r="M26" i="1"/>
  <c r="O26" i="1" s="1"/>
  <c r="M18" i="1"/>
  <c r="O18" i="1" s="1"/>
  <c r="M10" i="1"/>
  <c r="O10" i="1" s="1"/>
  <c r="M33" i="1"/>
  <c r="O33" i="1" s="1"/>
  <c r="M2" i="1"/>
  <c r="O2" i="1" s="1"/>
  <c r="N33" i="1"/>
  <c r="M25" i="1"/>
  <c r="O25" i="1" s="1"/>
  <c r="M17" i="1"/>
  <c r="O17" i="1" s="1"/>
  <c r="M9" i="1"/>
  <c r="O9" i="1" s="1"/>
  <c r="M40" i="1"/>
  <c r="Q40" i="1" s="1"/>
  <c r="M32" i="1"/>
  <c r="O32" i="1" s="1"/>
  <c r="M24" i="1"/>
  <c r="O24" i="1" s="1"/>
  <c r="M16" i="1"/>
  <c r="O16" i="1" s="1"/>
  <c r="M8" i="1"/>
  <c r="O8" i="1" s="1"/>
  <c r="M15" i="1"/>
  <c r="O15" i="1" s="1"/>
  <c r="M39" i="1"/>
  <c r="O39" i="1" s="1"/>
  <c r="M31" i="1"/>
  <c r="O31" i="1" s="1"/>
  <c r="M23" i="1"/>
  <c r="O23" i="1" s="1"/>
  <c r="M7" i="1"/>
  <c r="O7" i="1" s="1"/>
  <c r="M38" i="1"/>
  <c r="O38" i="1" s="1"/>
  <c r="M30" i="1"/>
  <c r="O30" i="1" s="1"/>
  <c r="M22" i="1"/>
  <c r="O22" i="1" s="1"/>
  <c r="M14" i="1"/>
  <c r="O14" i="1" s="1"/>
  <c r="M6" i="1"/>
  <c r="O6" i="1" s="1"/>
  <c r="M37" i="1"/>
  <c r="O37" i="1" s="1"/>
  <c r="M29" i="1"/>
  <c r="O29" i="1" s="1"/>
  <c r="M21" i="1"/>
  <c r="O21" i="1" s="1"/>
  <c r="M13" i="1"/>
  <c r="O13" i="1" s="1"/>
  <c r="M5" i="1"/>
  <c r="O5" i="1" s="1"/>
  <c r="M36" i="1"/>
  <c r="O36" i="1" s="1"/>
  <c r="M28" i="1"/>
  <c r="O28" i="1" s="1"/>
  <c r="M20" i="1"/>
  <c r="O20" i="1" s="1"/>
  <c r="M12" i="1"/>
  <c r="O12" i="1" s="1"/>
  <c r="M4" i="1"/>
  <c r="O4" i="1" s="1"/>
  <c r="L27" i="1"/>
  <c r="N27" i="1" s="1"/>
  <c r="L3" i="1"/>
  <c r="N3" i="1" s="1"/>
  <c r="L18" i="1"/>
  <c r="N18" i="1" s="1"/>
  <c r="L17" i="1"/>
  <c r="N17" i="1" s="1"/>
  <c r="L35" i="1"/>
  <c r="N35" i="1" s="1"/>
  <c r="L11" i="1"/>
  <c r="N11" i="1" s="1"/>
  <c r="L26" i="1"/>
  <c r="N26" i="1" s="1"/>
  <c r="L33" i="1"/>
  <c r="P33" i="1" s="1"/>
  <c r="L9" i="1"/>
  <c r="N9" i="1" s="1"/>
  <c r="L19" i="1"/>
  <c r="N19" i="1" s="1"/>
  <c r="L34" i="1"/>
  <c r="N34" i="1" s="1"/>
  <c r="L10" i="1"/>
  <c r="N10" i="1" s="1"/>
  <c r="L25" i="1"/>
  <c r="N25" i="1" s="1"/>
  <c r="L37" i="1"/>
  <c r="N37" i="1" s="1"/>
  <c r="L29" i="1"/>
  <c r="N29" i="1" s="1"/>
  <c r="L21" i="1"/>
  <c r="N21" i="1" s="1"/>
  <c r="L13" i="1"/>
  <c r="N13" i="1" s="1"/>
  <c r="L5" i="1"/>
  <c r="N5" i="1" s="1"/>
  <c r="L40" i="1"/>
  <c r="N40" i="1" s="1"/>
  <c r="L32" i="1"/>
  <c r="N32" i="1" s="1"/>
  <c r="L24" i="1"/>
  <c r="N24" i="1" s="1"/>
  <c r="L16" i="1"/>
  <c r="N16" i="1" s="1"/>
  <c r="L8" i="1"/>
  <c r="N8" i="1" s="1"/>
  <c r="L2" i="1"/>
  <c r="P2" i="1" s="1"/>
  <c r="L39" i="1"/>
  <c r="N39" i="1" s="1"/>
  <c r="L31" i="1"/>
  <c r="P31" i="1" s="1"/>
  <c r="L23" i="1"/>
  <c r="N23" i="1" s="1"/>
  <c r="L15" i="1"/>
  <c r="N15" i="1" s="1"/>
  <c r="L7" i="1"/>
  <c r="N7" i="1" s="1"/>
  <c r="L38" i="1"/>
  <c r="N38" i="1" s="1"/>
  <c r="L30" i="1"/>
  <c r="N30" i="1" s="1"/>
  <c r="L22" i="1"/>
  <c r="N22" i="1" s="1"/>
  <c r="L14" i="1"/>
  <c r="N14" i="1" s="1"/>
  <c r="L6" i="1"/>
  <c r="N6" i="1" s="1"/>
  <c r="L36" i="1"/>
  <c r="P36" i="1" s="1"/>
  <c r="L28" i="1"/>
  <c r="N28" i="1" s="1"/>
  <c r="L20" i="1"/>
  <c r="N20" i="1" s="1"/>
  <c r="L12" i="1"/>
  <c r="N12" i="1" s="1"/>
  <c r="L4" i="1"/>
  <c r="N4" i="1" s="1"/>
  <c r="Q10" i="1" l="1"/>
  <c r="Q5" i="1"/>
  <c r="Q22" i="1"/>
  <c r="Q17" i="1"/>
  <c r="Q12" i="1"/>
  <c r="Q2" i="1"/>
  <c r="Q18" i="1"/>
  <c r="Q13" i="1"/>
  <c r="Q30" i="1"/>
  <c r="Q8" i="1"/>
  <c r="Q31" i="1"/>
  <c r="O40" i="1"/>
  <c r="Q26" i="1"/>
  <c r="Q21" i="1"/>
  <c r="Q38" i="1"/>
  <c r="Q16" i="1"/>
  <c r="P5" i="1"/>
  <c r="Q36" i="1"/>
  <c r="Q25" i="1"/>
  <c r="Q37" i="1"/>
  <c r="Q15" i="1"/>
  <c r="Q32" i="1"/>
  <c r="P30" i="1"/>
  <c r="Q33" i="1"/>
  <c r="Q4" i="1"/>
  <c r="Q9" i="1"/>
  <c r="Q23" i="1"/>
  <c r="N2" i="1"/>
  <c r="P27" i="1"/>
  <c r="P13" i="1"/>
  <c r="P38" i="1"/>
  <c r="P10" i="1"/>
  <c r="P35" i="1"/>
  <c r="P21" i="1"/>
  <c r="P25" i="1"/>
  <c r="P8" i="1"/>
  <c r="N36" i="1"/>
  <c r="P18" i="1"/>
  <c r="P4" i="1"/>
  <c r="P29" i="1"/>
  <c r="P7" i="1"/>
  <c r="P16" i="1"/>
  <c r="P26" i="1"/>
  <c r="P12" i="1"/>
  <c r="P37" i="1"/>
  <c r="P15" i="1"/>
  <c r="P24" i="1"/>
  <c r="P34" i="1"/>
  <c r="P20" i="1"/>
  <c r="P6" i="1"/>
  <c r="P23" i="1"/>
  <c r="P32" i="1"/>
  <c r="N31" i="1"/>
  <c r="P3" i="1"/>
  <c r="P28" i="1"/>
  <c r="P14" i="1"/>
  <c r="P40" i="1"/>
  <c r="P11" i="1"/>
  <c r="P22" i="1"/>
  <c r="P39" i="1"/>
  <c r="P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<sst xmlns="http://schemas.openxmlformats.org/spreadsheetml/2006/main" count="315" uniqueCount="176">
  <si>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</si>
  <si>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</si>
  <si>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</si>
  <si>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</si>
  <si>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</si>
  <si>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</si>
  <si>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</si>
  <si>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</si>
  <si>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</si>
  <si>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</si>
  <si>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</si>
  <si>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</si>
  <si>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</si>
  <si>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</si>
  <si>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</si>
  <si>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</si>
  <si>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</si>
  <si>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</si>
  <si>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</si>
  <si>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</si>
  <si>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</si>
  <si>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</si>
  <si>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</si>
  <si>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</si>
  <si>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</si>
  <si>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</si>
  <si>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</si>
  <si>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</si>
  <si>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</si>
  <si>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</si>
  <si>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</si>
  <si>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</si>
  <si>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</si>
  <si>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</si>
  <si>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</si>
  <si>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</si>
  <si>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</si>
  <si>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</si>
  <si>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</si>
  <si>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</si>
  <si>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</si>
  <si>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</si>
  <si>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</si>
  <si>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</si>
  <si>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</si>
  <si>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</si>
  <si>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</si>
  <si>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</si>
  <si>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</si>
  <si>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</si>
  <si>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</si>
  <si>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</si>
  <si>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</si>
  <si>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</si>
  <si>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</si>
  <si>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</si>
  <si>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</si>
  <si>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</si>
  <si>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</si>
  <si>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</si>
  <si>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</si>
  <si>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</si>
  <si>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</si>
  <si>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</si>
  <si>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</si>
  <si>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</si>
  <si>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</si>
  <si>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</si>
  <si>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</si>
  <si>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</si>
  <si>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</si>
  <si>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</si>
  <si>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</si>
  <si>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</si>
  <si>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</si>
  <si>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</si>
  <si>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</si>
  <si>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</si>
  <si>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</si>
  <si>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</si>
  <si>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</si>
  <si>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</si>
  <si>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</si>
  <si>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</si>
  <si>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</si>
  <si>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</si>
  <si>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</si>
  <si>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</si>
  <si>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</si>
  <si>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</si>
  <si>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</si>
  <si>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</si>
  <si>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</si>
  <si>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</si>
  <si>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</si>
  <si>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</si>
  <si>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</si>
  <si>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</si>
  <si>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</si>
  <si>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</si>
  <si>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</si>
  <si>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</si>
  <si>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</si>
  <si>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</si>
  <si>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</si>
  <si>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</si>
  <si>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</si>
  <si>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</si>
  <si>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</si>
  <si>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</si>
  <si>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</si>
  <si>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</si>
  <si>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</si>
  <si>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</si>
  <si>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</si>
  <si>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</si>
  <si>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</si>
  <si>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</si>
  <si>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</si>
  <si>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</si>
  <si>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</si>
  <si>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</si>
  <si>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</si>
  <si>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</si>
  <si>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</si>
  <si>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</si>
  <si>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</si>
  <si>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</si>
  <si>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</si>
  <si>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</si>
  <si>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</si>
  <si>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</si>
  <si>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</si>
  <si>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</si>
  <si>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</si>
  <si>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</si>
  <si>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</si>
  <si>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</si>
  <si>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</si>
  <si>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</si>
  <si>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</si>
  <si>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</si>
  <si>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</si>
  <si>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</si>
  <si>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</si>
  <si>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</si>
  <si>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</si>
  <si>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</si>
  <si>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</si>
  <si>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</si>
  <si>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</si>
  <si>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</si>
  <si>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</si>
  <si>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</si>
  <si>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</si>
  <si>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</si>
  <si>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</si>
  <si>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item</t>
  </si>
  <si>
    <t>price</t>
  </si>
  <si>
    <t>dosa</t>
  </si>
  <si>
    <t>burger</t>
  </si>
  <si>
    <t>dumplings</t>
  </si>
  <si>
    <t>samosa</t>
  </si>
  <si>
    <t>budget (mln)</t>
  </si>
  <si>
    <t>revenue (mln)</t>
  </si>
  <si>
    <t>budget INR</t>
  </si>
  <si>
    <t>revenue INR</t>
  </si>
  <si>
    <t>Total Budget INR</t>
  </si>
  <si>
    <t>Total Revenue INR</t>
  </si>
  <si>
    <t>budget USD</t>
  </si>
  <si>
    <t>revenue USD</t>
  </si>
  <si>
    <t>Total Movies</t>
  </si>
  <si>
    <t>Total Bollywood Movies</t>
  </si>
  <si>
    <t>Total bollywood revenue INR</t>
  </si>
  <si>
    <t>Avg bollywood revenue INR</t>
  </si>
  <si>
    <t>% revenue from bollywood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</si>
</sst>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[$₹-4009]\ * #,##0.00_ ;_ [$₹-4009]\ * \-#,##0.00_ ;_ [$₹-4009]\ * &quot;-&quot;??_ ;_ @_ 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0" borderId="0" xfId="0" applyFill="1"/>
    <xf numFmtId="164" fontId="0" fillId="0" borderId="0" xfId="0" applyNumberFormat="1" applyFill="1"/>
    <xf numFmtId="164" fontId="0" fillId="4" borderId="0" xfId="0" applyNumberFormat="1" applyFill="1"/>
    <xf numFmtId="0" fontId="4" fillId="0" borderId="0" xfId="0" applyFont="1"/>
    <xf numFmtId="0" fontId="0" fillId="4" borderId="0" xfId="0" applyFill="1"/>
    <xf numFmtId="165" fontId="0" fillId="4" borderId="0" xfId="0" applyNumberFormat="1" applyFill="1"/>
    <xf numFmtId="9" fontId="0" fillId="4" borderId="0" xfId="1" applyFont="1" applyFill="1"/>
  </cellXfs>
  <cellStyles count="2">
    <cellStyle name="Normal" xfId="0" builtinId="0"/>
    <cellStyle name="Percent" xfId="1" builtinId="5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color theme="3" tint="-0.499984740745262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Q40" totalsRowShown="0" headerRowDxfId="18">
  <autoFilter ref="A1:Q40" xr:uid="{6A7FE39D-5614-4A7F-89B7-C167ABC0A251}"/>
  <tableColumns count="17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4" xr3:uid="{DD2A0151-E545-4BFF-93A3-124AFC8C3768}" name="budget" dataDxfId="17">
      <calculatedColumnFormula array="1">_xlfn.XLOOKUP(Movies[[#This Row],[movie_id]:[movie_id]],Financials[[#All],[movie_id]:[movie_id]],Financials[[#All],[budget]],"Not Available",0)</calculatedColumnFormula>
    </tableColumn>
    <tableColumn id="19" xr3:uid="{DB0D2613-55BC-4836-9E67-0E5D587EA27B}" name="revenue">
      <calculatedColumnFormula array="1">_xlfn.XLOOKUP(Movies[[#This Row],[movie_id]:[movie_id]],Financials[[#All],[movie_id]:[movie_id]],Financials[[#All],[revenue]],"Not Available",0)</calculatedColumnFormula>
    </tableColumn>
    <tableColumn id="15" xr3:uid="{4FC460F8-5501-4B3D-B612-AA6EA53F088D}" name="unit" dataDxfId="16">
      <calculatedColumnFormula array="1">_xlfn.XLOOKUP(Movies[[#This Row],[movie_id]:[movie_id]],Financials[[#All],[movie_id]:[movie_id]],Financials[[#All],[unit]],"Not Available",0)</calculatedColumnFormula>
    </tableColumn>
    <tableColumn id="16" xr3:uid="{71AF9D00-263F-48BA-A598-7B2DDE3DCFC0}" name="currency" dataDxfId="15">
      <calculatedColumnFormula array="1">_xlfn.XLOOKUP(Movies[[#This Row],[movie_id]:[movie_id]],Financials[[#All],[movie_id]:[movie_id]],Financials[[#All],[currency]],"Not Available",0)</calculatedColumnFormula>
    </tableColumn>
    <tableColumn id="2" xr3:uid="{BACF6673-DCF4-4F08-B521-990F315FFF51}" name="budget (mln)" dataDxfId="5">
      <calculatedColumnFormula>IF(Movies[[#This Row],[unit]]="Billions",Movies[[#This Row],[budget]]*1000,Movies[[#This Row],[budget]])</calculatedColumnFormula>
    </tableColumn>
    <tableColumn id="9" xr3:uid="{9D468865-02AB-43D8-8C5D-D9E67BE333EC}" name="revenue (mln)" dataDxfId="4">
      <calculatedColumnFormula>IF(Movies[[#This Row],[unit]]="Billions",Movies[[#This Row],[revenue]]*1000, Movies[[#This Row],[revenue]])</calculatedColumnFormula>
    </tableColumn>
    <tableColumn id="10" xr3:uid="{B89793DE-1E73-46DC-8F86-0FEEC741F681}" name="budget INR" dataDxfId="3">
      <calculatedColumnFormula>IF(Movies[[#This Row],[currency]]="USD",Movies[[#This Row],[budget (mln)]]*80,Movies[[#This Row],[budget (mln)]])</calculatedColumnFormula>
    </tableColumn>
    <tableColumn id="11" xr3:uid="{80B61ABB-503C-41CD-961A-6FB8B8609157}" name="revenue INR" dataDxfId="2">
      <calculatedColumnFormula>IF(Movies[[#This Row],[currency]]="USD",Movies[[#This Row],[revenue (mln)]]*80,Movies[[#This Row],[revenue (mln)]])</calculatedColumnFormula>
    </tableColumn>
    <tableColumn id="12" xr3:uid="{9940FB50-7EC4-42B8-B15D-49ADE3DA1DA2}" name="budget USD" dataDxfId="1">
      <calculatedColumnFormula>IF(Movies[[#This Row],[currency]]="INR",Movies[[#This Row],[budget (mln)]]/80,Movies[[#This Row],[budget (mln)]])</calculatedColumnFormula>
    </tableColumn>
    <tableColumn id="13" xr3:uid="{3C8D096F-9333-485D-B7C4-1614560BAB8F}" name="revenue USD" dataDxfId="0">
      <calculatedColumnFormula>IF(Movies[[#This Row],[currency]]="INR",Movies[[#This Row],[revenue (mln)]]/80,Movies[[#This Row],[revenue (mln)]])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14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13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12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11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BFFF1B8-5E32-4991-97B9-678A159F69C3}" name="food" displayName="food" ref="A1:B5" totalsRowShown="0" headerRowDxfId="10">
  <autoFilter ref="A1:B5" xr:uid="{CBFFF1B8-5E32-4991-97B9-678A159F69C3}"/>
  <tableColumns count="2">
    <tableColumn id="1" xr3:uid="{5870D46B-8ECA-4171-B5FB-5312A13C1564}" name="item"/>
    <tableColumn id="2" xr3:uid="{2C61D844-7207-4690-8472-4A25DD4DA9E0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abSelected="1" topLeftCell="H31" zoomScale="175" zoomScaleNormal="175" workbookViewId="0">
      <selection activeCell="M47" sqref="M47"/>
    </sheetView>
  </sheetViews>
  <sheetFormatPr defaultRowHeight="14.5" x14ac:dyDescent="0.35"/>
  <cols>
    <col min="1" max="1" width="11.81640625" customWidth="1"/>
    <col min="2" max="2" width="29.7265625" customWidth="1"/>
    <col min="3" max="3" width="10.54296875" bestFit="1" customWidth="1"/>
    <col min="4" max="4" width="5.1796875" customWidth="1"/>
    <col min="5" max="5" width="6.1796875" customWidth="1"/>
    <col min="6" max="6" width="22" customWidth="1"/>
    <col min="7" max="7" width="6.26953125" customWidth="1"/>
    <col min="8" max="8" width="16.7265625" customWidth="1"/>
    <col min="9" max="9" width="28.453125" customWidth="1"/>
    <col min="10" max="10" width="13.1796875" customWidth="1"/>
    <col min="11" max="11" width="12" bestFit="1" customWidth="1"/>
    <col min="12" max="12" width="18.7265625" customWidth="1"/>
    <col min="13" max="13" width="18.1796875" customWidth="1"/>
    <col min="14" max="14" width="19" customWidth="1"/>
    <col min="15" max="15" width="17.1796875" customWidth="1"/>
    <col min="16" max="16" width="13.453125" customWidth="1"/>
    <col min="17" max="17" width="13.54296875" customWidth="1"/>
  </cols>
  <sheetData>
    <row r="1" spans="1:17" x14ac:dyDescent="0.35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169</v>
      </c>
      <c r="Q1" s="1" t="s">
        <v>170</v>
      </c>
    </row>
    <row r="2" spans="1:17" x14ac:dyDescent="0.35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_xlfn.XLOOKUP(Movies[[#This Row],[movie_id]:[movie_id]],Financials[[#All],[movie_id]:[movie_id]],Financials[[#All],[budget]],"Not Available",0)</f>
        <v>1</v>
      </c>
      <c r="I2" cm="1">
        <f t="array" ref="I2">_xlfn.XLOOKUP(Movies[[#This Row],[movie_id]:[movie_id]],Financials[[#All],[movie_id]:[movie_id]],Financials[[#All],[revenue]],"Not Available",0)</f>
        <v>12.5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  <c r="L2">
        <f>IF(Movies[[#This Row],[unit]]="Billions",Movies[[#This Row],[budget]]*1000,Movies[[#This Row],[budget]])</f>
        <v>1000</v>
      </c>
      <c r="M2">
        <f>IF(Movies[[#This Row],[unit]]="Billions",Movies[[#This Row],[revenue]]*1000, Movies[[#This Row],[revenue]])</f>
        <v>12500</v>
      </c>
      <c r="N2">
        <f>IF(Movies[[#This Row],[currency]]="USD",Movies[[#This Row],[budget (mln)]]*80,Movies[[#This Row],[budget (mln)]])</f>
        <v>1000</v>
      </c>
      <c r="O2">
        <f>IF(Movies[[#This Row],[currency]]="USD",Movies[[#This Row],[revenue (mln)]]*80,Movies[[#This Row],[revenue (mln)]])</f>
        <v>12500</v>
      </c>
      <c r="P2">
        <f>IF(Movies[[#This Row],[currency]]="INR",Movies[[#This Row],[budget (mln)]]/80,Movies[[#This Row],[budget (mln)]])</f>
        <v>12.5</v>
      </c>
      <c r="Q2">
        <f>IF(Movies[[#This Row],[currency]]="INR",Movies[[#This Row],[revenue (mln)]]/80,Movies[[#This Row],[revenue (mln)]])</f>
        <v>156.25</v>
      </c>
    </row>
    <row r="3" spans="1:17" x14ac:dyDescent="0.35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200</v>
      </c>
      <c r="I3" cm="1">
        <f t="array" ref="I3">_xlfn.XLOOKUP(Movies[[#This Row],[movie_id]:[movie_id]],Financials[[#All],[movie_id]:[movie_id]],Financials[[#All],[revenue]],"Not Available",0)</f>
        <v>954.8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  <c r="L3">
        <f>IF(Movies[[#This Row],[unit]]="Billions",Movies[[#This Row],[budget]]*1000,Movies[[#This Row],[budget]])</f>
        <v>200</v>
      </c>
      <c r="M3">
        <f>IF(Movies[[#This Row],[unit]]="Billions",Movies[[#This Row],[revenue]]*1000, Movies[[#This Row],[revenue]])</f>
        <v>954.8</v>
      </c>
      <c r="N3">
        <f>IF(Movies[[#This Row],[currency]]="USD",Movies[[#This Row],[budget (mln)]]*80,Movies[[#This Row],[budget (mln)]])</f>
        <v>16000</v>
      </c>
      <c r="O3">
        <f>IF(Movies[[#This Row],[currency]]="USD",Movies[[#This Row],[revenue (mln)]]*80,Movies[[#This Row],[revenue (mln)]])</f>
        <v>76384</v>
      </c>
      <c r="P3">
        <f>IF(Movies[[#This Row],[currency]]="INR",Movies[[#This Row],[budget (mln)]]/80,Movies[[#This Row],[budget (mln)]])</f>
        <v>200</v>
      </c>
      <c r="Q3">
        <f>IF(Movies[[#This Row],[currency]]="INR",Movies[[#This Row],[revenue (mln)]]/80,Movies[[#This Row],[revenue (mln)]])</f>
        <v>954.8</v>
      </c>
    </row>
    <row r="4" spans="1:17" x14ac:dyDescent="0.35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165</v>
      </c>
      <c r="I4" cm="1">
        <f t="array" ref="I4">_xlfn.XLOOKUP(Movies[[#This Row],[movie_id]:[movie_id]],Financials[[#All],[movie_id]:[movie_id]],Financials[[#All],[revenue]],"Not Available",0)</f>
        <v>644.79999999999995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  <c r="L4">
        <f>IF(Movies[[#This Row],[unit]]="Billions",Movies[[#This Row],[budget]]*1000,Movies[[#This Row],[budget]])</f>
        <v>165</v>
      </c>
      <c r="M4">
        <f>IF(Movies[[#This Row],[unit]]="Billions",Movies[[#This Row],[revenue]]*1000, Movies[[#This Row],[revenue]])</f>
        <v>644.79999999999995</v>
      </c>
      <c r="N4">
        <f>IF(Movies[[#This Row],[currency]]="USD",Movies[[#This Row],[budget (mln)]]*80,Movies[[#This Row],[budget (mln)]])</f>
        <v>13200</v>
      </c>
      <c r="O4">
        <f>IF(Movies[[#This Row],[currency]]="USD",Movies[[#This Row],[revenue (mln)]]*80,Movies[[#This Row],[revenue (mln)]])</f>
        <v>51584</v>
      </c>
      <c r="P4">
        <f>IF(Movies[[#This Row],[currency]]="INR",Movies[[#This Row],[budget (mln)]]/80,Movies[[#This Row],[budget (mln)]])</f>
        <v>165</v>
      </c>
      <c r="Q4">
        <f>IF(Movies[[#This Row],[currency]]="INR",Movies[[#This Row],[revenue (mln)]]/80,Movies[[#This Row],[revenue (mln)]])</f>
        <v>644.79999999999995</v>
      </c>
    </row>
    <row r="5" spans="1:17" x14ac:dyDescent="0.35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180</v>
      </c>
      <c r="I5" cm="1">
        <f t="array" ref="I5">_xlfn.XLOOKUP(Movies[[#This Row],[movie_id]:[movie_id]],Financials[[#All],[movie_id]:[movie_id]],Financials[[#All],[revenue]],"Not Available",0)</f>
        <v>854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  <c r="L5">
        <f>IF(Movies[[#This Row],[unit]]="Billions",Movies[[#This Row],[budget]]*1000,Movies[[#This Row],[budget]])</f>
        <v>180</v>
      </c>
      <c r="M5">
        <f>IF(Movies[[#This Row],[unit]]="Billions",Movies[[#This Row],[revenue]]*1000, Movies[[#This Row],[revenue]])</f>
        <v>854</v>
      </c>
      <c r="N5">
        <f>IF(Movies[[#This Row],[currency]]="USD",Movies[[#This Row],[budget (mln)]]*80,Movies[[#This Row],[budget (mln)]])</f>
        <v>14400</v>
      </c>
      <c r="O5">
        <f>IF(Movies[[#This Row],[currency]]="USD",Movies[[#This Row],[revenue (mln)]]*80,Movies[[#This Row],[revenue (mln)]])</f>
        <v>68320</v>
      </c>
      <c r="P5">
        <f>IF(Movies[[#This Row],[currency]]="INR",Movies[[#This Row],[budget (mln)]]/80,Movies[[#This Row],[budget (mln)]])</f>
        <v>180</v>
      </c>
      <c r="Q5">
        <f>IF(Movies[[#This Row],[currency]]="INR",Movies[[#This Row],[revenue (mln)]]/80,Movies[[#This Row],[revenue (mln)]])</f>
        <v>854</v>
      </c>
    </row>
    <row r="6" spans="1:17" x14ac:dyDescent="0.35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250</v>
      </c>
      <c r="I6" cm="1">
        <f t="array" ref="I6">_xlfn.XLOOKUP(Movies[[#This Row],[movie_id]:[movie_id]],Financials[[#All],[movie_id]:[movie_id]],Financials[[#All],[revenue]],"Not Available",0)</f>
        <v>670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  <c r="L6">
        <f>IF(Movies[[#This Row],[unit]]="Billions",Movies[[#This Row],[budget]]*1000,Movies[[#This Row],[budget]])</f>
        <v>250</v>
      </c>
      <c r="M6">
        <f>IF(Movies[[#This Row],[unit]]="Billions",Movies[[#This Row],[revenue]]*1000, Movies[[#This Row],[revenue]])</f>
        <v>670</v>
      </c>
      <c r="N6">
        <f>IF(Movies[[#This Row],[currency]]="USD",Movies[[#This Row],[budget (mln)]]*80,Movies[[#This Row],[budget (mln)]])</f>
        <v>20000</v>
      </c>
      <c r="O6">
        <f>IF(Movies[[#This Row],[currency]]="USD",Movies[[#This Row],[revenue (mln)]]*80,Movies[[#This Row],[revenue (mln)]])</f>
        <v>53600</v>
      </c>
      <c r="P6">
        <f>IF(Movies[[#This Row],[currency]]="INR",Movies[[#This Row],[budget (mln)]]/80,Movies[[#This Row],[budget (mln)]])</f>
        <v>250</v>
      </c>
      <c r="Q6">
        <f>IF(Movies[[#This Row],[currency]]="INR",Movies[[#This Row],[revenue (mln)]]/80,Movies[[#This Row],[revenue (mln)]])</f>
        <v>670</v>
      </c>
    </row>
    <row r="7" spans="1:17" x14ac:dyDescent="0.35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str" cm="1">
        <f t="array" ref="H7">_xlfn.XLOOKUP(Movies[[#This Row],[movie_id]:[movie_id]],Financials[[#All],[movie_id]:[movie_id]],Financials[[#All],[budget]],"Not Available",0)</f>
        <v>Not Available</v>
      </c>
      <c r="I7" t="str" cm="1">
        <f t="array" ref="I7">_xlfn.XLOOKUP(Movies[[#This Row],[movie_id]:[movie_id]],Financials[[#All],[movie_id]:[movie_id]],Financials[[#All],[revenue]],"Not Available",0)</f>
        <v>Not Available</v>
      </c>
      <c r="J7" t="str" cm="1">
        <f t="array" ref="J7">_xlfn.XLOOKUP(Movies[[#This Row],[movie_id]:[movie_id]],Financials[[#All],[movie_id]:[movie_id]],Financials[[#All],[unit]],"Not Available",0)</f>
        <v>Not Available</v>
      </c>
      <c r="K7" t="str" cm="1">
        <f t="array" ref="K7">_xlfn.XLOOKUP(Movies[[#This Row],[movie_id]:[movie_id]],Financials[[#All],[movie_id]:[movie_id]],Financials[[#All],[currency]],"Not Available",0)</f>
        <v>Not Available</v>
      </c>
      <c r="L7" t="str">
        <f>IF(Movies[[#This Row],[unit]]="Billions",Movies[[#This Row],[budget]]*1000,Movies[[#This Row],[budget]])</f>
        <v>Not Available</v>
      </c>
      <c r="M7" t="str">
        <f>IF(Movies[[#This Row],[unit]]="Billions",Movies[[#This Row],[revenue]]*1000, Movies[[#This Row],[revenue]])</f>
        <v>Not Available</v>
      </c>
      <c r="N7" t="str">
        <f>IF(Movies[[#This Row],[currency]]="USD",Movies[[#This Row],[budget (mln)]]*80,Movies[[#This Row],[budget (mln)]])</f>
        <v>Not Available</v>
      </c>
      <c r="O7" t="str">
        <f>IF(Movies[[#This Row],[currency]]="USD",Movies[[#This Row],[revenue (mln)]]*80,Movies[[#This Row],[revenue (mln)]])</f>
        <v>Not Available</v>
      </c>
      <c r="P7" t="str">
        <f>IF(Movies[[#This Row],[currency]]="INR",Movies[[#This Row],[budget (mln)]]/80,Movies[[#This Row],[budget (mln)]])</f>
        <v>Not Available</v>
      </c>
      <c r="Q7" t="str">
        <f>IF(Movies[[#This Row],[currency]]="INR",Movies[[#This Row],[revenue (mln)]]/80,Movies[[#This Row],[revenue (mln)]])</f>
        <v>Not Available</v>
      </c>
    </row>
    <row r="8" spans="1:17" x14ac:dyDescent="0.35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_xlfn.XLOOKUP(Movies[[#This Row],[movie_id]:[movie_id]],Financials[[#All],[movie_id]:[movie_id]],Financials[[#All],[budget]],"Not Available",0)</f>
        <v>400</v>
      </c>
      <c r="I8" cm="1">
        <f t="array" ref="I8">_xlfn.XLOOKUP(Movies[[#This Row],[movie_id]:[movie_id]],Financials[[#All],[movie_id]:[movie_id]],Financials[[#All],[revenue]],"Not Available",0)</f>
        <v>2000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  <c r="L8">
        <f>IF(Movies[[#This Row],[unit]]="Billions",Movies[[#This Row],[budget]]*1000,Movies[[#This Row],[budget]])</f>
        <v>400</v>
      </c>
      <c r="M8">
        <f>IF(Movies[[#This Row],[unit]]="Billions",Movies[[#This Row],[revenue]]*1000, Movies[[#This Row],[revenue]])</f>
        <v>2000</v>
      </c>
      <c r="N8">
        <f>IF(Movies[[#This Row],[currency]]="USD",Movies[[#This Row],[budget (mln)]]*80,Movies[[#This Row],[budget (mln)]])</f>
        <v>400</v>
      </c>
      <c r="O8">
        <f>IF(Movies[[#This Row],[currency]]="USD",Movies[[#This Row],[revenue (mln)]]*80,Movies[[#This Row],[revenue (mln)]])</f>
        <v>2000</v>
      </c>
      <c r="P8">
        <f>IF(Movies[[#This Row],[currency]]="INR",Movies[[#This Row],[budget (mln)]]/80,Movies[[#This Row],[budget (mln)]])</f>
        <v>5</v>
      </c>
      <c r="Q8">
        <f>IF(Movies[[#This Row],[currency]]="INR",Movies[[#This Row],[revenue (mln)]]/80,Movies[[#This Row],[revenue (mln)]])</f>
        <v>25</v>
      </c>
    </row>
    <row r="9" spans="1:17" x14ac:dyDescent="0.35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_xlfn.XLOOKUP(Movies[[#This Row],[movie_id]:[movie_id]],Financials[[#All],[movie_id]:[movie_id]],Financials[[#All],[budget]],"Not Available",0)</f>
        <v>550</v>
      </c>
      <c r="I9" cm="1">
        <f t="array" ref="I9">_xlfn.XLOOKUP(Movies[[#This Row],[movie_id]:[movie_id]],Financials[[#All],[movie_id]:[movie_id]],Financials[[#All],[revenue]],"Not Available",0)</f>
        <v>4000</v>
      </c>
      <c r="J9" t="str" cm="1">
        <f t="array" ref="J9">_xlfn.XLOOKUP(Movies[[#This Row],[movie_id]:[movie_id]],Financials[[#All],[movie_id]:[movie_id]],Financials[[#All],[unit]],"Not Available",0)</f>
        <v>Millions</v>
      </c>
      <c r="K9" t="str" cm="1">
        <f t="array" ref="K9">_xlfn.XLOOKUP(Movies[[#This Row],[movie_id]:[movie_id]],Financials[[#All],[movie_id]:[movie_id]],Financials[[#All],[currency]],"Not Available",0)</f>
        <v>INR</v>
      </c>
      <c r="L9">
        <f>IF(Movies[[#This Row],[unit]]="Billions",Movies[[#This Row],[budget]]*1000,Movies[[#This Row],[budget]])</f>
        <v>550</v>
      </c>
      <c r="M9">
        <f>IF(Movies[[#This Row],[unit]]="Billions",Movies[[#This Row],[revenue]]*1000, Movies[[#This Row],[revenue]])</f>
        <v>4000</v>
      </c>
      <c r="N9">
        <f>IF(Movies[[#This Row],[currency]]="USD",Movies[[#This Row],[budget (mln)]]*80,Movies[[#This Row],[budget (mln)]])</f>
        <v>550</v>
      </c>
      <c r="O9">
        <f>IF(Movies[[#This Row],[currency]]="USD",Movies[[#This Row],[revenue (mln)]]*80,Movies[[#This Row],[revenue (mln)]])</f>
        <v>4000</v>
      </c>
      <c r="P9">
        <f>IF(Movies[[#This Row],[currency]]="INR",Movies[[#This Row],[budget (mln)]]/80,Movies[[#This Row],[budget (mln)]])</f>
        <v>6.875</v>
      </c>
      <c r="Q9">
        <f>IF(Movies[[#This Row],[currency]]="INR",Movies[[#This Row],[revenue (mln)]]/80,Movies[[#This Row],[revenue (mln)]])</f>
        <v>50</v>
      </c>
    </row>
    <row r="10" spans="1:17" x14ac:dyDescent="0.35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_xlfn.XLOOKUP(Movies[[#This Row],[movie_id]:[movie_id]],Financials[[#All],[movie_id]:[movie_id]],Financials[[#All],[budget]],"Not Available",0)</f>
        <v>390</v>
      </c>
      <c r="I10" cm="1">
        <f t="array" ref="I10">_xlfn.XLOOKUP(Movies[[#This Row],[movie_id]:[movie_id]],Financials[[#All],[movie_id]:[movie_id]],Financials[[#All],[revenue]],"Not Available",0)</f>
        <v>1360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INR</v>
      </c>
      <c r="L10">
        <f>IF(Movies[[#This Row],[unit]]="Billions",Movies[[#This Row],[budget]]*1000,Movies[[#This Row],[budget]])</f>
        <v>390</v>
      </c>
      <c r="M10">
        <f>IF(Movies[[#This Row],[unit]]="Billions",Movies[[#This Row],[revenue]]*1000, Movies[[#This Row],[revenue]])</f>
        <v>1360</v>
      </c>
      <c r="N10">
        <f>IF(Movies[[#This Row],[currency]]="USD",Movies[[#This Row],[budget (mln)]]*80,Movies[[#This Row],[budget (mln)]])</f>
        <v>390</v>
      </c>
      <c r="O10">
        <f>IF(Movies[[#This Row],[currency]]="USD",Movies[[#This Row],[revenue (mln)]]*80,Movies[[#This Row],[revenue (mln)]])</f>
        <v>1360</v>
      </c>
      <c r="P10">
        <f>IF(Movies[[#This Row],[currency]]="INR",Movies[[#This Row],[budget (mln)]]/80,Movies[[#This Row],[budget (mln)]])</f>
        <v>4.875</v>
      </c>
      <c r="Q10">
        <f>IF(Movies[[#This Row],[currency]]="INR",Movies[[#This Row],[revenue (mln)]]/80,Movies[[#This Row],[revenue (mln)]])</f>
        <v>17</v>
      </c>
    </row>
    <row r="11" spans="1:17" x14ac:dyDescent="0.35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_xlfn.XLOOKUP(Movies[[#This Row],[movie_id]:[movie_id]],Financials[[#All],[movie_id]:[movie_id]],Financials[[#All],[budget]],"Not Available",0)</f>
        <v>1.4</v>
      </c>
      <c r="I11" cm="1">
        <f t="array" ref="I11">_xlfn.XLOOKUP(Movies[[#This Row],[movie_id]:[movie_id]],Financials[[#All],[movie_id]:[movie_id]],Financials[[#All],[revenue]],"Not Available",0)</f>
        <v>3.5</v>
      </c>
      <c r="J11" t="str" cm="1">
        <f t="array" ref="J11">_xlfn.XLOOKUP(Movies[[#This Row],[movie_id]:[movie_id]],Financials[[#All],[movie_id]:[movie_id]],Financials[[#All],[unit]],"Not Available",0)</f>
        <v>Billions</v>
      </c>
      <c r="K11" t="str" cm="1">
        <f t="array" ref="K11">_xlfn.XLOOKUP(Movies[[#This Row],[movie_id]:[movie_id]],Financials[[#All],[movie_id]:[movie_id]],Financials[[#All],[currency]],"Not Available",0)</f>
        <v>INR</v>
      </c>
      <c r="L11">
        <f>IF(Movies[[#This Row],[unit]]="Billions",Movies[[#This Row],[budget]]*1000,Movies[[#This Row],[budget]])</f>
        <v>1400</v>
      </c>
      <c r="M11">
        <f>IF(Movies[[#This Row],[unit]]="Billions",Movies[[#This Row],[revenue]]*1000, Movies[[#This Row],[revenue]])</f>
        <v>3500</v>
      </c>
      <c r="N11">
        <f>IF(Movies[[#This Row],[currency]]="USD",Movies[[#This Row],[budget (mln)]]*80,Movies[[#This Row],[budget (mln)]])</f>
        <v>1400</v>
      </c>
      <c r="O11">
        <f>IF(Movies[[#This Row],[currency]]="USD",Movies[[#This Row],[revenue (mln)]]*80,Movies[[#This Row],[revenue (mln)]])</f>
        <v>3500</v>
      </c>
      <c r="P11">
        <f>IF(Movies[[#This Row],[currency]]="INR",Movies[[#This Row],[budget (mln)]]/80,Movies[[#This Row],[budget (mln)]])</f>
        <v>17.5</v>
      </c>
      <c r="Q11">
        <f>IF(Movies[[#This Row],[currency]]="INR",Movies[[#This Row],[revenue (mln)]]/80,Movies[[#This Row],[revenue (mln)]])</f>
        <v>43.75</v>
      </c>
    </row>
    <row r="12" spans="1:17" x14ac:dyDescent="0.35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_xlfn.XLOOKUP(Movies[[#This Row],[movie_id]:[movie_id]],Financials[[#All],[movie_id]:[movie_id]],Financials[[#All],[budget]],"Not Available",0)</f>
        <v>25</v>
      </c>
      <c r="I12" cm="1">
        <f t="array" ref="I12">_xlfn.XLOOKUP(Movies[[#This Row],[movie_id]:[movie_id]],Financials[[#All],[movie_id]:[movie_id]],Financials[[#All],[revenue]],"Not Available",0)</f>
        <v>73.3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  <c r="L12">
        <f>IF(Movies[[#This Row],[unit]]="Billions",Movies[[#This Row],[budget]]*1000,Movies[[#This Row],[budget]])</f>
        <v>25</v>
      </c>
      <c r="M12">
        <f>IF(Movies[[#This Row],[unit]]="Billions",Movies[[#This Row],[revenue]]*1000, Movies[[#This Row],[revenue]])</f>
        <v>73.3</v>
      </c>
      <c r="N12">
        <f>IF(Movies[[#This Row],[currency]]="USD",Movies[[#This Row],[budget (mln)]]*80,Movies[[#This Row],[budget (mln)]])</f>
        <v>2000</v>
      </c>
      <c r="O12">
        <f>IF(Movies[[#This Row],[currency]]="USD",Movies[[#This Row],[revenue (mln)]]*80,Movies[[#This Row],[revenue (mln)]])</f>
        <v>5864</v>
      </c>
      <c r="P12">
        <f>IF(Movies[[#This Row],[currency]]="INR",Movies[[#This Row],[budget (mln)]]/80,Movies[[#This Row],[budget (mln)]])</f>
        <v>25</v>
      </c>
      <c r="Q12">
        <f>IF(Movies[[#This Row],[currency]]="INR",Movies[[#This Row],[revenue (mln)]]/80,Movies[[#This Row],[revenue (mln)]])</f>
        <v>73.3</v>
      </c>
    </row>
    <row r="13" spans="1:17" x14ac:dyDescent="0.35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tr" cm="1">
        <f t="array" ref="H13">_xlfn.XLOOKUP(Movies[[#This Row],[movie_id]:[movie_id]],Financials[[#All],[movie_id]:[movie_id]],Financials[[#All],[budget]],"Not Available",0)</f>
        <v>Not Available</v>
      </c>
      <c r="I13" t="str" cm="1">
        <f t="array" ref="I13">_xlfn.XLOOKUP(Movies[[#This Row],[movie_id]:[movie_id]],Financials[[#All],[movie_id]:[movie_id]],Financials[[#All],[revenue]],"Not Available",0)</f>
        <v>Not Available</v>
      </c>
      <c r="J13" t="str" cm="1">
        <f t="array" ref="J13">_xlfn.XLOOKUP(Movies[[#This Row],[movie_id]:[movie_id]],Financials[[#All],[movie_id]:[movie_id]],Financials[[#All],[unit]],"Not Available",0)</f>
        <v>Not Available</v>
      </c>
      <c r="K13" t="str" cm="1">
        <f t="array" ref="K13">_xlfn.XLOOKUP(Movies[[#This Row],[movie_id]:[movie_id]],Financials[[#All],[movie_id]:[movie_id]],Financials[[#All],[currency]],"Not Available",0)</f>
        <v>Not Available</v>
      </c>
      <c r="L13" t="str">
        <f>IF(Movies[[#This Row],[unit]]="Billions",Movies[[#This Row],[budget]]*1000,Movies[[#This Row],[budget]])</f>
        <v>Not Available</v>
      </c>
      <c r="M13" t="str">
        <f>IF(Movies[[#This Row],[unit]]="Billions",Movies[[#This Row],[revenue]]*1000, Movies[[#This Row],[revenue]])</f>
        <v>Not Available</v>
      </c>
      <c r="N13" t="str">
        <f>IF(Movies[[#This Row],[currency]]="USD",Movies[[#This Row],[budget (mln)]]*80,Movies[[#This Row],[budget (mln)]])</f>
        <v>Not Available</v>
      </c>
      <c r="O13" t="str">
        <f>IF(Movies[[#This Row],[currency]]="USD",Movies[[#This Row],[revenue (mln)]]*80,Movies[[#This Row],[revenue (mln)]])</f>
        <v>Not Available</v>
      </c>
      <c r="P13" t="str">
        <f>IF(Movies[[#This Row],[currency]]="INR",Movies[[#This Row],[budget (mln)]]/80,Movies[[#This Row],[budget (mln)]])</f>
        <v>Not Available</v>
      </c>
      <c r="Q13" t="str">
        <f>IF(Movies[[#This Row],[currency]]="INR",Movies[[#This Row],[revenue (mln)]]/80,Movies[[#This Row],[revenue (mln)]])</f>
        <v>Not Available</v>
      </c>
    </row>
    <row r="14" spans="1:17" x14ac:dyDescent="0.35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_xlfn.XLOOKUP(Movies[[#This Row],[movie_id]:[movie_id]],Financials[[#All],[movie_id]:[movie_id]],Financials[[#All],[budget]],"Not Available",0)</f>
        <v>165</v>
      </c>
      <c r="I14" cm="1">
        <f t="array" ref="I14">_xlfn.XLOOKUP(Movies[[#This Row],[movie_id]:[movie_id]],Financials[[#All],[movie_id]:[movie_id]],Financials[[#All],[revenue]],"Not Available",0)</f>
        <v>701.8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USD</v>
      </c>
      <c r="L14">
        <f>IF(Movies[[#This Row],[unit]]="Billions",Movies[[#This Row],[budget]]*1000,Movies[[#This Row],[budget]])</f>
        <v>165</v>
      </c>
      <c r="M14">
        <f>IF(Movies[[#This Row],[unit]]="Billions",Movies[[#This Row],[revenue]]*1000, Movies[[#This Row],[revenue]])</f>
        <v>701.8</v>
      </c>
      <c r="N14">
        <f>IF(Movies[[#This Row],[currency]]="USD",Movies[[#This Row],[budget (mln)]]*80,Movies[[#This Row],[budget (mln)]])</f>
        <v>13200</v>
      </c>
      <c r="O14">
        <f>IF(Movies[[#This Row],[currency]]="USD",Movies[[#This Row],[revenue (mln)]]*80,Movies[[#This Row],[revenue (mln)]])</f>
        <v>56144</v>
      </c>
      <c r="P14">
        <f>IF(Movies[[#This Row],[currency]]="INR",Movies[[#This Row],[budget (mln)]]/80,Movies[[#This Row],[budget (mln)]])</f>
        <v>165</v>
      </c>
      <c r="Q14">
        <f>IF(Movies[[#This Row],[currency]]="INR",Movies[[#This Row],[revenue (mln)]]/80,Movies[[#This Row],[revenue (mln)]])</f>
        <v>701.8</v>
      </c>
    </row>
    <row r="15" spans="1:17" x14ac:dyDescent="0.35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  <c r="L15">
        <f>IF(Movies[[#This Row],[unit]]="Billions",Movies[[#This Row],[budget]]*1000,Movies[[#This Row],[budget]])</f>
        <v>55</v>
      </c>
      <c r="M15">
        <f>IF(Movies[[#This Row],[unit]]="Billions",Movies[[#This Row],[revenue]]*1000, Movies[[#This Row],[revenue]])</f>
        <v>307.10000000000002</v>
      </c>
      <c r="N15">
        <f>IF(Movies[[#This Row],[currency]]="USD",Movies[[#This Row],[budget (mln)]]*80,Movies[[#This Row],[budget (mln)]])</f>
        <v>4400</v>
      </c>
      <c r="O15">
        <f>IF(Movies[[#This Row],[currency]]="USD",Movies[[#This Row],[revenue (mln)]]*80,Movies[[#This Row],[revenue (mln)]])</f>
        <v>24568</v>
      </c>
      <c r="P15">
        <f>IF(Movies[[#This Row],[currency]]="INR",Movies[[#This Row],[budget (mln)]]/80,Movies[[#This Row],[budget (mln)]])</f>
        <v>55</v>
      </c>
      <c r="Q15">
        <f>IF(Movies[[#This Row],[currency]]="INR",Movies[[#This Row],[revenue (mln)]]/80,Movies[[#This Row],[revenue (mln)]])</f>
        <v>307.10000000000002</v>
      </c>
    </row>
    <row r="16" spans="1:17" x14ac:dyDescent="0.35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_xlfn.XLOOKUP(Movies[[#This Row],[movie_id]:[movie_id]],Financials[[#All],[movie_id]:[movie_id]],Financials[[#All],[budget]],"Not Available",0)</f>
        <v>103</v>
      </c>
      <c r="I16" cm="1">
        <f t="array" ref="I16">_xlfn.XLOOKUP(Movies[[#This Row],[movie_id]:[movie_id]],Financials[[#All],[movie_id]:[movie_id]],Financials[[#All],[revenue]],"Not Available",0)</f>
        <v>460.5</v>
      </c>
      <c r="J16" t="str" cm="1">
        <f t="array" ref="J16">_xlfn.XLOOKUP(Movies[[#This Row],[movie_id]:[movie_id]],Financials[[#All],[movie_id]:[movie_id]],Financials[[#All],[unit]],"Not Available",0)</f>
        <v>Millions</v>
      </c>
      <c r="K16" t="str" cm="1">
        <f t="array" ref="K16">_xlfn.XLOOKUP(Movies[[#This Row],[movie_id]:[movie_id]],Financials[[#All],[movie_id]:[movie_id]],Financials[[#All],[currency]],"Not Available",0)</f>
        <v>USD</v>
      </c>
      <c r="L16">
        <f>IF(Movies[[#This Row],[unit]]="Billions",Movies[[#This Row],[budget]]*1000,Movies[[#This Row],[budget]])</f>
        <v>103</v>
      </c>
      <c r="M16">
        <f>IF(Movies[[#This Row],[unit]]="Billions",Movies[[#This Row],[revenue]]*1000, Movies[[#This Row],[revenue]])</f>
        <v>460.5</v>
      </c>
      <c r="N16">
        <f>IF(Movies[[#This Row],[currency]]="USD",Movies[[#This Row],[budget (mln)]]*80,Movies[[#This Row],[budget (mln)]])</f>
        <v>8240</v>
      </c>
      <c r="O16">
        <f>IF(Movies[[#This Row],[currency]]="USD",Movies[[#This Row],[revenue (mln)]]*80,Movies[[#This Row],[revenue (mln)]])</f>
        <v>36840</v>
      </c>
      <c r="P16">
        <f>IF(Movies[[#This Row],[currency]]="INR",Movies[[#This Row],[budget (mln)]]/80,Movies[[#This Row],[budget (mln)]])</f>
        <v>103</v>
      </c>
      <c r="Q16">
        <f>IF(Movies[[#This Row],[currency]]="INR",Movies[[#This Row],[revenue (mln)]]/80,Movies[[#This Row],[revenue (mln)]])</f>
        <v>460.5</v>
      </c>
    </row>
    <row r="17" spans="1:17" x14ac:dyDescent="0.35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_xlfn.XLOOKUP(Movies[[#This Row],[movie_id]:[movie_id]],Financials[[#All],[movie_id]:[movie_id]],Financials[[#All],[budget]],"Not Available",0)</f>
        <v>200</v>
      </c>
      <c r="I17" cm="1">
        <f t="array" ref="I17">_xlfn.XLOOKUP(Movies[[#This Row],[movie_id]:[movie_id]],Financials[[#All],[movie_id]:[movie_id]],Financials[[#All],[revenue]],"Not Available",0)</f>
        <v>2202</v>
      </c>
      <c r="J17" t="str" cm="1">
        <f t="array" ref="J17">_xlfn.XLOOKUP(Movies[[#This Row],[movie_id]:[movie_id]],Financials[[#All],[movie_id]:[movie_id]],Financials[[#All],[unit]],"Not Available",0)</f>
        <v>Millions</v>
      </c>
      <c r="K17" t="str" cm="1">
        <f t="array" ref="K17">_xlfn.XLOOKUP(Movies[[#This Row],[movie_id]:[movie_id]],Financials[[#All],[movie_id]:[movie_id]],Financials[[#All],[currency]],"Not Available",0)</f>
        <v>USD</v>
      </c>
      <c r="L17">
        <f>IF(Movies[[#This Row],[unit]]="Billions",Movies[[#This Row],[budget]]*1000,Movies[[#This Row],[budget]])</f>
        <v>200</v>
      </c>
      <c r="M17">
        <f>IF(Movies[[#This Row],[unit]]="Billions",Movies[[#This Row],[revenue]]*1000, Movies[[#This Row],[revenue]])</f>
        <v>2202</v>
      </c>
      <c r="N17">
        <f>IF(Movies[[#This Row],[currency]]="USD",Movies[[#This Row],[budget (mln)]]*80,Movies[[#This Row],[budget (mln)]])</f>
        <v>16000</v>
      </c>
      <c r="O17">
        <f>IF(Movies[[#This Row],[currency]]="USD",Movies[[#This Row],[revenue (mln)]]*80,Movies[[#This Row],[revenue (mln)]])</f>
        <v>176160</v>
      </c>
      <c r="P17">
        <f>IF(Movies[[#This Row],[currency]]="INR",Movies[[#This Row],[budget (mln)]]/80,Movies[[#This Row],[budget (mln)]])</f>
        <v>200</v>
      </c>
      <c r="Q17">
        <f>IF(Movies[[#This Row],[currency]]="INR",Movies[[#This Row],[revenue (mln)]]/80,Movies[[#This Row],[revenue (mln)]])</f>
        <v>2202</v>
      </c>
    </row>
    <row r="18" spans="1:17" x14ac:dyDescent="0.35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_xlfn.XLOOKUP(Movies[[#This Row],[movie_id]:[movie_id]],Financials[[#All],[movie_id]:[movie_id]],Financials[[#All],[budget]],"Not Available",0)</f>
        <v>3.18</v>
      </c>
      <c r="I18" cm="1">
        <f t="array" ref="I18">_xlfn.XLOOKUP(Movies[[#This Row],[movie_id]:[movie_id]],Financials[[#All],[movie_id]:[movie_id]],Financials[[#All],[revenue]],"Not Available",0)</f>
        <v>3.3</v>
      </c>
      <c r="J18" t="str" cm="1">
        <f t="array" ref="J18">_xlfn.XLOOKUP(Movies[[#This Row],[movie_id]:[movie_id]],Financials[[#All],[movie_id]:[movie_id]],Financials[[#All],[unit]],"Not Available",0)</f>
        <v>Millions</v>
      </c>
      <c r="K18" t="str" cm="1">
        <f t="array" ref="K18">_xlfn.XLOOKUP(Movies[[#This Row],[movie_id]:[movie_id]],Financials[[#All],[movie_id]:[movie_id]],Financials[[#All],[currency]],"Not Available",0)</f>
        <v>USD</v>
      </c>
      <c r="L18">
        <f>IF(Movies[[#This Row],[unit]]="Billions",Movies[[#This Row],[budget]]*1000,Movies[[#This Row],[budget]])</f>
        <v>3.18</v>
      </c>
      <c r="M18">
        <f>IF(Movies[[#This Row],[unit]]="Billions",Movies[[#This Row],[revenue]]*1000, Movies[[#This Row],[revenue]])</f>
        <v>3.3</v>
      </c>
      <c r="N18">
        <f>IF(Movies[[#This Row],[currency]]="USD",Movies[[#This Row],[budget (mln)]]*80,Movies[[#This Row],[budget (mln)]])</f>
        <v>254.4</v>
      </c>
      <c r="O18">
        <f>IF(Movies[[#This Row],[currency]]="USD",Movies[[#This Row],[revenue (mln)]]*80,Movies[[#This Row],[revenue (mln)]])</f>
        <v>264</v>
      </c>
      <c r="P18">
        <f>IF(Movies[[#This Row],[currency]]="INR",Movies[[#This Row],[budget (mln)]]/80,Movies[[#This Row],[budget (mln)]])</f>
        <v>3.18</v>
      </c>
      <c r="Q18">
        <f>IF(Movies[[#This Row],[currency]]="INR",Movies[[#This Row],[revenue (mln)]]/80,Movies[[#This Row],[revenue (mln)]])</f>
        <v>3.3</v>
      </c>
    </row>
    <row r="19" spans="1:17" x14ac:dyDescent="0.35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_xlfn.XLOOKUP(Movies[[#This Row],[movie_id]:[movie_id]],Financials[[#All],[movie_id]:[movie_id]],Financials[[#All],[budget]],"Not Available",0)</f>
        <v>237</v>
      </c>
      <c r="I19" cm="1">
        <f t="array" ref="I19">_xlfn.XLOOKUP(Movies[[#This Row],[movie_id]:[movie_id]],Financials[[#All],[movie_id]:[movie_id]],Financials[[#All],[revenue]],"Not Available",0)</f>
        <v>2847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USD</v>
      </c>
      <c r="L19">
        <f>IF(Movies[[#This Row],[unit]]="Billions",Movies[[#This Row],[budget]]*1000,Movies[[#This Row],[budget]])</f>
        <v>237</v>
      </c>
      <c r="M19">
        <f>IF(Movies[[#This Row],[unit]]="Billions",Movies[[#This Row],[revenue]]*1000, Movies[[#This Row],[revenue]])</f>
        <v>2847</v>
      </c>
      <c r="N19">
        <f>IF(Movies[[#This Row],[currency]]="USD",Movies[[#This Row],[budget (mln)]]*80,Movies[[#This Row],[budget (mln)]])</f>
        <v>18960</v>
      </c>
      <c r="O19">
        <f>IF(Movies[[#This Row],[currency]]="USD",Movies[[#This Row],[revenue (mln)]]*80,Movies[[#This Row],[revenue (mln)]])</f>
        <v>227760</v>
      </c>
      <c r="P19">
        <f>IF(Movies[[#This Row],[currency]]="INR",Movies[[#This Row],[budget (mln)]]/80,Movies[[#This Row],[budget (mln)]])</f>
        <v>237</v>
      </c>
      <c r="Q19">
        <f>IF(Movies[[#This Row],[currency]]="INR",Movies[[#This Row],[revenue (mln)]]/80,Movies[[#This Row],[revenue (mln)]])</f>
        <v>2847</v>
      </c>
    </row>
    <row r="20" spans="1:17" x14ac:dyDescent="0.35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_xlfn.XLOOKUP(Movies[[#This Row],[movie_id]:[movie_id]],Financials[[#All],[movie_id]:[movie_id]],Financials[[#All],[budget]],"Not Available",0)</f>
        <v>7.2</v>
      </c>
      <c r="I20" cm="1">
        <f t="array" ref="I20">_xlfn.XLOOKUP(Movies[[#This Row],[movie_id]:[movie_id]],Financials[[#All],[movie_id]:[movie_id]],Financials[[#All],[revenue]],"Not Available",0)</f>
        <v>291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USD</v>
      </c>
      <c r="L20">
        <f>IF(Movies[[#This Row],[unit]]="Billions",Movies[[#This Row],[budget]]*1000,Movies[[#This Row],[budget]])</f>
        <v>7.2</v>
      </c>
      <c r="M20">
        <f>IF(Movies[[#This Row],[unit]]="Billions",Movies[[#This Row],[revenue]]*1000, Movies[[#This Row],[revenue]])</f>
        <v>291</v>
      </c>
      <c r="N20">
        <f>IF(Movies[[#This Row],[currency]]="USD",Movies[[#This Row],[budget (mln)]]*80,Movies[[#This Row],[budget (mln)]])</f>
        <v>576</v>
      </c>
      <c r="O20">
        <f>IF(Movies[[#This Row],[currency]]="USD",Movies[[#This Row],[revenue (mln)]]*80,Movies[[#This Row],[revenue (mln)]])</f>
        <v>23280</v>
      </c>
      <c r="P20">
        <f>IF(Movies[[#This Row],[currency]]="INR",Movies[[#This Row],[budget (mln)]]/80,Movies[[#This Row],[budget (mln)]])</f>
        <v>7.2</v>
      </c>
      <c r="Q20">
        <f>IF(Movies[[#This Row],[currency]]="INR",Movies[[#This Row],[revenue (mln)]]/80,Movies[[#This Row],[revenue (mln)]])</f>
        <v>291</v>
      </c>
    </row>
    <row r="21" spans="1:17" x14ac:dyDescent="0.35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_xlfn.XLOOKUP(Movies[[#This Row],[movie_id]:[movie_id]],Financials[[#All],[movie_id]:[movie_id]],Financials[[#All],[budget]],"Not Available",0)</f>
        <v>185</v>
      </c>
      <c r="I21" cm="1">
        <f t="array" ref="I21">_xlfn.XLOOKUP(Movies[[#This Row],[movie_id]:[movie_id]],Financials[[#All],[movie_id]:[movie_id]],Financials[[#All],[revenue]],"Not Available",0)</f>
        <v>1006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USD</v>
      </c>
      <c r="L21">
        <f>IF(Movies[[#This Row],[unit]]="Billions",Movies[[#This Row],[budget]]*1000,Movies[[#This Row],[budget]])</f>
        <v>185</v>
      </c>
      <c r="M21">
        <f>IF(Movies[[#This Row],[unit]]="Billions",Movies[[#This Row],[revenue]]*1000, Movies[[#This Row],[revenue]])</f>
        <v>1006</v>
      </c>
      <c r="N21">
        <f>IF(Movies[[#This Row],[currency]]="USD",Movies[[#This Row],[budget (mln)]]*80,Movies[[#This Row],[budget (mln)]])</f>
        <v>14800</v>
      </c>
      <c r="O21">
        <f>IF(Movies[[#This Row],[currency]]="USD",Movies[[#This Row],[revenue (mln)]]*80,Movies[[#This Row],[revenue (mln)]])</f>
        <v>80480</v>
      </c>
      <c r="P21">
        <f>IF(Movies[[#This Row],[currency]]="INR",Movies[[#This Row],[budget (mln)]]/80,Movies[[#This Row],[budget (mln)]])</f>
        <v>185</v>
      </c>
      <c r="Q21">
        <f>IF(Movies[[#This Row],[currency]]="INR",Movies[[#This Row],[revenue (mln)]]/80,Movies[[#This Row],[revenue (mln)]])</f>
        <v>1006</v>
      </c>
    </row>
    <row r="22" spans="1:17" x14ac:dyDescent="0.35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22</v>
      </c>
      <c r="I22" cm="1">
        <f t="array" ref="I22">_xlfn.XLOOKUP(Movies[[#This Row],[movie_id]:[movie_id]],Financials[[#All],[movie_id]:[movie_id]],Financials[[#All],[revenue]],"Not Available",0)</f>
        <v>322.2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  <c r="L22">
        <f>IF(Movies[[#This Row],[unit]]="Billions",Movies[[#This Row],[budget]]*1000,Movies[[#This Row],[budget]])</f>
        <v>22</v>
      </c>
      <c r="M22">
        <f>IF(Movies[[#This Row],[unit]]="Billions",Movies[[#This Row],[revenue]]*1000, Movies[[#This Row],[revenue]])</f>
        <v>322.2</v>
      </c>
      <c r="N22">
        <f>IF(Movies[[#This Row],[currency]]="USD",Movies[[#This Row],[budget (mln)]]*80,Movies[[#This Row],[budget (mln)]])</f>
        <v>1760</v>
      </c>
      <c r="O22">
        <f>IF(Movies[[#This Row],[currency]]="USD",Movies[[#This Row],[revenue (mln)]]*80,Movies[[#This Row],[revenue (mln)]])</f>
        <v>25776</v>
      </c>
      <c r="P22">
        <f>IF(Movies[[#This Row],[currency]]="INR",Movies[[#This Row],[budget (mln)]]/80,Movies[[#This Row],[budget (mln)]])</f>
        <v>22</v>
      </c>
      <c r="Q22">
        <f>IF(Movies[[#This Row],[currency]]="INR",Movies[[#This Row],[revenue (mln)]]/80,Movies[[#This Row],[revenue (mln)]])</f>
        <v>322.2</v>
      </c>
    </row>
    <row r="23" spans="1:17" x14ac:dyDescent="0.35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_xlfn.XLOOKUP(Movies[[#This Row],[movie_id]:[movie_id]],Financials[[#All],[movie_id]:[movie_id]],Financials[[#All],[budget]],"Not Available",0)</f>
        <v>63</v>
      </c>
      <c r="I23" cm="1">
        <f t="array" ref="I23">_xlfn.XLOOKUP(Movies[[#This Row],[movie_id]:[movie_id]],Financials[[#All],[movie_id]:[movie_id]],Financials[[#All],[revenue]],"Not Available",0)</f>
        <v>1046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USD</v>
      </c>
      <c r="L23">
        <f>IF(Movies[[#This Row],[unit]]="Billions",Movies[[#This Row],[budget]]*1000,Movies[[#This Row],[budget]])</f>
        <v>63</v>
      </c>
      <c r="M23">
        <f>IF(Movies[[#This Row],[unit]]="Billions",Movies[[#This Row],[revenue]]*1000, Movies[[#This Row],[revenue]])</f>
        <v>1046</v>
      </c>
      <c r="N23">
        <f>IF(Movies[[#This Row],[currency]]="USD",Movies[[#This Row],[budget (mln)]]*80,Movies[[#This Row],[budget (mln)]])</f>
        <v>5040</v>
      </c>
      <c r="O23">
        <f>IF(Movies[[#This Row],[currency]]="USD",Movies[[#This Row],[revenue (mln)]]*80,Movies[[#This Row],[revenue (mln)]])</f>
        <v>83680</v>
      </c>
      <c r="P23">
        <f>IF(Movies[[#This Row],[currency]]="INR",Movies[[#This Row],[budget (mln)]]/80,Movies[[#This Row],[budget (mln)]])</f>
        <v>63</v>
      </c>
      <c r="Q23">
        <f>IF(Movies[[#This Row],[currency]]="INR",Movies[[#This Row],[revenue (mln)]]/80,Movies[[#This Row],[revenue (mln)]])</f>
        <v>1046</v>
      </c>
    </row>
    <row r="24" spans="1:17" x14ac:dyDescent="0.35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_xlfn.XLOOKUP(Movies[[#This Row],[movie_id]:[movie_id]],Financials[[#All],[movie_id]:[movie_id]],Financials[[#All],[budget]],"Not Available",0)</f>
        <v>15.5</v>
      </c>
      <c r="I24" cm="1">
        <f t="array" ref="I24">_xlfn.XLOOKUP(Movies[[#This Row],[movie_id]:[movie_id]],Financials[[#All],[movie_id]:[movie_id]],Financials[[#All],[revenue]],"Not Available",0)</f>
        <v>263.10000000000002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USD</v>
      </c>
      <c r="L24">
        <f>IF(Movies[[#This Row],[unit]]="Billions",Movies[[#This Row],[budget]]*1000,Movies[[#This Row],[budget]])</f>
        <v>15.5</v>
      </c>
      <c r="M24">
        <f>IF(Movies[[#This Row],[unit]]="Billions",Movies[[#This Row],[revenue]]*1000, Movies[[#This Row],[revenue]])</f>
        <v>263.10000000000002</v>
      </c>
      <c r="N24">
        <f>IF(Movies[[#This Row],[currency]]="USD",Movies[[#This Row],[budget (mln)]]*80,Movies[[#This Row],[budget (mln)]])</f>
        <v>1240</v>
      </c>
      <c r="O24">
        <f>IF(Movies[[#This Row],[currency]]="USD",Movies[[#This Row],[revenue (mln)]]*80,Movies[[#This Row],[revenue (mln)]])</f>
        <v>21048</v>
      </c>
      <c r="P24">
        <f>IF(Movies[[#This Row],[currency]]="INR",Movies[[#This Row],[budget (mln)]]/80,Movies[[#This Row],[budget (mln)]])</f>
        <v>15.5</v>
      </c>
      <c r="Q24">
        <f>IF(Movies[[#This Row],[currency]]="INR",Movies[[#This Row],[revenue (mln)]]/80,Movies[[#This Row],[revenue (mln)]])</f>
        <v>263.10000000000002</v>
      </c>
    </row>
    <row r="25" spans="1:17" x14ac:dyDescent="0.35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_xlfn.XLOOKUP(Movies[[#This Row],[movie_id]:[movie_id]],Financials[[#All],[movie_id]:[movie_id]],Financials[[#All],[budget]],"Not Available",0)</f>
        <v>400</v>
      </c>
      <c r="I25" cm="1">
        <f t="array" ref="I25">_xlfn.XLOOKUP(Movies[[#This Row],[movie_id]:[movie_id]],Financials[[#All],[movie_id]:[movie_id]],Financials[[#All],[revenue]],"Not Available",0)</f>
        <v>2798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USD</v>
      </c>
      <c r="L25">
        <f>IF(Movies[[#This Row],[unit]]="Billions",Movies[[#This Row],[budget]]*1000,Movies[[#This Row],[budget]])</f>
        <v>400</v>
      </c>
      <c r="M25">
        <f>IF(Movies[[#This Row],[unit]]="Billions",Movies[[#This Row],[revenue]]*1000, Movies[[#This Row],[revenue]])</f>
        <v>2798</v>
      </c>
      <c r="N25">
        <f>IF(Movies[[#This Row],[currency]]="USD",Movies[[#This Row],[budget (mln)]]*80,Movies[[#This Row],[budget (mln)]])</f>
        <v>32000</v>
      </c>
      <c r="O25">
        <f>IF(Movies[[#This Row],[currency]]="USD",Movies[[#This Row],[revenue (mln)]]*80,Movies[[#This Row],[revenue (mln)]])</f>
        <v>223840</v>
      </c>
      <c r="P25">
        <f>IF(Movies[[#This Row],[currency]]="INR",Movies[[#This Row],[budget (mln)]]/80,Movies[[#This Row],[budget (mln)]])</f>
        <v>400</v>
      </c>
      <c r="Q25">
        <f>IF(Movies[[#This Row],[currency]]="INR",Movies[[#This Row],[revenue (mln)]]/80,Movies[[#This Row],[revenue (mln)]])</f>
        <v>2798</v>
      </c>
    </row>
    <row r="26" spans="1:17" x14ac:dyDescent="0.35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_xlfn.XLOOKUP(Movies[[#This Row],[movie_id]:[movie_id]],Financials[[#All],[movie_id]:[movie_id]],Financials[[#All],[budget]],"Not Available",0)</f>
        <v>400</v>
      </c>
      <c r="I26" cm="1">
        <f t="array" ref="I26">_xlfn.XLOOKUP(Movies[[#This Row],[movie_id]:[movie_id]],Financials[[#All],[movie_id]:[movie_id]],Financials[[#All],[revenue]],"Not Available",0)</f>
        <v>2048</v>
      </c>
      <c r="J26" t="str" cm="1">
        <f t="array" ref="J26">_xlfn.XLOOKUP(Movies[[#This Row],[movie_id]:[movie_id]],Financials[[#All],[movie_id]:[movie_id]],Financials[[#All],[unit]],"Not Available",0)</f>
        <v>Millions</v>
      </c>
      <c r="K26" t="str" cm="1">
        <f t="array" ref="K26">_xlfn.XLOOKUP(Movies[[#This Row],[movie_id]:[movie_id]],Financials[[#All],[movie_id]:[movie_id]],Financials[[#All],[currency]],"Not Available",0)</f>
        <v>USD</v>
      </c>
      <c r="L26">
        <f>IF(Movies[[#This Row],[unit]]="Billions",Movies[[#This Row],[budget]]*1000,Movies[[#This Row],[budget]])</f>
        <v>400</v>
      </c>
      <c r="M26">
        <f>IF(Movies[[#This Row],[unit]]="Billions",Movies[[#This Row],[revenue]]*1000, Movies[[#This Row],[revenue]])</f>
        <v>2048</v>
      </c>
      <c r="N26">
        <f>IF(Movies[[#This Row],[currency]]="USD",Movies[[#This Row],[budget (mln)]]*80,Movies[[#This Row],[budget (mln)]])</f>
        <v>32000</v>
      </c>
      <c r="O26">
        <f>IF(Movies[[#This Row],[currency]]="USD",Movies[[#This Row],[revenue (mln)]]*80,Movies[[#This Row],[revenue (mln)]])</f>
        <v>163840</v>
      </c>
      <c r="P26">
        <f>IF(Movies[[#This Row],[currency]]="INR",Movies[[#This Row],[budget (mln)]]/80,Movies[[#This Row],[budget (mln)]])</f>
        <v>400</v>
      </c>
      <c r="Q26">
        <f>IF(Movies[[#This Row],[currency]]="INR",Movies[[#This Row],[revenue (mln)]]/80,Movies[[#This Row],[revenue (mln)]])</f>
        <v>2048</v>
      </c>
    </row>
    <row r="27" spans="1:17" x14ac:dyDescent="0.35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_xlfn.XLOOKUP(Movies[[#This Row],[movie_id]:[movie_id]],Financials[[#All],[movie_id]:[movie_id]],Financials[[#All],[budget]],"Not Available",0)</f>
        <v>70</v>
      </c>
      <c r="I27" cm="1">
        <f t="array" ref="I27">_xlfn.XLOOKUP(Movies[[#This Row],[movie_id]:[movie_id]],Financials[[#All],[movie_id]:[movie_id]],Financials[[#All],[revenue]],"Not Available",0)</f>
        <v>100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  <c r="L27">
        <f>IF(Movies[[#This Row],[unit]]="Billions",Movies[[#This Row],[budget]]*1000,Movies[[#This Row],[budget]])</f>
        <v>70</v>
      </c>
      <c r="M27">
        <f>IF(Movies[[#This Row],[unit]]="Billions",Movies[[#This Row],[revenue]]*1000, Movies[[#This Row],[revenue]])</f>
        <v>100</v>
      </c>
      <c r="N27">
        <f>IF(Movies[[#This Row],[currency]]="USD",Movies[[#This Row],[budget (mln)]]*80,Movies[[#This Row],[budget (mln)]])</f>
        <v>70</v>
      </c>
      <c r="O27">
        <f>IF(Movies[[#This Row],[currency]]="USD",Movies[[#This Row],[revenue (mln)]]*80,Movies[[#This Row],[revenue (mln)]])</f>
        <v>100</v>
      </c>
      <c r="P27">
        <f>IF(Movies[[#This Row],[currency]]="INR",Movies[[#This Row],[budget (mln)]]/80,Movies[[#This Row],[budget (mln)]])</f>
        <v>0.875</v>
      </c>
      <c r="Q27">
        <f>IF(Movies[[#This Row],[currency]]="INR",Movies[[#This Row],[revenue (mln)]]/80,Movies[[#This Row],[revenue (mln)]])</f>
        <v>1.25</v>
      </c>
    </row>
    <row r="28" spans="1:17" x14ac:dyDescent="0.35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_xlfn.XLOOKUP(Movies[[#This Row],[movie_id]:[movie_id]],Financials[[#All],[movie_id]:[movie_id]],Financials[[#All],[budget]],"Not Available",0)</f>
        <v>120</v>
      </c>
      <c r="I28" cm="1">
        <f t="array" ref="I28">_xlfn.XLOOKUP(Movies[[#This Row],[movie_id]:[movie_id]],Financials[[#All],[movie_id]:[movie_id]],Financials[[#All],[revenue]],"Not Available",0)</f>
        <v>1350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INR</v>
      </c>
      <c r="L28">
        <f>IF(Movies[[#This Row],[unit]]="Billions",Movies[[#This Row],[budget]]*1000,Movies[[#This Row],[budget]])</f>
        <v>120</v>
      </c>
      <c r="M28">
        <f>IF(Movies[[#This Row],[unit]]="Billions",Movies[[#This Row],[revenue]]*1000, Movies[[#This Row],[revenue]])</f>
        <v>1350</v>
      </c>
      <c r="N28">
        <f>IF(Movies[[#This Row],[currency]]="USD",Movies[[#This Row],[budget (mln)]]*80,Movies[[#This Row],[budget (mln)]])</f>
        <v>120</v>
      </c>
      <c r="O28">
        <f>IF(Movies[[#This Row],[currency]]="USD",Movies[[#This Row],[revenue (mln)]]*80,Movies[[#This Row],[revenue (mln)]])</f>
        <v>1350</v>
      </c>
      <c r="P28">
        <f>IF(Movies[[#This Row],[currency]]="INR",Movies[[#This Row],[budget (mln)]]/80,Movies[[#This Row],[budget (mln)]])</f>
        <v>1.5</v>
      </c>
      <c r="Q28">
        <f>IF(Movies[[#This Row],[currency]]="INR",Movies[[#This Row],[revenue (mln)]]/80,Movies[[#This Row],[revenue (mln)]])</f>
        <v>16.875</v>
      </c>
    </row>
    <row r="29" spans="1:17" x14ac:dyDescent="0.35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_xlfn.XLOOKUP(Movies[[#This Row],[movie_id]:[movie_id]],Financials[[#All],[movie_id]:[movie_id]],Financials[[#All],[budget]],"Not Available",0)</f>
        <v>100</v>
      </c>
      <c r="I29" cm="1">
        <f t="array" ref="I29">_xlfn.XLOOKUP(Movies[[#This Row],[movie_id]:[movie_id]],Financials[[#All],[movie_id]:[movie_id]],Financials[[#All],[revenue]],"Not Available",0)</f>
        <v>410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INR</v>
      </c>
      <c r="L29">
        <f>IF(Movies[[#This Row],[unit]]="Billions",Movies[[#This Row],[budget]]*1000,Movies[[#This Row],[budget]])</f>
        <v>100</v>
      </c>
      <c r="M29">
        <f>IF(Movies[[#This Row],[unit]]="Billions",Movies[[#This Row],[revenue]]*1000, Movies[[#This Row],[revenue]])</f>
        <v>410</v>
      </c>
      <c r="N29">
        <f>IF(Movies[[#This Row],[currency]]="USD",Movies[[#This Row],[budget (mln)]]*80,Movies[[#This Row],[budget (mln)]])</f>
        <v>100</v>
      </c>
      <c r="O29">
        <f>IF(Movies[[#This Row],[currency]]="USD",Movies[[#This Row],[revenue (mln)]]*80,Movies[[#This Row],[revenue (mln)]])</f>
        <v>410</v>
      </c>
      <c r="P29">
        <f>IF(Movies[[#This Row],[currency]]="INR",Movies[[#This Row],[budget (mln)]]/80,Movies[[#This Row],[budget (mln)]])</f>
        <v>1.25</v>
      </c>
      <c r="Q29">
        <f>IF(Movies[[#This Row],[currency]]="INR",Movies[[#This Row],[revenue (mln)]]/80,Movies[[#This Row],[revenue (mln)]])</f>
        <v>5.125</v>
      </c>
    </row>
    <row r="30" spans="1:17" x14ac:dyDescent="0.35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_xlfn.XLOOKUP(Movies[[#This Row],[movie_id]:[movie_id]],Financials[[#All],[movie_id]:[movie_id]],Financials[[#All],[budget]],"Not Available",0)</f>
        <v>850</v>
      </c>
      <c r="I30" cm="1">
        <f t="array" ref="I30">_xlfn.XLOOKUP(Movies[[#This Row],[movie_id]:[movie_id]],Financials[[#All],[movie_id]:[movie_id]],Financials[[#All],[revenue]],"Not Available",0)</f>
        <v>8540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  <c r="L30">
        <f>IF(Movies[[#This Row],[unit]]="Billions",Movies[[#This Row],[budget]]*1000,Movies[[#This Row],[budget]])</f>
        <v>850</v>
      </c>
      <c r="M30">
        <f>IF(Movies[[#This Row],[unit]]="Billions",Movies[[#This Row],[revenue]]*1000, Movies[[#This Row],[revenue]])</f>
        <v>8540</v>
      </c>
      <c r="N30">
        <f>IF(Movies[[#This Row],[currency]]="USD",Movies[[#This Row],[budget (mln)]]*80,Movies[[#This Row],[budget (mln)]])</f>
        <v>850</v>
      </c>
      <c r="O30">
        <f>IF(Movies[[#This Row],[currency]]="USD",Movies[[#This Row],[revenue (mln)]]*80,Movies[[#This Row],[revenue (mln)]])</f>
        <v>8540</v>
      </c>
      <c r="P30">
        <f>IF(Movies[[#This Row],[currency]]="INR",Movies[[#This Row],[budget (mln)]]/80,Movies[[#This Row],[budget (mln)]])</f>
        <v>10.625</v>
      </c>
      <c r="Q30">
        <f>IF(Movies[[#This Row],[currency]]="INR",Movies[[#This Row],[revenue (mln)]]/80,Movies[[#This Row],[revenue (mln)]])</f>
        <v>106.75</v>
      </c>
    </row>
    <row r="31" spans="1:17" x14ac:dyDescent="0.35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_xlfn.XLOOKUP(Movies[[#This Row],[movie_id]:[movie_id]],Financials[[#All],[movie_id]:[movie_id]],Financials[[#All],[budget]],"Not Available",0)</f>
        <v>1</v>
      </c>
      <c r="I31" cm="1">
        <f t="array" ref="I31">_xlfn.XLOOKUP(Movies[[#This Row],[movie_id]:[movie_id]],Financials[[#All],[movie_id]:[movie_id]],Financials[[#All],[revenue]],"Not Available",0)</f>
        <v>5.9</v>
      </c>
      <c r="J31" t="str" cm="1">
        <f t="array" ref="J31">_xlfn.XLOOKUP(Movies[[#This Row],[movie_id]:[movie_id]],Financials[[#All],[movie_id]:[movie_id]],Financials[[#All],[unit]],"Not Available",0)</f>
        <v>Billions</v>
      </c>
      <c r="K31" t="str" cm="1">
        <f t="array" ref="K31">_xlfn.XLOOKUP(Movies[[#This Row],[movie_id]:[movie_id]],Financials[[#All],[movie_id]:[movie_id]],Financials[[#All],[currency]],"Not Available",0)</f>
        <v>INR</v>
      </c>
      <c r="L31">
        <f>IF(Movies[[#This Row],[unit]]="Billions",Movies[[#This Row],[budget]]*1000,Movies[[#This Row],[budget]])</f>
        <v>1000</v>
      </c>
      <c r="M31">
        <f>IF(Movies[[#This Row],[unit]]="Billions",Movies[[#This Row],[revenue]]*1000, Movies[[#This Row],[revenue]])</f>
        <v>5900</v>
      </c>
      <c r="N31">
        <f>IF(Movies[[#This Row],[currency]]="USD",Movies[[#This Row],[budget (mln)]]*80,Movies[[#This Row],[budget (mln)]])</f>
        <v>1000</v>
      </c>
      <c r="O31">
        <f>IF(Movies[[#This Row],[currency]]="USD",Movies[[#This Row],[revenue (mln)]]*80,Movies[[#This Row],[revenue (mln)]])</f>
        <v>5900</v>
      </c>
      <c r="P31">
        <f>IF(Movies[[#This Row],[currency]]="INR",Movies[[#This Row],[budget (mln)]]/80,Movies[[#This Row],[budget (mln)]])</f>
        <v>12.5</v>
      </c>
      <c r="Q31">
        <f>IF(Movies[[#This Row],[currency]]="INR",Movies[[#This Row],[revenue (mln)]]/80,Movies[[#This Row],[revenue (mln)]])</f>
        <v>73.75</v>
      </c>
    </row>
    <row r="32" spans="1:17" x14ac:dyDescent="0.35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_xlfn.XLOOKUP(Movies[[#This Row],[movie_id]:[movie_id]],Financials[[#All],[movie_id]:[movie_id]],Financials[[#All],[budget]],"Not Available",0)</f>
        <v>2</v>
      </c>
      <c r="I32" cm="1">
        <f t="array" ref="I32">_xlfn.XLOOKUP(Movies[[#This Row],[movie_id]:[movie_id]],Financials[[#All],[movie_id]:[movie_id]],Financials[[#All],[revenue]],"Not Available",0)</f>
        <v>3.6</v>
      </c>
      <c r="J32" t="str" cm="1">
        <f t="array" ref="J32">_xlfn.XLOOKUP(Movies[[#This Row],[movie_id]:[movie_id]],Financials[[#All],[movie_id]:[movie_id]],Financials[[#All],[unit]],"Not Available",0)</f>
        <v>Billions</v>
      </c>
      <c r="K32" t="str" cm="1">
        <f t="array" ref="K32">_xlfn.XLOOKUP(Movies[[#This Row],[movie_id]:[movie_id]],Financials[[#All],[movie_id]:[movie_id]],Financials[[#All],[currency]],"Not Available",0)</f>
        <v>INR</v>
      </c>
      <c r="L32">
        <f>IF(Movies[[#This Row],[unit]]="Billions",Movies[[#This Row],[budget]]*1000,Movies[[#This Row],[budget]])</f>
        <v>2000</v>
      </c>
      <c r="M32">
        <f>IF(Movies[[#This Row],[unit]]="Billions",Movies[[#This Row],[revenue]]*1000, Movies[[#This Row],[revenue]])</f>
        <v>3600</v>
      </c>
      <c r="N32">
        <f>IF(Movies[[#This Row],[currency]]="USD",Movies[[#This Row],[budget (mln)]]*80,Movies[[#This Row],[budget (mln)]])</f>
        <v>2000</v>
      </c>
      <c r="O32">
        <f>IF(Movies[[#This Row],[currency]]="USD",Movies[[#This Row],[revenue (mln)]]*80,Movies[[#This Row],[revenue (mln)]])</f>
        <v>3600</v>
      </c>
      <c r="P32">
        <f>IF(Movies[[#This Row],[currency]]="INR",Movies[[#This Row],[budget (mln)]]/80,Movies[[#This Row],[budget (mln)]])</f>
        <v>25</v>
      </c>
      <c r="Q32">
        <f>IF(Movies[[#This Row],[currency]]="INR",Movies[[#This Row],[revenue (mln)]]/80,Movies[[#This Row],[revenue (mln)]])</f>
        <v>45</v>
      </c>
    </row>
    <row r="33" spans="1:17" x14ac:dyDescent="0.35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_xlfn.XLOOKUP(Movies[[#This Row],[movie_id]:[movie_id]],Financials[[#All],[movie_id]:[movie_id]],Financials[[#All],[budget]],"Not Available",0)</f>
        <v>5.5</v>
      </c>
      <c r="I33" cm="1">
        <f t="array" ref="I33">_xlfn.XLOOKUP(Movies[[#This Row],[movie_id]:[movie_id]],Financials[[#All],[movie_id]:[movie_id]],Financials[[#All],[revenue]],"Not Available",0)</f>
        <v>12</v>
      </c>
      <c r="J33" t="str" cm="1">
        <f t="array" ref="J33">_xlfn.XLOOKUP(Movies[[#This Row],[movie_id]:[movie_id]],Financials[[#All],[movie_id]:[movie_id]],Financials[[#All],[unit]],"Not Available",0)</f>
        <v>Billions</v>
      </c>
      <c r="K33" t="str" cm="1">
        <f t="array" ref="K33">_xlfn.XLOOKUP(Movies[[#This Row],[movie_id]:[movie_id]],Financials[[#All],[movie_id]:[movie_id]],Financials[[#All],[currency]],"Not Available",0)</f>
        <v>INR</v>
      </c>
      <c r="L33">
        <f>IF(Movies[[#This Row],[unit]]="Billions",Movies[[#This Row],[budget]]*1000,Movies[[#This Row],[budget]])</f>
        <v>5500</v>
      </c>
      <c r="M33">
        <f>IF(Movies[[#This Row],[unit]]="Billions",Movies[[#This Row],[revenue]]*1000, Movies[[#This Row],[revenue]])</f>
        <v>12000</v>
      </c>
      <c r="N33">
        <f>IF(Movies[[#This Row],[currency]]="USD",Movies[[#This Row],[budget (mln)]]*80,Movies[[#This Row],[budget (mln)]])</f>
        <v>5500</v>
      </c>
      <c r="O33">
        <f>IF(Movies[[#This Row],[currency]]="USD",Movies[[#This Row],[revenue (mln)]]*80,Movies[[#This Row],[revenue (mln)]])</f>
        <v>12000</v>
      </c>
      <c r="P33">
        <f>IF(Movies[[#This Row],[currency]]="INR",Movies[[#This Row],[budget (mln)]]/80,Movies[[#This Row],[budget (mln)]])</f>
        <v>68.75</v>
      </c>
      <c r="Q33">
        <f>IF(Movies[[#This Row],[currency]]="INR",Movies[[#This Row],[revenue (mln)]]/80,Movies[[#This Row],[revenue (mln)]])</f>
        <v>150</v>
      </c>
    </row>
    <row r="34" spans="1:17" x14ac:dyDescent="0.35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_xlfn.XLOOKUP(Movies[[#This Row],[movie_id]:[movie_id]],Financials[[#All],[movie_id]:[movie_id]],Financials[[#All],[budget]],"Not Available",0)</f>
        <v>1.8</v>
      </c>
      <c r="I34" cm="1">
        <f t="array" ref="I34">_xlfn.XLOOKUP(Movies[[#This Row],[movie_id]:[movie_id]],Financials[[#All],[movie_id]:[movie_id]],Financials[[#All],[revenue]],"Not Available",0)</f>
        <v>6.5</v>
      </c>
      <c r="J34" t="str" cm="1">
        <f t="array" ref="J34">_xlfn.XLOOKUP(Movies[[#This Row],[movie_id]:[movie_id]],Financials[[#All],[movie_id]:[movie_id]],Financials[[#All],[unit]],"Not Available",0)</f>
        <v>Billions</v>
      </c>
      <c r="K34" t="str" cm="1">
        <f t="array" ref="K34">_xlfn.XLOOKUP(Movies[[#This Row],[movie_id]:[movie_id]],Financials[[#All],[movie_id]:[movie_id]],Financials[[#All],[currency]],"Not Available",0)</f>
        <v>INR</v>
      </c>
      <c r="L34">
        <f>IF(Movies[[#This Row],[unit]]="Billions",Movies[[#This Row],[budget]]*1000,Movies[[#This Row],[budget]])</f>
        <v>1800</v>
      </c>
      <c r="M34">
        <f>IF(Movies[[#This Row],[unit]]="Billions",Movies[[#This Row],[revenue]]*1000, Movies[[#This Row],[revenue]])</f>
        <v>6500</v>
      </c>
      <c r="N34">
        <f>IF(Movies[[#This Row],[currency]]="USD",Movies[[#This Row],[budget (mln)]]*80,Movies[[#This Row],[budget (mln)]])</f>
        <v>1800</v>
      </c>
      <c r="O34">
        <f>IF(Movies[[#This Row],[currency]]="USD",Movies[[#This Row],[revenue (mln)]]*80,Movies[[#This Row],[revenue (mln)]])</f>
        <v>6500</v>
      </c>
      <c r="P34">
        <f>IF(Movies[[#This Row],[currency]]="INR",Movies[[#This Row],[budget (mln)]]/80,Movies[[#This Row],[budget (mln)]])</f>
        <v>22.5</v>
      </c>
      <c r="Q34">
        <f>IF(Movies[[#This Row],[currency]]="INR",Movies[[#This Row],[revenue (mln)]]/80,Movies[[#This Row],[revenue (mln)]])</f>
        <v>81.25</v>
      </c>
    </row>
    <row r="35" spans="1:17" x14ac:dyDescent="0.35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_xlfn.XLOOKUP(Movies[[#This Row],[movie_id]:[movie_id]],Financials[[#All],[movie_id]:[movie_id]],Financials[[#All],[budget]],"Not Available",0)</f>
        <v>250</v>
      </c>
      <c r="I35" cm="1">
        <f t="array" ref="I35">_xlfn.XLOOKUP(Movies[[#This Row],[movie_id]:[movie_id]],Financials[[#All],[movie_id]:[movie_id]],Financials[[#All],[revenue]],"Not Available",0)</f>
        <v>3409</v>
      </c>
      <c r="J35" t="str" cm="1">
        <f t="array" ref="J35">_xlfn.XLOOKUP(Movies[[#This Row],[movie_id]:[movie_id]],Financials[[#All],[movie_id]:[movie_id]],Financials[[#All],[unit]],"Not Available",0)</f>
        <v>Millions</v>
      </c>
      <c r="K35" t="str" cm="1">
        <f t="array" ref="K35">_xlfn.XLOOKUP(Movies[[#This Row],[movie_id]:[movie_id]],Financials[[#All],[movie_id]:[movie_id]],Financials[[#All],[currency]],"Not Available",0)</f>
        <v>INR</v>
      </c>
      <c r="L35">
        <f>IF(Movies[[#This Row],[unit]]="Billions",Movies[[#This Row],[budget]]*1000,Movies[[#This Row],[budget]])</f>
        <v>250</v>
      </c>
      <c r="M35">
        <f>IF(Movies[[#This Row],[unit]]="Billions",Movies[[#This Row],[revenue]]*1000, Movies[[#This Row],[revenue]])</f>
        <v>3409</v>
      </c>
      <c r="N35">
        <f>IF(Movies[[#This Row],[currency]]="USD",Movies[[#This Row],[budget (mln)]]*80,Movies[[#This Row],[budget (mln)]])</f>
        <v>250</v>
      </c>
      <c r="O35">
        <f>IF(Movies[[#This Row],[currency]]="USD",Movies[[#This Row],[revenue (mln)]]*80,Movies[[#This Row],[revenue (mln)]])</f>
        <v>3409</v>
      </c>
      <c r="P35">
        <f>IF(Movies[[#This Row],[currency]]="INR",Movies[[#This Row],[budget (mln)]]/80,Movies[[#This Row],[budget (mln)]])</f>
        <v>3.125</v>
      </c>
      <c r="Q35">
        <f>IF(Movies[[#This Row],[currency]]="INR",Movies[[#This Row],[revenue (mln)]]/80,Movies[[#This Row],[revenue (mln)]])</f>
        <v>42.612499999999997</v>
      </c>
    </row>
    <row r="36" spans="1:17" x14ac:dyDescent="0.35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_xlfn.XLOOKUP(Movies[[#This Row],[movie_id]:[movie_id]],Financials[[#All],[movie_id]:[movie_id]],Financials[[#All],[budget]],"Not Available",0)</f>
        <v>900</v>
      </c>
      <c r="I36" cm="1">
        <f t="array" ref="I36">_xlfn.XLOOKUP(Movies[[#This Row],[movie_id]:[movie_id]],Financials[[#All],[movie_id]:[movie_id]],Financials[[#All],[revenue]],"Not Available",0)</f>
        <v>11690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INR</v>
      </c>
      <c r="L36">
        <f>IF(Movies[[#This Row],[unit]]="Billions",Movies[[#This Row],[budget]]*1000,Movies[[#This Row],[budget]])</f>
        <v>900</v>
      </c>
      <c r="M36">
        <f>IF(Movies[[#This Row],[unit]]="Billions",Movies[[#This Row],[revenue]]*1000, Movies[[#This Row],[revenue]])</f>
        <v>11690</v>
      </c>
      <c r="N36">
        <f>IF(Movies[[#This Row],[currency]]="USD",Movies[[#This Row],[budget (mln)]]*80,Movies[[#This Row],[budget (mln)]])</f>
        <v>900</v>
      </c>
      <c r="O36">
        <f>IF(Movies[[#This Row],[currency]]="USD",Movies[[#This Row],[revenue (mln)]]*80,Movies[[#This Row],[revenue (mln)]])</f>
        <v>11690</v>
      </c>
      <c r="P36">
        <f>IF(Movies[[#This Row],[currency]]="INR",Movies[[#This Row],[budget (mln)]]/80,Movies[[#This Row],[budget (mln)]])</f>
        <v>11.25</v>
      </c>
      <c r="Q36">
        <f>IF(Movies[[#This Row],[currency]]="INR",Movies[[#This Row],[revenue (mln)]]/80,Movies[[#This Row],[revenue (mln)]])</f>
        <v>146.125</v>
      </c>
    </row>
    <row r="37" spans="1:17" x14ac:dyDescent="0.35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_xlfn.XLOOKUP(Movies[[#This Row],[movie_id]:[movie_id]],Financials[[#All],[movie_id]:[movie_id]],Financials[[#All],[budget]],"Not Available",0)</f>
        <v>216.7</v>
      </c>
      <c r="I37" cm="1">
        <f t="array" ref="I37">_xlfn.XLOOKUP(Movies[[#This Row],[movie_id]:[movie_id]],Financials[[#All],[movie_id]:[movie_id]],Financials[[#All],[revenue]],"Not Available",0)</f>
        <v>370.6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  <c r="L37">
        <f>IF(Movies[[#This Row],[unit]]="Billions",Movies[[#This Row],[budget]]*1000,Movies[[#This Row],[budget]])</f>
        <v>216.7</v>
      </c>
      <c r="M37">
        <f>IF(Movies[[#This Row],[unit]]="Billions",Movies[[#This Row],[revenue]]*1000, Movies[[#This Row],[revenue]])</f>
        <v>370.6</v>
      </c>
      <c r="N37">
        <f>IF(Movies[[#This Row],[currency]]="USD",Movies[[#This Row],[budget (mln)]]*80,Movies[[#This Row],[budget (mln)]])</f>
        <v>17336</v>
      </c>
      <c r="O37">
        <f>IF(Movies[[#This Row],[currency]]="USD",Movies[[#This Row],[revenue (mln)]]*80,Movies[[#This Row],[revenue (mln)]])</f>
        <v>29648</v>
      </c>
      <c r="P37">
        <f>IF(Movies[[#This Row],[currency]]="INR",Movies[[#This Row],[budget (mln)]]/80,Movies[[#This Row],[budget (mln)]])</f>
        <v>216.7</v>
      </c>
      <c r="Q37">
        <f>IF(Movies[[#This Row],[currency]]="INR",Movies[[#This Row],[revenue (mln)]]/80,Movies[[#This Row],[revenue (mln)]])</f>
        <v>370.6</v>
      </c>
    </row>
    <row r="38" spans="1:17" x14ac:dyDescent="0.35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_xlfn.XLOOKUP(Movies[[#This Row],[movie_id]:[movie_id]],Financials[[#All],[movie_id]:[movie_id]],Financials[[#All],[budget]],"Not Available",0)</f>
        <v>177</v>
      </c>
      <c r="I38" cm="1">
        <f t="array" ref="I38">_xlfn.XLOOKUP(Movies[[#This Row],[movie_id]:[movie_id]],Financials[[#All],[movie_id]:[movie_id]],Financials[[#All],[revenue]],"Not Available",0)</f>
        <v>714.4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  <c r="L38">
        <f>IF(Movies[[#This Row],[unit]]="Billions",Movies[[#This Row],[budget]]*1000,Movies[[#This Row],[budget]])</f>
        <v>177</v>
      </c>
      <c r="M38">
        <f>IF(Movies[[#This Row],[unit]]="Billions",Movies[[#This Row],[revenue]]*1000, Movies[[#This Row],[revenue]])</f>
        <v>714.4</v>
      </c>
      <c r="N38">
        <f>IF(Movies[[#This Row],[currency]]="USD",Movies[[#This Row],[budget (mln)]]*80,Movies[[#This Row],[budget (mln)]])</f>
        <v>14160</v>
      </c>
      <c r="O38">
        <f>IF(Movies[[#This Row],[currency]]="USD",Movies[[#This Row],[revenue (mln)]]*80,Movies[[#This Row],[revenue (mln)]])</f>
        <v>57152</v>
      </c>
      <c r="P38">
        <f>IF(Movies[[#This Row],[currency]]="INR",Movies[[#This Row],[budget (mln)]]/80,Movies[[#This Row],[budget (mln)]])</f>
        <v>177</v>
      </c>
      <c r="Q38">
        <f>IF(Movies[[#This Row],[currency]]="INR",Movies[[#This Row],[revenue (mln)]]/80,Movies[[#This Row],[revenue (mln)]])</f>
        <v>714.4</v>
      </c>
    </row>
    <row r="39" spans="1:17" x14ac:dyDescent="0.35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_xlfn.XLOOKUP(Movies[[#This Row],[movie_id]:[movie_id]],Financials[[#All],[movie_id]:[movie_id]],Financials[[#All],[budget]],"Not Available",0)</f>
        <v>1.8</v>
      </c>
      <c r="I39" cm="1">
        <f t="array" ref="I39">_xlfn.XLOOKUP(Movies[[#This Row],[movie_id]:[movie_id]],Financials[[#All],[movie_id]:[movie_id]],Financials[[#All],[revenue]],"Not Available",0)</f>
        <v>3.1</v>
      </c>
      <c r="J39" t="str" cm="1">
        <f t="array" ref="J39">_xlfn.XLOOKUP(Movies[[#This Row],[movie_id]:[movie_id]],Financials[[#All],[movie_id]:[movie_id]],Financials[[#All],[unit]],"Not Available",0)</f>
        <v>Billions</v>
      </c>
      <c r="K39" t="str" cm="1">
        <f t="array" ref="K39">_xlfn.XLOOKUP(Movies[[#This Row],[movie_id]:[movie_id]],Financials[[#All],[movie_id]:[movie_id]],Financials[[#All],[currency]],"Not Available",0)</f>
        <v>INR</v>
      </c>
      <c r="L39">
        <f>IF(Movies[[#This Row],[unit]]="Billions",Movies[[#This Row],[budget]]*1000,Movies[[#This Row],[budget]])</f>
        <v>1800</v>
      </c>
      <c r="M39">
        <f>IF(Movies[[#This Row],[unit]]="Billions",Movies[[#This Row],[revenue]]*1000, Movies[[#This Row],[revenue]])</f>
        <v>3100</v>
      </c>
      <c r="N39">
        <f>IF(Movies[[#This Row],[currency]]="USD",Movies[[#This Row],[budget (mln)]]*80,Movies[[#This Row],[budget (mln)]])</f>
        <v>1800</v>
      </c>
      <c r="O39">
        <f>IF(Movies[[#This Row],[currency]]="USD",Movies[[#This Row],[revenue (mln)]]*80,Movies[[#This Row],[revenue (mln)]])</f>
        <v>3100</v>
      </c>
      <c r="P39">
        <f>IF(Movies[[#This Row],[currency]]="INR",Movies[[#This Row],[budget (mln)]]/80,Movies[[#This Row],[budget (mln)]])</f>
        <v>22.5</v>
      </c>
      <c r="Q39">
        <f>IF(Movies[[#This Row],[currency]]="INR",Movies[[#This Row],[revenue (mln)]]/80,Movies[[#This Row],[revenue (mln)]])</f>
        <v>38.75</v>
      </c>
    </row>
    <row r="40" spans="1:17" x14ac:dyDescent="0.35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_xlfn.XLOOKUP(Movies[[#This Row],[movie_id]:[movie_id]],Financials[[#All],[movie_id]:[movie_id]],Financials[[#All],[budget]],"Not Available",0)</f>
        <v>500</v>
      </c>
      <c r="I40" cm="1">
        <f t="array" ref="I40">_xlfn.XLOOKUP(Movies[[#This Row],[movie_id]:[movie_id]],Financials[[#All],[movie_id]:[movie_id]],Financials[[#All],[revenue]],"Not Available",0)</f>
        <v>950</v>
      </c>
      <c r="J40" t="str" cm="1">
        <f t="array" ref="J40">_xlfn.XLOOKUP(Movies[[#This Row],[movie_id]:[movie_id]],Financials[[#All],[movie_id]:[movie_id]],Financials[[#All],[unit]],"Not Available",0)</f>
        <v>Millions</v>
      </c>
      <c r="K40" t="str" cm="1">
        <f t="array" ref="K40">_xlfn.XLOOKUP(Movies[[#This Row],[movie_id]:[movie_id]],Financials[[#All],[movie_id]:[movie_id]],Financials[[#All],[currency]],"Not Available",0)</f>
        <v>INR</v>
      </c>
      <c r="L40">
        <f>IF(Movies[[#This Row],[unit]]="Billions",Movies[[#This Row],[budget]]*1000,Movies[[#This Row],[budget]])</f>
        <v>500</v>
      </c>
      <c r="M40">
        <f>IF(Movies[[#This Row],[unit]]="Billions",Movies[[#This Row],[revenue]]*1000, Movies[[#This Row],[revenue]])</f>
        <v>950</v>
      </c>
      <c r="N40">
        <f>IF(Movies[[#This Row],[currency]]="USD",Movies[[#This Row],[budget (mln)]]*80,Movies[[#This Row],[budget (mln)]])</f>
        <v>500</v>
      </c>
      <c r="O40">
        <f>IF(Movies[[#This Row],[currency]]="USD",Movies[[#This Row],[revenue (mln)]]*80,Movies[[#This Row],[revenue (mln)]])</f>
        <v>950</v>
      </c>
      <c r="P40">
        <f>IF(Movies[[#This Row],[currency]]="INR",Movies[[#This Row],[budget (mln)]]/80,Movies[[#This Row],[budget (mln)]])</f>
        <v>6.25</v>
      </c>
      <c r="Q40">
        <f>IF(Movies[[#This Row],[currency]]="INR",Movies[[#This Row],[revenue (mln)]]/80,Movies[[#This Row],[revenue (mln)]])</f>
        <v>11.875</v>
      </c>
    </row>
    <row r="42" spans="1:17" x14ac:dyDescent="0.35">
      <c r="N42" s="7" t="s">
        <v>167</v>
      </c>
      <c r="O42" s="7" t="s">
        <v>168</v>
      </c>
    </row>
    <row r="43" spans="1:17" s="4" customFormat="1" x14ac:dyDescent="0.35">
      <c r="N43" s="6">
        <f>SUM(Movies[budget INR])</f>
        <v>264196.40000000002</v>
      </c>
      <c r="O43" s="6">
        <f>SUM(Movies[revenue INR])</f>
        <v>1567141</v>
      </c>
      <c r="P43" s="5"/>
      <c r="Q43" s="5"/>
    </row>
    <row r="44" spans="1:17" x14ac:dyDescent="0.35">
      <c r="I44" s="7" t="s">
        <v>171</v>
      </c>
      <c r="J44" s="8">
        <f>COUNT(Movies[movie_id])</f>
        <v>39</v>
      </c>
    </row>
    <row r="45" spans="1:17" x14ac:dyDescent="0.35">
      <c r="I45" s="7" t="s">
        <v>172</v>
      </c>
      <c r="J45" s="8">
        <f>COUNTIF(Movies[industry],"Bollywood")</f>
        <v>18</v>
      </c>
    </row>
    <row r="46" spans="1:17" x14ac:dyDescent="0.35">
      <c r="I46" s="7" t="s">
        <v>173</v>
      </c>
      <c r="J46" s="8">
        <f>SUMIF(Movies[industry],"Bollywood",Movies[revenue INR])</f>
        <v>80909</v>
      </c>
    </row>
    <row r="47" spans="1:17" x14ac:dyDescent="0.35">
      <c r="I47" s="7" t="s">
        <v>174</v>
      </c>
      <c r="J47" s="9">
        <f>J46/J45</f>
        <v>4494.9444444444443</v>
      </c>
    </row>
    <row r="48" spans="1:17" x14ac:dyDescent="0.35">
      <c r="I48" s="7" t="s">
        <v>175</v>
      </c>
      <c r="J48" s="10">
        <f>J46/O43</f>
        <v>5.1628411227834639E-2</v>
      </c>
    </row>
  </sheetData>
  <conditionalFormatting sqref="A1:B1">
    <cfRule type="duplicateValues" dxfId="9" priority="5"/>
    <cfRule type="duplicateValues" dxfId="8" priority="6"/>
  </conditionalFormatting>
  <conditionalFormatting sqref="A2:B40">
    <cfRule type="duplicateValues" dxfId="7" priority="9"/>
    <cfRule type="duplicateValues" dxfId="6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topLeftCell="A4" zoomScale="160" zoomScaleNormal="160" workbookViewId="0">
      <selection activeCell="A4" sqref="A1:B1048576"/>
    </sheetView>
  </sheetViews>
  <sheetFormatPr defaultRowHeight="14.5" x14ac:dyDescent="0.35"/>
  <cols>
    <col min="1" max="1" width="9.453125" customWidth="1"/>
    <col min="5" max="5" width="30.26953125" customWidth="1"/>
  </cols>
  <sheetData>
    <row r="1" spans="1:5" x14ac:dyDescent="0.3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5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35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35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35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35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35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35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35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35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35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35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35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35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35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35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35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35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35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35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35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35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35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35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35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35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35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35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35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35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35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35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35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35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35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35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35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35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35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35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35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G68"/>
  <sheetViews>
    <sheetView zoomScale="160" zoomScaleNormal="160" workbookViewId="0">
      <selection activeCell="E10" sqref="E10"/>
    </sheetView>
  </sheetViews>
  <sheetFormatPr defaultRowHeight="14.5" x14ac:dyDescent="0.35"/>
  <cols>
    <col min="2" max="2" width="26.453125" customWidth="1"/>
    <col min="3" max="3" width="10.81640625" customWidth="1"/>
    <col min="5" max="5" width="22.1796875" customWidth="1"/>
  </cols>
  <sheetData>
    <row r="1" spans="1:7" x14ac:dyDescent="0.35">
      <c r="A1" s="2" t="s">
        <v>35</v>
      </c>
      <c r="B1" s="2" t="s">
        <v>36</v>
      </c>
      <c r="C1" s="2" t="s">
        <v>37</v>
      </c>
    </row>
    <row r="2" spans="1:7" x14ac:dyDescent="0.35">
      <c r="A2">
        <v>50</v>
      </c>
      <c r="B2" t="s">
        <v>38</v>
      </c>
      <c r="C2">
        <v>1986</v>
      </c>
    </row>
    <row r="3" spans="1:7" x14ac:dyDescent="0.35">
      <c r="A3">
        <v>51</v>
      </c>
      <c r="B3" t="s">
        <v>39</v>
      </c>
      <c r="C3">
        <v>1959</v>
      </c>
    </row>
    <row r="4" spans="1:7" x14ac:dyDescent="0.35">
      <c r="A4">
        <v>52</v>
      </c>
      <c r="B4" t="s">
        <v>40</v>
      </c>
      <c r="C4">
        <v>1976</v>
      </c>
    </row>
    <row r="5" spans="1:7" x14ac:dyDescent="0.35">
      <c r="A5">
        <v>53</v>
      </c>
      <c r="B5" t="s">
        <v>41</v>
      </c>
      <c r="C5">
        <v>1989</v>
      </c>
      <c r="E5">
        <f>MATCH("Kajol",actors[name],)</f>
        <v>11</v>
      </c>
    </row>
    <row r="6" spans="1:7" x14ac:dyDescent="0.35">
      <c r="A6">
        <v>54</v>
      </c>
      <c r="B6" t="s">
        <v>42</v>
      </c>
      <c r="C6">
        <v>1983</v>
      </c>
    </row>
    <row r="7" spans="1:7" x14ac:dyDescent="0.35">
      <c r="A7">
        <v>55</v>
      </c>
      <c r="B7" t="s">
        <v>43</v>
      </c>
      <c r="C7">
        <v>1981</v>
      </c>
      <c r="E7">
        <f>MATCH("birth_year",actors[#Headers],0)</f>
        <v>3</v>
      </c>
    </row>
    <row r="8" spans="1:7" x14ac:dyDescent="0.35">
      <c r="A8">
        <v>56</v>
      </c>
      <c r="B8" t="s">
        <v>44</v>
      </c>
      <c r="C8">
        <v>1981</v>
      </c>
    </row>
    <row r="9" spans="1:7" x14ac:dyDescent="0.35">
      <c r="A9">
        <v>57</v>
      </c>
      <c r="B9" t="s">
        <v>45</v>
      </c>
      <c r="C9">
        <v>1942</v>
      </c>
      <c r="E9" t="str">
        <f>actors[[#Headers],[birth_year]]</f>
        <v>birth_year</v>
      </c>
    </row>
    <row r="10" spans="1:7" x14ac:dyDescent="0.35">
      <c r="A10">
        <v>58</v>
      </c>
      <c r="B10" t="s">
        <v>46</v>
      </c>
      <c r="C10">
        <v>1948</v>
      </c>
      <c r="E10" t="str" cm="1">
        <f t="array" ref="E10:G10">actors[#Headers]</f>
        <v>actor_id</v>
      </c>
      <c r="F10" t="str">
        <v>name</v>
      </c>
      <c r="G10" t="str">
        <v>birth_year</v>
      </c>
    </row>
    <row r="11" spans="1:7" x14ac:dyDescent="0.35">
      <c r="A11">
        <v>59</v>
      </c>
      <c r="B11" t="s">
        <v>47</v>
      </c>
      <c r="C11">
        <v>1965</v>
      </c>
    </row>
    <row r="12" spans="1:7" x14ac:dyDescent="0.35">
      <c r="A12">
        <v>60</v>
      </c>
      <c r="B12" t="s">
        <v>48</v>
      </c>
      <c r="C12">
        <v>1974</v>
      </c>
    </row>
    <row r="13" spans="1:7" x14ac:dyDescent="0.35">
      <c r="A13">
        <v>61</v>
      </c>
      <c r="B13" t="s">
        <v>49</v>
      </c>
      <c r="C13">
        <v>1965</v>
      </c>
    </row>
    <row r="14" spans="1:7" x14ac:dyDescent="0.35">
      <c r="A14">
        <v>62</v>
      </c>
      <c r="B14" t="s">
        <v>50</v>
      </c>
      <c r="C14">
        <v>1970</v>
      </c>
    </row>
    <row r="15" spans="1:7" x14ac:dyDescent="0.35">
      <c r="A15">
        <v>63</v>
      </c>
      <c r="B15" t="s">
        <v>51</v>
      </c>
      <c r="C15">
        <v>1979</v>
      </c>
    </row>
    <row r="16" spans="1:7" x14ac:dyDescent="0.35">
      <c r="A16">
        <v>64</v>
      </c>
      <c r="B16" t="s">
        <v>52</v>
      </c>
      <c r="C16">
        <v>1974</v>
      </c>
    </row>
    <row r="17" spans="1:3" x14ac:dyDescent="0.35">
      <c r="A17">
        <v>65</v>
      </c>
      <c r="B17" t="s">
        <v>53</v>
      </c>
      <c r="C17">
        <v>1985</v>
      </c>
    </row>
    <row r="18" spans="1:3" x14ac:dyDescent="0.35">
      <c r="A18">
        <v>66</v>
      </c>
      <c r="B18" t="s">
        <v>54</v>
      </c>
      <c r="C18">
        <v>1986</v>
      </c>
    </row>
    <row r="19" spans="1:3" x14ac:dyDescent="0.35">
      <c r="A19">
        <v>67</v>
      </c>
      <c r="B19" t="s">
        <v>55</v>
      </c>
      <c r="C19">
        <v>1958</v>
      </c>
    </row>
    <row r="20" spans="1:3" x14ac:dyDescent="0.35">
      <c r="A20">
        <v>68</v>
      </c>
      <c r="B20" t="s">
        <v>56</v>
      </c>
      <c r="C20">
        <v>1937</v>
      </c>
    </row>
    <row r="21" spans="1:3" x14ac:dyDescent="0.35">
      <c r="A21">
        <v>69</v>
      </c>
      <c r="B21" t="s">
        <v>57</v>
      </c>
      <c r="C21">
        <v>1974</v>
      </c>
    </row>
    <row r="22" spans="1:3" x14ac:dyDescent="0.35">
      <c r="A22">
        <v>70</v>
      </c>
      <c r="B22" t="s">
        <v>58</v>
      </c>
      <c r="C22">
        <v>1959</v>
      </c>
    </row>
    <row r="23" spans="1:3" x14ac:dyDescent="0.35">
      <c r="A23">
        <v>71</v>
      </c>
      <c r="B23" t="s">
        <v>59</v>
      </c>
      <c r="C23">
        <v>1969</v>
      </c>
    </row>
    <row r="24" spans="1:3" x14ac:dyDescent="0.35">
      <c r="A24">
        <v>72</v>
      </c>
      <c r="B24" t="s">
        <v>60</v>
      </c>
      <c r="C24">
        <v>1982</v>
      </c>
    </row>
    <row r="25" spans="1:3" x14ac:dyDescent="0.35">
      <c r="A25">
        <v>73</v>
      </c>
      <c r="B25" t="s">
        <v>61</v>
      </c>
      <c r="C25">
        <v>1984</v>
      </c>
    </row>
    <row r="26" spans="1:3" x14ac:dyDescent="0.35">
      <c r="A26">
        <v>74</v>
      </c>
      <c r="B26" t="s">
        <v>62</v>
      </c>
      <c r="C26">
        <v>1986</v>
      </c>
    </row>
    <row r="27" spans="1:3" x14ac:dyDescent="0.35">
      <c r="A27">
        <v>75</v>
      </c>
      <c r="B27" t="s">
        <v>63</v>
      </c>
      <c r="C27">
        <v>1968</v>
      </c>
    </row>
    <row r="28" spans="1:3" x14ac:dyDescent="0.35">
      <c r="A28">
        <v>76</v>
      </c>
      <c r="B28" t="s">
        <v>64</v>
      </c>
      <c r="C28">
        <v>1972</v>
      </c>
    </row>
    <row r="29" spans="1:3" x14ac:dyDescent="0.35">
      <c r="A29">
        <v>77</v>
      </c>
      <c r="B29" t="s">
        <v>65</v>
      </c>
      <c r="C29">
        <v>1964</v>
      </c>
    </row>
    <row r="30" spans="1:3" x14ac:dyDescent="0.35">
      <c r="A30">
        <v>78</v>
      </c>
      <c r="B30" t="s">
        <v>66</v>
      </c>
      <c r="C30">
        <v>1974</v>
      </c>
    </row>
    <row r="31" spans="1:3" x14ac:dyDescent="0.35">
      <c r="A31">
        <v>79</v>
      </c>
      <c r="B31" t="s">
        <v>67</v>
      </c>
      <c r="C31">
        <v>1975</v>
      </c>
    </row>
    <row r="32" spans="1:3" x14ac:dyDescent="0.35">
      <c r="A32">
        <v>80</v>
      </c>
      <c r="B32" t="s">
        <v>68</v>
      </c>
      <c r="C32">
        <v>1908</v>
      </c>
    </row>
    <row r="33" spans="1:3" x14ac:dyDescent="0.35">
      <c r="A33">
        <v>81</v>
      </c>
      <c r="B33" t="s">
        <v>69</v>
      </c>
      <c r="C33">
        <v>1921</v>
      </c>
    </row>
    <row r="34" spans="1:3" x14ac:dyDescent="0.35">
      <c r="A34">
        <v>82</v>
      </c>
      <c r="B34" t="s">
        <v>70</v>
      </c>
      <c r="C34">
        <v>1976</v>
      </c>
    </row>
    <row r="35" spans="1:3" x14ac:dyDescent="0.35">
      <c r="A35">
        <v>83</v>
      </c>
      <c r="B35" t="s">
        <v>71</v>
      </c>
      <c r="C35">
        <v>1978</v>
      </c>
    </row>
    <row r="36" spans="1:3" x14ac:dyDescent="0.35">
      <c r="A36">
        <v>84</v>
      </c>
      <c r="B36" t="s">
        <v>72</v>
      </c>
      <c r="C36">
        <v>1924</v>
      </c>
    </row>
    <row r="37" spans="1:3" x14ac:dyDescent="0.35">
      <c r="A37">
        <v>85</v>
      </c>
      <c r="B37" t="s">
        <v>73</v>
      </c>
      <c r="C37">
        <v>1940</v>
      </c>
    </row>
    <row r="38" spans="1:3" x14ac:dyDescent="0.35">
      <c r="A38">
        <v>86</v>
      </c>
      <c r="B38" t="s">
        <v>74</v>
      </c>
      <c r="C38">
        <v>1974</v>
      </c>
    </row>
    <row r="39" spans="1:3" x14ac:dyDescent="0.35">
      <c r="A39">
        <v>87</v>
      </c>
      <c r="B39" t="s">
        <v>75</v>
      </c>
      <c r="C39">
        <v>1979</v>
      </c>
    </row>
    <row r="40" spans="1:3" x14ac:dyDescent="0.35">
      <c r="A40">
        <v>88</v>
      </c>
      <c r="B40" t="s">
        <v>76</v>
      </c>
      <c r="C40">
        <v>1952</v>
      </c>
    </row>
    <row r="41" spans="1:3" x14ac:dyDescent="0.35">
      <c r="A41">
        <v>89</v>
      </c>
      <c r="B41" t="s">
        <v>77</v>
      </c>
      <c r="C41">
        <v>1943</v>
      </c>
    </row>
    <row r="42" spans="1:3" x14ac:dyDescent="0.35">
      <c r="A42">
        <v>90</v>
      </c>
      <c r="B42" t="s">
        <v>78</v>
      </c>
      <c r="C42">
        <v>1947</v>
      </c>
    </row>
    <row r="43" spans="1:3" x14ac:dyDescent="0.35">
      <c r="A43">
        <v>91</v>
      </c>
      <c r="B43" t="s">
        <v>79</v>
      </c>
      <c r="C43">
        <v>1967</v>
      </c>
    </row>
    <row r="44" spans="1:3" x14ac:dyDescent="0.35">
      <c r="A44">
        <v>92</v>
      </c>
      <c r="B44" t="s">
        <v>80</v>
      </c>
      <c r="C44">
        <v>1967</v>
      </c>
    </row>
    <row r="45" spans="1:3" x14ac:dyDescent="0.35">
      <c r="A45">
        <v>93</v>
      </c>
      <c r="B45" t="s">
        <v>81</v>
      </c>
      <c r="C45">
        <v>1975</v>
      </c>
    </row>
    <row r="46" spans="1:3" x14ac:dyDescent="0.35">
      <c r="A46">
        <v>94</v>
      </c>
      <c r="B46" t="s">
        <v>82</v>
      </c>
      <c r="C46">
        <v>1965</v>
      </c>
    </row>
    <row r="47" spans="1:3" x14ac:dyDescent="0.35">
      <c r="A47">
        <v>95</v>
      </c>
      <c r="B47" t="s">
        <v>83</v>
      </c>
      <c r="C47">
        <v>1981</v>
      </c>
    </row>
    <row r="48" spans="1:3" x14ac:dyDescent="0.35">
      <c r="A48">
        <v>150</v>
      </c>
      <c r="B48" t="s">
        <v>84</v>
      </c>
      <c r="C48">
        <v>1905</v>
      </c>
    </row>
    <row r="49" spans="1:3" x14ac:dyDescent="0.35">
      <c r="A49">
        <v>151</v>
      </c>
      <c r="B49" t="s">
        <v>85</v>
      </c>
      <c r="C49">
        <v>1919</v>
      </c>
    </row>
    <row r="50" spans="1:3" x14ac:dyDescent="0.35">
      <c r="A50">
        <v>152</v>
      </c>
      <c r="B50" t="s">
        <v>86</v>
      </c>
      <c r="C50">
        <v>1997</v>
      </c>
    </row>
    <row r="51" spans="1:3" x14ac:dyDescent="0.35">
      <c r="A51">
        <v>153</v>
      </c>
      <c r="B51" t="s">
        <v>87</v>
      </c>
      <c r="C51">
        <v>1929</v>
      </c>
    </row>
    <row r="52" spans="1:3" x14ac:dyDescent="0.35">
      <c r="A52">
        <v>154</v>
      </c>
      <c r="B52" t="s">
        <v>88</v>
      </c>
      <c r="C52">
        <v>1988</v>
      </c>
    </row>
    <row r="53" spans="1:3" x14ac:dyDescent="0.35">
      <c r="A53">
        <v>155</v>
      </c>
      <c r="B53" t="s">
        <v>89</v>
      </c>
      <c r="C53">
        <v>1982</v>
      </c>
    </row>
    <row r="54" spans="1:3" x14ac:dyDescent="0.35">
      <c r="A54">
        <v>156</v>
      </c>
      <c r="B54" t="s">
        <v>90</v>
      </c>
      <c r="C54">
        <v>1982</v>
      </c>
    </row>
    <row r="55" spans="1:3" x14ac:dyDescent="0.35">
      <c r="A55">
        <v>157</v>
      </c>
      <c r="B55" t="s">
        <v>91</v>
      </c>
      <c r="C55">
        <v>1982</v>
      </c>
    </row>
    <row r="56" spans="1:3" x14ac:dyDescent="0.35">
      <c r="A56">
        <v>158</v>
      </c>
      <c r="B56" t="s">
        <v>92</v>
      </c>
      <c r="C56">
        <v>1983</v>
      </c>
    </row>
    <row r="57" spans="1:3" x14ac:dyDescent="0.35">
      <c r="A57">
        <v>159</v>
      </c>
      <c r="B57" t="s">
        <v>93</v>
      </c>
      <c r="C57">
        <v>1985</v>
      </c>
    </row>
    <row r="58" spans="1:3" x14ac:dyDescent="0.35">
      <c r="A58">
        <v>160</v>
      </c>
      <c r="B58" t="s">
        <v>94</v>
      </c>
      <c r="C58">
        <v>1979</v>
      </c>
    </row>
    <row r="59" spans="1:3" x14ac:dyDescent="0.35">
      <c r="A59">
        <v>161</v>
      </c>
      <c r="B59" t="s">
        <v>95</v>
      </c>
      <c r="C59">
        <v>1984</v>
      </c>
    </row>
    <row r="60" spans="1:3" x14ac:dyDescent="0.35">
      <c r="A60">
        <v>162</v>
      </c>
      <c r="B60" t="s">
        <v>96</v>
      </c>
      <c r="C60">
        <v>1950</v>
      </c>
    </row>
    <row r="61" spans="1:3" x14ac:dyDescent="0.35">
      <c r="A61">
        <v>163</v>
      </c>
      <c r="B61" t="s">
        <v>97</v>
      </c>
      <c r="C61">
        <v>1955</v>
      </c>
    </row>
    <row r="62" spans="1:3" x14ac:dyDescent="0.35">
      <c r="A62">
        <v>164</v>
      </c>
      <c r="B62" t="s">
        <v>98</v>
      </c>
      <c r="C62">
        <v>1965</v>
      </c>
    </row>
    <row r="63" spans="1:3" x14ac:dyDescent="0.35">
      <c r="A63">
        <v>165</v>
      </c>
      <c r="B63" t="s">
        <v>99</v>
      </c>
      <c r="C63">
        <v>1967</v>
      </c>
    </row>
    <row r="64" spans="1:3" x14ac:dyDescent="0.35">
      <c r="A64">
        <v>166</v>
      </c>
      <c r="B64" t="s">
        <v>100</v>
      </c>
      <c r="C64">
        <v>1946</v>
      </c>
    </row>
    <row r="65" spans="1:3" x14ac:dyDescent="0.35">
      <c r="A65">
        <v>167</v>
      </c>
      <c r="B65" t="s">
        <v>101</v>
      </c>
      <c r="C65">
        <v>1982</v>
      </c>
    </row>
    <row r="66" spans="1:3" x14ac:dyDescent="0.35">
      <c r="A66">
        <v>168</v>
      </c>
      <c r="B66" t="s">
        <v>102</v>
      </c>
      <c r="C66">
        <v>1956</v>
      </c>
    </row>
    <row r="67" spans="1:3" x14ac:dyDescent="0.35">
      <c r="A67">
        <v>169</v>
      </c>
      <c r="B67" t="s">
        <v>103</v>
      </c>
      <c r="C67">
        <v>1985</v>
      </c>
    </row>
    <row r="68" spans="1:3" x14ac:dyDescent="0.35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B2" sqref="B2:B3"/>
    </sheetView>
  </sheetViews>
  <sheetFormatPr defaultRowHeight="14.5" x14ac:dyDescent="0.35"/>
  <cols>
    <col min="1" max="1" width="9.81640625" customWidth="1"/>
  </cols>
  <sheetData>
    <row r="1" spans="1:2" x14ac:dyDescent="0.35">
      <c r="A1" s="2" t="s">
        <v>0</v>
      </c>
      <c r="B1" s="2" t="s">
        <v>35</v>
      </c>
    </row>
    <row r="2" spans="1:2" x14ac:dyDescent="0.35">
      <c r="A2">
        <v>101</v>
      </c>
      <c r="B2">
        <v>50</v>
      </c>
    </row>
    <row r="3" spans="1:2" x14ac:dyDescent="0.35">
      <c r="A3">
        <v>101</v>
      </c>
      <c r="B3">
        <v>51</v>
      </c>
    </row>
    <row r="4" spans="1:2" x14ac:dyDescent="0.35">
      <c r="A4">
        <v>102</v>
      </c>
      <c r="B4">
        <v>52</v>
      </c>
    </row>
    <row r="5" spans="1:2" x14ac:dyDescent="0.35">
      <c r="A5">
        <v>102</v>
      </c>
      <c r="B5">
        <v>53</v>
      </c>
    </row>
    <row r="6" spans="1:2" x14ac:dyDescent="0.35">
      <c r="A6">
        <v>103</v>
      </c>
      <c r="B6">
        <v>54</v>
      </c>
    </row>
    <row r="7" spans="1:2" x14ac:dyDescent="0.35">
      <c r="A7">
        <v>103</v>
      </c>
      <c r="B7">
        <v>55</v>
      </c>
    </row>
    <row r="8" spans="1:2" x14ac:dyDescent="0.35">
      <c r="A8">
        <v>103</v>
      </c>
      <c r="B8">
        <v>56</v>
      </c>
    </row>
    <row r="9" spans="1:2" x14ac:dyDescent="0.35">
      <c r="A9">
        <v>104</v>
      </c>
      <c r="B9">
        <v>54</v>
      </c>
    </row>
    <row r="10" spans="1:2" x14ac:dyDescent="0.35">
      <c r="A10">
        <v>104</v>
      </c>
      <c r="B10">
        <v>56</v>
      </c>
    </row>
    <row r="11" spans="1:2" x14ac:dyDescent="0.35">
      <c r="A11">
        <v>105</v>
      </c>
      <c r="B11">
        <v>54</v>
      </c>
    </row>
    <row r="12" spans="1:2" x14ac:dyDescent="0.35">
      <c r="A12">
        <v>105</v>
      </c>
      <c r="B12">
        <v>55</v>
      </c>
    </row>
    <row r="13" spans="1:2" x14ac:dyDescent="0.35">
      <c r="A13">
        <v>106</v>
      </c>
      <c r="B13">
        <v>57</v>
      </c>
    </row>
    <row r="14" spans="1:2" x14ac:dyDescent="0.35">
      <c r="A14">
        <v>106</v>
      </c>
      <c r="B14">
        <v>58</v>
      </c>
    </row>
    <row r="15" spans="1:2" x14ac:dyDescent="0.35">
      <c r="A15">
        <v>107</v>
      </c>
      <c r="B15">
        <v>59</v>
      </c>
    </row>
    <row r="16" spans="1:2" x14ac:dyDescent="0.35">
      <c r="A16">
        <v>107</v>
      </c>
      <c r="B16">
        <v>60</v>
      </c>
    </row>
    <row r="17" spans="1:2" x14ac:dyDescent="0.35">
      <c r="A17">
        <v>108</v>
      </c>
      <c r="B17">
        <v>61</v>
      </c>
    </row>
    <row r="18" spans="1:2" x14ac:dyDescent="0.35">
      <c r="A18">
        <v>108</v>
      </c>
      <c r="B18">
        <v>62</v>
      </c>
    </row>
    <row r="19" spans="1:2" x14ac:dyDescent="0.35">
      <c r="A19">
        <v>108</v>
      </c>
      <c r="B19">
        <v>63</v>
      </c>
    </row>
    <row r="20" spans="1:2" x14ac:dyDescent="0.35">
      <c r="A20">
        <v>109</v>
      </c>
      <c r="B20">
        <v>59</v>
      </c>
    </row>
    <row r="21" spans="1:2" x14ac:dyDescent="0.35">
      <c r="A21">
        <v>109</v>
      </c>
      <c r="B21">
        <v>57</v>
      </c>
    </row>
    <row r="22" spans="1:2" x14ac:dyDescent="0.35">
      <c r="A22">
        <v>109</v>
      </c>
      <c r="B22">
        <v>64</v>
      </c>
    </row>
    <row r="23" spans="1:2" x14ac:dyDescent="0.35">
      <c r="A23">
        <v>110</v>
      </c>
      <c r="B23">
        <v>65</v>
      </c>
    </row>
    <row r="24" spans="1:2" x14ac:dyDescent="0.35">
      <c r="A24">
        <v>110</v>
      </c>
      <c r="B24">
        <v>66</v>
      </c>
    </row>
    <row r="25" spans="1:2" x14ac:dyDescent="0.35">
      <c r="A25">
        <v>111</v>
      </c>
      <c r="B25">
        <v>67</v>
      </c>
    </row>
    <row r="26" spans="1:2" x14ac:dyDescent="0.35">
      <c r="A26">
        <v>111</v>
      </c>
      <c r="B26">
        <v>68</v>
      </c>
    </row>
    <row r="27" spans="1:2" x14ac:dyDescent="0.35">
      <c r="A27">
        <v>112</v>
      </c>
      <c r="B27">
        <v>69</v>
      </c>
    </row>
    <row r="28" spans="1:2" x14ac:dyDescent="0.35">
      <c r="A28">
        <v>112</v>
      </c>
      <c r="B28">
        <v>70</v>
      </c>
    </row>
    <row r="29" spans="1:2" x14ac:dyDescent="0.35">
      <c r="A29">
        <v>113</v>
      </c>
      <c r="B29">
        <v>71</v>
      </c>
    </row>
    <row r="30" spans="1:2" x14ac:dyDescent="0.35">
      <c r="A30">
        <v>113</v>
      </c>
      <c r="B30">
        <v>72</v>
      </c>
    </row>
    <row r="31" spans="1:2" x14ac:dyDescent="0.35">
      <c r="A31">
        <v>114</v>
      </c>
      <c r="B31">
        <v>73</v>
      </c>
    </row>
    <row r="32" spans="1:2" x14ac:dyDescent="0.35">
      <c r="A32">
        <v>114</v>
      </c>
      <c r="B32">
        <v>74</v>
      </c>
    </row>
    <row r="33" spans="1:2" x14ac:dyDescent="0.35">
      <c r="A33">
        <v>115</v>
      </c>
      <c r="B33">
        <v>75</v>
      </c>
    </row>
    <row r="34" spans="1:2" x14ac:dyDescent="0.35">
      <c r="A34">
        <v>115</v>
      </c>
      <c r="B34">
        <v>76</v>
      </c>
    </row>
    <row r="35" spans="1:2" x14ac:dyDescent="0.35">
      <c r="A35">
        <v>116</v>
      </c>
      <c r="B35">
        <v>77</v>
      </c>
    </row>
    <row r="36" spans="1:2" x14ac:dyDescent="0.35">
      <c r="A36">
        <v>116</v>
      </c>
      <c r="B36">
        <v>78</v>
      </c>
    </row>
    <row r="37" spans="1:2" x14ac:dyDescent="0.35">
      <c r="A37">
        <v>117</v>
      </c>
      <c r="B37">
        <v>69</v>
      </c>
    </row>
    <row r="38" spans="1:2" x14ac:dyDescent="0.35">
      <c r="A38">
        <v>117</v>
      </c>
      <c r="B38">
        <v>79</v>
      </c>
    </row>
    <row r="39" spans="1:2" x14ac:dyDescent="0.35">
      <c r="A39">
        <v>118</v>
      </c>
      <c r="B39">
        <v>80</v>
      </c>
    </row>
    <row r="40" spans="1:2" x14ac:dyDescent="0.35">
      <c r="A40">
        <v>118</v>
      </c>
      <c r="B40">
        <v>81</v>
      </c>
    </row>
    <row r="41" spans="1:2" x14ac:dyDescent="0.35">
      <c r="A41">
        <v>119</v>
      </c>
      <c r="B41">
        <v>82</v>
      </c>
    </row>
    <row r="42" spans="1:2" x14ac:dyDescent="0.35">
      <c r="A42">
        <v>119</v>
      </c>
      <c r="B42">
        <v>83</v>
      </c>
    </row>
    <row r="43" spans="1:2" x14ac:dyDescent="0.35">
      <c r="A43">
        <v>120</v>
      </c>
      <c r="B43">
        <v>84</v>
      </c>
    </row>
    <row r="44" spans="1:2" x14ac:dyDescent="0.35">
      <c r="A44">
        <v>120</v>
      </c>
      <c r="B44">
        <v>85</v>
      </c>
    </row>
    <row r="45" spans="1:2" x14ac:dyDescent="0.35">
      <c r="A45">
        <v>121</v>
      </c>
      <c r="B45">
        <v>86</v>
      </c>
    </row>
    <row r="46" spans="1:2" x14ac:dyDescent="0.35">
      <c r="A46">
        <v>121</v>
      </c>
      <c r="B46">
        <v>87</v>
      </c>
    </row>
    <row r="47" spans="1:2" x14ac:dyDescent="0.35">
      <c r="A47">
        <v>122</v>
      </c>
      <c r="B47">
        <v>88</v>
      </c>
    </row>
    <row r="48" spans="1:2" x14ac:dyDescent="0.35">
      <c r="A48">
        <v>122</v>
      </c>
      <c r="B48">
        <v>89</v>
      </c>
    </row>
    <row r="49" spans="1:2" x14ac:dyDescent="0.35">
      <c r="A49">
        <v>123</v>
      </c>
      <c r="B49">
        <v>90</v>
      </c>
    </row>
    <row r="50" spans="1:2" x14ac:dyDescent="0.35">
      <c r="A50">
        <v>123</v>
      </c>
      <c r="B50">
        <v>91</v>
      </c>
    </row>
    <row r="51" spans="1:2" x14ac:dyDescent="0.35">
      <c r="A51">
        <v>124</v>
      </c>
      <c r="B51">
        <v>92</v>
      </c>
    </row>
    <row r="52" spans="1:2" x14ac:dyDescent="0.35">
      <c r="A52">
        <v>124</v>
      </c>
      <c r="B52">
        <v>93</v>
      </c>
    </row>
    <row r="53" spans="1:2" x14ac:dyDescent="0.35">
      <c r="A53">
        <v>125</v>
      </c>
      <c r="B53">
        <v>94</v>
      </c>
    </row>
    <row r="54" spans="1:2" x14ac:dyDescent="0.35">
      <c r="A54">
        <v>125</v>
      </c>
      <c r="B54">
        <v>95</v>
      </c>
    </row>
    <row r="55" spans="1:2" x14ac:dyDescent="0.35">
      <c r="A55">
        <v>125</v>
      </c>
      <c r="B55">
        <v>54</v>
      </c>
    </row>
    <row r="56" spans="1:2" x14ac:dyDescent="0.35">
      <c r="A56">
        <v>126</v>
      </c>
      <c r="B56">
        <v>94</v>
      </c>
    </row>
    <row r="57" spans="1:2" x14ac:dyDescent="0.35">
      <c r="A57">
        <v>126</v>
      </c>
      <c r="B57">
        <v>95</v>
      </c>
    </row>
    <row r="58" spans="1:2" x14ac:dyDescent="0.35">
      <c r="A58">
        <v>126</v>
      </c>
      <c r="B58">
        <v>54</v>
      </c>
    </row>
    <row r="59" spans="1:2" x14ac:dyDescent="0.35">
      <c r="A59">
        <v>127</v>
      </c>
      <c r="B59">
        <v>150</v>
      </c>
    </row>
    <row r="60" spans="1:2" x14ac:dyDescent="0.35">
      <c r="A60">
        <v>127</v>
      </c>
      <c r="B60">
        <v>151</v>
      </c>
    </row>
    <row r="61" spans="1:2" x14ac:dyDescent="0.35">
      <c r="A61">
        <v>128</v>
      </c>
      <c r="B61">
        <v>61</v>
      </c>
    </row>
    <row r="62" spans="1:2" x14ac:dyDescent="0.35">
      <c r="A62">
        <v>128</v>
      </c>
      <c r="B62">
        <v>152</v>
      </c>
    </row>
    <row r="63" spans="1:2" x14ac:dyDescent="0.35">
      <c r="A63">
        <v>129</v>
      </c>
      <c r="B63">
        <v>51</v>
      </c>
    </row>
    <row r="64" spans="1:2" x14ac:dyDescent="0.35">
      <c r="A64">
        <v>129</v>
      </c>
      <c r="B64">
        <v>153</v>
      </c>
    </row>
    <row r="65" spans="1:2" x14ac:dyDescent="0.35">
      <c r="A65">
        <v>130</v>
      </c>
      <c r="B65">
        <v>61</v>
      </c>
    </row>
    <row r="66" spans="1:2" x14ac:dyDescent="0.35">
      <c r="A66">
        <v>130</v>
      </c>
      <c r="B66">
        <v>154</v>
      </c>
    </row>
    <row r="67" spans="1:2" x14ac:dyDescent="0.35">
      <c r="A67">
        <v>131</v>
      </c>
      <c r="B67">
        <v>155</v>
      </c>
    </row>
    <row r="68" spans="1:2" x14ac:dyDescent="0.35">
      <c r="A68">
        <v>131</v>
      </c>
      <c r="B68">
        <v>154</v>
      </c>
    </row>
    <row r="69" spans="1:2" x14ac:dyDescent="0.35">
      <c r="A69">
        <v>132</v>
      </c>
      <c r="B69">
        <v>156</v>
      </c>
    </row>
    <row r="70" spans="1:2" x14ac:dyDescent="0.35">
      <c r="A70">
        <v>132</v>
      </c>
      <c r="B70">
        <v>157</v>
      </c>
    </row>
    <row r="71" spans="1:2" x14ac:dyDescent="0.35">
      <c r="A71">
        <v>133</v>
      </c>
      <c r="B71">
        <v>158</v>
      </c>
    </row>
    <row r="72" spans="1:2" x14ac:dyDescent="0.35">
      <c r="A72">
        <v>133</v>
      </c>
      <c r="B72">
        <v>159</v>
      </c>
    </row>
    <row r="73" spans="1:2" x14ac:dyDescent="0.35">
      <c r="A73">
        <v>134</v>
      </c>
      <c r="B73">
        <v>160</v>
      </c>
    </row>
    <row r="74" spans="1:2" x14ac:dyDescent="0.35">
      <c r="A74">
        <v>134</v>
      </c>
      <c r="B74">
        <v>161</v>
      </c>
    </row>
    <row r="75" spans="1:2" x14ac:dyDescent="0.35">
      <c r="A75">
        <v>135</v>
      </c>
      <c r="B75">
        <v>162</v>
      </c>
    </row>
    <row r="76" spans="1:2" x14ac:dyDescent="0.35">
      <c r="A76">
        <v>135</v>
      </c>
      <c r="B76">
        <v>163</v>
      </c>
    </row>
    <row r="77" spans="1:2" x14ac:dyDescent="0.35">
      <c r="A77">
        <v>136</v>
      </c>
      <c r="B77">
        <v>164</v>
      </c>
    </row>
    <row r="78" spans="1:2" x14ac:dyDescent="0.35">
      <c r="A78">
        <v>136</v>
      </c>
      <c r="B78">
        <v>165</v>
      </c>
    </row>
    <row r="79" spans="1:2" x14ac:dyDescent="0.35">
      <c r="A79">
        <v>137</v>
      </c>
      <c r="B79">
        <v>95</v>
      </c>
    </row>
    <row r="80" spans="1:2" x14ac:dyDescent="0.35">
      <c r="A80">
        <v>137</v>
      </c>
      <c r="B80">
        <v>166</v>
      </c>
    </row>
    <row r="81" spans="1:2" x14ac:dyDescent="0.35">
      <c r="A81">
        <v>138</v>
      </c>
      <c r="B81">
        <v>95</v>
      </c>
    </row>
    <row r="82" spans="1:2" x14ac:dyDescent="0.35">
      <c r="A82">
        <v>138</v>
      </c>
      <c r="B82">
        <v>167</v>
      </c>
    </row>
    <row r="83" spans="1:2" x14ac:dyDescent="0.35">
      <c r="A83">
        <v>139</v>
      </c>
      <c r="B83">
        <v>164</v>
      </c>
    </row>
    <row r="84" spans="1:2" x14ac:dyDescent="0.35">
      <c r="A84">
        <v>139</v>
      </c>
      <c r="B84">
        <v>168</v>
      </c>
    </row>
    <row r="85" spans="1:2" x14ac:dyDescent="0.35">
      <c r="A85">
        <v>140</v>
      </c>
      <c r="B85">
        <v>169</v>
      </c>
    </row>
    <row r="86" spans="1:2" x14ac:dyDescent="0.35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5" x14ac:dyDescent="0.35"/>
  <cols>
    <col min="1" max="1" width="12.453125" customWidth="1"/>
  </cols>
  <sheetData>
    <row r="1" spans="1:2" x14ac:dyDescent="0.35">
      <c r="A1" s="2" t="s">
        <v>5</v>
      </c>
      <c r="B1" s="2" t="s">
        <v>36</v>
      </c>
    </row>
    <row r="2" spans="1:2" x14ac:dyDescent="0.35">
      <c r="A2">
        <v>1</v>
      </c>
      <c r="B2" t="s">
        <v>105</v>
      </c>
    </row>
    <row r="3" spans="1:2" x14ac:dyDescent="0.35">
      <c r="A3">
        <v>2</v>
      </c>
      <c r="B3" t="s">
        <v>106</v>
      </c>
    </row>
    <row r="4" spans="1:2" x14ac:dyDescent="0.35">
      <c r="A4">
        <v>3</v>
      </c>
      <c r="B4" t="s">
        <v>107</v>
      </c>
    </row>
    <row r="5" spans="1:2" x14ac:dyDescent="0.35">
      <c r="A5">
        <v>4</v>
      </c>
      <c r="B5" t="s">
        <v>108</v>
      </c>
    </row>
    <row r="6" spans="1:2" x14ac:dyDescent="0.35">
      <c r="A6">
        <v>5</v>
      </c>
      <c r="B6" t="s">
        <v>109</v>
      </c>
    </row>
    <row r="7" spans="1:2" x14ac:dyDescent="0.35">
      <c r="A7">
        <v>6</v>
      </c>
      <c r="B7" t="s">
        <v>110</v>
      </c>
    </row>
    <row r="8" spans="1:2" x14ac:dyDescent="0.35">
      <c r="A8">
        <v>7</v>
      </c>
      <c r="B8" t="s">
        <v>111</v>
      </c>
    </row>
    <row r="9" spans="1:2" x14ac:dyDescent="0.35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EBB25-744C-45BE-8F92-9A418CFCADCB}">
  <dimension ref="A1:D6"/>
  <sheetViews>
    <sheetView zoomScale="295" zoomScaleNormal="295" workbookViewId="0">
      <selection activeCell="E2" sqref="E2"/>
    </sheetView>
  </sheetViews>
  <sheetFormatPr defaultRowHeight="14.5" x14ac:dyDescent="0.35"/>
  <cols>
    <col min="1" max="1" width="11.54296875" customWidth="1"/>
    <col min="4" max="4" width="23.81640625" customWidth="1"/>
  </cols>
  <sheetData>
    <row r="1" spans="1:4" x14ac:dyDescent="0.35">
      <c r="A1" s="3" t="s">
        <v>157</v>
      </c>
      <c r="B1" s="3" t="s">
        <v>158</v>
      </c>
    </row>
    <row r="2" spans="1:4" x14ac:dyDescent="0.35">
      <c r="A2" t="s">
        <v>159</v>
      </c>
      <c r="B2">
        <v>20</v>
      </c>
    </row>
    <row r="3" spans="1:4" x14ac:dyDescent="0.35">
      <c r="A3" t="s">
        <v>160</v>
      </c>
      <c r="B3">
        <v>15</v>
      </c>
    </row>
    <row r="4" spans="1:4" x14ac:dyDescent="0.35">
      <c r="A4" t="s">
        <v>161</v>
      </c>
      <c r="B4">
        <v>13</v>
      </c>
    </row>
    <row r="5" spans="1:4" x14ac:dyDescent="0.35">
      <c r="A5" t="s">
        <v>162</v>
      </c>
      <c r="B5">
        <v>7</v>
      </c>
    </row>
    <row r="6" spans="1:4" x14ac:dyDescent="0.35">
      <c r="D6">
        <f>MATCH("revenue", Financials[#Headers],0)</f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2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movies</vt:lpstr>
      <vt:lpstr>financials</vt:lpstr>
      <vt:lpstr>actors</vt:lpstr>
      <vt:lpstr>movie_actor</vt:lpstr>
      <vt:lpstr>languages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PRAVEEN SINGH</cp:lastModifiedBy>
  <dcterms:created xsi:type="dcterms:W3CDTF">2015-06-05T18:17:20Z</dcterms:created>
  <dcterms:modified xsi:type="dcterms:W3CDTF">2023-09-11T00:06:43Z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  <property fmtid="{D5CDD505-2E9C-101B-9397-08002B2CF9AE}" pid="10" name="MSIP_Label_defa4170-0d19-0005-0004-bc88714345d2_Enabled">
    <vt:lpwstr>true</vt:lpwstr>
  </property>
  <property fmtid="{D5CDD505-2E9C-101B-9397-08002B2CF9AE}" pid="11" name="MSIP_Label_defa4170-0d19-0005-0004-bc88714345d2_SetDate">
    <vt:lpwstr>2023-09-09T00:38:34Z</vt:lpwstr>
  </property>
  <property fmtid="{D5CDD505-2E9C-101B-9397-08002B2CF9AE}" pid="12" name="MSIP_Label_defa4170-0d19-0005-0004-bc88714345d2_Method">
    <vt:lpwstr>Standard</vt:lpwstr>
  </property>
  <property fmtid="{D5CDD505-2E9C-101B-9397-08002B2CF9AE}" pid="13" name="MSIP_Label_defa4170-0d19-0005-0004-bc88714345d2_Name">
    <vt:lpwstr>defa4170-0d19-0005-0004-bc88714345d2</vt:lpwstr>
  </property>
  <property fmtid="{D5CDD505-2E9C-101B-9397-08002B2CF9AE}" pid="14" name="MSIP_Label_defa4170-0d19-0005-0004-bc88714345d2_SiteId">
    <vt:lpwstr>a8f3cc72-6ba0-42e7-a655-27506d0b8b94</vt:lpwstr>
  </property>
  <property fmtid="{D5CDD505-2E9C-101B-9397-08002B2CF9AE}" pid="15" name="MSIP_Label_defa4170-0d19-0005-0004-bc88714345d2_ActionId">
    <vt:lpwstr>94ae78e7-d48d-4f4a-a612-8b72275ded83</vt:lpwstr>
  </property>
  <property fmtid="{D5CDD505-2E9C-101B-9397-08002B2CF9AE}" pid="16" name="MSIP_Label_defa4170-0d19-0005-0004-bc88714345d2_ContentBits">
    <vt:lpwstr>0</vt:lpwstr>
  </property>
</Properties>
</file>