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ownloads\Solution Checkpint #15\"/>
    </mc:Choice>
  </mc:AlternateContent>
  <xr:revisionPtr revIDLastSave="0" documentId="13_ncr:1_{9A7C0AF6-172B-4312-A8B0-94CFF73660C1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Q1" sheetId="8" r:id="rId1"/>
    <sheet name="Q2" sheetId="7" r:id="rId2"/>
    <sheet name="Q3" sheetId="6" r:id="rId3"/>
    <sheet name="Q4" sheetId="5" r:id="rId4"/>
    <sheet name="Q5" sheetId="4" r:id="rId5"/>
    <sheet name="Q6" sheetId="2" r:id="rId6"/>
    <sheet name="Q7" sheetId="1" r:id="rId7"/>
  </sheets>
  <externalReferences>
    <externalReference r:id="rId8"/>
    <externalReference r:id="rId9"/>
  </externalReferences>
  <definedNames>
    <definedName name="AussieANSWER">#REF!</definedName>
    <definedName name="FastANSWER">#REF!</definedName>
    <definedName name="FrannyANSWER">#REF!</definedName>
    <definedName name="FreestyleANSWER">#REF!</definedName>
    <definedName name="FunctionCategories">'[1]Ref. Data'!$D$3:$D$15</definedName>
    <definedName name="GigiANSWER">#REF!</definedName>
    <definedName name="JonnANSWER">#REF!</definedName>
    <definedName name="List">#REF!</definedName>
    <definedName name="Married_Monthly">#REF!</definedName>
    <definedName name="Married_Weekly">#REF!</definedName>
    <definedName name="MS">'[2]Wage Bracket Method'!$F$2:$F$3</definedName>
    <definedName name="Single_Monthly">#REF!</definedName>
    <definedName name="Single_Weekly">#REF!</definedName>
    <definedName name="TableForLookup">#REF!</definedName>
    <definedName name="TableNumber" localSheetId="5">{"Single_Weekly",1;"Married_Weekly",2;"Single_Monthly",3;"Married_Monthly",4}</definedName>
    <definedName name="TableNumber">{"Single_Weekly",1;"Married_Weekly",2;"Single_Monthly",3;"Married_Monthly",4}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G8" i="1" s="1"/>
  <c r="D10" i="1"/>
  <c r="G10" i="1" s="1"/>
  <c r="D12" i="1"/>
  <c r="G12" i="1" s="1"/>
  <c r="D14" i="1"/>
  <c r="G14" i="1" s="1"/>
  <c r="D7" i="1"/>
  <c r="G7" i="1" s="1"/>
  <c r="C8" i="1"/>
  <c r="C9" i="1"/>
  <c r="D9" i="1" s="1"/>
  <c r="C10" i="1"/>
  <c r="C11" i="1"/>
  <c r="D11" i="1" s="1"/>
  <c r="C12" i="1"/>
  <c r="C13" i="1"/>
  <c r="D13" i="1" s="1"/>
  <c r="C14" i="1"/>
  <c r="C15" i="1"/>
  <c r="D15" i="1" s="1"/>
  <c r="C7" i="1"/>
  <c r="I9" i="2"/>
  <c r="J9" i="2" s="1"/>
  <c r="I8" i="2"/>
  <c r="J8" i="2" s="1"/>
  <c r="J10" i="2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5" i="4"/>
  <c r="C9" i="7"/>
  <c r="E8" i="8"/>
  <c r="E9" i="8"/>
  <c r="E10" i="8"/>
  <c r="E11" i="8"/>
  <c r="E12" i="8"/>
  <c r="E13" i="8"/>
  <c r="E14" i="8"/>
  <c r="E15" i="8"/>
  <c r="E16" i="8"/>
  <c r="E7" i="8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7" i="8"/>
  <c r="G7" i="8" s="1"/>
  <c r="B9" i="7"/>
  <c r="B4" i="7"/>
  <c r="B6" i="5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5" i="6"/>
  <c r="F5" i="6" s="1"/>
  <c r="H10" i="8" l="1"/>
  <c r="I10" i="8" s="1"/>
  <c r="I16" i="8"/>
  <c r="H16" i="8"/>
  <c r="I14" i="8"/>
  <c r="H14" i="8"/>
  <c r="I12" i="8"/>
  <c r="H12" i="8"/>
  <c r="I8" i="8"/>
  <c r="H8" i="8"/>
  <c r="I7" i="8"/>
  <c r="H7" i="8"/>
  <c r="I15" i="8"/>
  <c r="H15" i="8"/>
  <c r="I13" i="8"/>
  <c r="H13" i="8"/>
  <c r="I11" i="8"/>
  <c r="H11" i="8"/>
  <c r="I9" i="8"/>
  <c r="H9" i="8"/>
  <c r="F15" i="1"/>
  <c r="H15" i="1" s="1"/>
  <c r="G15" i="1"/>
  <c r="F13" i="1"/>
  <c r="H13" i="1" s="1"/>
  <c r="G13" i="1"/>
  <c r="F11" i="1"/>
  <c r="H11" i="1" s="1"/>
  <c r="G11" i="1"/>
  <c r="F9" i="1"/>
  <c r="H9" i="1" s="1"/>
  <c r="G9" i="1"/>
  <c r="F7" i="1"/>
  <c r="H7" i="1" s="1"/>
  <c r="F14" i="1"/>
  <c r="H14" i="1" s="1"/>
  <c r="F12" i="1"/>
  <c r="H12" i="1" s="1"/>
  <c r="F10" i="1"/>
  <c r="H10" i="1" s="1"/>
  <c r="F8" i="1"/>
  <c r="H8" i="1" s="1"/>
  <c r="A1" i="8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<sst xmlns="http://schemas.openxmlformats.org/spreadsheetml/2006/main" count="95" uniqueCount="78">
  <si>
    <t>Over Time Rate</t>
  </si>
  <si>
    <t>Employee</t>
  </si>
  <si>
    <t>Total Hours</t>
  </si>
  <si>
    <t>Regular Hours</t>
  </si>
  <si>
    <t>Overtime Hours</t>
  </si>
  <si>
    <t>Rate (wage per hour)</t>
  </si>
  <si>
    <t>Regular Gross Pay</t>
  </si>
  <si>
    <t>Overtime Gross Pay</t>
  </si>
  <si>
    <t>Total Gross Pay</t>
  </si>
  <si>
    <t>Benita Schwing</t>
  </si>
  <si>
    <t>Ashlee Nourse</t>
  </si>
  <si>
    <t>Odessa Ohanlon</t>
  </si>
  <si>
    <t>Neil Brownlow</t>
  </si>
  <si>
    <t>Lorrie Wolfrum</t>
  </si>
  <si>
    <t>Ted Coolbaugh</t>
  </si>
  <si>
    <t>Lakisha Beier</t>
  </si>
  <si>
    <t>Gay Goll</t>
  </si>
  <si>
    <t>Jamie Whitchurch</t>
  </si>
  <si>
    <r>
      <t>Calculating gross earnings for wages with Method 3: overtime for over 8 hours worked in a day using "</t>
    </r>
    <r>
      <rPr>
        <b/>
        <sz val="11"/>
        <color theme="0"/>
        <rFont val="Calibri"/>
        <family val="2"/>
        <scheme val="minor"/>
      </rPr>
      <t>Daily Overtime Method</t>
    </r>
    <r>
      <rPr>
        <sz val="11"/>
        <color theme="0"/>
        <rFont val="Calibri"/>
        <family val="2"/>
        <scheme val="minor"/>
      </rPr>
      <t>"</t>
    </r>
  </si>
  <si>
    <t>Employee:</t>
  </si>
  <si>
    <t>Jo Dole</t>
  </si>
  <si>
    <t>Wage:</t>
  </si>
  <si>
    <t>O.T. Rate</t>
  </si>
  <si>
    <t>Hours</t>
  </si>
  <si>
    <t>Sun.</t>
  </si>
  <si>
    <t>Mon</t>
  </si>
  <si>
    <t>Tue</t>
  </si>
  <si>
    <t>Wed</t>
  </si>
  <si>
    <t>Thu</t>
  </si>
  <si>
    <t>Fri</t>
  </si>
  <si>
    <t>Sat</t>
  </si>
  <si>
    <t>Gross</t>
  </si>
  <si>
    <t>Reg. Hours</t>
  </si>
  <si>
    <t>O.T. hours</t>
  </si>
  <si>
    <t>Total Gross</t>
  </si>
  <si>
    <t>Today</t>
  </si>
  <si>
    <t>Date</t>
  </si>
  <si>
    <t>In the Discount Date column create a formula that will calculate a date that is "Days after EOM to get Discount" days past the end of the month for the date in the Date column.</t>
  </si>
  <si>
    <t>For example, if the date in the Date column is 10/3/2013 and the days in the "Days after EOM to get Discount" column is 10, the Discount Date should be 11/10/2013.</t>
  </si>
  <si>
    <t>Invoice Number</t>
  </si>
  <si>
    <t>Amount</t>
  </si>
  <si>
    <t>Terms</t>
  </si>
  <si>
    <t>Days after EOM to get Discount</t>
  </si>
  <si>
    <t>Discount Date</t>
  </si>
  <si>
    <t>or</t>
  </si>
  <si>
    <t>In cell B6 create a text formula to create the label "The due date for the invoice is Friday, November 8, 2013".</t>
  </si>
  <si>
    <t>Due Date</t>
  </si>
  <si>
    <t>Text Formula:</t>
  </si>
  <si>
    <t>In the below table, create a formula for today's date and then calculate the number of days the invoice is late.</t>
  </si>
  <si>
    <t>Customer</t>
  </si>
  <si>
    <t>Invoice #</t>
  </si>
  <si>
    <t>Amount Owed</t>
  </si>
  <si>
    <t>Invoice Due Date</t>
  </si>
  <si>
    <t>Number Days Invoice Late</t>
  </si>
  <si>
    <t>Using one of Excel's Date Functions, calculate the Due Date if the invoice contract says that the amount is due on the same day, two month's ahead.</t>
  </si>
  <si>
    <t>InvoiceDate</t>
  </si>
  <si>
    <t>Using one of Excel's Date Functions, calculate the Due Date if the invoice contract says that the amount is due at the end of the month.</t>
  </si>
  <si>
    <t>Tax Rate</t>
  </si>
  <si>
    <t>Wage</t>
  </si>
  <si>
    <t>Time In</t>
  </si>
  <si>
    <t>Time Out</t>
  </si>
  <si>
    <t>Hours Worked</t>
  </si>
  <si>
    <t>Gross Pay</t>
  </si>
  <si>
    <t>Deduction</t>
  </si>
  <si>
    <t>Day's Pay</t>
  </si>
  <si>
    <t>Sumant Mahajan</t>
  </si>
  <si>
    <t>Rubika Singh</t>
  </si>
  <si>
    <t>Nimisha Pant</t>
  </si>
  <si>
    <t>Rahul Dhar</t>
  </si>
  <si>
    <t>Ratnakar Lamba</t>
  </si>
  <si>
    <t>Vidisha Singh</t>
  </si>
  <si>
    <t>Sudhir Pant</t>
  </si>
  <si>
    <t>Bhashkar Chauhan</t>
  </si>
  <si>
    <t>Rupali Dalpatiya</t>
  </si>
  <si>
    <t>Nimika Sharma</t>
  </si>
  <si>
    <t xml:space="preserve">Calculating gross earnings for wages </t>
  </si>
  <si>
    <t>METHOD 2</t>
  </si>
  <si>
    <t>METHOD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</si>
</sst>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dddd\,\ mmmm\ d\,\ yyyy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3">
      <alignment horizontal="centerContinuous" wrapText="1"/>
    </xf>
    <xf numFmtId="0" fontId="8" fillId="2" borderId="1">
      <alignment wrapText="1"/>
    </xf>
  </cellStyleXfs>
  <cellXfs count="47">
    <xf numFmtId="0" fontId="0" fillId="0" borderId="0" xfId="0"/>
    <xf numFmtId="0" fontId="5" fillId="2" borderId="1" xfId="0" applyFont="1" applyFill="1" applyBorder="1" applyAlignment="1">
      <alignment horizontal="centerContinuous" wrapText="1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4" borderId="2" xfId="0" applyFill="1" applyBorder="1"/>
    <xf numFmtId="0" fontId="0" fillId="4" borderId="1" xfId="0" applyFill="1" applyBorder="1"/>
    <xf numFmtId="8" fontId="0" fillId="0" borderId="2" xfId="0" applyNumberFormat="1" applyBorder="1"/>
    <xf numFmtId="8" fontId="0" fillId="4" borderId="2" xfId="0" applyNumberFormat="1" applyFill="1" applyBorder="1"/>
    <xf numFmtId="8" fontId="0" fillId="4" borderId="1" xfId="0" applyNumberFormat="1" applyFill="1" applyBorder="1"/>
    <xf numFmtId="8" fontId="0" fillId="0" borderId="1" xfId="0" applyNumberFormat="1" applyBorder="1"/>
    <xf numFmtId="0" fontId="4" fillId="2" borderId="3" xfId="2">
      <alignment horizontal="centerContinuous" wrapText="1"/>
    </xf>
    <xf numFmtId="0" fontId="3" fillId="0" borderId="1" xfId="0" applyFont="1" applyBorder="1"/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wrapText="1"/>
    </xf>
    <xf numFmtId="0" fontId="7" fillId="0" borderId="0" xfId="0" applyFont="1"/>
    <xf numFmtId="8" fontId="7" fillId="4" borderId="1" xfId="1" applyNumberFormat="1" applyFont="1" applyFill="1" applyBorder="1"/>
    <xf numFmtId="164" fontId="0" fillId="0" borderId="0" xfId="0" applyNumberFormat="1"/>
    <xf numFmtId="8" fontId="7" fillId="4" borderId="2" xfId="1" applyNumberFormat="1" applyFont="1" applyFill="1" applyBorder="1"/>
    <xf numFmtId="0" fontId="4" fillId="2" borderId="1" xfId="0" applyFont="1" applyFill="1" applyBorder="1"/>
    <xf numFmtId="14" fontId="0" fillId="0" borderId="1" xfId="0" applyNumberFormat="1" applyBorder="1"/>
    <xf numFmtId="14" fontId="0" fillId="4" borderId="1" xfId="0" applyNumberFormat="1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11" xfId="0" applyFill="1" applyBorder="1"/>
    <xf numFmtId="0" fontId="4" fillId="2" borderId="1" xfId="0" applyFont="1" applyFill="1" applyBorder="1" applyAlignment="1">
      <alignment wrapText="1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8" fillId="2" borderId="1" xfId="3">
      <alignment wrapText="1"/>
    </xf>
    <xf numFmtId="0" fontId="0" fillId="6" borderId="3" xfId="0" applyFill="1" applyBorder="1"/>
    <xf numFmtId="0" fontId="0" fillId="6" borderId="10" xfId="0" applyFill="1" applyBorder="1"/>
    <xf numFmtId="0" fontId="0" fillId="6" borderId="11" xfId="0" applyFill="1" applyBorder="1"/>
    <xf numFmtId="165" fontId="0" fillId="0" borderId="1" xfId="0" applyNumberFormat="1" applyBorder="1"/>
    <xf numFmtId="0" fontId="0" fillId="4" borderId="1" xfId="0" applyFill="1" applyBorder="1" applyAlignment="1">
      <alignment wrapText="1"/>
    </xf>
    <xf numFmtId="166" fontId="0" fillId="0" borderId="1" xfId="0" applyNumberFormat="1" applyBorder="1"/>
    <xf numFmtId="14" fontId="0" fillId="0" borderId="0" xfId="0" applyNumberFormat="1"/>
    <xf numFmtId="0" fontId="4" fillId="3" borderId="1" xfId="0" applyFont="1" applyFill="1" applyBorder="1"/>
    <xf numFmtId="0" fontId="2" fillId="2" borderId="1" xfId="0" applyFont="1" applyFill="1" applyBorder="1"/>
    <xf numFmtId="18" fontId="0" fillId="0" borderId="1" xfId="0" applyNumberFormat="1" applyBorder="1"/>
    <xf numFmtId="0" fontId="6" fillId="2" borderId="1" xfId="0" applyFont="1" applyFill="1" applyBorder="1" applyAlignment="1">
      <alignment horizontal="centerContinuous" wrapText="1"/>
    </xf>
    <xf numFmtId="0" fontId="0" fillId="4" borderId="1" xfId="0" applyNumberFormat="1" applyFill="1" applyBorder="1"/>
    <xf numFmtId="0" fontId="0" fillId="7" borderId="0" xfId="0" applyFill="1"/>
  </cellXfs>
  <cellStyles count="4">
    <cellStyle name="blue" xfId="3" xr:uid="{00000000-0005-0000-0000-000000000000}"/>
    <cellStyle name="BlueCAS" xfId="2" xr:uid="{00000000-0005-0000-0000-000001000000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ll%20classes\135\content\ch05\135ch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s (05)"/>
      <sheetName val="Gross Earnings"/>
      <sheetName val="Overtime"/>
      <sheetName val="Terms"/>
      <sheetName val="Salaried Overtime"/>
      <sheetName val="Incentive Rates"/>
      <sheetName val="Equivalent Earnings"/>
      <sheetName val="Time Sheets In Excel"/>
      <sheetName val="Deductions"/>
      <sheetName val="Gross and Net"/>
      <sheetName val="Social Security"/>
      <sheetName val="Ceilings"/>
      <sheetName val="FICA Calc."/>
      <sheetName val="Disability Deduction"/>
      <sheetName val="Income Tax Withholdings"/>
      <sheetName val="Wage Bracket Method"/>
      <sheetName val="Single Weekly"/>
      <sheetName val="Married Weekly"/>
      <sheetName val="Single bi-weekly"/>
      <sheetName val="Married bi-weekly"/>
      <sheetName val="Percentage Method Single"/>
      <sheetName val="Percentage Method Married"/>
      <sheetName val="State Withholding Tax"/>
      <sheetName val="Total Owed to the IRS"/>
      <sheetName val="Sheet5"/>
      <sheetName val="Sheet4"/>
      <sheetName val="Templates ==&gt;"/>
      <sheetName val="Gross Earn Templates"/>
      <sheetName val="Overtime Template"/>
      <sheetName val="EquivEarnTemplate"/>
      <sheetName val="Salaried Over Template"/>
      <sheetName val="FICA Calc.Templates"/>
      <sheetName val="Disability Ded. Template"/>
      <sheetName val="Wage Bracket Method Template"/>
      <sheetName val="Sheet1"/>
      <sheetName val="Answers==&gt;"/>
      <sheetName val="Gross Earnings (an)"/>
      <sheetName val="Overtime (an)"/>
      <sheetName val="Equivalent Earnings (an)"/>
      <sheetName val="Salaried Overtime (an)"/>
      <sheetName val="Incentive Rates (an)"/>
      <sheetName val="Gross and Net (an)"/>
      <sheetName val="Ceilings (an)"/>
      <sheetName val="FICA Calc. (an)"/>
      <sheetName val="Disability Deduction (an)"/>
      <sheetName val="Wage Bracket Method (an)"/>
      <sheetName val="Percentage Method Single (an)"/>
      <sheetName val="Percentage Method Married (an)"/>
      <sheetName val="State Withholding Tax (an)"/>
      <sheetName val="Total Owed to the IRS (a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F2" t="str">
            <v>Married</v>
          </cell>
        </row>
        <row r="3">
          <cell r="F3" t="str">
            <v>Single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I16"/>
  <sheetViews>
    <sheetView topLeftCell="A3" zoomScale="160" zoomScaleNormal="160" workbookViewId="0">
      <selection activeCell="I8" sqref="I8"/>
    </sheetView>
  </sheetViews>
  <sheetFormatPr defaultRowHeight="15" x14ac:dyDescent="0.25"/>
  <cols>
    <col min="1" max="1" width="16.140625" bestFit="1" customWidth="1"/>
    <col min="2" max="2" width="7.28515625" bestFit="1" customWidth="1"/>
    <col min="3" max="3" width="8" bestFit="1" customWidth="1"/>
    <col min="5" max="6" width="13.85546875" bestFit="1" customWidth="1"/>
    <col min="7" max="7" width="9.5703125" bestFit="1" customWidth="1"/>
    <col min="8" max="8" width="10.140625" bestFit="1" customWidth="1"/>
    <col min="9" max="9" width="9.28515625" bestFit="1" customWidth="1"/>
  </cols>
  <sheetData>
    <row r="1" spans="1:9" x14ac:dyDescent="0.25">
      <c r="A1" s="23" t="str">
        <f>"Create the formulas for the following columns: "&amp;F6&amp;" "&amp;G6&amp;" "&amp;H6&amp;" "&amp;I6</f>
        <v>Create the formulas for the following columns: Hours Worked Gross Pay Deduction Day's Pay</v>
      </c>
      <c r="B1" s="24"/>
      <c r="C1" s="24"/>
      <c r="D1" s="24"/>
      <c r="E1" s="24"/>
      <c r="F1" s="24"/>
      <c r="G1" s="24"/>
      <c r="H1" s="24"/>
      <c r="I1" s="25"/>
    </row>
    <row r="3" spans="1:9" x14ac:dyDescent="0.25">
      <c r="H3" s="41" t="s">
        <v>57</v>
      </c>
    </row>
    <row r="4" spans="1:9" x14ac:dyDescent="0.25">
      <c r="H4" s="3">
        <v>7.6499999999999999E-2</v>
      </c>
    </row>
    <row r="5" spans="1:9" x14ac:dyDescent="0.25">
      <c r="E5" s="46" t="s">
        <v>77</v>
      </c>
      <c r="F5" s="46" t="s">
        <v>76</v>
      </c>
    </row>
    <row r="6" spans="1:9" x14ac:dyDescent="0.25">
      <c r="A6" s="42" t="s">
        <v>1</v>
      </c>
      <c r="B6" s="42" t="s">
        <v>58</v>
      </c>
      <c r="C6" s="42" t="s">
        <v>59</v>
      </c>
      <c r="D6" s="42" t="s">
        <v>60</v>
      </c>
      <c r="E6" s="42" t="s">
        <v>61</v>
      </c>
      <c r="F6" s="42" t="s">
        <v>61</v>
      </c>
      <c r="G6" s="42" t="s">
        <v>62</v>
      </c>
      <c r="H6" s="42" t="s">
        <v>63</v>
      </c>
      <c r="I6" s="42" t="s">
        <v>64</v>
      </c>
    </row>
    <row r="7" spans="1:9" x14ac:dyDescent="0.25">
      <c r="A7" s="3" t="s">
        <v>65</v>
      </c>
      <c r="B7" s="11">
        <v>24.94</v>
      </c>
      <c r="C7" s="43">
        <v>0.33333333333333331</v>
      </c>
      <c r="D7" s="43">
        <v>0.64583333333333337</v>
      </c>
      <c r="E7" s="45">
        <f>VALUE(TEXT(D7-C7,"HH"))+HOUR(VALUE(TEXT(D7-C7,"MM"))*24)+VALUE(REPLACE(TEXT(D7-C7,"hh:mm"),1,FIND(":",TEXT(D7-C7,"hh:mm")),""))/60</f>
        <v>7.5</v>
      </c>
      <c r="F7" s="45">
        <f>+HOUR(D7)-HOUR(C7)+(MINUTE(D7)-MINUTE(C7))/60</f>
        <v>7.5</v>
      </c>
      <c r="G7" s="10">
        <f>+B7*F7</f>
        <v>187.05</v>
      </c>
      <c r="H7" s="10">
        <f>+G7*$H$4</f>
        <v>14.309325000000001</v>
      </c>
      <c r="I7" s="10">
        <f>+G7-H7</f>
        <v>172.74067500000001</v>
      </c>
    </row>
    <row r="8" spans="1:9" x14ac:dyDescent="0.25">
      <c r="A8" s="3" t="s">
        <v>66</v>
      </c>
      <c r="B8" s="11">
        <v>18.14</v>
      </c>
      <c r="C8" s="43">
        <v>0.375</v>
      </c>
      <c r="D8" s="43">
        <v>0.60416666666666674</v>
      </c>
      <c r="E8" s="45">
        <f t="shared" ref="E8:E16" si="0">VALUE(TEXT(D8-C8,"HH"))+HOUR(VALUE(TEXT(D8-C8,"MM"))*24)+VALUE(REPLACE(TEXT(D8-C8,"hh:mm"),1,FIND(":",TEXT(D8-C8,"hh:mm")),""))/60</f>
        <v>5.5</v>
      </c>
      <c r="F8" s="45">
        <f t="shared" ref="F8:F16" si="1">+HOUR(D8)-HOUR(C8)+(MINUTE(D8)-MINUTE(C8))/60</f>
        <v>5.5</v>
      </c>
      <c r="G8" s="10">
        <f t="shared" ref="G8:G16" si="2">+B8*F8</f>
        <v>99.77000000000001</v>
      </c>
      <c r="H8" s="10">
        <f t="shared" ref="H8:H16" si="3">+G8*$H$4</f>
        <v>7.6324050000000003</v>
      </c>
      <c r="I8" s="10">
        <f t="shared" ref="I8:I16" si="4">+G8-H8</f>
        <v>92.137595000000005</v>
      </c>
    </row>
    <row r="9" spans="1:9" x14ac:dyDescent="0.25">
      <c r="A9" s="3" t="s">
        <v>67</v>
      </c>
      <c r="B9" s="11">
        <v>17.940000000000001</v>
      </c>
      <c r="C9" s="43">
        <v>0.3125</v>
      </c>
      <c r="D9" s="43">
        <v>0.62500000000000011</v>
      </c>
      <c r="E9" s="45">
        <f t="shared" si="0"/>
        <v>7.5</v>
      </c>
      <c r="F9" s="45">
        <f t="shared" si="1"/>
        <v>7.5</v>
      </c>
      <c r="G9" s="10">
        <f t="shared" si="2"/>
        <v>134.55000000000001</v>
      </c>
      <c r="H9" s="10">
        <f t="shared" si="3"/>
        <v>10.293075</v>
      </c>
      <c r="I9" s="10">
        <f t="shared" si="4"/>
        <v>124.25692500000001</v>
      </c>
    </row>
    <row r="10" spans="1:9" x14ac:dyDescent="0.25">
      <c r="A10" s="3" t="s">
        <v>68</v>
      </c>
      <c r="B10" s="11">
        <v>26.7</v>
      </c>
      <c r="C10" s="43">
        <v>0.33333333333333331</v>
      </c>
      <c r="D10" s="43">
        <v>0.5625</v>
      </c>
      <c r="E10" s="45">
        <f t="shared" si="0"/>
        <v>5.5</v>
      </c>
      <c r="F10" s="45">
        <f t="shared" si="1"/>
        <v>5.5</v>
      </c>
      <c r="G10" s="10">
        <f t="shared" si="2"/>
        <v>146.85</v>
      </c>
      <c r="H10" s="10">
        <f t="shared" si="3"/>
        <v>11.234024999999999</v>
      </c>
      <c r="I10" s="10">
        <f t="shared" si="4"/>
        <v>135.61597499999999</v>
      </c>
    </row>
    <row r="11" spans="1:9" x14ac:dyDescent="0.25">
      <c r="A11" s="3" t="s">
        <v>69</v>
      </c>
      <c r="B11" s="11">
        <v>24.3</v>
      </c>
      <c r="C11" s="43">
        <v>0.375</v>
      </c>
      <c r="D11" s="43">
        <v>0.60416666666666674</v>
      </c>
      <c r="E11" s="45">
        <f t="shared" si="0"/>
        <v>5.5</v>
      </c>
      <c r="F11" s="45">
        <f t="shared" si="1"/>
        <v>5.5</v>
      </c>
      <c r="G11" s="10">
        <f t="shared" si="2"/>
        <v>133.65</v>
      </c>
      <c r="H11" s="10">
        <f t="shared" si="3"/>
        <v>10.224225000000001</v>
      </c>
      <c r="I11" s="10">
        <f t="shared" si="4"/>
        <v>123.425775</v>
      </c>
    </row>
    <row r="12" spans="1:9" x14ac:dyDescent="0.25">
      <c r="A12" s="3" t="s">
        <v>70</v>
      </c>
      <c r="B12" s="11">
        <v>22.85</v>
      </c>
      <c r="C12" s="43">
        <v>0.33333333333333331</v>
      </c>
      <c r="D12" s="43">
        <v>0.75</v>
      </c>
      <c r="E12" s="45">
        <f t="shared" si="0"/>
        <v>10</v>
      </c>
      <c r="F12" s="45">
        <f t="shared" si="1"/>
        <v>10</v>
      </c>
      <c r="G12" s="10">
        <f t="shared" si="2"/>
        <v>228.5</v>
      </c>
      <c r="H12" s="10">
        <f t="shared" si="3"/>
        <v>17.480249999999998</v>
      </c>
      <c r="I12" s="10">
        <f t="shared" si="4"/>
        <v>211.01974999999999</v>
      </c>
    </row>
    <row r="13" spans="1:9" x14ac:dyDescent="0.25">
      <c r="A13" s="3" t="s">
        <v>71</v>
      </c>
      <c r="B13" s="11">
        <v>26.98</v>
      </c>
      <c r="C13" s="43">
        <v>0.27083333333333331</v>
      </c>
      <c r="D13" s="43">
        <v>0.47916666666666663</v>
      </c>
      <c r="E13" s="45">
        <f t="shared" si="0"/>
        <v>5</v>
      </c>
      <c r="F13" s="45">
        <f t="shared" si="1"/>
        <v>5</v>
      </c>
      <c r="G13" s="10">
        <f t="shared" si="2"/>
        <v>134.9</v>
      </c>
      <c r="H13" s="10">
        <f t="shared" si="3"/>
        <v>10.319850000000001</v>
      </c>
      <c r="I13" s="10">
        <f t="shared" si="4"/>
        <v>124.58015</v>
      </c>
    </row>
    <row r="14" spans="1:9" x14ac:dyDescent="0.25">
      <c r="A14" s="3" t="s">
        <v>72</v>
      </c>
      <c r="B14" s="11">
        <v>17.71</v>
      </c>
      <c r="C14" s="43">
        <v>0.33333333333333331</v>
      </c>
      <c r="D14" s="43">
        <v>0.54166666666666663</v>
      </c>
      <c r="E14" s="45">
        <f t="shared" si="0"/>
        <v>5</v>
      </c>
      <c r="F14" s="45">
        <f t="shared" si="1"/>
        <v>5</v>
      </c>
      <c r="G14" s="10">
        <f t="shared" si="2"/>
        <v>88.550000000000011</v>
      </c>
      <c r="H14" s="10">
        <f t="shared" si="3"/>
        <v>6.7740750000000007</v>
      </c>
      <c r="I14" s="10">
        <f t="shared" si="4"/>
        <v>81.775925000000015</v>
      </c>
    </row>
    <row r="15" spans="1:9" x14ac:dyDescent="0.25">
      <c r="A15" s="3" t="s">
        <v>73</v>
      </c>
      <c r="B15" s="11">
        <v>20.12</v>
      </c>
      <c r="C15" s="43">
        <v>0.29166666666666669</v>
      </c>
      <c r="D15" s="43">
        <v>0.68750000000000011</v>
      </c>
      <c r="E15" s="45">
        <f t="shared" si="0"/>
        <v>9.5</v>
      </c>
      <c r="F15" s="45">
        <f t="shared" si="1"/>
        <v>9.5</v>
      </c>
      <c r="G15" s="10">
        <f t="shared" si="2"/>
        <v>191.14000000000001</v>
      </c>
      <c r="H15" s="10">
        <f t="shared" si="3"/>
        <v>14.622210000000001</v>
      </c>
      <c r="I15" s="10">
        <f t="shared" si="4"/>
        <v>176.51779000000002</v>
      </c>
    </row>
    <row r="16" spans="1:9" x14ac:dyDescent="0.25">
      <c r="A16" s="3" t="s">
        <v>74</v>
      </c>
      <c r="B16" s="11">
        <v>23.69</v>
      </c>
      <c r="C16" s="43">
        <v>0.33333333333333331</v>
      </c>
      <c r="D16" s="43">
        <v>0.625</v>
      </c>
      <c r="E16" s="45">
        <f t="shared" si="0"/>
        <v>7</v>
      </c>
      <c r="F16" s="45">
        <f t="shared" si="1"/>
        <v>7</v>
      </c>
      <c r="G16" s="10">
        <f t="shared" si="2"/>
        <v>165.83</v>
      </c>
      <c r="H16" s="10">
        <f t="shared" si="3"/>
        <v>12.685995</v>
      </c>
      <c r="I16" s="10">
        <f t="shared" si="4"/>
        <v>153.14400500000002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9"/>
  <sheetViews>
    <sheetView zoomScale="160" zoomScaleNormal="160" workbookViewId="0">
      <selection activeCell="B4" sqref="B4"/>
    </sheetView>
  </sheetViews>
  <sheetFormatPr defaultRowHeight="15" x14ac:dyDescent="0.25"/>
  <cols>
    <col min="1" max="1" width="11.5703125" bestFit="1" customWidth="1"/>
    <col min="2" max="2" width="15.42578125" customWidth="1"/>
    <col min="3" max="3" width="11" bestFit="1" customWidth="1"/>
  </cols>
  <sheetData>
    <row r="1" spans="1:13" x14ac:dyDescent="0.25">
      <c r="A1" s="23" t="s">
        <v>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3" spans="1:13" x14ac:dyDescent="0.25">
      <c r="A3" s="20" t="s">
        <v>55</v>
      </c>
      <c r="B3" s="21">
        <v>43042</v>
      </c>
    </row>
    <row r="4" spans="1:13" x14ac:dyDescent="0.25">
      <c r="A4" s="20" t="s">
        <v>46</v>
      </c>
      <c r="B4" s="22">
        <f>+EDATE(B3,2)</f>
        <v>43103</v>
      </c>
    </row>
    <row r="6" spans="1:13" x14ac:dyDescent="0.25">
      <c r="A6" s="23" t="s">
        <v>56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</row>
    <row r="8" spans="1:13" x14ac:dyDescent="0.25">
      <c r="A8" s="20" t="s">
        <v>55</v>
      </c>
      <c r="B8" s="21">
        <v>43042</v>
      </c>
    </row>
    <row r="9" spans="1:13" x14ac:dyDescent="0.25">
      <c r="A9" s="20" t="s">
        <v>46</v>
      </c>
      <c r="B9" s="22">
        <f>+EOMONTH(B8,0)</f>
        <v>43069</v>
      </c>
      <c r="C9" s="22">
        <f>+EDATE(B8,1)-DAY(B8)</f>
        <v>43069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H14"/>
  <sheetViews>
    <sheetView zoomScale="130" zoomScaleNormal="130" workbookViewId="0">
      <selection activeCell="B5" sqref="B5"/>
    </sheetView>
  </sheetViews>
  <sheetFormatPr defaultRowHeight="15" x14ac:dyDescent="0.25"/>
  <cols>
    <col min="1" max="1" width="19.85546875" customWidth="1"/>
    <col min="2" max="2" width="14.28515625" customWidth="1"/>
    <col min="3" max="3" width="13.5703125" customWidth="1"/>
    <col min="4" max="4" width="11.28515625" bestFit="1" customWidth="1"/>
    <col min="5" max="5" width="13.42578125" customWidth="1"/>
    <col min="6" max="6" width="15" customWidth="1"/>
    <col min="7" max="7" width="10.28515625" bestFit="1" customWidth="1"/>
  </cols>
  <sheetData>
    <row r="1" spans="1:8" x14ac:dyDescent="0.25">
      <c r="A1" s="23" t="s">
        <v>48</v>
      </c>
      <c r="B1" s="24"/>
      <c r="C1" s="24"/>
      <c r="D1" s="24"/>
      <c r="E1" s="24"/>
      <c r="F1" s="24"/>
      <c r="G1" s="24"/>
      <c r="H1" s="25"/>
    </row>
    <row r="4" spans="1:8" ht="30" x14ac:dyDescent="0.25">
      <c r="A4" s="26" t="s">
        <v>49</v>
      </c>
      <c r="B4" s="26" t="s">
        <v>50</v>
      </c>
      <c r="C4" s="26" t="s">
        <v>51</v>
      </c>
      <c r="D4" s="26" t="s">
        <v>52</v>
      </c>
      <c r="E4" s="26" t="s">
        <v>35</v>
      </c>
      <c r="F4" s="26" t="s">
        <v>53</v>
      </c>
    </row>
    <row r="5" spans="1:8" x14ac:dyDescent="0.25">
      <c r="A5" s="3" t="s">
        <v>65</v>
      </c>
      <c r="B5" s="3">
        <v>2693</v>
      </c>
      <c r="C5" s="39">
        <v>181.82</v>
      </c>
      <c r="D5" s="21">
        <v>42966</v>
      </c>
      <c r="E5" s="22">
        <f ca="1">+TODAY()</f>
        <v>44384</v>
      </c>
      <c r="F5" s="7">
        <f ca="1">+DATEDIF(D5,E5,"D")</f>
        <v>1418</v>
      </c>
      <c r="G5" s="40"/>
    </row>
    <row r="6" spans="1:8" x14ac:dyDescent="0.25">
      <c r="A6" s="3" t="s">
        <v>66</v>
      </c>
      <c r="B6" s="3">
        <v>3319</v>
      </c>
      <c r="C6" s="39">
        <v>303.89</v>
      </c>
      <c r="D6" s="21">
        <v>42912</v>
      </c>
      <c r="E6" s="22">
        <f t="shared" ref="E6:E14" ca="1" si="0">+TODAY()</f>
        <v>44384</v>
      </c>
      <c r="F6" s="7">
        <f t="shared" ref="F6:F14" ca="1" si="1">+DATEDIF(D6,E6,"D")</f>
        <v>1472</v>
      </c>
      <c r="G6" s="40"/>
    </row>
    <row r="7" spans="1:8" x14ac:dyDescent="0.25">
      <c r="A7" s="3" t="s">
        <v>67</v>
      </c>
      <c r="B7" s="3">
        <v>3587</v>
      </c>
      <c r="C7" s="39">
        <v>177.74</v>
      </c>
      <c r="D7" s="21">
        <v>42969</v>
      </c>
      <c r="E7" s="22">
        <f t="shared" ca="1" si="0"/>
        <v>44384</v>
      </c>
      <c r="F7" s="7">
        <f t="shared" ca="1" si="1"/>
        <v>1415</v>
      </c>
      <c r="G7" s="40"/>
    </row>
    <row r="8" spans="1:8" x14ac:dyDescent="0.25">
      <c r="A8" s="3" t="s">
        <v>68</v>
      </c>
      <c r="B8" s="3">
        <v>3950</v>
      </c>
      <c r="C8" s="39">
        <v>315.25</v>
      </c>
      <c r="D8" s="21">
        <v>42961</v>
      </c>
      <c r="E8" s="22">
        <f t="shared" ca="1" si="0"/>
        <v>44384</v>
      </c>
      <c r="F8" s="7">
        <f t="shared" ca="1" si="1"/>
        <v>1423</v>
      </c>
      <c r="G8" s="40"/>
    </row>
    <row r="9" spans="1:8" x14ac:dyDescent="0.25">
      <c r="A9" s="3" t="s">
        <v>69</v>
      </c>
      <c r="B9" s="3">
        <v>3903</v>
      </c>
      <c r="C9" s="39">
        <v>761.62</v>
      </c>
      <c r="D9" s="21">
        <v>42994</v>
      </c>
      <c r="E9" s="22">
        <f t="shared" ca="1" si="0"/>
        <v>44384</v>
      </c>
      <c r="F9" s="7">
        <f t="shared" ca="1" si="1"/>
        <v>1390</v>
      </c>
      <c r="G9" s="40"/>
    </row>
    <row r="10" spans="1:8" x14ac:dyDescent="0.25">
      <c r="A10" s="3" t="s">
        <v>70</v>
      </c>
      <c r="B10" s="3">
        <v>3222</v>
      </c>
      <c r="C10" s="39">
        <v>759.31</v>
      </c>
      <c r="D10" s="21">
        <v>42909</v>
      </c>
      <c r="E10" s="22">
        <f t="shared" ca="1" si="0"/>
        <v>44384</v>
      </c>
      <c r="F10" s="7">
        <f t="shared" ca="1" si="1"/>
        <v>1475</v>
      </c>
      <c r="G10" s="40"/>
    </row>
    <row r="11" spans="1:8" x14ac:dyDescent="0.25">
      <c r="A11" s="3" t="s">
        <v>71</v>
      </c>
      <c r="B11" s="3">
        <v>3459</v>
      </c>
      <c r="C11" s="39">
        <v>581.59</v>
      </c>
      <c r="D11" s="21">
        <v>42992</v>
      </c>
      <c r="E11" s="22">
        <f t="shared" ca="1" si="0"/>
        <v>44384</v>
      </c>
      <c r="F11" s="7">
        <f t="shared" ca="1" si="1"/>
        <v>1392</v>
      </c>
      <c r="G11" s="40"/>
    </row>
    <row r="12" spans="1:8" x14ac:dyDescent="0.25">
      <c r="A12" s="3" t="s">
        <v>72</v>
      </c>
      <c r="B12" s="3">
        <v>3247</v>
      </c>
      <c r="C12" s="39">
        <v>227.66</v>
      </c>
      <c r="D12" s="21">
        <v>42895</v>
      </c>
      <c r="E12" s="22">
        <f t="shared" ca="1" si="0"/>
        <v>44384</v>
      </c>
      <c r="F12" s="7">
        <f t="shared" ca="1" si="1"/>
        <v>1489</v>
      </c>
      <c r="G12" s="40"/>
    </row>
    <row r="13" spans="1:8" x14ac:dyDescent="0.25">
      <c r="A13" s="3" t="s">
        <v>73</v>
      </c>
      <c r="B13" s="3">
        <v>3092</v>
      </c>
      <c r="C13" s="39">
        <v>459.95</v>
      </c>
      <c r="D13" s="21">
        <v>42918</v>
      </c>
      <c r="E13" s="22">
        <f t="shared" ca="1" si="0"/>
        <v>44384</v>
      </c>
      <c r="F13" s="7">
        <f ca="1">+DATEDIF(D13,E13,"D")</f>
        <v>1466</v>
      </c>
      <c r="G13" s="40"/>
    </row>
    <row r="14" spans="1:8" x14ac:dyDescent="0.25">
      <c r="A14" s="3" t="s">
        <v>74</v>
      </c>
      <c r="B14" s="3">
        <v>2867</v>
      </c>
      <c r="C14" s="39">
        <v>574.95000000000005</v>
      </c>
      <c r="D14" s="21">
        <v>42934</v>
      </c>
      <c r="E14" s="22">
        <f t="shared" ca="1" si="0"/>
        <v>44384</v>
      </c>
      <c r="F14" s="7">
        <f t="shared" ca="1" si="1"/>
        <v>1450</v>
      </c>
      <c r="G1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K6"/>
  <sheetViews>
    <sheetView zoomScale="160" zoomScaleNormal="160" workbookViewId="0">
      <selection activeCell="A5" sqref="A5"/>
    </sheetView>
  </sheetViews>
  <sheetFormatPr defaultRowHeight="15" x14ac:dyDescent="0.25"/>
  <cols>
    <col min="1" max="1" width="13.28515625" bestFit="1" customWidth="1"/>
    <col min="2" max="2" width="28.140625" customWidth="1"/>
  </cols>
  <sheetData>
    <row r="1" spans="1:11" x14ac:dyDescent="0.25">
      <c r="A1" s="34" t="s">
        <v>45</v>
      </c>
      <c r="B1" s="35"/>
      <c r="C1" s="36"/>
      <c r="D1" s="35"/>
      <c r="E1" s="35"/>
      <c r="F1" s="35"/>
      <c r="G1" s="35"/>
      <c r="H1" s="35"/>
      <c r="I1" s="35"/>
      <c r="J1" s="35"/>
      <c r="K1" s="36"/>
    </row>
    <row r="4" spans="1:11" x14ac:dyDescent="0.25">
      <c r="A4" s="3" t="s">
        <v>46</v>
      </c>
      <c r="B4" s="37">
        <v>41586</v>
      </c>
    </row>
    <row r="6" spans="1:11" ht="45.75" customHeight="1" x14ac:dyDescent="0.25">
      <c r="A6" s="3" t="s">
        <v>47</v>
      </c>
      <c r="B6" s="38" t="str">
        <f>+"The due date for the invoice is "&amp;TEXT(B4,"DDDD, MMMM DD, YYYY")</f>
        <v>The due date for the invoice is Friday, November 08, 2013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N806"/>
  <sheetViews>
    <sheetView zoomScale="115" zoomScaleNormal="115" workbookViewId="0">
      <selection activeCell="J3" sqref="J3"/>
    </sheetView>
  </sheetViews>
  <sheetFormatPr defaultRowHeight="15" x14ac:dyDescent="0.25"/>
  <cols>
    <col min="1" max="1" width="17.7109375" customWidth="1"/>
    <col min="2" max="2" width="13" customWidth="1"/>
    <col min="3" max="3" width="9.85546875" bestFit="1" customWidth="1"/>
    <col min="4" max="4" width="17.42578125" bestFit="1" customWidth="1"/>
    <col min="5" max="5" width="16.42578125" customWidth="1"/>
    <col min="6" max="6" width="12.28515625" customWidth="1"/>
    <col min="7" max="7" width="1.85546875" customWidth="1"/>
    <col min="9" max="9" width="1.85546875" customWidth="1"/>
    <col min="10" max="10" width="11.85546875" bestFit="1" customWidth="1"/>
    <col min="11" max="11" width="11.140625" customWidth="1"/>
  </cols>
  <sheetData>
    <row r="1" spans="1:14" x14ac:dyDescent="0.25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4" x14ac:dyDescent="0.25">
      <c r="A2" s="30" t="s">
        <v>38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4" spans="1:14" ht="26.25" x14ac:dyDescent="0.25">
      <c r="A4" s="33" t="s">
        <v>36</v>
      </c>
      <c r="B4" s="33" t="s">
        <v>39</v>
      </c>
      <c r="C4" s="33" t="s">
        <v>40</v>
      </c>
      <c r="D4" s="33" t="s">
        <v>41</v>
      </c>
      <c r="E4" s="33" t="s">
        <v>42</v>
      </c>
      <c r="F4" s="33" t="s">
        <v>43</v>
      </c>
      <c r="J4" s="33" t="s">
        <v>43</v>
      </c>
    </row>
    <row r="5" spans="1:14" x14ac:dyDescent="0.25">
      <c r="A5" s="21">
        <v>41550</v>
      </c>
      <c r="B5" s="3">
        <v>58968</v>
      </c>
      <c r="C5" s="11">
        <v>320.98</v>
      </c>
      <c r="D5" s="3" t="str">
        <f t="shared" ref="D5:D68" si="0">"EOM plus "&amp;E5&amp;" days"</f>
        <v>EOM plus 10 days</v>
      </c>
      <c r="E5" s="3">
        <v>10</v>
      </c>
      <c r="F5" s="22">
        <f>+EOMONTH(A5,0)+E5</f>
        <v>41588</v>
      </c>
      <c r="J5" s="22">
        <f>+EDATE(A5,1)+E5-DAY(A5)</f>
        <v>41588</v>
      </c>
    </row>
    <row r="6" spans="1:14" x14ac:dyDescent="0.25">
      <c r="A6" s="21">
        <v>41550</v>
      </c>
      <c r="B6" s="3">
        <v>58969</v>
      </c>
      <c r="C6" s="11">
        <v>92.25</v>
      </c>
      <c r="D6" s="3" t="str">
        <f t="shared" si="0"/>
        <v>EOM plus 5 days</v>
      </c>
      <c r="E6" s="3">
        <v>5</v>
      </c>
      <c r="F6" s="22">
        <f t="shared" ref="F6:F69" si="1">+EOMONTH(A6,0)+E6</f>
        <v>41583</v>
      </c>
      <c r="H6" t="s">
        <v>44</v>
      </c>
      <c r="J6" s="22">
        <f t="shared" ref="J6:J69" si="2">+EDATE(A6,1)+E6-DAY(A6)</f>
        <v>41583</v>
      </c>
    </row>
    <row r="7" spans="1:14" x14ac:dyDescent="0.25">
      <c r="A7" s="21">
        <v>41550</v>
      </c>
      <c r="B7" s="3">
        <v>58970</v>
      </c>
      <c r="C7" s="11">
        <v>47.54</v>
      </c>
      <c r="D7" s="3" t="str">
        <f t="shared" si="0"/>
        <v>EOM plus 15 days</v>
      </c>
      <c r="E7" s="3">
        <v>15</v>
      </c>
      <c r="F7" s="22">
        <f t="shared" si="1"/>
        <v>41593</v>
      </c>
      <c r="J7" s="22">
        <f t="shared" si="2"/>
        <v>41593</v>
      </c>
    </row>
    <row r="8" spans="1:14" x14ac:dyDescent="0.25">
      <c r="A8" s="21">
        <v>41550</v>
      </c>
      <c r="B8" s="3">
        <v>58971</v>
      </c>
      <c r="C8" s="11">
        <v>385.71</v>
      </c>
      <c r="D8" s="3" t="str">
        <f t="shared" si="0"/>
        <v>EOM plus 20 days</v>
      </c>
      <c r="E8" s="3">
        <v>20</v>
      </c>
      <c r="F8" s="22">
        <f t="shared" si="1"/>
        <v>41598</v>
      </c>
      <c r="J8" s="22">
        <f t="shared" si="2"/>
        <v>41598</v>
      </c>
    </row>
    <row r="9" spans="1:14" x14ac:dyDescent="0.25">
      <c r="A9" s="21">
        <v>41550</v>
      </c>
      <c r="B9" s="3">
        <v>58972</v>
      </c>
      <c r="C9" s="11">
        <v>216.01</v>
      </c>
      <c r="D9" s="3" t="str">
        <f t="shared" si="0"/>
        <v>EOM plus 20 days</v>
      </c>
      <c r="E9" s="3">
        <v>20</v>
      </c>
      <c r="F9" s="22">
        <f t="shared" si="1"/>
        <v>41598</v>
      </c>
      <c r="J9" s="22">
        <f t="shared" si="2"/>
        <v>41598</v>
      </c>
    </row>
    <row r="10" spans="1:14" x14ac:dyDescent="0.25">
      <c r="A10" s="21">
        <v>41550</v>
      </c>
      <c r="B10" s="3">
        <v>58973</v>
      </c>
      <c r="C10" s="11">
        <v>236.64</v>
      </c>
      <c r="D10" s="3" t="str">
        <f t="shared" si="0"/>
        <v>EOM plus 5 days</v>
      </c>
      <c r="E10" s="3">
        <v>5</v>
      </c>
      <c r="F10" s="22">
        <f t="shared" si="1"/>
        <v>41583</v>
      </c>
      <c r="J10" s="22">
        <f t="shared" si="2"/>
        <v>41583</v>
      </c>
    </row>
    <row r="11" spans="1:14" x14ac:dyDescent="0.25">
      <c r="A11" s="21">
        <v>41550</v>
      </c>
      <c r="B11" s="3">
        <v>58974</v>
      </c>
      <c r="C11" s="11">
        <v>107.74</v>
      </c>
      <c r="D11" s="3" t="str">
        <f t="shared" si="0"/>
        <v>EOM plus 5 days</v>
      </c>
      <c r="E11" s="3">
        <v>5</v>
      </c>
      <c r="F11" s="22">
        <f t="shared" si="1"/>
        <v>41583</v>
      </c>
      <c r="J11" s="22">
        <f t="shared" si="2"/>
        <v>41583</v>
      </c>
    </row>
    <row r="12" spans="1:14" x14ac:dyDescent="0.25">
      <c r="A12" s="21">
        <v>41550</v>
      </c>
      <c r="B12" s="3">
        <v>58975</v>
      </c>
      <c r="C12" s="11">
        <v>258.29000000000002</v>
      </c>
      <c r="D12" s="3" t="str">
        <f t="shared" si="0"/>
        <v>EOM plus 5 days</v>
      </c>
      <c r="E12" s="3">
        <v>5</v>
      </c>
      <c r="F12" s="22">
        <f t="shared" si="1"/>
        <v>41583</v>
      </c>
      <c r="J12" s="22">
        <f t="shared" si="2"/>
        <v>41583</v>
      </c>
    </row>
    <row r="13" spans="1:14" x14ac:dyDescent="0.25">
      <c r="A13" s="21">
        <v>41550</v>
      </c>
      <c r="B13" s="3">
        <v>58976</v>
      </c>
      <c r="C13" s="11">
        <v>87.58</v>
      </c>
      <c r="D13" s="3" t="str">
        <f t="shared" si="0"/>
        <v>EOM plus 10 days</v>
      </c>
      <c r="E13" s="3">
        <v>10</v>
      </c>
      <c r="F13" s="22">
        <f t="shared" si="1"/>
        <v>41588</v>
      </c>
      <c r="J13" s="22">
        <f t="shared" si="2"/>
        <v>41588</v>
      </c>
    </row>
    <row r="14" spans="1:14" x14ac:dyDescent="0.25">
      <c r="A14" s="21">
        <v>41550</v>
      </c>
      <c r="B14" s="3">
        <v>58977</v>
      </c>
      <c r="C14" s="11">
        <v>122.03</v>
      </c>
      <c r="D14" s="3" t="str">
        <f t="shared" si="0"/>
        <v>EOM plus 20 days</v>
      </c>
      <c r="E14" s="3">
        <v>20</v>
      </c>
      <c r="F14" s="22">
        <f t="shared" si="1"/>
        <v>41598</v>
      </c>
      <c r="J14" s="22">
        <f t="shared" si="2"/>
        <v>41598</v>
      </c>
    </row>
    <row r="15" spans="1:14" x14ac:dyDescent="0.25">
      <c r="A15" s="21">
        <v>41550</v>
      </c>
      <c r="B15" s="3">
        <v>58978</v>
      </c>
      <c r="C15" s="11">
        <v>88.41</v>
      </c>
      <c r="D15" s="3" t="str">
        <f t="shared" si="0"/>
        <v>EOM plus 10 days</v>
      </c>
      <c r="E15" s="3">
        <v>10</v>
      </c>
      <c r="F15" s="22">
        <f t="shared" si="1"/>
        <v>41588</v>
      </c>
      <c r="J15" s="22">
        <f t="shared" si="2"/>
        <v>41588</v>
      </c>
    </row>
    <row r="16" spans="1:14" x14ac:dyDescent="0.25">
      <c r="A16" s="21">
        <v>41551</v>
      </c>
      <c r="B16" s="3">
        <v>58979</v>
      </c>
      <c r="C16" s="11">
        <v>286.39999999999998</v>
      </c>
      <c r="D16" s="3" t="str">
        <f t="shared" si="0"/>
        <v>EOM plus 10 days</v>
      </c>
      <c r="E16" s="3">
        <v>10</v>
      </c>
      <c r="F16" s="22">
        <f t="shared" si="1"/>
        <v>41588</v>
      </c>
      <c r="J16" s="22">
        <f t="shared" si="2"/>
        <v>41588</v>
      </c>
    </row>
    <row r="17" spans="1:10" x14ac:dyDescent="0.25">
      <c r="A17" s="21">
        <v>41551</v>
      </c>
      <c r="B17" s="3">
        <v>58980</v>
      </c>
      <c r="C17" s="11">
        <v>277.08999999999997</v>
      </c>
      <c r="D17" s="3" t="str">
        <f t="shared" si="0"/>
        <v>EOM plus 5 days</v>
      </c>
      <c r="E17" s="3">
        <v>5</v>
      </c>
      <c r="F17" s="22">
        <f t="shared" si="1"/>
        <v>41583</v>
      </c>
      <c r="J17" s="22">
        <f t="shared" si="2"/>
        <v>41583</v>
      </c>
    </row>
    <row r="18" spans="1:10" x14ac:dyDescent="0.25">
      <c r="A18" s="21">
        <v>41551</v>
      </c>
      <c r="B18" s="3">
        <v>58981</v>
      </c>
      <c r="C18" s="11">
        <v>212.03</v>
      </c>
      <c r="D18" s="3" t="str">
        <f t="shared" si="0"/>
        <v>EOM plus 10 days</v>
      </c>
      <c r="E18" s="3">
        <v>10</v>
      </c>
      <c r="F18" s="22">
        <f t="shared" si="1"/>
        <v>41588</v>
      </c>
      <c r="J18" s="22">
        <f t="shared" si="2"/>
        <v>41588</v>
      </c>
    </row>
    <row r="19" spans="1:10" x14ac:dyDescent="0.25">
      <c r="A19" s="21">
        <v>41551</v>
      </c>
      <c r="B19" s="3">
        <v>58982</v>
      </c>
      <c r="C19" s="11">
        <v>130.04</v>
      </c>
      <c r="D19" s="3" t="str">
        <f t="shared" si="0"/>
        <v>EOM plus 15 days</v>
      </c>
      <c r="E19" s="3">
        <v>15</v>
      </c>
      <c r="F19" s="22">
        <f t="shared" si="1"/>
        <v>41593</v>
      </c>
      <c r="J19" s="22">
        <f t="shared" si="2"/>
        <v>41593</v>
      </c>
    </row>
    <row r="20" spans="1:10" x14ac:dyDescent="0.25">
      <c r="A20" s="21">
        <v>41551</v>
      </c>
      <c r="B20" s="3">
        <v>58983</v>
      </c>
      <c r="C20" s="11">
        <v>272.83</v>
      </c>
      <c r="D20" s="3" t="str">
        <f t="shared" si="0"/>
        <v>EOM plus 15 days</v>
      </c>
      <c r="E20" s="3">
        <v>15</v>
      </c>
      <c r="F20" s="22">
        <f t="shared" si="1"/>
        <v>41593</v>
      </c>
      <c r="J20" s="22">
        <f t="shared" si="2"/>
        <v>41593</v>
      </c>
    </row>
    <row r="21" spans="1:10" x14ac:dyDescent="0.25">
      <c r="A21" s="21">
        <v>41551</v>
      </c>
      <c r="B21" s="3">
        <v>58984</v>
      </c>
      <c r="C21" s="11">
        <v>68.44</v>
      </c>
      <c r="D21" s="3" t="str">
        <f t="shared" si="0"/>
        <v>EOM plus 10 days</v>
      </c>
      <c r="E21" s="3">
        <v>10</v>
      </c>
      <c r="F21" s="22">
        <f t="shared" si="1"/>
        <v>41588</v>
      </c>
      <c r="J21" s="22">
        <f t="shared" si="2"/>
        <v>41588</v>
      </c>
    </row>
    <row r="22" spans="1:10" x14ac:dyDescent="0.25">
      <c r="A22" s="21">
        <v>41551</v>
      </c>
      <c r="B22" s="3">
        <v>58985</v>
      </c>
      <c r="C22" s="11">
        <v>63.62</v>
      </c>
      <c r="D22" s="3" t="str">
        <f t="shared" si="0"/>
        <v>EOM plus 5 days</v>
      </c>
      <c r="E22" s="3">
        <v>5</v>
      </c>
      <c r="F22" s="22">
        <f t="shared" si="1"/>
        <v>41583</v>
      </c>
      <c r="J22" s="22">
        <f t="shared" si="2"/>
        <v>41583</v>
      </c>
    </row>
    <row r="23" spans="1:10" x14ac:dyDescent="0.25">
      <c r="A23" s="21">
        <v>41551</v>
      </c>
      <c r="B23" s="3">
        <v>58986</v>
      </c>
      <c r="C23" s="11">
        <v>245.92</v>
      </c>
      <c r="D23" s="3" t="str">
        <f t="shared" si="0"/>
        <v>EOM plus 5 days</v>
      </c>
      <c r="E23" s="3">
        <v>5</v>
      </c>
      <c r="F23" s="22">
        <f t="shared" si="1"/>
        <v>41583</v>
      </c>
      <c r="J23" s="22">
        <f t="shared" si="2"/>
        <v>41583</v>
      </c>
    </row>
    <row r="24" spans="1:10" x14ac:dyDescent="0.25">
      <c r="A24" s="21">
        <v>41551</v>
      </c>
      <c r="B24" s="3">
        <v>58987</v>
      </c>
      <c r="C24" s="11">
        <v>285.31</v>
      </c>
      <c r="D24" s="3" t="str">
        <f t="shared" si="0"/>
        <v>EOM plus 5 days</v>
      </c>
      <c r="E24" s="3">
        <v>5</v>
      </c>
      <c r="F24" s="22">
        <f t="shared" si="1"/>
        <v>41583</v>
      </c>
      <c r="J24" s="22">
        <f t="shared" si="2"/>
        <v>41583</v>
      </c>
    </row>
    <row r="25" spans="1:10" x14ac:dyDescent="0.25">
      <c r="A25" s="21">
        <v>41551</v>
      </c>
      <c r="B25" s="3">
        <v>58988</v>
      </c>
      <c r="C25" s="11">
        <v>256.69</v>
      </c>
      <c r="D25" s="3" t="str">
        <f t="shared" si="0"/>
        <v>EOM plus 10 days</v>
      </c>
      <c r="E25" s="3">
        <v>10</v>
      </c>
      <c r="F25" s="22">
        <f t="shared" si="1"/>
        <v>41588</v>
      </c>
      <c r="J25" s="22">
        <f t="shared" si="2"/>
        <v>41588</v>
      </c>
    </row>
    <row r="26" spans="1:10" x14ac:dyDescent="0.25">
      <c r="A26" s="21">
        <v>41551</v>
      </c>
      <c r="B26" s="3">
        <v>58989</v>
      </c>
      <c r="C26" s="11">
        <v>329.98</v>
      </c>
      <c r="D26" s="3" t="str">
        <f t="shared" si="0"/>
        <v>EOM plus 5 days</v>
      </c>
      <c r="E26" s="3">
        <v>5</v>
      </c>
      <c r="F26" s="22">
        <f t="shared" si="1"/>
        <v>41583</v>
      </c>
      <c r="J26" s="22">
        <f t="shared" si="2"/>
        <v>41583</v>
      </c>
    </row>
    <row r="27" spans="1:10" x14ac:dyDescent="0.25">
      <c r="A27" s="21">
        <v>41551</v>
      </c>
      <c r="B27" s="3">
        <v>58990</v>
      </c>
      <c r="C27" s="11">
        <v>293.24</v>
      </c>
      <c r="D27" s="3" t="str">
        <f t="shared" si="0"/>
        <v>EOM plus 10 days</v>
      </c>
      <c r="E27" s="3">
        <v>10</v>
      </c>
      <c r="F27" s="22">
        <f t="shared" si="1"/>
        <v>41588</v>
      </c>
      <c r="J27" s="22">
        <f t="shared" si="2"/>
        <v>41588</v>
      </c>
    </row>
    <row r="28" spans="1:10" x14ac:dyDescent="0.25">
      <c r="A28" s="21">
        <v>41552</v>
      </c>
      <c r="B28" s="3">
        <v>58991</v>
      </c>
      <c r="C28" s="11">
        <v>269.52</v>
      </c>
      <c r="D28" s="3" t="str">
        <f t="shared" si="0"/>
        <v>EOM plus 10 days</v>
      </c>
      <c r="E28" s="3">
        <v>10</v>
      </c>
      <c r="F28" s="22">
        <f t="shared" si="1"/>
        <v>41588</v>
      </c>
      <c r="J28" s="22">
        <f t="shared" si="2"/>
        <v>41588</v>
      </c>
    </row>
    <row r="29" spans="1:10" x14ac:dyDescent="0.25">
      <c r="A29" s="21">
        <v>41552</v>
      </c>
      <c r="B29" s="3">
        <v>58992</v>
      </c>
      <c r="C29" s="11">
        <v>46.21</v>
      </c>
      <c r="D29" s="3" t="str">
        <f t="shared" si="0"/>
        <v>EOM plus 10 days</v>
      </c>
      <c r="E29" s="3">
        <v>10</v>
      </c>
      <c r="F29" s="22">
        <f t="shared" si="1"/>
        <v>41588</v>
      </c>
      <c r="J29" s="22">
        <f t="shared" si="2"/>
        <v>41588</v>
      </c>
    </row>
    <row r="30" spans="1:10" x14ac:dyDescent="0.25">
      <c r="A30" s="21">
        <v>41552</v>
      </c>
      <c r="B30" s="3">
        <v>58993</v>
      </c>
      <c r="C30" s="11">
        <v>193.27</v>
      </c>
      <c r="D30" s="3" t="str">
        <f t="shared" si="0"/>
        <v>EOM plus 10 days</v>
      </c>
      <c r="E30" s="3">
        <v>10</v>
      </c>
      <c r="F30" s="22">
        <f t="shared" si="1"/>
        <v>41588</v>
      </c>
      <c r="J30" s="22">
        <f t="shared" si="2"/>
        <v>41588</v>
      </c>
    </row>
    <row r="31" spans="1:10" x14ac:dyDescent="0.25">
      <c r="A31" s="21">
        <v>41552</v>
      </c>
      <c r="B31" s="3">
        <v>58994</v>
      </c>
      <c r="C31" s="11">
        <v>323.79000000000002</v>
      </c>
      <c r="D31" s="3" t="str">
        <f t="shared" si="0"/>
        <v>EOM plus 10 days</v>
      </c>
      <c r="E31" s="3">
        <v>10</v>
      </c>
      <c r="F31" s="22">
        <f t="shared" si="1"/>
        <v>41588</v>
      </c>
      <c r="J31" s="22">
        <f t="shared" si="2"/>
        <v>41588</v>
      </c>
    </row>
    <row r="32" spans="1:10" x14ac:dyDescent="0.25">
      <c r="A32" s="21">
        <v>41552</v>
      </c>
      <c r="B32" s="3">
        <v>58995</v>
      </c>
      <c r="C32" s="11">
        <v>130.78</v>
      </c>
      <c r="D32" s="3" t="str">
        <f t="shared" si="0"/>
        <v>EOM plus 10 days</v>
      </c>
      <c r="E32" s="3">
        <v>10</v>
      </c>
      <c r="F32" s="22">
        <f t="shared" si="1"/>
        <v>41588</v>
      </c>
      <c r="J32" s="22">
        <f t="shared" si="2"/>
        <v>41588</v>
      </c>
    </row>
    <row r="33" spans="1:10" x14ac:dyDescent="0.25">
      <c r="A33" s="21">
        <v>41552</v>
      </c>
      <c r="B33" s="3">
        <v>58996</v>
      </c>
      <c r="C33" s="11">
        <v>222.56</v>
      </c>
      <c r="D33" s="3" t="str">
        <f t="shared" si="0"/>
        <v>EOM plus 10 days</v>
      </c>
      <c r="E33" s="3">
        <v>10</v>
      </c>
      <c r="F33" s="22">
        <f t="shared" si="1"/>
        <v>41588</v>
      </c>
      <c r="J33" s="22">
        <f t="shared" si="2"/>
        <v>41588</v>
      </c>
    </row>
    <row r="34" spans="1:10" x14ac:dyDescent="0.25">
      <c r="A34" s="21">
        <v>41552</v>
      </c>
      <c r="B34" s="3">
        <v>58997</v>
      </c>
      <c r="C34" s="11">
        <v>263.54000000000002</v>
      </c>
      <c r="D34" s="3" t="str">
        <f t="shared" si="0"/>
        <v>EOM plus 5 days</v>
      </c>
      <c r="E34" s="3">
        <v>5</v>
      </c>
      <c r="F34" s="22">
        <f t="shared" si="1"/>
        <v>41583</v>
      </c>
      <c r="J34" s="22">
        <f t="shared" si="2"/>
        <v>41583</v>
      </c>
    </row>
    <row r="35" spans="1:10" x14ac:dyDescent="0.25">
      <c r="A35" s="21">
        <v>41552</v>
      </c>
      <c r="B35" s="3">
        <v>58998</v>
      </c>
      <c r="C35" s="11">
        <v>209.94</v>
      </c>
      <c r="D35" s="3" t="str">
        <f t="shared" si="0"/>
        <v>EOM plus 5 days</v>
      </c>
      <c r="E35" s="3">
        <v>5</v>
      </c>
      <c r="F35" s="22">
        <f t="shared" si="1"/>
        <v>41583</v>
      </c>
      <c r="J35" s="22">
        <f t="shared" si="2"/>
        <v>41583</v>
      </c>
    </row>
    <row r="36" spans="1:10" x14ac:dyDescent="0.25">
      <c r="A36" s="21">
        <v>41552</v>
      </c>
      <c r="B36" s="3">
        <v>58999</v>
      </c>
      <c r="C36" s="11">
        <v>105.09</v>
      </c>
      <c r="D36" s="3" t="str">
        <f t="shared" si="0"/>
        <v>EOM plus 5 days</v>
      </c>
      <c r="E36" s="3">
        <v>5</v>
      </c>
      <c r="F36" s="22">
        <f t="shared" si="1"/>
        <v>41583</v>
      </c>
      <c r="J36" s="22">
        <f t="shared" si="2"/>
        <v>41583</v>
      </c>
    </row>
    <row r="37" spans="1:10" x14ac:dyDescent="0.25">
      <c r="A37" s="21">
        <v>41552</v>
      </c>
      <c r="B37" s="3">
        <v>59000</v>
      </c>
      <c r="C37" s="11">
        <v>173.68</v>
      </c>
      <c r="D37" s="3" t="str">
        <f t="shared" si="0"/>
        <v>EOM plus 15 days</v>
      </c>
      <c r="E37" s="3">
        <v>15</v>
      </c>
      <c r="F37" s="22">
        <f t="shared" si="1"/>
        <v>41593</v>
      </c>
      <c r="J37" s="22">
        <f t="shared" si="2"/>
        <v>41593</v>
      </c>
    </row>
    <row r="38" spans="1:10" x14ac:dyDescent="0.25">
      <c r="A38" s="21">
        <v>41552</v>
      </c>
      <c r="B38" s="3">
        <v>59001</v>
      </c>
      <c r="C38" s="11">
        <v>307.77</v>
      </c>
      <c r="D38" s="3" t="str">
        <f t="shared" si="0"/>
        <v>EOM plus 10 days</v>
      </c>
      <c r="E38" s="3">
        <v>10</v>
      </c>
      <c r="F38" s="22">
        <f t="shared" si="1"/>
        <v>41588</v>
      </c>
      <c r="J38" s="22">
        <f t="shared" si="2"/>
        <v>41588</v>
      </c>
    </row>
    <row r="39" spans="1:10" x14ac:dyDescent="0.25">
      <c r="A39" s="21">
        <v>41552</v>
      </c>
      <c r="B39" s="3">
        <v>59002</v>
      </c>
      <c r="C39" s="11">
        <v>149.06</v>
      </c>
      <c r="D39" s="3" t="str">
        <f t="shared" si="0"/>
        <v>EOM plus 5 days</v>
      </c>
      <c r="E39" s="3">
        <v>5</v>
      </c>
      <c r="F39" s="22">
        <f t="shared" si="1"/>
        <v>41583</v>
      </c>
      <c r="J39" s="22">
        <f t="shared" si="2"/>
        <v>41583</v>
      </c>
    </row>
    <row r="40" spans="1:10" x14ac:dyDescent="0.25">
      <c r="A40" s="21">
        <v>41553</v>
      </c>
      <c r="B40" s="3">
        <v>59003</v>
      </c>
      <c r="C40" s="11">
        <v>248.51</v>
      </c>
      <c r="D40" s="3" t="str">
        <f t="shared" si="0"/>
        <v>EOM plus 20 days</v>
      </c>
      <c r="E40" s="3">
        <v>20</v>
      </c>
      <c r="F40" s="22">
        <f t="shared" si="1"/>
        <v>41598</v>
      </c>
      <c r="J40" s="22">
        <f t="shared" si="2"/>
        <v>41598</v>
      </c>
    </row>
    <row r="41" spans="1:10" x14ac:dyDescent="0.25">
      <c r="A41" s="21">
        <v>41553</v>
      </c>
      <c r="B41" s="3">
        <v>59004</v>
      </c>
      <c r="C41" s="11">
        <v>231.73</v>
      </c>
      <c r="D41" s="3" t="str">
        <f t="shared" si="0"/>
        <v>EOM plus 5 days</v>
      </c>
      <c r="E41" s="3">
        <v>5</v>
      </c>
      <c r="F41" s="22">
        <f t="shared" si="1"/>
        <v>41583</v>
      </c>
      <c r="J41" s="22">
        <f t="shared" si="2"/>
        <v>41583</v>
      </c>
    </row>
    <row r="42" spans="1:10" x14ac:dyDescent="0.25">
      <c r="A42" s="21">
        <v>41553</v>
      </c>
      <c r="B42" s="3">
        <v>59005</v>
      </c>
      <c r="C42" s="11">
        <v>324.43</v>
      </c>
      <c r="D42" s="3" t="str">
        <f t="shared" si="0"/>
        <v>EOM plus 10 days</v>
      </c>
      <c r="E42" s="3">
        <v>10</v>
      </c>
      <c r="F42" s="22">
        <f t="shared" si="1"/>
        <v>41588</v>
      </c>
      <c r="J42" s="22">
        <f t="shared" si="2"/>
        <v>41588</v>
      </c>
    </row>
    <row r="43" spans="1:10" x14ac:dyDescent="0.25">
      <c r="A43" s="21">
        <v>41553</v>
      </c>
      <c r="B43" s="3">
        <v>59006</v>
      </c>
      <c r="C43" s="11">
        <v>249.58</v>
      </c>
      <c r="D43" s="3" t="str">
        <f t="shared" si="0"/>
        <v>EOM plus 5 days</v>
      </c>
      <c r="E43" s="3">
        <v>5</v>
      </c>
      <c r="F43" s="22">
        <f t="shared" si="1"/>
        <v>41583</v>
      </c>
      <c r="J43" s="22">
        <f t="shared" si="2"/>
        <v>41583</v>
      </c>
    </row>
    <row r="44" spans="1:10" x14ac:dyDescent="0.25">
      <c r="A44" s="21">
        <v>41553</v>
      </c>
      <c r="B44" s="3">
        <v>59007</v>
      </c>
      <c r="C44" s="11">
        <v>161.94</v>
      </c>
      <c r="D44" s="3" t="str">
        <f t="shared" si="0"/>
        <v>EOM plus 10 days</v>
      </c>
      <c r="E44" s="3">
        <v>10</v>
      </c>
      <c r="F44" s="22">
        <f t="shared" si="1"/>
        <v>41588</v>
      </c>
      <c r="J44" s="22">
        <f t="shared" si="2"/>
        <v>41588</v>
      </c>
    </row>
    <row r="45" spans="1:10" x14ac:dyDescent="0.25">
      <c r="A45" s="21">
        <v>41553</v>
      </c>
      <c r="B45" s="3">
        <v>59008</v>
      </c>
      <c r="C45" s="11">
        <v>247.87</v>
      </c>
      <c r="D45" s="3" t="str">
        <f t="shared" si="0"/>
        <v>EOM plus 10 days</v>
      </c>
      <c r="E45" s="3">
        <v>10</v>
      </c>
      <c r="F45" s="22">
        <f t="shared" si="1"/>
        <v>41588</v>
      </c>
      <c r="J45" s="22">
        <f t="shared" si="2"/>
        <v>41588</v>
      </c>
    </row>
    <row r="46" spans="1:10" x14ac:dyDescent="0.25">
      <c r="A46" s="21">
        <v>41553</v>
      </c>
      <c r="B46" s="3">
        <v>59009</v>
      </c>
      <c r="C46" s="11">
        <v>248.86</v>
      </c>
      <c r="D46" s="3" t="str">
        <f t="shared" si="0"/>
        <v>EOM plus 15 days</v>
      </c>
      <c r="E46" s="3">
        <v>15</v>
      </c>
      <c r="F46" s="22">
        <f t="shared" si="1"/>
        <v>41593</v>
      </c>
      <c r="J46" s="22">
        <f t="shared" si="2"/>
        <v>41593</v>
      </c>
    </row>
    <row r="47" spans="1:10" x14ac:dyDescent="0.25">
      <c r="A47" s="21">
        <v>41553</v>
      </c>
      <c r="B47" s="3">
        <v>59010</v>
      </c>
      <c r="C47" s="11">
        <v>235.98</v>
      </c>
      <c r="D47" s="3" t="str">
        <f t="shared" si="0"/>
        <v>EOM plus 10 days</v>
      </c>
      <c r="E47" s="3">
        <v>10</v>
      </c>
      <c r="F47" s="22">
        <f t="shared" si="1"/>
        <v>41588</v>
      </c>
      <c r="J47" s="22">
        <f t="shared" si="2"/>
        <v>41588</v>
      </c>
    </row>
    <row r="48" spans="1:10" x14ac:dyDescent="0.25">
      <c r="A48" s="21">
        <v>41553</v>
      </c>
      <c r="B48" s="3">
        <v>59011</v>
      </c>
      <c r="C48" s="11">
        <v>224.49</v>
      </c>
      <c r="D48" s="3" t="str">
        <f t="shared" si="0"/>
        <v>EOM plus 10 days</v>
      </c>
      <c r="E48" s="3">
        <v>10</v>
      </c>
      <c r="F48" s="22">
        <f t="shared" si="1"/>
        <v>41588</v>
      </c>
      <c r="J48" s="22">
        <f t="shared" si="2"/>
        <v>41588</v>
      </c>
    </row>
    <row r="49" spans="1:10" x14ac:dyDescent="0.25">
      <c r="A49" s="21">
        <v>41553</v>
      </c>
      <c r="B49" s="3">
        <v>59012</v>
      </c>
      <c r="C49" s="11">
        <v>256.42</v>
      </c>
      <c r="D49" s="3" t="str">
        <f t="shared" si="0"/>
        <v>EOM plus 15 days</v>
      </c>
      <c r="E49" s="3">
        <v>15</v>
      </c>
      <c r="F49" s="22">
        <f t="shared" si="1"/>
        <v>41593</v>
      </c>
      <c r="J49" s="22">
        <f t="shared" si="2"/>
        <v>41593</v>
      </c>
    </row>
    <row r="50" spans="1:10" x14ac:dyDescent="0.25">
      <c r="A50" s="21">
        <v>41553</v>
      </c>
      <c r="B50" s="3">
        <v>59013</v>
      </c>
      <c r="C50" s="11">
        <v>233.01</v>
      </c>
      <c r="D50" s="3" t="str">
        <f t="shared" si="0"/>
        <v>EOM plus 20 days</v>
      </c>
      <c r="E50" s="3">
        <v>20</v>
      </c>
      <c r="F50" s="22">
        <f t="shared" si="1"/>
        <v>41598</v>
      </c>
      <c r="J50" s="22">
        <f t="shared" si="2"/>
        <v>41598</v>
      </c>
    </row>
    <row r="51" spans="1:10" x14ac:dyDescent="0.25">
      <c r="A51" s="21">
        <v>41553</v>
      </c>
      <c r="B51" s="3">
        <v>59014</v>
      </c>
      <c r="C51" s="11">
        <v>379.98</v>
      </c>
      <c r="D51" s="3" t="str">
        <f t="shared" si="0"/>
        <v>EOM plus 15 days</v>
      </c>
      <c r="E51" s="3">
        <v>15</v>
      </c>
      <c r="F51" s="22">
        <f t="shared" si="1"/>
        <v>41593</v>
      </c>
      <c r="J51" s="22">
        <f t="shared" si="2"/>
        <v>41593</v>
      </c>
    </row>
    <row r="52" spans="1:10" x14ac:dyDescent="0.25">
      <c r="A52" s="21">
        <v>41553</v>
      </c>
      <c r="B52" s="3">
        <v>59015</v>
      </c>
      <c r="C52" s="11">
        <v>219.3</v>
      </c>
      <c r="D52" s="3" t="str">
        <f t="shared" si="0"/>
        <v>EOM plus 20 days</v>
      </c>
      <c r="E52" s="3">
        <v>20</v>
      </c>
      <c r="F52" s="22">
        <f t="shared" si="1"/>
        <v>41598</v>
      </c>
      <c r="J52" s="22">
        <f t="shared" si="2"/>
        <v>41598</v>
      </c>
    </row>
    <row r="53" spans="1:10" x14ac:dyDescent="0.25">
      <c r="A53" s="21">
        <v>41553</v>
      </c>
      <c r="B53" s="3">
        <v>59016</v>
      </c>
      <c r="C53" s="11">
        <v>371.22</v>
      </c>
      <c r="D53" s="3" t="str">
        <f t="shared" si="0"/>
        <v>EOM plus 20 days</v>
      </c>
      <c r="E53" s="3">
        <v>20</v>
      </c>
      <c r="F53" s="22">
        <f t="shared" si="1"/>
        <v>41598</v>
      </c>
      <c r="J53" s="22">
        <f t="shared" si="2"/>
        <v>41598</v>
      </c>
    </row>
    <row r="54" spans="1:10" x14ac:dyDescent="0.25">
      <c r="A54" s="21">
        <v>41553</v>
      </c>
      <c r="B54" s="3">
        <v>59017</v>
      </c>
      <c r="C54" s="11">
        <v>385.88</v>
      </c>
      <c r="D54" s="3" t="str">
        <f t="shared" si="0"/>
        <v>EOM plus 5 days</v>
      </c>
      <c r="E54" s="3">
        <v>5</v>
      </c>
      <c r="F54" s="22">
        <f t="shared" si="1"/>
        <v>41583</v>
      </c>
      <c r="J54" s="22">
        <f t="shared" si="2"/>
        <v>41583</v>
      </c>
    </row>
    <row r="55" spans="1:10" x14ac:dyDescent="0.25">
      <c r="A55" s="21">
        <v>41553</v>
      </c>
      <c r="B55" s="3">
        <v>59018</v>
      </c>
      <c r="C55" s="11">
        <v>155.65</v>
      </c>
      <c r="D55" s="3" t="str">
        <f t="shared" si="0"/>
        <v>EOM plus 5 days</v>
      </c>
      <c r="E55" s="3">
        <v>5</v>
      </c>
      <c r="F55" s="22">
        <f t="shared" si="1"/>
        <v>41583</v>
      </c>
      <c r="J55" s="22">
        <f t="shared" si="2"/>
        <v>41583</v>
      </c>
    </row>
    <row r="56" spans="1:10" x14ac:dyDescent="0.25">
      <c r="A56" s="21">
        <v>41554</v>
      </c>
      <c r="B56" s="3">
        <v>59019</v>
      </c>
      <c r="C56" s="11">
        <v>325.83</v>
      </c>
      <c r="D56" s="3" t="str">
        <f t="shared" si="0"/>
        <v>EOM plus 5 days</v>
      </c>
      <c r="E56" s="3">
        <v>5</v>
      </c>
      <c r="F56" s="22">
        <f t="shared" si="1"/>
        <v>41583</v>
      </c>
      <c r="J56" s="22">
        <f t="shared" si="2"/>
        <v>41583</v>
      </c>
    </row>
    <row r="57" spans="1:10" x14ac:dyDescent="0.25">
      <c r="A57" s="21">
        <v>41554</v>
      </c>
      <c r="B57" s="3">
        <v>59020</v>
      </c>
      <c r="C57" s="11">
        <v>101.09</v>
      </c>
      <c r="D57" s="3" t="str">
        <f t="shared" si="0"/>
        <v>EOM plus 5 days</v>
      </c>
      <c r="E57" s="3">
        <v>5</v>
      </c>
      <c r="F57" s="22">
        <f t="shared" si="1"/>
        <v>41583</v>
      </c>
      <c r="J57" s="22">
        <f t="shared" si="2"/>
        <v>41583</v>
      </c>
    </row>
    <row r="58" spans="1:10" x14ac:dyDescent="0.25">
      <c r="A58" s="21">
        <v>41554</v>
      </c>
      <c r="B58" s="3">
        <v>59021</v>
      </c>
      <c r="C58" s="11">
        <v>259.24</v>
      </c>
      <c r="D58" s="3" t="str">
        <f t="shared" si="0"/>
        <v>EOM plus 5 days</v>
      </c>
      <c r="E58" s="3">
        <v>5</v>
      </c>
      <c r="F58" s="22">
        <f t="shared" si="1"/>
        <v>41583</v>
      </c>
      <c r="J58" s="22">
        <f t="shared" si="2"/>
        <v>41583</v>
      </c>
    </row>
    <row r="59" spans="1:10" x14ac:dyDescent="0.25">
      <c r="A59" s="21">
        <v>41554</v>
      </c>
      <c r="B59" s="3">
        <v>59022</v>
      </c>
      <c r="C59" s="11">
        <v>188.54</v>
      </c>
      <c r="D59" s="3" t="str">
        <f t="shared" si="0"/>
        <v>EOM plus 5 days</v>
      </c>
      <c r="E59" s="3">
        <v>5</v>
      </c>
      <c r="F59" s="22">
        <f t="shared" si="1"/>
        <v>41583</v>
      </c>
      <c r="J59" s="22">
        <f t="shared" si="2"/>
        <v>41583</v>
      </c>
    </row>
    <row r="60" spans="1:10" x14ac:dyDescent="0.25">
      <c r="A60" s="21">
        <v>41554</v>
      </c>
      <c r="B60" s="3">
        <v>59023</v>
      </c>
      <c r="C60" s="11">
        <v>56.87</v>
      </c>
      <c r="D60" s="3" t="str">
        <f t="shared" si="0"/>
        <v>EOM plus 20 days</v>
      </c>
      <c r="E60" s="3">
        <v>20</v>
      </c>
      <c r="F60" s="22">
        <f t="shared" si="1"/>
        <v>41598</v>
      </c>
      <c r="J60" s="22">
        <f t="shared" si="2"/>
        <v>41598</v>
      </c>
    </row>
    <row r="61" spans="1:10" x14ac:dyDescent="0.25">
      <c r="A61" s="21">
        <v>41554</v>
      </c>
      <c r="B61" s="3">
        <v>59024</v>
      </c>
      <c r="C61" s="11">
        <v>241.46</v>
      </c>
      <c r="D61" s="3" t="str">
        <f t="shared" si="0"/>
        <v>EOM plus 10 days</v>
      </c>
      <c r="E61" s="3">
        <v>10</v>
      </c>
      <c r="F61" s="22">
        <f t="shared" si="1"/>
        <v>41588</v>
      </c>
      <c r="J61" s="22">
        <f t="shared" si="2"/>
        <v>41588</v>
      </c>
    </row>
    <row r="62" spans="1:10" x14ac:dyDescent="0.25">
      <c r="A62" s="21">
        <v>41554</v>
      </c>
      <c r="B62" s="3">
        <v>59025</v>
      </c>
      <c r="C62" s="11">
        <v>99.87</v>
      </c>
      <c r="D62" s="3" t="str">
        <f t="shared" si="0"/>
        <v>EOM plus 20 days</v>
      </c>
      <c r="E62" s="3">
        <v>20</v>
      </c>
      <c r="F62" s="22">
        <f t="shared" si="1"/>
        <v>41598</v>
      </c>
      <c r="J62" s="22">
        <f t="shared" si="2"/>
        <v>41598</v>
      </c>
    </row>
    <row r="63" spans="1:10" x14ac:dyDescent="0.25">
      <c r="A63" s="21">
        <v>41554</v>
      </c>
      <c r="B63" s="3">
        <v>59026</v>
      </c>
      <c r="C63" s="11">
        <v>52.75</v>
      </c>
      <c r="D63" s="3" t="str">
        <f t="shared" si="0"/>
        <v>EOM plus 5 days</v>
      </c>
      <c r="E63" s="3">
        <v>5</v>
      </c>
      <c r="F63" s="22">
        <f t="shared" si="1"/>
        <v>41583</v>
      </c>
      <c r="J63" s="22">
        <f t="shared" si="2"/>
        <v>41583</v>
      </c>
    </row>
    <row r="64" spans="1:10" x14ac:dyDescent="0.25">
      <c r="A64" s="21">
        <v>41554</v>
      </c>
      <c r="B64" s="3">
        <v>59027</v>
      </c>
      <c r="C64" s="11">
        <v>67.819999999999993</v>
      </c>
      <c r="D64" s="3" t="str">
        <f t="shared" si="0"/>
        <v>EOM plus 10 days</v>
      </c>
      <c r="E64" s="3">
        <v>10</v>
      </c>
      <c r="F64" s="22">
        <f t="shared" si="1"/>
        <v>41588</v>
      </c>
      <c r="J64" s="22">
        <f t="shared" si="2"/>
        <v>41588</v>
      </c>
    </row>
    <row r="65" spans="1:10" x14ac:dyDescent="0.25">
      <c r="A65" s="21">
        <v>41554</v>
      </c>
      <c r="B65" s="3">
        <v>59028</v>
      </c>
      <c r="C65" s="11">
        <v>114.91</v>
      </c>
      <c r="D65" s="3" t="str">
        <f t="shared" si="0"/>
        <v>EOM plus 5 days</v>
      </c>
      <c r="E65" s="3">
        <v>5</v>
      </c>
      <c r="F65" s="22">
        <f t="shared" si="1"/>
        <v>41583</v>
      </c>
      <c r="J65" s="22">
        <f t="shared" si="2"/>
        <v>41583</v>
      </c>
    </row>
    <row r="66" spans="1:10" x14ac:dyDescent="0.25">
      <c r="A66" s="21">
        <v>41554</v>
      </c>
      <c r="B66" s="3">
        <v>59029</v>
      </c>
      <c r="C66" s="11">
        <v>189.99</v>
      </c>
      <c r="D66" s="3" t="str">
        <f t="shared" si="0"/>
        <v>EOM plus 20 days</v>
      </c>
      <c r="E66" s="3">
        <v>20</v>
      </c>
      <c r="F66" s="22">
        <f t="shared" si="1"/>
        <v>41598</v>
      </c>
      <c r="J66" s="22">
        <f t="shared" si="2"/>
        <v>41598</v>
      </c>
    </row>
    <row r="67" spans="1:10" x14ac:dyDescent="0.25">
      <c r="A67" s="21">
        <v>41554</v>
      </c>
      <c r="B67" s="3">
        <v>59030</v>
      </c>
      <c r="C67" s="11">
        <v>280.49</v>
      </c>
      <c r="D67" s="3" t="str">
        <f t="shared" si="0"/>
        <v>EOM plus 10 days</v>
      </c>
      <c r="E67" s="3">
        <v>10</v>
      </c>
      <c r="F67" s="22">
        <f t="shared" si="1"/>
        <v>41588</v>
      </c>
      <c r="J67" s="22">
        <f t="shared" si="2"/>
        <v>41588</v>
      </c>
    </row>
    <row r="68" spans="1:10" x14ac:dyDescent="0.25">
      <c r="A68" s="21">
        <v>41554</v>
      </c>
      <c r="B68" s="3">
        <v>59031</v>
      </c>
      <c r="C68" s="11">
        <v>137.1</v>
      </c>
      <c r="D68" s="3" t="str">
        <f t="shared" si="0"/>
        <v>EOM plus 10 days</v>
      </c>
      <c r="E68" s="3">
        <v>10</v>
      </c>
      <c r="F68" s="22">
        <f t="shared" si="1"/>
        <v>41588</v>
      </c>
      <c r="J68" s="22">
        <f t="shared" si="2"/>
        <v>41588</v>
      </c>
    </row>
    <row r="69" spans="1:10" x14ac:dyDescent="0.25">
      <c r="A69" s="21">
        <v>41554</v>
      </c>
      <c r="B69" s="3">
        <v>59032</v>
      </c>
      <c r="C69" s="11">
        <v>182.84</v>
      </c>
      <c r="D69" s="3" t="str">
        <f t="shared" ref="D69:D132" si="3">"EOM plus "&amp;E69&amp;" days"</f>
        <v>EOM plus 15 days</v>
      </c>
      <c r="E69" s="3">
        <v>15</v>
      </c>
      <c r="F69" s="22">
        <f t="shared" si="1"/>
        <v>41593</v>
      </c>
      <c r="J69" s="22">
        <f t="shared" si="2"/>
        <v>41593</v>
      </c>
    </row>
    <row r="70" spans="1:10" x14ac:dyDescent="0.25">
      <c r="A70" s="21">
        <v>41554</v>
      </c>
      <c r="B70" s="3">
        <v>59033</v>
      </c>
      <c r="C70" s="11">
        <v>327.64999999999998</v>
      </c>
      <c r="D70" s="3" t="str">
        <f t="shared" si="3"/>
        <v>EOM plus 10 days</v>
      </c>
      <c r="E70" s="3">
        <v>10</v>
      </c>
      <c r="F70" s="22">
        <f t="shared" ref="F70:F133" si="4">+EOMONTH(A70,0)+E70</f>
        <v>41588</v>
      </c>
      <c r="J70" s="22">
        <f t="shared" ref="J70:J133" si="5">+EDATE(A70,1)+E70-DAY(A70)</f>
        <v>41588</v>
      </c>
    </row>
    <row r="71" spans="1:10" x14ac:dyDescent="0.25">
      <c r="A71" s="21">
        <v>41554</v>
      </c>
      <c r="B71" s="3">
        <v>59034</v>
      </c>
      <c r="C71" s="11">
        <v>269.27</v>
      </c>
      <c r="D71" s="3" t="str">
        <f t="shared" si="3"/>
        <v>EOM plus 5 days</v>
      </c>
      <c r="E71" s="3">
        <v>5</v>
      </c>
      <c r="F71" s="22">
        <f t="shared" si="4"/>
        <v>41583</v>
      </c>
      <c r="J71" s="22">
        <f t="shared" si="5"/>
        <v>41583</v>
      </c>
    </row>
    <row r="72" spans="1:10" x14ac:dyDescent="0.25">
      <c r="A72" s="21">
        <v>41554</v>
      </c>
      <c r="B72" s="3">
        <v>59035</v>
      </c>
      <c r="C72" s="11">
        <v>92.39</v>
      </c>
      <c r="D72" s="3" t="str">
        <f t="shared" si="3"/>
        <v>EOM plus 20 days</v>
      </c>
      <c r="E72" s="3">
        <v>20</v>
      </c>
      <c r="F72" s="22">
        <f t="shared" si="4"/>
        <v>41598</v>
      </c>
      <c r="J72" s="22">
        <f t="shared" si="5"/>
        <v>41598</v>
      </c>
    </row>
    <row r="73" spans="1:10" x14ac:dyDescent="0.25">
      <c r="A73" s="21">
        <v>41554</v>
      </c>
      <c r="B73" s="3">
        <v>59036</v>
      </c>
      <c r="C73" s="11">
        <v>97.21</v>
      </c>
      <c r="D73" s="3" t="str">
        <f t="shared" si="3"/>
        <v>EOM plus 5 days</v>
      </c>
      <c r="E73" s="3">
        <v>5</v>
      </c>
      <c r="F73" s="22">
        <f t="shared" si="4"/>
        <v>41583</v>
      </c>
      <c r="J73" s="22">
        <f t="shared" si="5"/>
        <v>41583</v>
      </c>
    </row>
    <row r="74" spans="1:10" x14ac:dyDescent="0.25">
      <c r="A74" s="21">
        <v>41555</v>
      </c>
      <c r="B74" s="3">
        <v>59037</v>
      </c>
      <c r="C74" s="11">
        <v>97.59</v>
      </c>
      <c r="D74" s="3" t="str">
        <f t="shared" si="3"/>
        <v>EOM plus 10 days</v>
      </c>
      <c r="E74" s="3">
        <v>10</v>
      </c>
      <c r="F74" s="22">
        <f t="shared" si="4"/>
        <v>41588</v>
      </c>
      <c r="J74" s="22">
        <f t="shared" si="5"/>
        <v>41588</v>
      </c>
    </row>
    <row r="75" spans="1:10" x14ac:dyDescent="0.25">
      <c r="A75" s="21">
        <v>41555</v>
      </c>
      <c r="B75" s="3">
        <v>59038</v>
      </c>
      <c r="C75" s="11">
        <v>353.5</v>
      </c>
      <c r="D75" s="3" t="str">
        <f t="shared" si="3"/>
        <v>EOM plus 15 days</v>
      </c>
      <c r="E75" s="3">
        <v>15</v>
      </c>
      <c r="F75" s="22">
        <f t="shared" si="4"/>
        <v>41593</v>
      </c>
      <c r="J75" s="22">
        <f t="shared" si="5"/>
        <v>41593</v>
      </c>
    </row>
    <row r="76" spans="1:10" x14ac:dyDescent="0.25">
      <c r="A76" s="21">
        <v>41555</v>
      </c>
      <c r="B76" s="3">
        <v>59039</v>
      </c>
      <c r="C76" s="11">
        <v>130.79</v>
      </c>
      <c r="D76" s="3" t="str">
        <f t="shared" si="3"/>
        <v>EOM plus 10 days</v>
      </c>
      <c r="E76" s="3">
        <v>10</v>
      </c>
      <c r="F76" s="22">
        <f t="shared" si="4"/>
        <v>41588</v>
      </c>
      <c r="J76" s="22">
        <f t="shared" si="5"/>
        <v>41588</v>
      </c>
    </row>
    <row r="77" spans="1:10" x14ac:dyDescent="0.25">
      <c r="A77" s="21">
        <v>41555</v>
      </c>
      <c r="B77" s="3">
        <v>59040</v>
      </c>
      <c r="C77" s="11">
        <v>379.46</v>
      </c>
      <c r="D77" s="3" t="str">
        <f t="shared" si="3"/>
        <v>EOM plus 15 days</v>
      </c>
      <c r="E77" s="3">
        <v>15</v>
      </c>
      <c r="F77" s="22">
        <f t="shared" si="4"/>
        <v>41593</v>
      </c>
      <c r="J77" s="22">
        <f t="shared" si="5"/>
        <v>41593</v>
      </c>
    </row>
    <row r="78" spans="1:10" x14ac:dyDescent="0.25">
      <c r="A78" s="21">
        <v>41555</v>
      </c>
      <c r="B78" s="3">
        <v>59041</v>
      </c>
      <c r="C78" s="11">
        <v>143.1</v>
      </c>
      <c r="D78" s="3" t="str">
        <f t="shared" si="3"/>
        <v>EOM plus 5 days</v>
      </c>
      <c r="E78" s="3">
        <v>5</v>
      </c>
      <c r="F78" s="22">
        <f t="shared" si="4"/>
        <v>41583</v>
      </c>
      <c r="J78" s="22">
        <f t="shared" si="5"/>
        <v>41583</v>
      </c>
    </row>
    <row r="79" spans="1:10" x14ac:dyDescent="0.25">
      <c r="A79" s="21">
        <v>41555</v>
      </c>
      <c r="B79" s="3">
        <v>59042</v>
      </c>
      <c r="C79" s="11">
        <v>163.51</v>
      </c>
      <c r="D79" s="3" t="str">
        <f t="shared" si="3"/>
        <v>EOM plus 10 days</v>
      </c>
      <c r="E79" s="3">
        <v>10</v>
      </c>
      <c r="F79" s="22">
        <f t="shared" si="4"/>
        <v>41588</v>
      </c>
      <c r="J79" s="22">
        <f t="shared" si="5"/>
        <v>41588</v>
      </c>
    </row>
    <row r="80" spans="1:10" x14ac:dyDescent="0.25">
      <c r="A80" s="21">
        <v>41555</v>
      </c>
      <c r="B80" s="3">
        <v>59043</v>
      </c>
      <c r="C80" s="11">
        <v>131.96</v>
      </c>
      <c r="D80" s="3" t="str">
        <f t="shared" si="3"/>
        <v>EOM plus 5 days</v>
      </c>
      <c r="E80" s="3">
        <v>5</v>
      </c>
      <c r="F80" s="22">
        <f t="shared" si="4"/>
        <v>41583</v>
      </c>
      <c r="J80" s="22">
        <f t="shared" si="5"/>
        <v>41583</v>
      </c>
    </row>
    <row r="81" spans="1:10" x14ac:dyDescent="0.25">
      <c r="A81" s="21">
        <v>41555</v>
      </c>
      <c r="B81" s="3">
        <v>59044</v>
      </c>
      <c r="C81" s="11">
        <v>365.99</v>
      </c>
      <c r="D81" s="3" t="str">
        <f t="shared" si="3"/>
        <v>EOM plus 15 days</v>
      </c>
      <c r="E81" s="3">
        <v>15</v>
      </c>
      <c r="F81" s="22">
        <f t="shared" si="4"/>
        <v>41593</v>
      </c>
      <c r="J81" s="22">
        <f t="shared" si="5"/>
        <v>41593</v>
      </c>
    </row>
    <row r="82" spans="1:10" x14ac:dyDescent="0.25">
      <c r="A82" s="21">
        <v>41555</v>
      </c>
      <c r="B82" s="3">
        <v>59045</v>
      </c>
      <c r="C82" s="11">
        <v>311.20999999999998</v>
      </c>
      <c r="D82" s="3" t="str">
        <f t="shared" si="3"/>
        <v>EOM plus 10 days</v>
      </c>
      <c r="E82" s="3">
        <v>10</v>
      </c>
      <c r="F82" s="22">
        <f t="shared" si="4"/>
        <v>41588</v>
      </c>
      <c r="J82" s="22">
        <f t="shared" si="5"/>
        <v>41588</v>
      </c>
    </row>
    <row r="83" spans="1:10" x14ac:dyDescent="0.25">
      <c r="A83" s="21">
        <v>41555</v>
      </c>
      <c r="B83" s="3">
        <v>59046</v>
      </c>
      <c r="C83" s="11">
        <v>163.16999999999999</v>
      </c>
      <c r="D83" s="3" t="str">
        <f t="shared" si="3"/>
        <v>EOM plus 10 days</v>
      </c>
      <c r="E83" s="3">
        <v>10</v>
      </c>
      <c r="F83" s="22">
        <f t="shared" si="4"/>
        <v>41588</v>
      </c>
      <c r="J83" s="22">
        <f t="shared" si="5"/>
        <v>41588</v>
      </c>
    </row>
    <row r="84" spans="1:10" x14ac:dyDescent="0.25">
      <c r="A84" s="21">
        <v>41555</v>
      </c>
      <c r="B84" s="3">
        <v>59047</v>
      </c>
      <c r="C84" s="11">
        <v>68.66</v>
      </c>
      <c r="D84" s="3" t="str">
        <f t="shared" si="3"/>
        <v>EOM plus 10 days</v>
      </c>
      <c r="E84" s="3">
        <v>10</v>
      </c>
      <c r="F84" s="22">
        <f t="shared" si="4"/>
        <v>41588</v>
      </c>
      <c r="J84" s="22">
        <f t="shared" si="5"/>
        <v>41588</v>
      </c>
    </row>
    <row r="85" spans="1:10" x14ac:dyDescent="0.25">
      <c r="A85" s="21">
        <v>41555</v>
      </c>
      <c r="B85" s="3">
        <v>59048</v>
      </c>
      <c r="C85" s="11">
        <v>72.08</v>
      </c>
      <c r="D85" s="3" t="str">
        <f t="shared" si="3"/>
        <v>EOM plus 15 days</v>
      </c>
      <c r="E85" s="3">
        <v>15</v>
      </c>
      <c r="F85" s="22">
        <f t="shared" si="4"/>
        <v>41593</v>
      </c>
      <c r="J85" s="22">
        <f t="shared" si="5"/>
        <v>41593</v>
      </c>
    </row>
    <row r="86" spans="1:10" x14ac:dyDescent="0.25">
      <c r="A86" s="21">
        <v>41555</v>
      </c>
      <c r="B86" s="3">
        <v>59049</v>
      </c>
      <c r="C86" s="11">
        <v>363.6</v>
      </c>
      <c r="D86" s="3" t="str">
        <f t="shared" si="3"/>
        <v>EOM plus 15 days</v>
      </c>
      <c r="E86" s="3">
        <v>15</v>
      </c>
      <c r="F86" s="22">
        <f t="shared" si="4"/>
        <v>41593</v>
      </c>
      <c r="J86" s="22">
        <f t="shared" si="5"/>
        <v>41593</v>
      </c>
    </row>
    <row r="87" spans="1:10" x14ac:dyDescent="0.25">
      <c r="A87" s="21">
        <v>41555</v>
      </c>
      <c r="B87" s="3">
        <v>59050</v>
      </c>
      <c r="C87" s="11">
        <v>291.38</v>
      </c>
      <c r="D87" s="3" t="str">
        <f t="shared" si="3"/>
        <v>EOM plus 5 days</v>
      </c>
      <c r="E87" s="3">
        <v>5</v>
      </c>
      <c r="F87" s="22">
        <f t="shared" si="4"/>
        <v>41583</v>
      </c>
      <c r="J87" s="22">
        <f t="shared" si="5"/>
        <v>41583</v>
      </c>
    </row>
    <row r="88" spans="1:10" x14ac:dyDescent="0.25">
      <c r="A88" s="21">
        <v>41555</v>
      </c>
      <c r="B88" s="3">
        <v>59051</v>
      </c>
      <c r="C88" s="11">
        <v>317.54000000000002</v>
      </c>
      <c r="D88" s="3" t="str">
        <f t="shared" si="3"/>
        <v>EOM plus 10 days</v>
      </c>
      <c r="E88" s="3">
        <v>10</v>
      </c>
      <c r="F88" s="22">
        <f t="shared" si="4"/>
        <v>41588</v>
      </c>
      <c r="J88" s="22">
        <f t="shared" si="5"/>
        <v>41588</v>
      </c>
    </row>
    <row r="89" spans="1:10" x14ac:dyDescent="0.25">
      <c r="A89" s="21">
        <v>41555</v>
      </c>
      <c r="B89" s="3">
        <v>59052</v>
      </c>
      <c r="C89" s="11">
        <v>381.83</v>
      </c>
      <c r="D89" s="3" t="str">
        <f t="shared" si="3"/>
        <v>EOM plus 5 days</v>
      </c>
      <c r="E89" s="3">
        <v>5</v>
      </c>
      <c r="F89" s="22">
        <f t="shared" si="4"/>
        <v>41583</v>
      </c>
      <c r="J89" s="22">
        <f t="shared" si="5"/>
        <v>41583</v>
      </c>
    </row>
    <row r="90" spans="1:10" x14ac:dyDescent="0.25">
      <c r="A90" s="21">
        <v>41555</v>
      </c>
      <c r="B90" s="3">
        <v>59053</v>
      </c>
      <c r="C90" s="11">
        <v>199.1</v>
      </c>
      <c r="D90" s="3" t="str">
        <f t="shared" si="3"/>
        <v>EOM plus 15 days</v>
      </c>
      <c r="E90" s="3">
        <v>15</v>
      </c>
      <c r="F90" s="22">
        <f t="shared" si="4"/>
        <v>41593</v>
      </c>
      <c r="J90" s="22">
        <f t="shared" si="5"/>
        <v>41593</v>
      </c>
    </row>
    <row r="91" spans="1:10" x14ac:dyDescent="0.25">
      <c r="A91" s="21">
        <v>41555</v>
      </c>
      <c r="B91" s="3">
        <v>59054</v>
      </c>
      <c r="C91" s="11">
        <v>194.58</v>
      </c>
      <c r="D91" s="3" t="str">
        <f t="shared" si="3"/>
        <v>EOM plus 10 days</v>
      </c>
      <c r="E91" s="3">
        <v>10</v>
      </c>
      <c r="F91" s="22">
        <f t="shared" si="4"/>
        <v>41588</v>
      </c>
      <c r="J91" s="22">
        <f t="shared" si="5"/>
        <v>41588</v>
      </c>
    </row>
    <row r="92" spans="1:10" x14ac:dyDescent="0.25">
      <c r="A92" s="21">
        <v>41555</v>
      </c>
      <c r="B92" s="3">
        <v>59055</v>
      </c>
      <c r="C92" s="11">
        <v>84.63</v>
      </c>
      <c r="D92" s="3" t="str">
        <f t="shared" si="3"/>
        <v>EOM plus 20 days</v>
      </c>
      <c r="E92" s="3">
        <v>20</v>
      </c>
      <c r="F92" s="22">
        <f t="shared" si="4"/>
        <v>41598</v>
      </c>
      <c r="J92" s="22">
        <f t="shared" si="5"/>
        <v>41598</v>
      </c>
    </row>
    <row r="93" spans="1:10" x14ac:dyDescent="0.25">
      <c r="A93" s="21">
        <v>41555</v>
      </c>
      <c r="B93" s="3">
        <v>59056</v>
      </c>
      <c r="C93" s="11">
        <v>174.5</v>
      </c>
      <c r="D93" s="3" t="str">
        <f t="shared" si="3"/>
        <v>EOM plus 5 days</v>
      </c>
      <c r="E93" s="3">
        <v>5</v>
      </c>
      <c r="F93" s="22">
        <f t="shared" si="4"/>
        <v>41583</v>
      </c>
      <c r="J93" s="22">
        <f t="shared" si="5"/>
        <v>41583</v>
      </c>
    </row>
    <row r="94" spans="1:10" x14ac:dyDescent="0.25">
      <c r="A94" s="21">
        <v>41556</v>
      </c>
      <c r="B94" s="3">
        <v>59057</v>
      </c>
      <c r="C94" s="11">
        <v>70.510000000000005</v>
      </c>
      <c r="D94" s="3" t="str">
        <f t="shared" si="3"/>
        <v>EOM plus 5 days</v>
      </c>
      <c r="E94" s="3">
        <v>5</v>
      </c>
      <c r="F94" s="22">
        <f t="shared" si="4"/>
        <v>41583</v>
      </c>
      <c r="J94" s="22">
        <f t="shared" si="5"/>
        <v>41583</v>
      </c>
    </row>
    <row r="95" spans="1:10" x14ac:dyDescent="0.25">
      <c r="A95" s="21">
        <v>41556</v>
      </c>
      <c r="B95" s="3">
        <v>59058</v>
      </c>
      <c r="C95" s="11">
        <v>243.02</v>
      </c>
      <c r="D95" s="3" t="str">
        <f t="shared" si="3"/>
        <v>EOM plus 5 days</v>
      </c>
      <c r="E95" s="3">
        <v>5</v>
      </c>
      <c r="F95" s="22">
        <f t="shared" si="4"/>
        <v>41583</v>
      </c>
      <c r="J95" s="22">
        <f t="shared" si="5"/>
        <v>41583</v>
      </c>
    </row>
    <row r="96" spans="1:10" x14ac:dyDescent="0.25">
      <c r="A96" s="21">
        <v>41556</v>
      </c>
      <c r="B96" s="3">
        <v>59059</v>
      </c>
      <c r="C96" s="11">
        <v>185.32</v>
      </c>
      <c r="D96" s="3" t="str">
        <f t="shared" si="3"/>
        <v>EOM plus 10 days</v>
      </c>
      <c r="E96" s="3">
        <v>10</v>
      </c>
      <c r="F96" s="22">
        <f t="shared" si="4"/>
        <v>41588</v>
      </c>
      <c r="J96" s="22">
        <f t="shared" si="5"/>
        <v>41588</v>
      </c>
    </row>
    <row r="97" spans="1:10" x14ac:dyDescent="0.25">
      <c r="A97" s="21">
        <v>41556</v>
      </c>
      <c r="B97" s="3">
        <v>59060</v>
      </c>
      <c r="C97" s="11">
        <v>344.37</v>
      </c>
      <c r="D97" s="3" t="str">
        <f t="shared" si="3"/>
        <v>EOM plus 10 days</v>
      </c>
      <c r="E97" s="3">
        <v>10</v>
      </c>
      <c r="F97" s="22">
        <f t="shared" si="4"/>
        <v>41588</v>
      </c>
      <c r="J97" s="22">
        <f t="shared" si="5"/>
        <v>41588</v>
      </c>
    </row>
    <row r="98" spans="1:10" x14ac:dyDescent="0.25">
      <c r="A98" s="21">
        <v>41556</v>
      </c>
      <c r="B98" s="3">
        <v>59061</v>
      </c>
      <c r="C98" s="11">
        <v>192.89</v>
      </c>
      <c r="D98" s="3" t="str">
        <f t="shared" si="3"/>
        <v>EOM plus 10 days</v>
      </c>
      <c r="E98" s="3">
        <v>10</v>
      </c>
      <c r="F98" s="22">
        <f t="shared" si="4"/>
        <v>41588</v>
      </c>
      <c r="J98" s="22">
        <f t="shared" si="5"/>
        <v>41588</v>
      </c>
    </row>
    <row r="99" spans="1:10" x14ac:dyDescent="0.25">
      <c r="A99" s="21">
        <v>41556</v>
      </c>
      <c r="B99" s="3">
        <v>59062</v>
      </c>
      <c r="C99" s="11">
        <v>343.18</v>
      </c>
      <c r="D99" s="3" t="str">
        <f t="shared" si="3"/>
        <v>EOM plus 10 days</v>
      </c>
      <c r="E99" s="3">
        <v>10</v>
      </c>
      <c r="F99" s="22">
        <f t="shared" si="4"/>
        <v>41588</v>
      </c>
      <c r="J99" s="22">
        <f t="shared" si="5"/>
        <v>41588</v>
      </c>
    </row>
    <row r="100" spans="1:10" x14ac:dyDescent="0.25">
      <c r="A100" s="21">
        <v>41556</v>
      </c>
      <c r="B100" s="3">
        <v>59063</v>
      </c>
      <c r="C100" s="11">
        <v>233.61</v>
      </c>
      <c r="D100" s="3" t="str">
        <f t="shared" si="3"/>
        <v>EOM plus 5 days</v>
      </c>
      <c r="E100" s="3">
        <v>5</v>
      </c>
      <c r="F100" s="22">
        <f t="shared" si="4"/>
        <v>41583</v>
      </c>
      <c r="J100" s="22">
        <f t="shared" si="5"/>
        <v>41583</v>
      </c>
    </row>
    <row r="101" spans="1:10" x14ac:dyDescent="0.25">
      <c r="A101" s="21">
        <v>41556</v>
      </c>
      <c r="B101" s="3">
        <v>59064</v>
      </c>
      <c r="C101" s="11">
        <v>263.82</v>
      </c>
      <c r="D101" s="3" t="str">
        <f t="shared" si="3"/>
        <v>EOM plus 20 days</v>
      </c>
      <c r="E101" s="3">
        <v>20</v>
      </c>
      <c r="F101" s="22">
        <f t="shared" si="4"/>
        <v>41598</v>
      </c>
      <c r="J101" s="22">
        <f t="shared" si="5"/>
        <v>41598</v>
      </c>
    </row>
    <row r="102" spans="1:10" x14ac:dyDescent="0.25">
      <c r="A102" s="21">
        <v>41556</v>
      </c>
      <c r="B102" s="3">
        <v>59065</v>
      </c>
      <c r="C102" s="11">
        <v>42.16</v>
      </c>
      <c r="D102" s="3" t="str">
        <f t="shared" si="3"/>
        <v>EOM plus 15 days</v>
      </c>
      <c r="E102" s="3">
        <v>15</v>
      </c>
      <c r="F102" s="22">
        <f t="shared" si="4"/>
        <v>41593</v>
      </c>
      <c r="J102" s="22">
        <f t="shared" si="5"/>
        <v>41593</v>
      </c>
    </row>
    <row r="103" spans="1:10" x14ac:dyDescent="0.25">
      <c r="A103" s="21">
        <v>41556</v>
      </c>
      <c r="B103" s="3">
        <v>59066</v>
      </c>
      <c r="C103" s="11">
        <v>193.92</v>
      </c>
      <c r="D103" s="3" t="str">
        <f t="shared" si="3"/>
        <v>EOM plus 20 days</v>
      </c>
      <c r="E103" s="3">
        <v>20</v>
      </c>
      <c r="F103" s="22">
        <f t="shared" si="4"/>
        <v>41598</v>
      </c>
      <c r="J103" s="22">
        <f t="shared" si="5"/>
        <v>41598</v>
      </c>
    </row>
    <row r="104" spans="1:10" x14ac:dyDescent="0.25">
      <c r="A104" s="21">
        <v>41556</v>
      </c>
      <c r="B104" s="3">
        <v>59067</v>
      </c>
      <c r="C104" s="11">
        <v>263.2</v>
      </c>
      <c r="D104" s="3" t="str">
        <f t="shared" si="3"/>
        <v>EOM plus 20 days</v>
      </c>
      <c r="E104" s="3">
        <v>20</v>
      </c>
      <c r="F104" s="22">
        <f t="shared" si="4"/>
        <v>41598</v>
      </c>
      <c r="J104" s="22">
        <f t="shared" si="5"/>
        <v>41598</v>
      </c>
    </row>
    <row r="105" spans="1:10" x14ac:dyDescent="0.25">
      <c r="A105" s="21">
        <v>41556</v>
      </c>
      <c r="B105" s="3">
        <v>59068</v>
      </c>
      <c r="C105" s="11">
        <v>237.3</v>
      </c>
      <c r="D105" s="3" t="str">
        <f t="shared" si="3"/>
        <v>EOM plus 10 days</v>
      </c>
      <c r="E105" s="3">
        <v>10</v>
      </c>
      <c r="F105" s="22">
        <f t="shared" si="4"/>
        <v>41588</v>
      </c>
      <c r="J105" s="22">
        <f t="shared" si="5"/>
        <v>41588</v>
      </c>
    </row>
    <row r="106" spans="1:10" x14ac:dyDescent="0.25">
      <c r="A106" s="21">
        <v>41556</v>
      </c>
      <c r="B106" s="3">
        <v>59069</v>
      </c>
      <c r="C106" s="11">
        <v>335.98</v>
      </c>
      <c r="D106" s="3" t="str">
        <f t="shared" si="3"/>
        <v>EOM plus 20 days</v>
      </c>
      <c r="E106" s="3">
        <v>20</v>
      </c>
      <c r="F106" s="22">
        <f t="shared" si="4"/>
        <v>41598</v>
      </c>
      <c r="J106" s="22">
        <f t="shared" si="5"/>
        <v>41598</v>
      </c>
    </row>
    <row r="107" spans="1:10" x14ac:dyDescent="0.25">
      <c r="A107" s="21">
        <v>41556</v>
      </c>
      <c r="B107" s="3">
        <v>59070</v>
      </c>
      <c r="C107" s="11">
        <v>89.59</v>
      </c>
      <c r="D107" s="3" t="str">
        <f t="shared" si="3"/>
        <v>EOM plus 20 days</v>
      </c>
      <c r="E107" s="3">
        <v>20</v>
      </c>
      <c r="F107" s="22">
        <f t="shared" si="4"/>
        <v>41598</v>
      </c>
      <c r="J107" s="22">
        <f t="shared" si="5"/>
        <v>41598</v>
      </c>
    </row>
    <row r="108" spans="1:10" x14ac:dyDescent="0.25">
      <c r="A108" s="21">
        <v>41556</v>
      </c>
      <c r="B108" s="3">
        <v>59071</v>
      </c>
      <c r="C108" s="11">
        <v>273.16000000000003</v>
      </c>
      <c r="D108" s="3" t="str">
        <f t="shared" si="3"/>
        <v>EOM plus 10 days</v>
      </c>
      <c r="E108" s="3">
        <v>10</v>
      </c>
      <c r="F108" s="22">
        <f t="shared" si="4"/>
        <v>41588</v>
      </c>
      <c r="J108" s="22">
        <f t="shared" si="5"/>
        <v>41588</v>
      </c>
    </row>
    <row r="109" spans="1:10" x14ac:dyDescent="0.25">
      <c r="A109" s="21">
        <v>41556</v>
      </c>
      <c r="B109" s="3">
        <v>59072</v>
      </c>
      <c r="C109" s="11">
        <v>160.41</v>
      </c>
      <c r="D109" s="3" t="str">
        <f t="shared" si="3"/>
        <v>EOM plus 5 days</v>
      </c>
      <c r="E109" s="3">
        <v>5</v>
      </c>
      <c r="F109" s="22">
        <f t="shared" si="4"/>
        <v>41583</v>
      </c>
      <c r="J109" s="22">
        <f t="shared" si="5"/>
        <v>41583</v>
      </c>
    </row>
    <row r="110" spans="1:10" x14ac:dyDescent="0.25">
      <c r="A110" s="21">
        <v>41557</v>
      </c>
      <c r="B110" s="3">
        <v>59073</v>
      </c>
      <c r="C110" s="11">
        <v>111.8</v>
      </c>
      <c r="D110" s="3" t="str">
        <f t="shared" si="3"/>
        <v>EOM plus 20 days</v>
      </c>
      <c r="E110" s="3">
        <v>20</v>
      </c>
      <c r="F110" s="22">
        <f t="shared" si="4"/>
        <v>41598</v>
      </c>
      <c r="J110" s="22">
        <f t="shared" si="5"/>
        <v>41598</v>
      </c>
    </row>
    <row r="111" spans="1:10" x14ac:dyDescent="0.25">
      <c r="A111" s="21">
        <v>41557</v>
      </c>
      <c r="B111" s="3">
        <v>59074</v>
      </c>
      <c r="C111" s="11">
        <v>57.68</v>
      </c>
      <c r="D111" s="3" t="str">
        <f t="shared" si="3"/>
        <v>EOM plus 10 days</v>
      </c>
      <c r="E111" s="3">
        <v>10</v>
      </c>
      <c r="F111" s="22">
        <f t="shared" si="4"/>
        <v>41588</v>
      </c>
      <c r="J111" s="22">
        <f t="shared" si="5"/>
        <v>41588</v>
      </c>
    </row>
    <row r="112" spans="1:10" x14ac:dyDescent="0.25">
      <c r="A112" s="21">
        <v>41557</v>
      </c>
      <c r="B112" s="3">
        <v>59075</v>
      </c>
      <c r="C112" s="11">
        <v>172.57</v>
      </c>
      <c r="D112" s="3" t="str">
        <f t="shared" si="3"/>
        <v>EOM plus 20 days</v>
      </c>
      <c r="E112" s="3">
        <v>20</v>
      </c>
      <c r="F112" s="22">
        <f t="shared" si="4"/>
        <v>41598</v>
      </c>
      <c r="J112" s="22">
        <f t="shared" si="5"/>
        <v>41598</v>
      </c>
    </row>
    <row r="113" spans="1:10" x14ac:dyDescent="0.25">
      <c r="A113" s="21">
        <v>41557</v>
      </c>
      <c r="B113" s="3">
        <v>59076</v>
      </c>
      <c r="C113" s="11">
        <v>265.02999999999997</v>
      </c>
      <c r="D113" s="3" t="str">
        <f t="shared" si="3"/>
        <v>EOM plus 5 days</v>
      </c>
      <c r="E113" s="3">
        <v>5</v>
      </c>
      <c r="F113" s="22">
        <f t="shared" si="4"/>
        <v>41583</v>
      </c>
      <c r="J113" s="22">
        <f t="shared" si="5"/>
        <v>41583</v>
      </c>
    </row>
    <row r="114" spans="1:10" x14ac:dyDescent="0.25">
      <c r="A114" s="21">
        <v>41557</v>
      </c>
      <c r="B114" s="3">
        <v>59077</v>
      </c>
      <c r="C114" s="11">
        <v>253.47</v>
      </c>
      <c r="D114" s="3" t="str">
        <f t="shared" si="3"/>
        <v>EOM plus 5 days</v>
      </c>
      <c r="E114" s="3">
        <v>5</v>
      </c>
      <c r="F114" s="22">
        <f t="shared" si="4"/>
        <v>41583</v>
      </c>
      <c r="J114" s="22">
        <f t="shared" si="5"/>
        <v>41583</v>
      </c>
    </row>
    <row r="115" spans="1:10" x14ac:dyDescent="0.25">
      <c r="A115" s="21">
        <v>41557</v>
      </c>
      <c r="B115" s="3">
        <v>59078</v>
      </c>
      <c r="C115" s="11">
        <v>344.94</v>
      </c>
      <c r="D115" s="3" t="str">
        <f t="shared" si="3"/>
        <v>EOM plus 10 days</v>
      </c>
      <c r="E115" s="3">
        <v>10</v>
      </c>
      <c r="F115" s="22">
        <f t="shared" si="4"/>
        <v>41588</v>
      </c>
      <c r="J115" s="22">
        <f t="shared" si="5"/>
        <v>41588</v>
      </c>
    </row>
    <row r="116" spans="1:10" x14ac:dyDescent="0.25">
      <c r="A116" s="21">
        <v>41557</v>
      </c>
      <c r="B116" s="3">
        <v>59079</v>
      </c>
      <c r="C116" s="11">
        <v>159.99</v>
      </c>
      <c r="D116" s="3" t="str">
        <f t="shared" si="3"/>
        <v>EOM plus 10 days</v>
      </c>
      <c r="E116" s="3">
        <v>10</v>
      </c>
      <c r="F116" s="22">
        <f t="shared" si="4"/>
        <v>41588</v>
      </c>
      <c r="J116" s="22">
        <f t="shared" si="5"/>
        <v>41588</v>
      </c>
    </row>
    <row r="117" spans="1:10" x14ac:dyDescent="0.25">
      <c r="A117" s="21">
        <v>41557</v>
      </c>
      <c r="B117" s="3">
        <v>59080</v>
      </c>
      <c r="C117" s="11">
        <v>333.4</v>
      </c>
      <c r="D117" s="3" t="str">
        <f t="shared" si="3"/>
        <v>EOM plus 15 days</v>
      </c>
      <c r="E117" s="3">
        <v>15</v>
      </c>
      <c r="F117" s="22">
        <f t="shared" si="4"/>
        <v>41593</v>
      </c>
      <c r="J117" s="22">
        <f t="shared" si="5"/>
        <v>41593</v>
      </c>
    </row>
    <row r="118" spans="1:10" x14ac:dyDescent="0.25">
      <c r="A118" s="21">
        <v>41557</v>
      </c>
      <c r="B118" s="3">
        <v>59081</v>
      </c>
      <c r="C118" s="11">
        <v>107.94</v>
      </c>
      <c r="D118" s="3" t="str">
        <f t="shared" si="3"/>
        <v>EOM plus 10 days</v>
      </c>
      <c r="E118" s="3">
        <v>10</v>
      </c>
      <c r="F118" s="22">
        <f t="shared" si="4"/>
        <v>41588</v>
      </c>
      <c r="J118" s="22">
        <f t="shared" si="5"/>
        <v>41588</v>
      </c>
    </row>
    <row r="119" spans="1:10" x14ac:dyDescent="0.25">
      <c r="A119" s="21">
        <v>41557</v>
      </c>
      <c r="B119" s="3">
        <v>59082</v>
      </c>
      <c r="C119" s="11">
        <v>71.91</v>
      </c>
      <c r="D119" s="3" t="str">
        <f t="shared" si="3"/>
        <v>EOM plus 15 days</v>
      </c>
      <c r="E119" s="3">
        <v>15</v>
      </c>
      <c r="F119" s="22">
        <f t="shared" si="4"/>
        <v>41593</v>
      </c>
      <c r="J119" s="22">
        <f t="shared" si="5"/>
        <v>41593</v>
      </c>
    </row>
    <row r="120" spans="1:10" x14ac:dyDescent="0.25">
      <c r="A120" s="21">
        <v>41557</v>
      </c>
      <c r="B120" s="3">
        <v>59083</v>
      </c>
      <c r="C120" s="11">
        <v>72.510000000000005</v>
      </c>
      <c r="D120" s="3" t="str">
        <f t="shared" si="3"/>
        <v>EOM plus 10 days</v>
      </c>
      <c r="E120" s="3">
        <v>10</v>
      </c>
      <c r="F120" s="22">
        <f t="shared" si="4"/>
        <v>41588</v>
      </c>
      <c r="J120" s="22">
        <f t="shared" si="5"/>
        <v>41588</v>
      </c>
    </row>
    <row r="121" spans="1:10" x14ac:dyDescent="0.25">
      <c r="A121" s="21">
        <v>41557</v>
      </c>
      <c r="B121" s="3">
        <v>59084</v>
      </c>
      <c r="C121" s="11">
        <v>163.51</v>
      </c>
      <c r="D121" s="3" t="str">
        <f t="shared" si="3"/>
        <v>EOM plus 15 days</v>
      </c>
      <c r="E121" s="3">
        <v>15</v>
      </c>
      <c r="F121" s="22">
        <f t="shared" si="4"/>
        <v>41593</v>
      </c>
      <c r="J121" s="22">
        <f t="shared" si="5"/>
        <v>41593</v>
      </c>
    </row>
    <row r="122" spans="1:10" x14ac:dyDescent="0.25">
      <c r="A122" s="21">
        <v>41557</v>
      </c>
      <c r="B122" s="3">
        <v>59085</v>
      </c>
      <c r="C122" s="11">
        <v>83.31</v>
      </c>
      <c r="D122" s="3" t="str">
        <f t="shared" si="3"/>
        <v>EOM plus 5 days</v>
      </c>
      <c r="E122" s="3">
        <v>5</v>
      </c>
      <c r="F122" s="22">
        <f t="shared" si="4"/>
        <v>41583</v>
      </c>
      <c r="J122" s="22">
        <f t="shared" si="5"/>
        <v>41583</v>
      </c>
    </row>
    <row r="123" spans="1:10" x14ac:dyDescent="0.25">
      <c r="A123" s="21">
        <v>41557</v>
      </c>
      <c r="B123" s="3">
        <v>59086</v>
      </c>
      <c r="C123" s="11">
        <v>178.08</v>
      </c>
      <c r="D123" s="3" t="str">
        <f t="shared" si="3"/>
        <v>EOM plus 10 days</v>
      </c>
      <c r="E123" s="3">
        <v>10</v>
      </c>
      <c r="F123" s="22">
        <f t="shared" si="4"/>
        <v>41588</v>
      </c>
      <c r="J123" s="22">
        <f t="shared" si="5"/>
        <v>41588</v>
      </c>
    </row>
    <row r="124" spans="1:10" x14ac:dyDescent="0.25">
      <c r="A124" s="21">
        <v>41557</v>
      </c>
      <c r="B124" s="3">
        <v>59087</v>
      </c>
      <c r="C124" s="11">
        <v>133.58000000000001</v>
      </c>
      <c r="D124" s="3" t="str">
        <f t="shared" si="3"/>
        <v>EOM plus 10 days</v>
      </c>
      <c r="E124" s="3">
        <v>10</v>
      </c>
      <c r="F124" s="22">
        <f t="shared" si="4"/>
        <v>41588</v>
      </c>
      <c r="J124" s="22">
        <f t="shared" si="5"/>
        <v>41588</v>
      </c>
    </row>
    <row r="125" spans="1:10" x14ac:dyDescent="0.25">
      <c r="A125" s="21">
        <v>41557</v>
      </c>
      <c r="B125" s="3">
        <v>59088</v>
      </c>
      <c r="C125" s="11">
        <v>332.54</v>
      </c>
      <c r="D125" s="3" t="str">
        <f t="shared" si="3"/>
        <v>EOM plus 20 days</v>
      </c>
      <c r="E125" s="3">
        <v>20</v>
      </c>
      <c r="F125" s="22">
        <f t="shared" si="4"/>
        <v>41598</v>
      </c>
      <c r="J125" s="22">
        <f t="shared" si="5"/>
        <v>41598</v>
      </c>
    </row>
    <row r="126" spans="1:10" x14ac:dyDescent="0.25">
      <c r="A126" s="21">
        <v>41557</v>
      </c>
      <c r="B126" s="3">
        <v>59089</v>
      </c>
      <c r="C126" s="11">
        <v>170.48</v>
      </c>
      <c r="D126" s="3" t="str">
        <f t="shared" si="3"/>
        <v>EOM plus 10 days</v>
      </c>
      <c r="E126" s="3">
        <v>10</v>
      </c>
      <c r="F126" s="22">
        <f t="shared" si="4"/>
        <v>41588</v>
      </c>
      <c r="J126" s="22">
        <f t="shared" si="5"/>
        <v>41588</v>
      </c>
    </row>
    <row r="127" spans="1:10" x14ac:dyDescent="0.25">
      <c r="A127" s="21">
        <v>41557</v>
      </c>
      <c r="B127" s="3">
        <v>59090</v>
      </c>
      <c r="C127" s="11">
        <v>328.78</v>
      </c>
      <c r="D127" s="3" t="str">
        <f t="shared" si="3"/>
        <v>EOM plus 10 days</v>
      </c>
      <c r="E127" s="3">
        <v>10</v>
      </c>
      <c r="F127" s="22">
        <f t="shared" si="4"/>
        <v>41588</v>
      </c>
      <c r="J127" s="22">
        <f t="shared" si="5"/>
        <v>41588</v>
      </c>
    </row>
    <row r="128" spans="1:10" x14ac:dyDescent="0.25">
      <c r="A128" s="21">
        <v>41557</v>
      </c>
      <c r="B128" s="3">
        <v>59091</v>
      </c>
      <c r="C128" s="11">
        <v>200.31</v>
      </c>
      <c r="D128" s="3" t="str">
        <f t="shared" si="3"/>
        <v>EOM plus 5 days</v>
      </c>
      <c r="E128" s="3">
        <v>5</v>
      </c>
      <c r="F128" s="22">
        <f t="shared" si="4"/>
        <v>41583</v>
      </c>
      <c r="J128" s="22">
        <f t="shared" si="5"/>
        <v>41583</v>
      </c>
    </row>
    <row r="129" spans="1:10" x14ac:dyDescent="0.25">
      <c r="A129" s="21">
        <v>41557</v>
      </c>
      <c r="B129" s="3">
        <v>59092</v>
      </c>
      <c r="C129" s="11">
        <v>152.29</v>
      </c>
      <c r="D129" s="3" t="str">
        <f t="shared" si="3"/>
        <v>EOM plus 20 days</v>
      </c>
      <c r="E129" s="3">
        <v>20</v>
      </c>
      <c r="F129" s="22">
        <f t="shared" si="4"/>
        <v>41598</v>
      </c>
      <c r="J129" s="22">
        <f t="shared" si="5"/>
        <v>41598</v>
      </c>
    </row>
    <row r="130" spans="1:10" x14ac:dyDescent="0.25">
      <c r="A130" s="21">
        <v>41557</v>
      </c>
      <c r="B130" s="3">
        <v>59093</v>
      </c>
      <c r="C130" s="11">
        <v>304.70999999999998</v>
      </c>
      <c r="D130" s="3" t="str">
        <f t="shared" si="3"/>
        <v>EOM plus 20 days</v>
      </c>
      <c r="E130" s="3">
        <v>20</v>
      </c>
      <c r="F130" s="22">
        <f t="shared" si="4"/>
        <v>41598</v>
      </c>
      <c r="J130" s="22">
        <f t="shared" si="5"/>
        <v>41598</v>
      </c>
    </row>
    <row r="131" spans="1:10" x14ac:dyDescent="0.25">
      <c r="A131" s="21">
        <v>41557</v>
      </c>
      <c r="B131" s="3">
        <v>59094</v>
      </c>
      <c r="C131" s="11">
        <v>371.78</v>
      </c>
      <c r="D131" s="3" t="str">
        <f t="shared" si="3"/>
        <v>EOM plus 10 days</v>
      </c>
      <c r="E131" s="3">
        <v>10</v>
      </c>
      <c r="F131" s="22">
        <f t="shared" si="4"/>
        <v>41588</v>
      </c>
      <c r="J131" s="22">
        <f t="shared" si="5"/>
        <v>41588</v>
      </c>
    </row>
    <row r="132" spans="1:10" x14ac:dyDescent="0.25">
      <c r="A132" s="21">
        <v>41558</v>
      </c>
      <c r="B132" s="3">
        <v>59095</v>
      </c>
      <c r="C132" s="11">
        <v>204.74</v>
      </c>
      <c r="D132" s="3" t="str">
        <f t="shared" si="3"/>
        <v>EOM plus 10 days</v>
      </c>
      <c r="E132" s="3">
        <v>10</v>
      </c>
      <c r="F132" s="22">
        <f t="shared" si="4"/>
        <v>41588</v>
      </c>
      <c r="J132" s="22">
        <f t="shared" si="5"/>
        <v>41588</v>
      </c>
    </row>
    <row r="133" spans="1:10" x14ac:dyDescent="0.25">
      <c r="A133" s="21">
        <v>41558</v>
      </c>
      <c r="B133" s="3">
        <v>59096</v>
      </c>
      <c r="C133" s="11">
        <v>169.07</v>
      </c>
      <c r="D133" s="3" t="str">
        <f t="shared" ref="D133:D196" si="6">"EOM plus "&amp;E133&amp;" days"</f>
        <v>EOM plus 10 days</v>
      </c>
      <c r="E133" s="3">
        <v>10</v>
      </c>
      <c r="F133" s="22">
        <f t="shared" si="4"/>
        <v>41588</v>
      </c>
      <c r="J133" s="22">
        <f t="shared" si="5"/>
        <v>41588</v>
      </c>
    </row>
    <row r="134" spans="1:10" x14ac:dyDescent="0.25">
      <c r="A134" s="21">
        <v>41558</v>
      </c>
      <c r="B134" s="3">
        <v>59097</v>
      </c>
      <c r="C134" s="11">
        <v>321.23</v>
      </c>
      <c r="D134" s="3" t="str">
        <f t="shared" si="6"/>
        <v>EOM plus 5 days</v>
      </c>
      <c r="E134" s="3">
        <v>5</v>
      </c>
      <c r="F134" s="22">
        <f t="shared" ref="F134:F197" si="7">+EOMONTH(A134,0)+E134</f>
        <v>41583</v>
      </c>
      <c r="J134" s="22">
        <f t="shared" ref="J134:J197" si="8">+EDATE(A134,1)+E134-DAY(A134)</f>
        <v>41583</v>
      </c>
    </row>
    <row r="135" spans="1:10" x14ac:dyDescent="0.25">
      <c r="A135" s="21">
        <v>41558</v>
      </c>
      <c r="B135" s="3">
        <v>59098</v>
      </c>
      <c r="C135" s="11">
        <v>266.52999999999997</v>
      </c>
      <c r="D135" s="3" t="str">
        <f t="shared" si="6"/>
        <v>EOM plus 5 days</v>
      </c>
      <c r="E135" s="3">
        <v>5</v>
      </c>
      <c r="F135" s="22">
        <f t="shared" si="7"/>
        <v>41583</v>
      </c>
      <c r="J135" s="22">
        <f t="shared" si="8"/>
        <v>41583</v>
      </c>
    </row>
    <row r="136" spans="1:10" x14ac:dyDescent="0.25">
      <c r="A136" s="21">
        <v>41558</v>
      </c>
      <c r="B136" s="3">
        <v>59099</v>
      </c>
      <c r="C136" s="11">
        <v>262.87</v>
      </c>
      <c r="D136" s="3" t="str">
        <f t="shared" si="6"/>
        <v>EOM plus 5 days</v>
      </c>
      <c r="E136" s="3">
        <v>5</v>
      </c>
      <c r="F136" s="22">
        <f t="shared" si="7"/>
        <v>41583</v>
      </c>
      <c r="J136" s="22">
        <f t="shared" si="8"/>
        <v>41583</v>
      </c>
    </row>
    <row r="137" spans="1:10" x14ac:dyDescent="0.25">
      <c r="A137" s="21">
        <v>41558</v>
      </c>
      <c r="B137" s="3">
        <v>59100</v>
      </c>
      <c r="C137" s="11">
        <v>103.58</v>
      </c>
      <c r="D137" s="3" t="str">
        <f t="shared" si="6"/>
        <v>EOM plus 10 days</v>
      </c>
      <c r="E137" s="3">
        <v>10</v>
      </c>
      <c r="F137" s="22">
        <f t="shared" si="7"/>
        <v>41588</v>
      </c>
      <c r="J137" s="22">
        <f t="shared" si="8"/>
        <v>41588</v>
      </c>
    </row>
    <row r="138" spans="1:10" x14ac:dyDescent="0.25">
      <c r="A138" s="21">
        <v>41558</v>
      </c>
      <c r="B138" s="3">
        <v>59101</v>
      </c>
      <c r="C138" s="11">
        <v>218.88</v>
      </c>
      <c r="D138" s="3" t="str">
        <f t="shared" si="6"/>
        <v>EOM plus 10 days</v>
      </c>
      <c r="E138" s="3">
        <v>10</v>
      </c>
      <c r="F138" s="22">
        <f t="shared" si="7"/>
        <v>41588</v>
      </c>
      <c r="J138" s="22">
        <f t="shared" si="8"/>
        <v>41588</v>
      </c>
    </row>
    <row r="139" spans="1:10" x14ac:dyDescent="0.25">
      <c r="A139" s="21">
        <v>41558</v>
      </c>
      <c r="B139" s="3">
        <v>59102</v>
      </c>
      <c r="C139" s="11">
        <v>271.44</v>
      </c>
      <c r="D139" s="3" t="str">
        <f t="shared" si="6"/>
        <v>EOM plus 15 days</v>
      </c>
      <c r="E139" s="3">
        <v>15</v>
      </c>
      <c r="F139" s="22">
        <f t="shared" si="7"/>
        <v>41593</v>
      </c>
      <c r="J139" s="22">
        <f t="shared" si="8"/>
        <v>41593</v>
      </c>
    </row>
    <row r="140" spans="1:10" x14ac:dyDescent="0.25">
      <c r="A140" s="21">
        <v>41558</v>
      </c>
      <c r="B140" s="3">
        <v>59103</v>
      </c>
      <c r="C140" s="11">
        <v>309.05</v>
      </c>
      <c r="D140" s="3" t="str">
        <f t="shared" si="6"/>
        <v>EOM plus 20 days</v>
      </c>
      <c r="E140" s="3">
        <v>20</v>
      </c>
      <c r="F140" s="22">
        <f t="shared" si="7"/>
        <v>41598</v>
      </c>
      <c r="J140" s="22">
        <f t="shared" si="8"/>
        <v>41598</v>
      </c>
    </row>
    <row r="141" spans="1:10" x14ac:dyDescent="0.25">
      <c r="A141" s="21">
        <v>41558</v>
      </c>
      <c r="B141" s="3">
        <v>59104</v>
      </c>
      <c r="C141" s="11">
        <v>243.41</v>
      </c>
      <c r="D141" s="3" t="str">
        <f t="shared" si="6"/>
        <v>EOM plus 20 days</v>
      </c>
      <c r="E141" s="3">
        <v>20</v>
      </c>
      <c r="F141" s="22">
        <f t="shared" si="7"/>
        <v>41598</v>
      </c>
      <c r="J141" s="22">
        <f t="shared" si="8"/>
        <v>41598</v>
      </c>
    </row>
    <row r="142" spans="1:10" x14ac:dyDescent="0.25">
      <c r="A142" s="21">
        <v>41558</v>
      </c>
      <c r="B142" s="3">
        <v>59105</v>
      </c>
      <c r="C142" s="11">
        <v>43.12</v>
      </c>
      <c r="D142" s="3" t="str">
        <f t="shared" si="6"/>
        <v>EOM plus 5 days</v>
      </c>
      <c r="E142" s="3">
        <v>5</v>
      </c>
      <c r="F142" s="22">
        <f t="shared" si="7"/>
        <v>41583</v>
      </c>
      <c r="J142" s="22">
        <f t="shared" si="8"/>
        <v>41583</v>
      </c>
    </row>
    <row r="143" spans="1:10" x14ac:dyDescent="0.25">
      <c r="A143" s="21">
        <v>41558</v>
      </c>
      <c r="B143" s="3">
        <v>59106</v>
      </c>
      <c r="C143" s="11">
        <v>202.33</v>
      </c>
      <c r="D143" s="3" t="str">
        <f t="shared" si="6"/>
        <v>EOM plus 10 days</v>
      </c>
      <c r="E143" s="3">
        <v>10</v>
      </c>
      <c r="F143" s="22">
        <f t="shared" si="7"/>
        <v>41588</v>
      </c>
      <c r="J143" s="22">
        <f t="shared" si="8"/>
        <v>41588</v>
      </c>
    </row>
    <row r="144" spans="1:10" x14ac:dyDescent="0.25">
      <c r="A144" s="21">
        <v>41558</v>
      </c>
      <c r="B144" s="3">
        <v>59107</v>
      </c>
      <c r="C144" s="11">
        <v>77.84</v>
      </c>
      <c r="D144" s="3" t="str">
        <f t="shared" si="6"/>
        <v>EOM plus 5 days</v>
      </c>
      <c r="E144" s="3">
        <v>5</v>
      </c>
      <c r="F144" s="22">
        <f t="shared" si="7"/>
        <v>41583</v>
      </c>
      <c r="J144" s="22">
        <f t="shared" si="8"/>
        <v>41583</v>
      </c>
    </row>
    <row r="145" spans="1:10" x14ac:dyDescent="0.25">
      <c r="A145" s="21">
        <v>41558</v>
      </c>
      <c r="B145" s="3">
        <v>59108</v>
      </c>
      <c r="C145" s="11">
        <v>63</v>
      </c>
      <c r="D145" s="3" t="str">
        <f t="shared" si="6"/>
        <v>EOM plus 15 days</v>
      </c>
      <c r="E145" s="3">
        <v>15</v>
      </c>
      <c r="F145" s="22">
        <f t="shared" si="7"/>
        <v>41593</v>
      </c>
      <c r="J145" s="22">
        <f t="shared" si="8"/>
        <v>41593</v>
      </c>
    </row>
    <row r="146" spans="1:10" x14ac:dyDescent="0.25">
      <c r="A146" s="21">
        <v>41558</v>
      </c>
      <c r="B146" s="3">
        <v>59109</v>
      </c>
      <c r="C146" s="11">
        <v>157.47999999999999</v>
      </c>
      <c r="D146" s="3" t="str">
        <f t="shared" si="6"/>
        <v>EOM plus 15 days</v>
      </c>
      <c r="E146" s="3">
        <v>15</v>
      </c>
      <c r="F146" s="22">
        <f t="shared" si="7"/>
        <v>41593</v>
      </c>
      <c r="J146" s="22">
        <f t="shared" si="8"/>
        <v>41593</v>
      </c>
    </row>
    <row r="147" spans="1:10" x14ac:dyDescent="0.25">
      <c r="A147" s="21">
        <v>41558</v>
      </c>
      <c r="B147" s="3">
        <v>59110</v>
      </c>
      <c r="C147" s="11">
        <v>37.21</v>
      </c>
      <c r="D147" s="3" t="str">
        <f t="shared" si="6"/>
        <v>EOM plus 15 days</v>
      </c>
      <c r="E147" s="3">
        <v>15</v>
      </c>
      <c r="F147" s="22">
        <f t="shared" si="7"/>
        <v>41593</v>
      </c>
      <c r="J147" s="22">
        <f t="shared" si="8"/>
        <v>41593</v>
      </c>
    </row>
    <row r="148" spans="1:10" x14ac:dyDescent="0.25">
      <c r="A148" s="21">
        <v>41558</v>
      </c>
      <c r="B148" s="3">
        <v>59111</v>
      </c>
      <c r="C148" s="11">
        <v>259.35000000000002</v>
      </c>
      <c r="D148" s="3" t="str">
        <f t="shared" si="6"/>
        <v>EOM plus 10 days</v>
      </c>
      <c r="E148" s="3">
        <v>10</v>
      </c>
      <c r="F148" s="22">
        <f t="shared" si="7"/>
        <v>41588</v>
      </c>
      <c r="J148" s="22">
        <f t="shared" si="8"/>
        <v>41588</v>
      </c>
    </row>
    <row r="149" spans="1:10" x14ac:dyDescent="0.25">
      <c r="A149" s="21">
        <v>41558</v>
      </c>
      <c r="B149" s="3">
        <v>59112</v>
      </c>
      <c r="C149" s="11">
        <v>227.62</v>
      </c>
      <c r="D149" s="3" t="str">
        <f t="shared" si="6"/>
        <v>EOM plus 10 days</v>
      </c>
      <c r="E149" s="3">
        <v>10</v>
      </c>
      <c r="F149" s="22">
        <f t="shared" si="7"/>
        <v>41588</v>
      </c>
      <c r="J149" s="22">
        <f t="shared" si="8"/>
        <v>41588</v>
      </c>
    </row>
    <row r="150" spans="1:10" x14ac:dyDescent="0.25">
      <c r="A150" s="21">
        <v>41558</v>
      </c>
      <c r="B150" s="3">
        <v>59113</v>
      </c>
      <c r="C150" s="11">
        <v>40.020000000000003</v>
      </c>
      <c r="D150" s="3" t="str">
        <f t="shared" si="6"/>
        <v>EOM plus 20 days</v>
      </c>
      <c r="E150" s="3">
        <v>20</v>
      </c>
      <c r="F150" s="22">
        <f t="shared" si="7"/>
        <v>41598</v>
      </c>
      <c r="J150" s="22">
        <f t="shared" si="8"/>
        <v>41598</v>
      </c>
    </row>
    <row r="151" spans="1:10" x14ac:dyDescent="0.25">
      <c r="A151" s="21">
        <v>41558</v>
      </c>
      <c r="B151" s="3">
        <v>59114</v>
      </c>
      <c r="C151" s="11">
        <v>246.71</v>
      </c>
      <c r="D151" s="3" t="str">
        <f t="shared" si="6"/>
        <v>EOM plus 10 days</v>
      </c>
      <c r="E151" s="3">
        <v>10</v>
      </c>
      <c r="F151" s="22">
        <f t="shared" si="7"/>
        <v>41588</v>
      </c>
      <c r="J151" s="22">
        <f t="shared" si="8"/>
        <v>41588</v>
      </c>
    </row>
    <row r="152" spans="1:10" x14ac:dyDescent="0.25">
      <c r="A152" s="21">
        <v>41558</v>
      </c>
      <c r="B152" s="3">
        <v>59115</v>
      </c>
      <c r="C152" s="11">
        <v>120.66</v>
      </c>
      <c r="D152" s="3" t="str">
        <f t="shared" si="6"/>
        <v>EOM plus 10 days</v>
      </c>
      <c r="E152" s="3">
        <v>10</v>
      </c>
      <c r="F152" s="22">
        <f t="shared" si="7"/>
        <v>41588</v>
      </c>
      <c r="J152" s="22">
        <f t="shared" si="8"/>
        <v>41588</v>
      </c>
    </row>
    <row r="153" spans="1:10" x14ac:dyDescent="0.25">
      <c r="A153" s="21">
        <v>41558</v>
      </c>
      <c r="B153" s="3">
        <v>59116</v>
      </c>
      <c r="C153" s="11">
        <v>53.84</v>
      </c>
      <c r="D153" s="3" t="str">
        <f t="shared" si="6"/>
        <v>EOM plus 20 days</v>
      </c>
      <c r="E153" s="3">
        <v>20</v>
      </c>
      <c r="F153" s="22">
        <f t="shared" si="7"/>
        <v>41598</v>
      </c>
      <c r="J153" s="22">
        <f t="shared" si="8"/>
        <v>41598</v>
      </c>
    </row>
    <row r="154" spans="1:10" x14ac:dyDescent="0.25">
      <c r="A154" s="21">
        <v>41558</v>
      </c>
      <c r="B154" s="3">
        <v>59117</v>
      </c>
      <c r="C154" s="11">
        <v>90.75</v>
      </c>
      <c r="D154" s="3" t="str">
        <f t="shared" si="6"/>
        <v>EOM plus 10 days</v>
      </c>
      <c r="E154" s="3">
        <v>10</v>
      </c>
      <c r="F154" s="22">
        <f t="shared" si="7"/>
        <v>41588</v>
      </c>
      <c r="J154" s="22">
        <f t="shared" si="8"/>
        <v>41588</v>
      </c>
    </row>
    <row r="155" spans="1:10" x14ac:dyDescent="0.25">
      <c r="A155" s="21">
        <v>41558</v>
      </c>
      <c r="B155" s="3">
        <v>59118</v>
      </c>
      <c r="C155" s="11">
        <v>66.25</v>
      </c>
      <c r="D155" s="3" t="str">
        <f t="shared" si="6"/>
        <v>EOM plus 15 days</v>
      </c>
      <c r="E155" s="3">
        <v>15</v>
      </c>
      <c r="F155" s="22">
        <f t="shared" si="7"/>
        <v>41593</v>
      </c>
      <c r="J155" s="22">
        <f t="shared" si="8"/>
        <v>41593</v>
      </c>
    </row>
    <row r="156" spans="1:10" x14ac:dyDescent="0.25">
      <c r="A156" s="21">
        <v>41558</v>
      </c>
      <c r="B156" s="3">
        <v>59119</v>
      </c>
      <c r="C156" s="11">
        <v>329.61</v>
      </c>
      <c r="D156" s="3" t="str">
        <f t="shared" si="6"/>
        <v>EOM plus 10 days</v>
      </c>
      <c r="E156" s="3">
        <v>10</v>
      </c>
      <c r="F156" s="22">
        <f t="shared" si="7"/>
        <v>41588</v>
      </c>
      <c r="J156" s="22">
        <f t="shared" si="8"/>
        <v>41588</v>
      </c>
    </row>
    <row r="157" spans="1:10" x14ac:dyDescent="0.25">
      <c r="A157" s="21">
        <v>41558</v>
      </c>
      <c r="B157" s="3">
        <v>59120</v>
      </c>
      <c r="C157" s="11">
        <v>322.38</v>
      </c>
      <c r="D157" s="3" t="str">
        <f t="shared" si="6"/>
        <v>EOM plus 10 days</v>
      </c>
      <c r="E157" s="3">
        <v>10</v>
      </c>
      <c r="F157" s="22">
        <f t="shared" si="7"/>
        <v>41588</v>
      </c>
      <c r="J157" s="22">
        <f t="shared" si="8"/>
        <v>41588</v>
      </c>
    </row>
    <row r="158" spans="1:10" x14ac:dyDescent="0.25">
      <c r="A158" s="21">
        <v>41559</v>
      </c>
      <c r="B158" s="3">
        <v>59121</v>
      </c>
      <c r="C158" s="11">
        <v>325.39</v>
      </c>
      <c r="D158" s="3" t="str">
        <f t="shared" si="6"/>
        <v>EOM plus 10 days</v>
      </c>
      <c r="E158" s="3">
        <v>10</v>
      </c>
      <c r="F158" s="22">
        <f t="shared" si="7"/>
        <v>41588</v>
      </c>
      <c r="J158" s="22">
        <f t="shared" si="8"/>
        <v>41588</v>
      </c>
    </row>
    <row r="159" spans="1:10" x14ac:dyDescent="0.25">
      <c r="A159" s="21">
        <v>41559</v>
      </c>
      <c r="B159" s="3">
        <v>59122</v>
      </c>
      <c r="C159" s="11">
        <v>329.75</v>
      </c>
      <c r="D159" s="3" t="str">
        <f t="shared" si="6"/>
        <v>EOM plus 5 days</v>
      </c>
      <c r="E159" s="3">
        <v>5</v>
      </c>
      <c r="F159" s="22">
        <f t="shared" si="7"/>
        <v>41583</v>
      </c>
      <c r="J159" s="22">
        <f t="shared" si="8"/>
        <v>41583</v>
      </c>
    </row>
    <row r="160" spans="1:10" x14ac:dyDescent="0.25">
      <c r="A160" s="21">
        <v>41559</v>
      </c>
      <c r="B160" s="3">
        <v>59123</v>
      </c>
      <c r="C160" s="11">
        <v>47.73</v>
      </c>
      <c r="D160" s="3" t="str">
        <f t="shared" si="6"/>
        <v>EOM plus 5 days</v>
      </c>
      <c r="E160" s="3">
        <v>5</v>
      </c>
      <c r="F160" s="22">
        <f t="shared" si="7"/>
        <v>41583</v>
      </c>
      <c r="J160" s="22">
        <f t="shared" si="8"/>
        <v>41583</v>
      </c>
    </row>
    <row r="161" spans="1:10" x14ac:dyDescent="0.25">
      <c r="A161" s="21">
        <v>41559</v>
      </c>
      <c r="B161" s="3">
        <v>59124</v>
      </c>
      <c r="C161" s="11">
        <v>75.069999999999993</v>
      </c>
      <c r="D161" s="3" t="str">
        <f t="shared" si="6"/>
        <v>EOM plus 10 days</v>
      </c>
      <c r="E161" s="3">
        <v>10</v>
      </c>
      <c r="F161" s="22">
        <f t="shared" si="7"/>
        <v>41588</v>
      </c>
      <c r="J161" s="22">
        <f t="shared" si="8"/>
        <v>41588</v>
      </c>
    </row>
    <row r="162" spans="1:10" x14ac:dyDescent="0.25">
      <c r="A162" s="21">
        <v>41559</v>
      </c>
      <c r="B162" s="3">
        <v>59125</v>
      </c>
      <c r="C162" s="11">
        <v>152.38999999999999</v>
      </c>
      <c r="D162" s="3" t="str">
        <f t="shared" si="6"/>
        <v>EOM plus 5 days</v>
      </c>
      <c r="E162" s="3">
        <v>5</v>
      </c>
      <c r="F162" s="22">
        <f t="shared" si="7"/>
        <v>41583</v>
      </c>
      <c r="J162" s="22">
        <f t="shared" si="8"/>
        <v>41583</v>
      </c>
    </row>
    <row r="163" spans="1:10" x14ac:dyDescent="0.25">
      <c r="A163" s="21">
        <v>41559</v>
      </c>
      <c r="B163" s="3">
        <v>59126</v>
      </c>
      <c r="C163" s="11">
        <v>285.69</v>
      </c>
      <c r="D163" s="3" t="str">
        <f t="shared" si="6"/>
        <v>EOM plus 5 days</v>
      </c>
      <c r="E163" s="3">
        <v>5</v>
      </c>
      <c r="F163" s="22">
        <f t="shared" si="7"/>
        <v>41583</v>
      </c>
      <c r="J163" s="22">
        <f t="shared" si="8"/>
        <v>41583</v>
      </c>
    </row>
    <row r="164" spans="1:10" x14ac:dyDescent="0.25">
      <c r="A164" s="21">
        <v>41559</v>
      </c>
      <c r="B164" s="3">
        <v>59127</v>
      </c>
      <c r="C164" s="11">
        <v>284.08</v>
      </c>
      <c r="D164" s="3" t="str">
        <f t="shared" si="6"/>
        <v>EOM plus 5 days</v>
      </c>
      <c r="E164" s="3">
        <v>5</v>
      </c>
      <c r="F164" s="22">
        <f t="shared" si="7"/>
        <v>41583</v>
      </c>
      <c r="J164" s="22">
        <f t="shared" si="8"/>
        <v>41583</v>
      </c>
    </row>
    <row r="165" spans="1:10" x14ac:dyDescent="0.25">
      <c r="A165" s="21">
        <v>41559</v>
      </c>
      <c r="B165" s="3">
        <v>59128</v>
      </c>
      <c r="C165" s="11">
        <v>111.94</v>
      </c>
      <c r="D165" s="3" t="str">
        <f t="shared" si="6"/>
        <v>EOM plus 10 days</v>
      </c>
      <c r="E165" s="3">
        <v>10</v>
      </c>
      <c r="F165" s="22">
        <f t="shared" si="7"/>
        <v>41588</v>
      </c>
      <c r="J165" s="22">
        <f t="shared" si="8"/>
        <v>41588</v>
      </c>
    </row>
    <row r="166" spans="1:10" x14ac:dyDescent="0.25">
      <c r="A166" s="21">
        <v>41559</v>
      </c>
      <c r="B166" s="3">
        <v>59129</v>
      </c>
      <c r="C166" s="11">
        <v>58.69</v>
      </c>
      <c r="D166" s="3" t="str">
        <f t="shared" si="6"/>
        <v>EOM plus 10 days</v>
      </c>
      <c r="E166" s="3">
        <v>10</v>
      </c>
      <c r="F166" s="22">
        <f t="shared" si="7"/>
        <v>41588</v>
      </c>
      <c r="J166" s="22">
        <f t="shared" si="8"/>
        <v>41588</v>
      </c>
    </row>
    <row r="167" spans="1:10" x14ac:dyDescent="0.25">
      <c r="A167" s="21">
        <v>41559</v>
      </c>
      <c r="B167" s="3">
        <v>59130</v>
      </c>
      <c r="C167" s="11">
        <v>74.290000000000006</v>
      </c>
      <c r="D167" s="3" t="str">
        <f t="shared" si="6"/>
        <v>EOM plus 10 days</v>
      </c>
      <c r="E167" s="3">
        <v>10</v>
      </c>
      <c r="F167" s="22">
        <f t="shared" si="7"/>
        <v>41588</v>
      </c>
      <c r="J167" s="22">
        <f t="shared" si="8"/>
        <v>41588</v>
      </c>
    </row>
    <row r="168" spans="1:10" x14ac:dyDescent="0.25">
      <c r="A168" s="21">
        <v>41559</v>
      </c>
      <c r="B168" s="3">
        <v>59131</v>
      </c>
      <c r="C168" s="11">
        <v>230.41</v>
      </c>
      <c r="D168" s="3" t="str">
        <f t="shared" si="6"/>
        <v>EOM plus 10 days</v>
      </c>
      <c r="E168" s="3">
        <v>10</v>
      </c>
      <c r="F168" s="22">
        <f t="shared" si="7"/>
        <v>41588</v>
      </c>
      <c r="J168" s="22">
        <f t="shared" si="8"/>
        <v>41588</v>
      </c>
    </row>
    <row r="169" spans="1:10" x14ac:dyDescent="0.25">
      <c r="A169" s="21">
        <v>41559</v>
      </c>
      <c r="B169" s="3">
        <v>59132</v>
      </c>
      <c r="C169" s="11">
        <v>348.47</v>
      </c>
      <c r="D169" s="3" t="str">
        <f t="shared" si="6"/>
        <v>EOM plus 5 days</v>
      </c>
      <c r="E169" s="3">
        <v>5</v>
      </c>
      <c r="F169" s="22">
        <f t="shared" si="7"/>
        <v>41583</v>
      </c>
      <c r="J169" s="22">
        <f t="shared" si="8"/>
        <v>41583</v>
      </c>
    </row>
    <row r="170" spans="1:10" x14ac:dyDescent="0.25">
      <c r="A170" s="21">
        <v>41559</v>
      </c>
      <c r="B170" s="3">
        <v>59133</v>
      </c>
      <c r="C170" s="11">
        <v>357.34</v>
      </c>
      <c r="D170" s="3" t="str">
        <f t="shared" si="6"/>
        <v>EOM plus 20 days</v>
      </c>
      <c r="E170" s="3">
        <v>20</v>
      </c>
      <c r="F170" s="22">
        <f t="shared" si="7"/>
        <v>41598</v>
      </c>
      <c r="J170" s="22">
        <f t="shared" si="8"/>
        <v>41598</v>
      </c>
    </row>
    <row r="171" spans="1:10" x14ac:dyDescent="0.25">
      <c r="A171" s="21">
        <v>41559</v>
      </c>
      <c r="B171" s="3">
        <v>59134</v>
      </c>
      <c r="C171" s="11">
        <v>145.47</v>
      </c>
      <c r="D171" s="3" t="str">
        <f t="shared" si="6"/>
        <v>EOM plus 20 days</v>
      </c>
      <c r="E171" s="3">
        <v>20</v>
      </c>
      <c r="F171" s="22">
        <f t="shared" si="7"/>
        <v>41598</v>
      </c>
      <c r="J171" s="22">
        <f t="shared" si="8"/>
        <v>41598</v>
      </c>
    </row>
    <row r="172" spans="1:10" x14ac:dyDescent="0.25">
      <c r="A172" s="21">
        <v>41559</v>
      </c>
      <c r="B172" s="3">
        <v>59135</v>
      </c>
      <c r="C172" s="11">
        <v>48.37</v>
      </c>
      <c r="D172" s="3" t="str">
        <f t="shared" si="6"/>
        <v>EOM plus 10 days</v>
      </c>
      <c r="E172" s="3">
        <v>10</v>
      </c>
      <c r="F172" s="22">
        <f t="shared" si="7"/>
        <v>41588</v>
      </c>
      <c r="J172" s="22">
        <f t="shared" si="8"/>
        <v>41588</v>
      </c>
    </row>
    <row r="173" spans="1:10" x14ac:dyDescent="0.25">
      <c r="A173" s="21">
        <v>41559</v>
      </c>
      <c r="B173" s="3">
        <v>59136</v>
      </c>
      <c r="C173" s="11">
        <v>342.34</v>
      </c>
      <c r="D173" s="3" t="str">
        <f t="shared" si="6"/>
        <v>EOM plus 10 days</v>
      </c>
      <c r="E173" s="3">
        <v>10</v>
      </c>
      <c r="F173" s="22">
        <f t="shared" si="7"/>
        <v>41588</v>
      </c>
      <c r="J173" s="22">
        <f t="shared" si="8"/>
        <v>41588</v>
      </c>
    </row>
    <row r="174" spans="1:10" x14ac:dyDescent="0.25">
      <c r="A174" s="21">
        <v>41559</v>
      </c>
      <c r="B174" s="3">
        <v>59137</v>
      </c>
      <c r="C174" s="11">
        <v>278.18</v>
      </c>
      <c r="D174" s="3" t="str">
        <f t="shared" si="6"/>
        <v>EOM plus 5 days</v>
      </c>
      <c r="E174" s="3">
        <v>5</v>
      </c>
      <c r="F174" s="22">
        <f t="shared" si="7"/>
        <v>41583</v>
      </c>
      <c r="J174" s="22">
        <f t="shared" si="8"/>
        <v>41583</v>
      </c>
    </row>
    <row r="175" spans="1:10" x14ac:dyDescent="0.25">
      <c r="A175" s="21">
        <v>41559</v>
      </c>
      <c r="B175" s="3">
        <v>59138</v>
      </c>
      <c r="C175" s="11">
        <v>324.29000000000002</v>
      </c>
      <c r="D175" s="3" t="str">
        <f t="shared" si="6"/>
        <v>EOM plus 10 days</v>
      </c>
      <c r="E175" s="3">
        <v>10</v>
      </c>
      <c r="F175" s="22">
        <f t="shared" si="7"/>
        <v>41588</v>
      </c>
      <c r="J175" s="22">
        <f t="shared" si="8"/>
        <v>41588</v>
      </c>
    </row>
    <row r="176" spans="1:10" x14ac:dyDescent="0.25">
      <c r="A176" s="21">
        <v>41559</v>
      </c>
      <c r="B176" s="3">
        <v>59139</v>
      </c>
      <c r="C176" s="11">
        <v>76.45</v>
      </c>
      <c r="D176" s="3" t="str">
        <f t="shared" si="6"/>
        <v>EOM plus 15 days</v>
      </c>
      <c r="E176" s="3">
        <v>15</v>
      </c>
      <c r="F176" s="22">
        <f t="shared" si="7"/>
        <v>41593</v>
      </c>
      <c r="J176" s="22">
        <f t="shared" si="8"/>
        <v>41593</v>
      </c>
    </row>
    <row r="177" spans="1:10" x14ac:dyDescent="0.25">
      <c r="A177" s="21">
        <v>41559</v>
      </c>
      <c r="B177" s="3">
        <v>59140</v>
      </c>
      <c r="C177" s="11">
        <v>114.44</v>
      </c>
      <c r="D177" s="3" t="str">
        <f t="shared" si="6"/>
        <v>EOM plus 10 days</v>
      </c>
      <c r="E177" s="3">
        <v>10</v>
      </c>
      <c r="F177" s="22">
        <f t="shared" si="7"/>
        <v>41588</v>
      </c>
      <c r="J177" s="22">
        <f t="shared" si="8"/>
        <v>41588</v>
      </c>
    </row>
    <row r="178" spans="1:10" x14ac:dyDescent="0.25">
      <c r="A178" s="21">
        <v>41559</v>
      </c>
      <c r="B178" s="3">
        <v>59141</v>
      </c>
      <c r="C178" s="11">
        <v>125.72</v>
      </c>
      <c r="D178" s="3" t="str">
        <f t="shared" si="6"/>
        <v>EOM plus 5 days</v>
      </c>
      <c r="E178" s="3">
        <v>5</v>
      </c>
      <c r="F178" s="22">
        <f t="shared" si="7"/>
        <v>41583</v>
      </c>
      <c r="J178" s="22">
        <f t="shared" si="8"/>
        <v>41583</v>
      </c>
    </row>
    <row r="179" spans="1:10" x14ac:dyDescent="0.25">
      <c r="A179" s="21">
        <v>41560</v>
      </c>
      <c r="B179" s="3">
        <v>59142</v>
      </c>
      <c r="C179" s="11">
        <v>111.16</v>
      </c>
      <c r="D179" s="3" t="str">
        <f t="shared" si="6"/>
        <v>EOM plus 15 days</v>
      </c>
      <c r="E179" s="3">
        <v>15</v>
      </c>
      <c r="F179" s="22">
        <f t="shared" si="7"/>
        <v>41593</v>
      </c>
      <c r="J179" s="22">
        <f t="shared" si="8"/>
        <v>41593</v>
      </c>
    </row>
    <row r="180" spans="1:10" x14ac:dyDescent="0.25">
      <c r="A180" s="21">
        <v>41560</v>
      </c>
      <c r="B180" s="3">
        <v>59143</v>
      </c>
      <c r="C180" s="11">
        <v>46.82</v>
      </c>
      <c r="D180" s="3" t="str">
        <f t="shared" si="6"/>
        <v>EOM plus 5 days</v>
      </c>
      <c r="E180" s="3">
        <v>5</v>
      </c>
      <c r="F180" s="22">
        <f t="shared" si="7"/>
        <v>41583</v>
      </c>
      <c r="J180" s="22">
        <f t="shared" si="8"/>
        <v>41583</v>
      </c>
    </row>
    <row r="181" spans="1:10" x14ac:dyDescent="0.25">
      <c r="A181" s="21">
        <v>41560</v>
      </c>
      <c r="B181" s="3">
        <v>59144</v>
      </c>
      <c r="C181" s="11">
        <v>213.48</v>
      </c>
      <c r="D181" s="3" t="str">
        <f t="shared" si="6"/>
        <v>EOM plus 10 days</v>
      </c>
      <c r="E181" s="3">
        <v>10</v>
      </c>
      <c r="F181" s="22">
        <f t="shared" si="7"/>
        <v>41588</v>
      </c>
      <c r="J181" s="22">
        <f t="shared" si="8"/>
        <v>41588</v>
      </c>
    </row>
    <row r="182" spans="1:10" x14ac:dyDescent="0.25">
      <c r="A182" s="21">
        <v>41560</v>
      </c>
      <c r="B182" s="3">
        <v>59145</v>
      </c>
      <c r="C182" s="11">
        <v>128.81</v>
      </c>
      <c r="D182" s="3" t="str">
        <f t="shared" si="6"/>
        <v>EOM plus 10 days</v>
      </c>
      <c r="E182" s="3">
        <v>10</v>
      </c>
      <c r="F182" s="22">
        <f t="shared" si="7"/>
        <v>41588</v>
      </c>
      <c r="J182" s="22">
        <f t="shared" si="8"/>
        <v>41588</v>
      </c>
    </row>
    <row r="183" spans="1:10" x14ac:dyDescent="0.25">
      <c r="A183" s="21">
        <v>41560</v>
      </c>
      <c r="B183" s="3">
        <v>59146</v>
      </c>
      <c r="C183" s="11">
        <v>380.16</v>
      </c>
      <c r="D183" s="3" t="str">
        <f t="shared" si="6"/>
        <v>EOM plus 10 days</v>
      </c>
      <c r="E183" s="3">
        <v>10</v>
      </c>
      <c r="F183" s="22">
        <f t="shared" si="7"/>
        <v>41588</v>
      </c>
      <c r="J183" s="22">
        <f t="shared" si="8"/>
        <v>41588</v>
      </c>
    </row>
    <row r="184" spans="1:10" x14ac:dyDescent="0.25">
      <c r="A184" s="21">
        <v>41560</v>
      </c>
      <c r="B184" s="3">
        <v>59147</v>
      </c>
      <c r="C184" s="11">
        <v>71.739999999999995</v>
      </c>
      <c r="D184" s="3" t="str">
        <f t="shared" si="6"/>
        <v>EOM plus 5 days</v>
      </c>
      <c r="E184" s="3">
        <v>5</v>
      </c>
      <c r="F184" s="22">
        <f t="shared" si="7"/>
        <v>41583</v>
      </c>
      <c r="J184" s="22">
        <f t="shared" si="8"/>
        <v>41583</v>
      </c>
    </row>
    <row r="185" spans="1:10" x14ac:dyDescent="0.25">
      <c r="A185" s="21">
        <v>41560</v>
      </c>
      <c r="B185" s="3">
        <v>59148</v>
      </c>
      <c r="C185" s="11">
        <v>340.88</v>
      </c>
      <c r="D185" s="3" t="str">
        <f t="shared" si="6"/>
        <v>EOM plus 15 days</v>
      </c>
      <c r="E185" s="3">
        <v>15</v>
      </c>
      <c r="F185" s="22">
        <f t="shared" si="7"/>
        <v>41593</v>
      </c>
      <c r="J185" s="22">
        <f t="shared" si="8"/>
        <v>41593</v>
      </c>
    </row>
    <row r="186" spans="1:10" x14ac:dyDescent="0.25">
      <c r="A186" s="21">
        <v>41560</v>
      </c>
      <c r="B186" s="3">
        <v>59149</v>
      </c>
      <c r="C186" s="11">
        <v>182.63</v>
      </c>
      <c r="D186" s="3" t="str">
        <f t="shared" si="6"/>
        <v>EOM plus 5 days</v>
      </c>
      <c r="E186" s="3">
        <v>5</v>
      </c>
      <c r="F186" s="22">
        <f t="shared" si="7"/>
        <v>41583</v>
      </c>
      <c r="J186" s="22">
        <f t="shared" si="8"/>
        <v>41583</v>
      </c>
    </row>
    <row r="187" spans="1:10" x14ac:dyDescent="0.25">
      <c r="A187" s="21">
        <v>41560</v>
      </c>
      <c r="B187" s="3">
        <v>59150</v>
      </c>
      <c r="C187" s="11">
        <v>260.07</v>
      </c>
      <c r="D187" s="3" t="str">
        <f t="shared" si="6"/>
        <v>EOM plus 5 days</v>
      </c>
      <c r="E187" s="3">
        <v>5</v>
      </c>
      <c r="F187" s="22">
        <f t="shared" si="7"/>
        <v>41583</v>
      </c>
      <c r="J187" s="22">
        <f t="shared" si="8"/>
        <v>41583</v>
      </c>
    </row>
    <row r="188" spans="1:10" x14ac:dyDescent="0.25">
      <c r="A188" s="21">
        <v>41560</v>
      </c>
      <c r="B188" s="3">
        <v>59151</v>
      </c>
      <c r="C188" s="11">
        <v>314.39999999999998</v>
      </c>
      <c r="D188" s="3" t="str">
        <f t="shared" si="6"/>
        <v>EOM plus 10 days</v>
      </c>
      <c r="E188" s="3">
        <v>10</v>
      </c>
      <c r="F188" s="22">
        <f t="shared" si="7"/>
        <v>41588</v>
      </c>
      <c r="J188" s="22">
        <f t="shared" si="8"/>
        <v>41588</v>
      </c>
    </row>
    <row r="189" spans="1:10" x14ac:dyDescent="0.25">
      <c r="A189" s="21">
        <v>41560</v>
      </c>
      <c r="B189" s="3">
        <v>59152</v>
      </c>
      <c r="C189" s="11">
        <v>49.44</v>
      </c>
      <c r="D189" s="3" t="str">
        <f t="shared" si="6"/>
        <v>EOM plus 10 days</v>
      </c>
      <c r="E189" s="3">
        <v>10</v>
      </c>
      <c r="F189" s="22">
        <f t="shared" si="7"/>
        <v>41588</v>
      </c>
      <c r="J189" s="22">
        <f t="shared" si="8"/>
        <v>41588</v>
      </c>
    </row>
    <row r="190" spans="1:10" x14ac:dyDescent="0.25">
      <c r="A190" s="21">
        <v>41560</v>
      </c>
      <c r="B190" s="3">
        <v>59153</v>
      </c>
      <c r="C190" s="11">
        <v>39.53</v>
      </c>
      <c r="D190" s="3" t="str">
        <f t="shared" si="6"/>
        <v>EOM plus 5 days</v>
      </c>
      <c r="E190" s="3">
        <v>5</v>
      </c>
      <c r="F190" s="22">
        <f t="shared" si="7"/>
        <v>41583</v>
      </c>
      <c r="J190" s="22">
        <f t="shared" si="8"/>
        <v>41583</v>
      </c>
    </row>
    <row r="191" spans="1:10" x14ac:dyDescent="0.25">
      <c r="A191" s="21">
        <v>41560</v>
      </c>
      <c r="B191" s="3">
        <v>59154</v>
      </c>
      <c r="C191" s="11">
        <v>157.85</v>
      </c>
      <c r="D191" s="3" t="str">
        <f t="shared" si="6"/>
        <v>EOM plus 5 days</v>
      </c>
      <c r="E191" s="3">
        <v>5</v>
      </c>
      <c r="F191" s="22">
        <f t="shared" si="7"/>
        <v>41583</v>
      </c>
      <c r="J191" s="22">
        <f t="shared" si="8"/>
        <v>41583</v>
      </c>
    </row>
    <row r="192" spans="1:10" x14ac:dyDescent="0.25">
      <c r="A192" s="21">
        <v>41560</v>
      </c>
      <c r="B192" s="3">
        <v>59155</v>
      </c>
      <c r="C192" s="11">
        <v>99.53</v>
      </c>
      <c r="D192" s="3" t="str">
        <f t="shared" si="6"/>
        <v>EOM plus 10 days</v>
      </c>
      <c r="E192" s="3">
        <v>10</v>
      </c>
      <c r="F192" s="22">
        <f t="shared" si="7"/>
        <v>41588</v>
      </c>
      <c r="J192" s="22">
        <f t="shared" si="8"/>
        <v>41588</v>
      </c>
    </row>
    <row r="193" spans="1:10" x14ac:dyDescent="0.25">
      <c r="A193" s="21">
        <v>41560</v>
      </c>
      <c r="B193" s="3">
        <v>59156</v>
      </c>
      <c r="C193" s="11">
        <v>180.01</v>
      </c>
      <c r="D193" s="3" t="str">
        <f t="shared" si="6"/>
        <v>EOM plus 5 days</v>
      </c>
      <c r="E193" s="3">
        <v>5</v>
      </c>
      <c r="F193" s="22">
        <f t="shared" si="7"/>
        <v>41583</v>
      </c>
      <c r="J193" s="22">
        <f t="shared" si="8"/>
        <v>41583</v>
      </c>
    </row>
    <row r="194" spans="1:10" x14ac:dyDescent="0.25">
      <c r="A194" s="21">
        <v>41561</v>
      </c>
      <c r="B194" s="3">
        <v>59157</v>
      </c>
      <c r="C194" s="11">
        <v>168.56</v>
      </c>
      <c r="D194" s="3" t="str">
        <f t="shared" si="6"/>
        <v>EOM plus 10 days</v>
      </c>
      <c r="E194" s="3">
        <v>10</v>
      </c>
      <c r="F194" s="22">
        <f t="shared" si="7"/>
        <v>41588</v>
      </c>
      <c r="J194" s="22">
        <f t="shared" si="8"/>
        <v>41588</v>
      </c>
    </row>
    <row r="195" spans="1:10" x14ac:dyDescent="0.25">
      <c r="A195" s="21">
        <v>41561</v>
      </c>
      <c r="B195" s="3">
        <v>59158</v>
      </c>
      <c r="C195" s="11">
        <v>169.08</v>
      </c>
      <c r="D195" s="3" t="str">
        <f t="shared" si="6"/>
        <v>EOM plus 5 days</v>
      </c>
      <c r="E195" s="3">
        <v>5</v>
      </c>
      <c r="F195" s="22">
        <f t="shared" si="7"/>
        <v>41583</v>
      </c>
      <c r="J195" s="22">
        <f t="shared" si="8"/>
        <v>41583</v>
      </c>
    </row>
    <row r="196" spans="1:10" x14ac:dyDescent="0.25">
      <c r="A196" s="21">
        <v>41561</v>
      </c>
      <c r="B196" s="3">
        <v>59159</v>
      </c>
      <c r="C196" s="11">
        <v>39.119999999999997</v>
      </c>
      <c r="D196" s="3" t="str">
        <f t="shared" si="6"/>
        <v>EOM plus 10 days</v>
      </c>
      <c r="E196" s="3">
        <v>10</v>
      </c>
      <c r="F196" s="22">
        <f t="shared" si="7"/>
        <v>41588</v>
      </c>
      <c r="J196" s="22">
        <f t="shared" si="8"/>
        <v>41588</v>
      </c>
    </row>
    <row r="197" spans="1:10" x14ac:dyDescent="0.25">
      <c r="A197" s="21">
        <v>41561</v>
      </c>
      <c r="B197" s="3">
        <v>59160</v>
      </c>
      <c r="C197" s="11">
        <v>78.98</v>
      </c>
      <c r="D197" s="3" t="str">
        <f t="shared" ref="D197:D260" si="9">"EOM plus "&amp;E197&amp;" days"</f>
        <v>EOM plus 5 days</v>
      </c>
      <c r="E197" s="3">
        <v>5</v>
      </c>
      <c r="F197" s="22">
        <f t="shared" si="7"/>
        <v>41583</v>
      </c>
      <c r="J197" s="22">
        <f t="shared" si="8"/>
        <v>41583</v>
      </c>
    </row>
    <row r="198" spans="1:10" x14ac:dyDescent="0.25">
      <c r="A198" s="21">
        <v>41561</v>
      </c>
      <c r="B198" s="3">
        <v>59161</v>
      </c>
      <c r="C198" s="11">
        <v>195.01</v>
      </c>
      <c r="D198" s="3" t="str">
        <f t="shared" si="9"/>
        <v>EOM plus 10 days</v>
      </c>
      <c r="E198" s="3">
        <v>10</v>
      </c>
      <c r="F198" s="22">
        <f t="shared" ref="F198:F261" si="10">+EOMONTH(A198,0)+E198</f>
        <v>41588</v>
      </c>
      <c r="J198" s="22">
        <f t="shared" ref="J198:J261" si="11">+EDATE(A198,1)+E198-DAY(A198)</f>
        <v>41588</v>
      </c>
    </row>
    <row r="199" spans="1:10" x14ac:dyDescent="0.25">
      <c r="A199" s="21">
        <v>41561</v>
      </c>
      <c r="B199" s="3">
        <v>59162</v>
      </c>
      <c r="C199" s="11">
        <v>308.02</v>
      </c>
      <c r="D199" s="3" t="str">
        <f t="shared" si="9"/>
        <v>EOM plus 15 days</v>
      </c>
      <c r="E199" s="3">
        <v>15</v>
      </c>
      <c r="F199" s="22">
        <f t="shared" si="10"/>
        <v>41593</v>
      </c>
      <c r="J199" s="22">
        <f t="shared" si="11"/>
        <v>41593</v>
      </c>
    </row>
    <row r="200" spans="1:10" x14ac:dyDescent="0.25">
      <c r="A200" s="21">
        <v>41561</v>
      </c>
      <c r="B200" s="3">
        <v>59163</v>
      </c>
      <c r="C200" s="11">
        <v>331.5</v>
      </c>
      <c r="D200" s="3" t="str">
        <f t="shared" si="9"/>
        <v>EOM plus 5 days</v>
      </c>
      <c r="E200" s="3">
        <v>5</v>
      </c>
      <c r="F200" s="22">
        <f t="shared" si="10"/>
        <v>41583</v>
      </c>
      <c r="J200" s="22">
        <f t="shared" si="11"/>
        <v>41583</v>
      </c>
    </row>
    <row r="201" spans="1:10" x14ac:dyDescent="0.25">
      <c r="A201" s="21">
        <v>41561</v>
      </c>
      <c r="B201" s="3">
        <v>59164</v>
      </c>
      <c r="C201" s="11">
        <v>389.32</v>
      </c>
      <c r="D201" s="3" t="str">
        <f t="shared" si="9"/>
        <v>EOM plus 10 days</v>
      </c>
      <c r="E201" s="3">
        <v>10</v>
      </c>
      <c r="F201" s="22">
        <f t="shared" si="10"/>
        <v>41588</v>
      </c>
      <c r="J201" s="22">
        <f t="shared" si="11"/>
        <v>41588</v>
      </c>
    </row>
    <row r="202" spans="1:10" x14ac:dyDescent="0.25">
      <c r="A202" s="21">
        <v>41561</v>
      </c>
      <c r="B202" s="3">
        <v>59165</v>
      </c>
      <c r="C202" s="11">
        <v>78.14</v>
      </c>
      <c r="D202" s="3" t="str">
        <f t="shared" si="9"/>
        <v>EOM plus 15 days</v>
      </c>
      <c r="E202" s="3">
        <v>15</v>
      </c>
      <c r="F202" s="22">
        <f t="shared" si="10"/>
        <v>41593</v>
      </c>
      <c r="J202" s="22">
        <f t="shared" si="11"/>
        <v>41593</v>
      </c>
    </row>
    <row r="203" spans="1:10" x14ac:dyDescent="0.25">
      <c r="A203" s="21">
        <v>41561</v>
      </c>
      <c r="B203" s="3">
        <v>59166</v>
      </c>
      <c r="C203" s="11">
        <v>316.86</v>
      </c>
      <c r="D203" s="3" t="str">
        <f t="shared" si="9"/>
        <v>EOM plus 15 days</v>
      </c>
      <c r="E203" s="3">
        <v>15</v>
      </c>
      <c r="F203" s="22">
        <f t="shared" si="10"/>
        <v>41593</v>
      </c>
      <c r="J203" s="22">
        <f t="shared" si="11"/>
        <v>41593</v>
      </c>
    </row>
    <row r="204" spans="1:10" x14ac:dyDescent="0.25">
      <c r="A204" s="21">
        <v>41561</v>
      </c>
      <c r="B204" s="3">
        <v>59167</v>
      </c>
      <c r="C204" s="11">
        <v>113.45</v>
      </c>
      <c r="D204" s="3" t="str">
        <f t="shared" si="9"/>
        <v>EOM plus 5 days</v>
      </c>
      <c r="E204" s="3">
        <v>5</v>
      </c>
      <c r="F204" s="22">
        <f t="shared" si="10"/>
        <v>41583</v>
      </c>
      <c r="J204" s="22">
        <f t="shared" si="11"/>
        <v>41583</v>
      </c>
    </row>
    <row r="205" spans="1:10" x14ac:dyDescent="0.25">
      <c r="A205" s="21">
        <v>41561</v>
      </c>
      <c r="B205" s="3">
        <v>59168</v>
      </c>
      <c r="C205" s="11">
        <v>148</v>
      </c>
      <c r="D205" s="3" t="str">
        <f t="shared" si="9"/>
        <v>EOM plus 5 days</v>
      </c>
      <c r="E205" s="3">
        <v>5</v>
      </c>
      <c r="F205" s="22">
        <f t="shared" si="10"/>
        <v>41583</v>
      </c>
      <c r="J205" s="22">
        <f t="shared" si="11"/>
        <v>41583</v>
      </c>
    </row>
    <row r="206" spans="1:10" x14ac:dyDescent="0.25">
      <c r="A206" s="21">
        <v>41561</v>
      </c>
      <c r="B206" s="3">
        <v>59169</v>
      </c>
      <c r="C206" s="11">
        <v>76.87</v>
      </c>
      <c r="D206" s="3" t="str">
        <f t="shared" si="9"/>
        <v>EOM plus 5 days</v>
      </c>
      <c r="E206" s="3">
        <v>5</v>
      </c>
      <c r="F206" s="22">
        <f t="shared" si="10"/>
        <v>41583</v>
      </c>
      <c r="J206" s="22">
        <f t="shared" si="11"/>
        <v>41583</v>
      </c>
    </row>
    <row r="207" spans="1:10" x14ac:dyDescent="0.25">
      <c r="A207" s="21">
        <v>41561</v>
      </c>
      <c r="B207" s="3">
        <v>59170</v>
      </c>
      <c r="C207" s="11">
        <v>49.18</v>
      </c>
      <c r="D207" s="3" t="str">
        <f t="shared" si="9"/>
        <v>EOM plus 5 days</v>
      </c>
      <c r="E207" s="3">
        <v>5</v>
      </c>
      <c r="F207" s="22">
        <f t="shared" si="10"/>
        <v>41583</v>
      </c>
      <c r="J207" s="22">
        <f t="shared" si="11"/>
        <v>41583</v>
      </c>
    </row>
    <row r="208" spans="1:10" x14ac:dyDescent="0.25">
      <c r="A208" s="21">
        <v>41561</v>
      </c>
      <c r="B208" s="3">
        <v>59171</v>
      </c>
      <c r="C208" s="11">
        <v>263.62</v>
      </c>
      <c r="D208" s="3" t="str">
        <f t="shared" si="9"/>
        <v>EOM plus 5 days</v>
      </c>
      <c r="E208" s="3">
        <v>5</v>
      </c>
      <c r="F208" s="22">
        <f t="shared" si="10"/>
        <v>41583</v>
      </c>
      <c r="J208" s="22">
        <f t="shared" si="11"/>
        <v>41583</v>
      </c>
    </row>
    <row r="209" spans="1:10" x14ac:dyDescent="0.25">
      <c r="A209" s="21">
        <v>41561</v>
      </c>
      <c r="B209" s="3">
        <v>59172</v>
      </c>
      <c r="C209" s="11">
        <v>172.12</v>
      </c>
      <c r="D209" s="3" t="str">
        <f t="shared" si="9"/>
        <v>EOM plus 20 days</v>
      </c>
      <c r="E209" s="3">
        <v>20</v>
      </c>
      <c r="F209" s="22">
        <f t="shared" si="10"/>
        <v>41598</v>
      </c>
      <c r="J209" s="22">
        <f t="shared" si="11"/>
        <v>41598</v>
      </c>
    </row>
    <row r="210" spans="1:10" x14ac:dyDescent="0.25">
      <c r="A210" s="21">
        <v>41561</v>
      </c>
      <c r="B210" s="3">
        <v>59173</v>
      </c>
      <c r="C210" s="11">
        <v>371.9</v>
      </c>
      <c r="D210" s="3" t="str">
        <f t="shared" si="9"/>
        <v>EOM plus 10 days</v>
      </c>
      <c r="E210" s="3">
        <v>10</v>
      </c>
      <c r="F210" s="22">
        <f t="shared" si="10"/>
        <v>41588</v>
      </c>
      <c r="J210" s="22">
        <f t="shared" si="11"/>
        <v>41588</v>
      </c>
    </row>
    <row r="211" spans="1:10" x14ac:dyDescent="0.25">
      <c r="A211" s="21">
        <v>41561</v>
      </c>
      <c r="B211" s="3">
        <v>59174</v>
      </c>
      <c r="C211" s="11">
        <v>87.68</v>
      </c>
      <c r="D211" s="3" t="str">
        <f t="shared" si="9"/>
        <v>EOM plus 15 days</v>
      </c>
      <c r="E211" s="3">
        <v>15</v>
      </c>
      <c r="F211" s="22">
        <f t="shared" si="10"/>
        <v>41593</v>
      </c>
      <c r="J211" s="22">
        <f t="shared" si="11"/>
        <v>41593</v>
      </c>
    </row>
    <row r="212" spans="1:10" x14ac:dyDescent="0.25">
      <c r="A212" s="21">
        <v>41561</v>
      </c>
      <c r="B212" s="3">
        <v>59175</v>
      </c>
      <c r="C212" s="11">
        <v>186.71</v>
      </c>
      <c r="D212" s="3" t="str">
        <f t="shared" si="9"/>
        <v>EOM plus 5 days</v>
      </c>
      <c r="E212" s="3">
        <v>5</v>
      </c>
      <c r="F212" s="22">
        <f t="shared" si="10"/>
        <v>41583</v>
      </c>
      <c r="J212" s="22">
        <f t="shared" si="11"/>
        <v>41583</v>
      </c>
    </row>
    <row r="213" spans="1:10" x14ac:dyDescent="0.25">
      <c r="A213" s="21">
        <v>41561</v>
      </c>
      <c r="B213" s="3">
        <v>59176</v>
      </c>
      <c r="C213" s="11">
        <v>287.68</v>
      </c>
      <c r="D213" s="3" t="str">
        <f t="shared" si="9"/>
        <v>EOM plus 15 days</v>
      </c>
      <c r="E213" s="3">
        <v>15</v>
      </c>
      <c r="F213" s="22">
        <f t="shared" si="10"/>
        <v>41593</v>
      </c>
      <c r="J213" s="22">
        <f t="shared" si="11"/>
        <v>41593</v>
      </c>
    </row>
    <row r="214" spans="1:10" x14ac:dyDescent="0.25">
      <c r="A214" s="21">
        <v>41561</v>
      </c>
      <c r="B214" s="3">
        <v>59177</v>
      </c>
      <c r="C214" s="11">
        <v>164.03</v>
      </c>
      <c r="D214" s="3" t="str">
        <f t="shared" si="9"/>
        <v>EOM plus 5 days</v>
      </c>
      <c r="E214" s="3">
        <v>5</v>
      </c>
      <c r="F214" s="22">
        <f t="shared" si="10"/>
        <v>41583</v>
      </c>
      <c r="J214" s="22">
        <f t="shared" si="11"/>
        <v>41583</v>
      </c>
    </row>
    <row r="215" spans="1:10" x14ac:dyDescent="0.25">
      <c r="A215" s="21">
        <v>41561</v>
      </c>
      <c r="B215" s="3">
        <v>59178</v>
      </c>
      <c r="C215" s="11">
        <v>192.63</v>
      </c>
      <c r="D215" s="3" t="str">
        <f t="shared" si="9"/>
        <v>EOM plus 5 days</v>
      </c>
      <c r="E215" s="3">
        <v>5</v>
      </c>
      <c r="F215" s="22">
        <f t="shared" si="10"/>
        <v>41583</v>
      </c>
      <c r="J215" s="22">
        <f t="shared" si="11"/>
        <v>41583</v>
      </c>
    </row>
    <row r="216" spans="1:10" x14ac:dyDescent="0.25">
      <c r="A216" s="21">
        <v>41561</v>
      </c>
      <c r="B216" s="3">
        <v>59179</v>
      </c>
      <c r="C216" s="11">
        <v>373.88</v>
      </c>
      <c r="D216" s="3" t="str">
        <f t="shared" si="9"/>
        <v>EOM plus 5 days</v>
      </c>
      <c r="E216" s="3">
        <v>5</v>
      </c>
      <c r="F216" s="22">
        <f t="shared" si="10"/>
        <v>41583</v>
      </c>
      <c r="J216" s="22">
        <f t="shared" si="11"/>
        <v>41583</v>
      </c>
    </row>
    <row r="217" spans="1:10" x14ac:dyDescent="0.25">
      <c r="A217" s="21">
        <v>41561</v>
      </c>
      <c r="B217" s="3">
        <v>59180</v>
      </c>
      <c r="C217" s="11">
        <v>217.53</v>
      </c>
      <c r="D217" s="3" t="str">
        <f t="shared" si="9"/>
        <v>EOM plus 5 days</v>
      </c>
      <c r="E217" s="3">
        <v>5</v>
      </c>
      <c r="F217" s="22">
        <f t="shared" si="10"/>
        <v>41583</v>
      </c>
      <c r="J217" s="22">
        <f t="shared" si="11"/>
        <v>41583</v>
      </c>
    </row>
    <row r="218" spans="1:10" x14ac:dyDescent="0.25">
      <c r="A218" s="21">
        <v>41561</v>
      </c>
      <c r="B218" s="3">
        <v>59181</v>
      </c>
      <c r="C218" s="11">
        <v>210.51</v>
      </c>
      <c r="D218" s="3" t="str">
        <f t="shared" si="9"/>
        <v>EOM plus 10 days</v>
      </c>
      <c r="E218" s="3">
        <v>10</v>
      </c>
      <c r="F218" s="22">
        <f t="shared" si="10"/>
        <v>41588</v>
      </c>
      <c r="J218" s="22">
        <f t="shared" si="11"/>
        <v>41588</v>
      </c>
    </row>
    <row r="219" spans="1:10" x14ac:dyDescent="0.25">
      <c r="A219" s="21">
        <v>41561</v>
      </c>
      <c r="B219" s="3">
        <v>59182</v>
      </c>
      <c r="C219" s="11">
        <v>373.18</v>
      </c>
      <c r="D219" s="3" t="str">
        <f t="shared" si="9"/>
        <v>EOM plus 10 days</v>
      </c>
      <c r="E219" s="3">
        <v>10</v>
      </c>
      <c r="F219" s="22">
        <f t="shared" si="10"/>
        <v>41588</v>
      </c>
      <c r="J219" s="22">
        <f t="shared" si="11"/>
        <v>41588</v>
      </c>
    </row>
    <row r="220" spans="1:10" x14ac:dyDescent="0.25">
      <c r="A220" s="21">
        <v>41561</v>
      </c>
      <c r="B220" s="3">
        <v>59183</v>
      </c>
      <c r="C220" s="11">
        <v>193.14</v>
      </c>
      <c r="D220" s="3" t="str">
        <f t="shared" si="9"/>
        <v>EOM plus 5 days</v>
      </c>
      <c r="E220" s="3">
        <v>5</v>
      </c>
      <c r="F220" s="22">
        <f t="shared" si="10"/>
        <v>41583</v>
      </c>
      <c r="J220" s="22">
        <f t="shared" si="11"/>
        <v>41583</v>
      </c>
    </row>
    <row r="221" spans="1:10" x14ac:dyDescent="0.25">
      <c r="A221" s="21">
        <v>41561</v>
      </c>
      <c r="B221" s="3">
        <v>59184</v>
      </c>
      <c r="C221" s="11">
        <v>271.35000000000002</v>
      </c>
      <c r="D221" s="3" t="str">
        <f t="shared" si="9"/>
        <v>EOM plus 20 days</v>
      </c>
      <c r="E221" s="3">
        <v>20</v>
      </c>
      <c r="F221" s="22">
        <f t="shared" si="10"/>
        <v>41598</v>
      </c>
      <c r="J221" s="22">
        <f t="shared" si="11"/>
        <v>41598</v>
      </c>
    </row>
    <row r="222" spans="1:10" x14ac:dyDescent="0.25">
      <c r="A222" s="21">
        <v>41562</v>
      </c>
      <c r="B222" s="3">
        <v>59185</v>
      </c>
      <c r="C222" s="11">
        <v>328.5</v>
      </c>
      <c r="D222" s="3" t="str">
        <f t="shared" si="9"/>
        <v>EOM plus 5 days</v>
      </c>
      <c r="E222" s="3">
        <v>5</v>
      </c>
      <c r="F222" s="22">
        <f t="shared" si="10"/>
        <v>41583</v>
      </c>
      <c r="J222" s="22">
        <f t="shared" si="11"/>
        <v>41583</v>
      </c>
    </row>
    <row r="223" spans="1:10" x14ac:dyDescent="0.25">
      <c r="A223" s="21">
        <v>41562</v>
      </c>
      <c r="B223" s="3">
        <v>59186</v>
      </c>
      <c r="C223" s="11">
        <v>270.52999999999997</v>
      </c>
      <c r="D223" s="3" t="str">
        <f t="shared" si="9"/>
        <v>EOM plus 10 days</v>
      </c>
      <c r="E223" s="3">
        <v>10</v>
      </c>
      <c r="F223" s="22">
        <f t="shared" si="10"/>
        <v>41588</v>
      </c>
      <c r="J223" s="22">
        <f t="shared" si="11"/>
        <v>41588</v>
      </c>
    </row>
    <row r="224" spans="1:10" x14ac:dyDescent="0.25">
      <c r="A224" s="21">
        <v>41562</v>
      </c>
      <c r="B224" s="3">
        <v>59187</v>
      </c>
      <c r="C224" s="11">
        <v>228.41</v>
      </c>
      <c r="D224" s="3" t="str">
        <f t="shared" si="9"/>
        <v>EOM plus 20 days</v>
      </c>
      <c r="E224" s="3">
        <v>20</v>
      </c>
      <c r="F224" s="22">
        <f t="shared" si="10"/>
        <v>41598</v>
      </c>
      <c r="J224" s="22">
        <f t="shared" si="11"/>
        <v>41598</v>
      </c>
    </row>
    <row r="225" spans="1:10" x14ac:dyDescent="0.25">
      <c r="A225" s="21">
        <v>41562</v>
      </c>
      <c r="B225" s="3">
        <v>59188</v>
      </c>
      <c r="C225" s="11">
        <v>388.02</v>
      </c>
      <c r="D225" s="3" t="str">
        <f t="shared" si="9"/>
        <v>EOM plus 15 days</v>
      </c>
      <c r="E225" s="3">
        <v>15</v>
      </c>
      <c r="F225" s="22">
        <f t="shared" si="10"/>
        <v>41593</v>
      </c>
      <c r="J225" s="22">
        <f t="shared" si="11"/>
        <v>41593</v>
      </c>
    </row>
    <row r="226" spans="1:10" x14ac:dyDescent="0.25">
      <c r="A226" s="21">
        <v>41562</v>
      </c>
      <c r="B226" s="3">
        <v>59189</v>
      </c>
      <c r="C226" s="11">
        <v>350.5</v>
      </c>
      <c r="D226" s="3" t="str">
        <f t="shared" si="9"/>
        <v>EOM plus 10 days</v>
      </c>
      <c r="E226" s="3">
        <v>10</v>
      </c>
      <c r="F226" s="22">
        <f t="shared" si="10"/>
        <v>41588</v>
      </c>
      <c r="J226" s="22">
        <f t="shared" si="11"/>
        <v>41588</v>
      </c>
    </row>
    <row r="227" spans="1:10" x14ac:dyDescent="0.25">
      <c r="A227" s="21">
        <v>41562</v>
      </c>
      <c r="B227" s="3">
        <v>59190</v>
      </c>
      <c r="C227" s="11">
        <v>64.91</v>
      </c>
      <c r="D227" s="3" t="str">
        <f t="shared" si="9"/>
        <v>EOM plus 20 days</v>
      </c>
      <c r="E227" s="3">
        <v>20</v>
      </c>
      <c r="F227" s="22">
        <f t="shared" si="10"/>
        <v>41598</v>
      </c>
      <c r="J227" s="22">
        <f t="shared" si="11"/>
        <v>41598</v>
      </c>
    </row>
    <row r="228" spans="1:10" x14ac:dyDescent="0.25">
      <c r="A228" s="21">
        <v>41562</v>
      </c>
      <c r="B228" s="3">
        <v>59191</v>
      </c>
      <c r="C228" s="11">
        <v>332.68</v>
      </c>
      <c r="D228" s="3" t="str">
        <f t="shared" si="9"/>
        <v>EOM plus 5 days</v>
      </c>
      <c r="E228" s="3">
        <v>5</v>
      </c>
      <c r="F228" s="22">
        <f t="shared" si="10"/>
        <v>41583</v>
      </c>
      <c r="J228" s="22">
        <f t="shared" si="11"/>
        <v>41583</v>
      </c>
    </row>
    <row r="229" spans="1:10" x14ac:dyDescent="0.25">
      <c r="A229" s="21">
        <v>41562</v>
      </c>
      <c r="B229" s="3">
        <v>59192</v>
      </c>
      <c r="C229" s="11">
        <v>201.79</v>
      </c>
      <c r="D229" s="3" t="str">
        <f t="shared" si="9"/>
        <v>EOM plus 20 days</v>
      </c>
      <c r="E229" s="3">
        <v>20</v>
      </c>
      <c r="F229" s="22">
        <f t="shared" si="10"/>
        <v>41598</v>
      </c>
      <c r="J229" s="22">
        <f t="shared" si="11"/>
        <v>41598</v>
      </c>
    </row>
    <row r="230" spans="1:10" x14ac:dyDescent="0.25">
      <c r="A230" s="21">
        <v>41562</v>
      </c>
      <c r="B230" s="3">
        <v>59193</v>
      </c>
      <c r="C230" s="11">
        <v>175.06</v>
      </c>
      <c r="D230" s="3" t="str">
        <f t="shared" si="9"/>
        <v>EOM plus 10 days</v>
      </c>
      <c r="E230" s="3">
        <v>10</v>
      </c>
      <c r="F230" s="22">
        <f t="shared" si="10"/>
        <v>41588</v>
      </c>
      <c r="J230" s="22">
        <f t="shared" si="11"/>
        <v>41588</v>
      </c>
    </row>
    <row r="231" spans="1:10" x14ac:dyDescent="0.25">
      <c r="A231" s="21">
        <v>41562</v>
      </c>
      <c r="B231" s="3">
        <v>59194</v>
      </c>
      <c r="C231" s="11">
        <v>255.7</v>
      </c>
      <c r="D231" s="3" t="str">
        <f t="shared" si="9"/>
        <v>EOM plus 15 days</v>
      </c>
      <c r="E231" s="3">
        <v>15</v>
      </c>
      <c r="F231" s="22">
        <f t="shared" si="10"/>
        <v>41593</v>
      </c>
      <c r="J231" s="22">
        <f t="shared" si="11"/>
        <v>41593</v>
      </c>
    </row>
    <row r="232" spans="1:10" x14ac:dyDescent="0.25">
      <c r="A232" s="21">
        <v>41562</v>
      </c>
      <c r="B232" s="3">
        <v>59195</v>
      </c>
      <c r="C232" s="11">
        <v>320.83</v>
      </c>
      <c r="D232" s="3" t="str">
        <f t="shared" si="9"/>
        <v>EOM plus 10 days</v>
      </c>
      <c r="E232" s="3">
        <v>10</v>
      </c>
      <c r="F232" s="22">
        <f t="shared" si="10"/>
        <v>41588</v>
      </c>
      <c r="J232" s="22">
        <f t="shared" si="11"/>
        <v>41588</v>
      </c>
    </row>
    <row r="233" spans="1:10" x14ac:dyDescent="0.25">
      <c r="A233" s="21">
        <v>41562</v>
      </c>
      <c r="B233" s="3">
        <v>59196</v>
      </c>
      <c r="C233" s="11">
        <v>207.68</v>
      </c>
      <c r="D233" s="3" t="str">
        <f t="shared" si="9"/>
        <v>EOM plus 15 days</v>
      </c>
      <c r="E233" s="3">
        <v>15</v>
      </c>
      <c r="F233" s="22">
        <f t="shared" si="10"/>
        <v>41593</v>
      </c>
      <c r="J233" s="22">
        <f t="shared" si="11"/>
        <v>41593</v>
      </c>
    </row>
    <row r="234" spans="1:10" x14ac:dyDescent="0.25">
      <c r="A234" s="21">
        <v>41562</v>
      </c>
      <c r="B234" s="3">
        <v>59197</v>
      </c>
      <c r="C234" s="11">
        <v>187.72</v>
      </c>
      <c r="D234" s="3" t="str">
        <f t="shared" si="9"/>
        <v>EOM plus 5 days</v>
      </c>
      <c r="E234" s="3">
        <v>5</v>
      </c>
      <c r="F234" s="22">
        <f t="shared" si="10"/>
        <v>41583</v>
      </c>
      <c r="J234" s="22">
        <f t="shared" si="11"/>
        <v>41583</v>
      </c>
    </row>
    <row r="235" spans="1:10" x14ac:dyDescent="0.25">
      <c r="A235" s="21">
        <v>41562</v>
      </c>
      <c r="B235" s="3">
        <v>59198</v>
      </c>
      <c r="C235" s="11">
        <v>134.63</v>
      </c>
      <c r="D235" s="3" t="str">
        <f t="shared" si="9"/>
        <v>EOM plus 5 days</v>
      </c>
      <c r="E235" s="3">
        <v>5</v>
      </c>
      <c r="F235" s="22">
        <f t="shared" si="10"/>
        <v>41583</v>
      </c>
      <c r="J235" s="22">
        <f t="shared" si="11"/>
        <v>41583</v>
      </c>
    </row>
    <row r="236" spans="1:10" x14ac:dyDescent="0.25">
      <c r="A236" s="21">
        <v>41562</v>
      </c>
      <c r="B236" s="3">
        <v>59199</v>
      </c>
      <c r="C236" s="11">
        <v>200.39</v>
      </c>
      <c r="D236" s="3" t="str">
        <f t="shared" si="9"/>
        <v>EOM plus 10 days</v>
      </c>
      <c r="E236" s="3">
        <v>10</v>
      </c>
      <c r="F236" s="22">
        <f t="shared" si="10"/>
        <v>41588</v>
      </c>
      <c r="J236" s="22">
        <f t="shared" si="11"/>
        <v>41588</v>
      </c>
    </row>
    <row r="237" spans="1:10" x14ac:dyDescent="0.25">
      <c r="A237" s="21">
        <v>41562</v>
      </c>
      <c r="B237" s="3">
        <v>59200</v>
      </c>
      <c r="C237" s="11">
        <v>201.59</v>
      </c>
      <c r="D237" s="3" t="str">
        <f t="shared" si="9"/>
        <v>EOM plus 20 days</v>
      </c>
      <c r="E237" s="3">
        <v>20</v>
      </c>
      <c r="F237" s="22">
        <f t="shared" si="10"/>
        <v>41598</v>
      </c>
      <c r="J237" s="22">
        <f t="shared" si="11"/>
        <v>41598</v>
      </c>
    </row>
    <row r="238" spans="1:10" x14ac:dyDescent="0.25">
      <c r="A238" s="21">
        <v>41562</v>
      </c>
      <c r="B238" s="3">
        <v>59201</v>
      </c>
      <c r="C238" s="11">
        <v>124.65</v>
      </c>
      <c r="D238" s="3" t="str">
        <f t="shared" si="9"/>
        <v>EOM plus 5 days</v>
      </c>
      <c r="E238" s="3">
        <v>5</v>
      </c>
      <c r="F238" s="22">
        <f t="shared" si="10"/>
        <v>41583</v>
      </c>
      <c r="J238" s="22">
        <f t="shared" si="11"/>
        <v>41583</v>
      </c>
    </row>
    <row r="239" spans="1:10" x14ac:dyDescent="0.25">
      <c r="A239" s="21">
        <v>41562</v>
      </c>
      <c r="B239" s="3">
        <v>59202</v>
      </c>
      <c r="C239" s="11">
        <v>382.04</v>
      </c>
      <c r="D239" s="3" t="str">
        <f t="shared" si="9"/>
        <v>EOM plus 20 days</v>
      </c>
      <c r="E239" s="3">
        <v>20</v>
      </c>
      <c r="F239" s="22">
        <f t="shared" si="10"/>
        <v>41598</v>
      </c>
      <c r="J239" s="22">
        <f t="shared" si="11"/>
        <v>41598</v>
      </c>
    </row>
    <row r="240" spans="1:10" x14ac:dyDescent="0.25">
      <c r="A240" s="21">
        <v>41562</v>
      </c>
      <c r="B240" s="3">
        <v>59203</v>
      </c>
      <c r="C240" s="11">
        <v>41.3</v>
      </c>
      <c r="D240" s="3" t="str">
        <f t="shared" si="9"/>
        <v>EOM plus 10 days</v>
      </c>
      <c r="E240" s="3">
        <v>10</v>
      </c>
      <c r="F240" s="22">
        <f t="shared" si="10"/>
        <v>41588</v>
      </c>
      <c r="J240" s="22">
        <f t="shared" si="11"/>
        <v>41588</v>
      </c>
    </row>
    <row r="241" spans="1:10" x14ac:dyDescent="0.25">
      <c r="A241" s="21">
        <v>41562</v>
      </c>
      <c r="B241" s="3">
        <v>59204</v>
      </c>
      <c r="C241" s="11">
        <v>178.57</v>
      </c>
      <c r="D241" s="3" t="str">
        <f t="shared" si="9"/>
        <v>EOM plus 5 days</v>
      </c>
      <c r="E241" s="3">
        <v>5</v>
      </c>
      <c r="F241" s="22">
        <f t="shared" si="10"/>
        <v>41583</v>
      </c>
      <c r="J241" s="22">
        <f t="shared" si="11"/>
        <v>41583</v>
      </c>
    </row>
    <row r="242" spans="1:10" x14ac:dyDescent="0.25">
      <c r="A242" s="21">
        <v>41562</v>
      </c>
      <c r="B242" s="3">
        <v>59205</v>
      </c>
      <c r="C242" s="11">
        <v>124.98</v>
      </c>
      <c r="D242" s="3" t="str">
        <f t="shared" si="9"/>
        <v>EOM plus 15 days</v>
      </c>
      <c r="E242" s="3">
        <v>15</v>
      </c>
      <c r="F242" s="22">
        <f t="shared" si="10"/>
        <v>41593</v>
      </c>
      <c r="J242" s="22">
        <f t="shared" si="11"/>
        <v>41593</v>
      </c>
    </row>
    <row r="243" spans="1:10" x14ac:dyDescent="0.25">
      <c r="A243" s="21">
        <v>41562</v>
      </c>
      <c r="B243" s="3">
        <v>59206</v>
      </c>
      <c r="C243" s="11">
        <v>245.86</v>
      </c>
      <c r="D243" s="3" t="str">
        <f t="shared" si="9"/>
        <v>EOM plus 10 days</v>
      </c>
      <c r="E243" s="3">
        <v>10</v>
      </c>
      <c r="F243" s="22">
        <f t="shared" si="10"/>
        <v>41588</v>
      </c>
      <c r="J243" s="22">
        <f t="shared" si="11"/>
        <v>41588</v>
      </c>
    </row>
    <row r="244" spans="1:10" x14ac:dyDescent="0.25">
      <c r="A244" s="21">
        <v>41563</v>
      </c>
      <c r="B244" s="3">
        <v>59207</v>
      </c>
      <c r="C244" s="11">
        <v>133.22</v>
      </c>
      <c r="D244" s="3" t="str">
        <f t="shared" si="9"/>
        <v>EOM plus 5 days</v>
      </c>
      <c r="E244" s="3">
        <v>5</v>
      </c>
      <c r="F244" s="22">
        <f t="shared" si="10"/>
        <v>41583</v>
      </c>
      <c r="J244" s="22">
        <f t="shared" si="11"/>
        <v>41583</v>
      </c>
    </row>
    <row r="245" spans="1:10" x14ac:dyDescent="0.25">
      <c r="A245" s="21">
        <v>41563</v>
      </c>
      <c r="B245" s="3">
        <v>59208</v>
      </c>
      <c r="C245" s="11">
        <v>276.63</v>
      </c>
      <c r="D245" s="3" t="str">
        <f t="shared" si="9"/>
        <v>EOM plus 5 days</v>
      </c>
      <c r="E245" s="3">
        <v>5</v>
      </c>
      <c r="F245" s="22">
        <f t="shared" si="10"/>
        <v>41583</v>
      </c>
      <c r="J245" s="22">
        <f t="shared" si="11"/>
        <v>41583</v>
      </c>
    </row>
    <row r="246" spans="1:10" x14ac:dyDescent="0.25">
      <c r="A246" s="21">
        <v>41563</v>
      </c>
      <c r="B246" s="3">
        <v>59209</v>
      </c>
      <c r="C246" s="11">
        <v>383.59</v>
      </c>
      <c r="D246" s="3" t="str">
        <f t="shared" si="9"/>
        <v>EOM plus 10 days</v>
      </c>
      <c r="E246" s="3">
        <v>10</v>
      </c>
      <c r="F246" s="22">
        <f t="shared" si="10"/>
        <v>41588</v>
      </c>
      <c r="J246" s="22">
        <f t="shared" si="11"/>
        <v>41588</v>
      </c>
    </row>
    <row r="247" spans="1:10" x14ac:dyDescent="0.25">
      <c r="A247" s="21">
        <v>41563</v>
      </c>
      <c r="B247" s="3">
        <v>59210</v>
      </c>
      <c r="C247" s="11">
        <v>207.27</v>
      </c>
      <c r="D247" s="3" t="str">
        <f t="shared" si="9"/>
        <v>EOM plus 15 days</v>
      </c>
      <c r="E247" s="3">
        <v>15</v>
      </c>
      <c r="F247" s="22">
        <f t="shared" si="10"/>
        <v>41593</v>
      </c>
      <c r="J247" s="22">
        <f t="shared" si="11"/>
        <v>41593</v>
      </c>
    </row>
    <row r="248" spans="1:10" x14ac:dyDescent="0.25">
      <c r="A248" s="21">
        <v>41563</v>
      </c>
      <c r="B248" s="3">
        <v>59211</v>
      </c>
      <c r="C248" s="11">
        <v>347.27</v>
      </c>
      <c r="D248" s="3" t="str">
        <f t="shared" si="9"/>
        <v>EOM plus 10 days</v>
      </c>
      <c r="E248" s="3">
        <v>10</v>
      </c>
      <c r="F248" s="22">
        <f t="shared" si="10"/>
        <v>41588</v>
      </c>
      <c r="J248" s="22">
        <f t="shared" si="11"/>
        <v>41588</v>
      </c>
    </row>
    <row r="249" spans="1:10" x14ac:dyDescent="0.25">
      <c r="A249" s="21">
        <v>41563</v>
      </c>
      <c r="B249" s="3">
        <v>59212</v>
      </c>
      <c r="C249" s="11">
        <v>104.78</v>
      </c>
      <c r="D249" s="3" t="str">
        <f t="shared" si="9"/>
        <v>EOM plus 5 days</v>
      </c>
      <c r="E249" s="3">
        <v>5</v>
      </c>
      <c r="F249" s="22">
        <f t="shared" si="10"/>
        <v>41583</v>
      </c>
      <c r="J249" s="22">
        <f t="shared" si="11"/>
        <v>41583</v>
      </c>
    </row>
    <row r="250" spans="1:10" x14ac:dyDescent="0.25">
      <c r="A250" s="21">
        <v>41563</v>
      </c>
      <c r="B250" s="3">
        <v>59213</v>
      </c>
      <c r="C250" s="11">
        <v>340.75</v>
      </c>
      <c r="D250" s="3" t="str">
        <f t="shared" si="9"/>
        <v>EOM plus 10 days</v>
      </c>
      <c r="E250" s="3">
        <v>10</v>
      </c>
      <c r="F250" s="22">
        <f t="shared" si="10"/>
        <v>41588</v>
      </c>
      <c r="J250" s="22">
        <f t="shared" si="11"/>
        <v>41588</v>
      </c>
    </row>
    <row r="251" spans="1:10" x14ac:dyDescent="0.25">
      <c r="A251" s="21">
        <v>41563</v>
      </c>
      <c r="B251" s="3">
        <v>59214</v>
      </c>
      <c r="C251" s="11">
        <v>382.6</v>
      </c>
      <c r="D251" s="3" t="str">
        <f t="shared" si="9"/>
        <v>EOM plus 10 days</v>
      </c>
      <c r="E251" s="3">
        <v>10</v>
      </c>
      <c r="F251" s="22">
        <f t="shared" si="10"/>
        <v>41588</v>
      </c>
      <c r="J251" s="22">
        <f t="shared" si="11"/>
        <v>41588</v>
      </c>
    </row>
    <row r="252" spans="1:10" x14ac:dyDescent="0.25">
      <c r="A252" s="21">
        <v>41563</v>
      </c>
      <c r="B252" s="3">
        <v>59215</v>
      </c>
      <c r="C252" s="11">
        <v>301.58</v>
      </c>
      <c r="D252" s="3" t="str">
        <f t="shared" si="9"/>
        <v>EOM plus 10 days</v>
      </c>
      <c r="E252" s="3">
        <v>10</v>
      </c>
      <c r="F252" s="22">
        <f t="shared" si="10"/>
        <v>41588</v>
      </c>
      <c r="J252" s="22">
        <f t="shared" si="11"/>
        <v>41588</v>
      </c>
    </row>
    <row r="253" spans="1:10" x14ac:dyDescent="0.25">
      <c r="A253" s="21">
        <v>41563</v>
      </c>
      <c r="B253" s="3">
        <v>59216</v>
      </c>
      <c r="C253" s="11">
        <v>264.42</v>
      </c>
      <c r="D253" s="3" t="str">
        <f t="shared" si="9"/>
        <v>EOM plus 10 days</v>
      </c>
      <c r="E253" s="3">
        <v>10</v>
      </c>
      <c r="F253" s="22">
        <f t="shared" si="10"/>
        <v>41588</v>
      </c>
      <c r="J253" s="22">
        <f t="shared" si="11"/>
        <v>41588</v>
      </c>
    </row>
    <row r="254" spans="1:10" x14ac:dyDescent="0.25">
      <c r="A254" s="21">
        <v>41563</v>
      </c>
      <c r="B254" s="3">
        <v>59217</v>
      </c>
      <c r="C254" s="11">
        <v>50.81</v>
      </c>
      <c r="D254" s="3" t="str">
        <f t="shared" si="9"/>
        <v>EOM plus 20 days</v>
      </c>
      <c r="E254" s="3">
        <v>20</v>
      </c>
      <c r="F254" s="22">
        <f t="shared" si="10"/>
        <v>41598</v>
      </c>
      <c r="J254" s="22">
        <f t="shared" si="11"/>
        <v>41598</v>
      </c>
    </row>
    <row r="255" spans="1:10" x14ac:dyDescent="0.25">
      <c r="A255" s="21">
        <v>41563</v>
      </c>
      <c r="B255" s="3">
        <v>59218</v>
      </c>
      <c r="C255" s="11">
        <v>206.84</v>
      </c>
      <c r="D255" s="3" t="str">
        <f t="shared" si="9"/>
        <v>EOM plus 5 days</v>
      </c>
      <c r="E255" s="3">
        <v>5</v>
      </c>
      <c r="F255" s="22">
        <f t="shared" si="10"/>
        <v>41583</v>
      </c>
      <c r="J255" s="22">
        <f t="shared" si="11"/>
        <v>41583</v>
      </c>
    </row>
    <row r="256" spans="1:10" x14ac:dyDescent="0.25">
      <c r="A256" s="21">
        <v>41563</v>
      </c>
      <c r="B256" s="3">
        <v>59219</v>
      </c>
      <c r="C256" s="11">
        <v>269.23</v>
      </c>
      <c r="D256" s="3" t="str">
        <f t="shared" si="9"/>
        <v>EOM plus 15 days</v>
      </c>
      <c r="E256" s="3">
        <v>15</v>
      </c>
      <c r="F256" s="22">
        <f t="shared" si="10"/>
        <v>41593</v>
      </c>
      <c r="J256" s="22">
        <f t="shared" si="11"/>
        <v>41593</v>
      </c>
    </row>
    <row r="257" spans="1:10" x14ac:dyDescent="0.25">
      <c r="A257" s="21">
        <v>41563</v>
      </c>
      <c r="B257" s="3">
        <v>59220</v>
      </c>
      <c r="C257" s="11">
        <v>197.99</v>
      </c>
      <c r="D257" s="3" t="str">
        <f t="shared" si="9"/>
        <v>EOM plus 5 days</v>
      </c>
      <c r="E257" s="3">
        <v>5</v>
      </c>
      <c r="F257" s="22">
        <f t="shared" si="10"/>
        <v>41583</v>
      </c>
      <c r="J257" s="22">
        <f t="shared" si="11"/>
        <v>41583</v>
      </c>
    </row>
    <row r="258" spans="1:10" x14ac:dyDescent="0.25">
      <c r="A258" s="21">
        <v>41563</v>
      </c>
      <c r="B258" s="3">
        <v>59221</v>
      </c>
      <c r="C258" s="11">
        <v>145.43</v>
      </c>
      <c r="D258" s="3" t="str">
        <f t="shared" si="9"/>
        <v>EOM plus 20 days</v>
      </c>
      <c r="E258" s="3">
        <v>20</v>
      </c>
      <c r="F258" s="22">
        <f t="shared" si="10"/>
        <v>41598</v>
      </c>
      <c r="J258" s="22">
        <f t="shared" si="11"/>
        <v>41598</v>
      </c>
    </row>
    <row r="259" spans="1:10" x14ac:dyDescent="0.25">
      <c r="A259" s="21">
        <v>41563</v>
      </c>
      <c r="B259" s="3">
        <v>59222</v>
      </c>
      <c r="C259" s="11">
        <v>337.12</v>
      </c>
      <c r="D259" s="3" t="str">
        <f t="shared" si="9"/>
        <v>EOM plus 5 days</v>
      </c>
      <c r="E259" s="3">
        <v>5</v>
      </c>
      <c r="F259" s="22">
        <f t="shared" si="10"/>
        <v>41583</v>
      </c>
      <c r="J259" s="22">
        <f t="shared" si="11"/>
        <v>41583</v>
      </c>
    </row>
    <row r="260" spans="1:10" x14ac:dyDescent="0.25">
      <c r="A260" s="21">
        <v>41563</v>
      </c>
      <c r="B260" s="3">
        <v>59223</v>
      </c>
      <c r="C260" s="11">
        <v>246.37</v>
      </c>
      <c r="D260" s="3" t="str">
        <f t="shared" si="9"/>
        <v>EOM plus 20 days</v>
      </c>
      <c r="E260" s="3">
        <v>20</v>
      </c>
      <c r="F260" s="22">
        <f t="shared" si="10"/>
        <v>41598</v>
      </c>
      <c r="J260" s="22">
        <f t="shared" si="11"/>
        <v>41598</v>
      </c>
    </row>
    <row r="261" spans="1:10" x14ac:dyDescent="0.25">
      <c r="A261" s="21">
        <v>41563</v>
      </c>
      <c r="B261" s="3">
        <v>59224</v>
      </c>
      <c r="C261" s="11">
        <v>62.79</v>
      </c>
      <c r="D261" s="3" t="str">
        <f t="shared" ref="D261:D324" si="12">"EOM plus "&amp;E261&amp;" days"</f>
        <v>EOM plus 10 days</v>
      </c>
      <c r="E261" s="3">
        <v>10</v>
      </c>
      <c r="F261" s="22">
        <f t="shared" si="10"/>
        <v>41588</v>
      </c>
      <c r="J261" s="22">
        <f t="shared" si="11"/>
        <v>41588</v>
      </c>
    </row>
    <row r="262" spans="1:10" x14ac:dyDescent="0.25">
      <c r="A262" s="21">
        <v>41563</v>
      </c>
      <c r="B262" s="3">
        <v>59225</v>
      </c>
      <c r="C262" s="11">
        <v>299.95</v>
      </c>
      <c r="D262" s="3" t="str">
        <f t="shared" si="12"/>
        <v>EOM plus 10 days</v>
      </c>
      <c r="E262" s="3">
        <v>10</v>
      </c>
      <c r="F262" s="22">
        <f t="shared" ref="F262:F325" si="13">+EOMONTH(A262,0)+E262</f>
        <v>41588</v>
      </c>
      <c r="J262" s="22">
        <f t="shared" ref="J262:J325" si="14">+EDATE(A262,1)+E262-DAY(A262)</f>
        <v>41588</v>
      </c>
    </row>
    <row r="263" spans="1:10" x14ac:dyDescent="0.25">
      <c r="A263" s="21">
        <v>41563</v>
      </c>
      <c r="B263" s="3">
        <v>59226</v>
      </c>
      <c r="C263" s="11">
        <v>311.52</v>
      </c>
      <c r="D263" s="3" t="str">
        <f t="shared" si="12"/>
        <v>EOM plus 10 days</v>
      </c>
      <c r="E263" s="3">
        <v>10</v>
      </c>
      <c r="F263" s="22">
        <f t="shared" si="13"/>
        <v>41588</v>
      </c>
      <c r="J263" s="22">
        <f t="shared" si="14"/>
        <v>41588</v>
      </c>
    </row>
    <row r="264" spans="1:10" x14ac:dyDescent="0.25">
      <c r="A264" s="21">
        <v>41564</v>
      </c>
      <c r="B264" s="3">
        <v>59227</v>
      </c>
      <c r="C264" s="11">
        <v>389.38</v>
      </c>
      <c r="D264" s="3" t="str">
        <f t="shared" si="12"/>
        <v>EOM plus 15 days</v>
      </c>
      <c r="E264" s="3">
        <v>15</v>
      </c>
      <c r="F264" s="22">
        <f t="shared" si="13"/>
        <v>41593</v>
      </c>
      <c r="J264" s="22">
        <f t="shared" si="14"/>
        <v>41593</v>
      </c>
    </row>
    <row r="265" spans="1:10" x14ac:dyDescent="0.25">
      <c r="A265" s="21">
        <v>41564</v>
      </c>
      <c r="B265" s="3">
        <v>59228</v>
      </c>
      <c r="C265" s="11">
        <v>345.6</v>
      </c>
      <c r="D265" s="3" t="str">
        <f t="shared" si="12"/>
        <v>EOM plus 5 days</v>
      </c>
      <c r="E265" s="3">
        <v>5</v>
      </c>
      <c r="F265" s="22">
        <f t="shared" si="13"/>
        <v>41583</v>
      </c>
      <c r="J265" s="22">
        <f t="shared" si="14"/>
        <v>41583</v>
      </c>
    </row>
    <row r="266" spans="1:10" x14ac:dyDescent="0.25">
      <c r="A266" s="21">
        <v>41564</v>
      </c>
      <c r="B266" s="3">
        <v>59229</v>
      </c>
      <c r="C266" s="11">
        <v>317.47000000000003</v>
      </c>
      <c r="D266" s="3" t="str">
        <f t="shared" si="12"/>
        <v>EOM plus 10 days</v>
      </c>
      <c r="E266" s="3">
        <v>10</v>
      </c>
      <c r="F266" s="22">
        <f t="shared" si="13"/>
        <v>41588</v>
      </c>
      <c r="J266" s="22">
        <f t="shared" si="14"/>
        <v>41588</v>
      </c>
    </row>
    <row r="267" spans="1:10" x14ac:dyDescent="0.25">
      <c r="A267" s="21">
        <v>41564</v>
      </c>
      <c r="B267" s="3">
        <v>59230</v>
      </c>
      <c r="C267" s="11">
        <v>357.07</v>
      </c>
      <c r="D267" s="3" t="str">
        <f t="shared" si="12"/>
        <v>EOM plus 10 days</v>
      </c>
      <c r="E267" s="3">
        <v>10</v>
      </c>
      <c r="F267" s="22">
        <f t="shared" si="13"/>
        <v>41588</v>
      </c>
      <c r="J267" s="22">
        <f t="shared" si="14"/>
        <v>41588</v>
      </c>
    </row>
    <row r="268" spans="1:10" x14ac:dyDescent="0.25">
      <c r="A268" s="21">
        <v>41564</v>
      </c>
      <c r="B268" s="3">
        <v>59231</v>
      </c>
      <c r="C268" s="11">
        <v>161.04</v>
      </c>
      <c r="D268" s="3" t="str">
        <f t="shared" si="12"/>
        <v>EOM plus 10 days</v>
      </c>
      <c r="E268" s="3">
        <v>10</v>
      </c>
      <c r="F268" s="22">
        <f t="shared" si="13"/>
        <v>41588</v>
      </c>
      <c r="J268" s="22">
        <f t="shared" si="14"/>
        <v>41588</v>
      </c>
    </row>
    <row r="269" spans="1:10" x14ac:dyDescent="0.25">
      <c r="A269" s="21">
        <v>41564</v>
      </c>
      <c r="B269" s="3">
        <v>59232</v>
      </c>
      <c r="C269" s="11">
        <v>215.43</v>
      </c>
      <c r="D269" s="3" t="str">
        <f t="shared" si="12"/>
        <v>EOM plus 10 days</v>
      </c>
      <c r="E269" s="3">
        <v>10</v>
      </c>
      <c r="F269" s="22">
        <f t="shared" si="13"/>
        <v>41588</v>
      </c>
      <c r="J269" s="22">
        <f t="shared" si="14"/>
        <v>41588</v>
      </c>
    </row>
    <row r="270" spans="1:10" x14ac:dyDescent="0.25">
      <c r="A270" s="21">
        <v>41564</v>
      </c>
      <c r="B270" s="3">
        <v>59233</v>
      </c>
      <c r="C270" s="11">
        <v>124.14</v>
      </c>
      <c r="D270" s="3" t="str">
        <f t="shared" si="12"/>
        <v>EOM plus 5 days</v>
      </c>
      <c r="E270" s="3">
        <v>5</v>
      </c>
      <c r="F270" s="22">
        <f t="shared" si="13"/>
        <v>41583</v>
      </c>
      <c r="J270" s="22">
        <f t="shared" si="14"/>
        <v>41583</v>
      </c>
    </row>
    <row r="271" spans="1:10" x14ac:dyDescent="0.25">
      <c r="A271" s="21">
        <v>41564</v>
      </c>
      <c r="B271" s="3">
        <v>59234</v>
      </c>
      <c r="C271" s="11">
        <v>131.44999999999999</v>
      </c>
      <c r="D271" s="3" t="str">
        <f t="shared" si="12"/>
        <v>EOM plus 15 days</v>
      </c>
      <c r="E271" s="3">
        <v>15</v>
      </c>
      <c r="F271" s="22">
        <f t="shared" si="13"/>
        <v>41593</v>
      </c>
      <c r="J271" s="22">
        <f t="shared" si="14"/>
        <v>41593</v>
      </c>
    </row>
    <row r="272" spans="1:10" x14ac:dyDescent="0.25">
      <c r="A272" s="21">
        <v>41564</v>
      </c>
      <c r="B272" s="3">
        <v>59235</v>
      </c>
      <c r="C272" s="11">
        <v>45.08</v>
      </c>
      <c r="D272" s="3" t="str">
        <f t="shared" si="12"/>
        <v>EOM plus 10 days</v>
      </c>
      <c r="E272" s="3">
        <v>10</v>
      </c>
      <c r="F272" s="22">
        <f t="shared" si="13"/>
        <v>41588</v>
      </c>
      <c r="J272" s="22">
        <f t="shared" si="14"/>
        <v>41588</v>
      </c>
    </row>
    <row r="273" spans="1:10" x14ac:dyDescent="0.25">
      <c r="A273" s="21">
        <v>41564</v>
      </c>
      <c r="B273" s="3">
        <v>59236</v>
      </c>
      <c r="C273" s="11">
        <v>261.62</v>
      </c>
      <c r="D273" s="3" t="str">
        <f t="shared" si="12"/>
        <v>EOM plus 15 days</v>
      </c>
      <c r="E273" s="3">
        <v>15</v>
      </c>
      <c r="F273" s="22">
        <f t="shared" si="13"/>
        <v>41593</v>
      </c>
      <c r="J273" s="22">
        <f t="shared" si="14"/>
        <v>41593</v>
      </c>
    </row>
    <row r="274" spans="1:10" x14ac:dyDescent="0.25">
      <c r="A274" s="21">
        <v>41564</v>
      </c>
      <c r="B274" s="3">
        <v>59237</v>
      </c>
      <c r="C274" s="11">
        <v>355.97</v>
      </c>
      <c r="D274" s="3" t="str">
        <f t="shared" si="12"/>
        <v>EOM plus 20 days</v>
      </c>
      <c r="E274" s="3">
        <v>20</v>
      </c>
      <c r="F274" s="22">
        <f t="shared" si="13"/>
        <v>41598</v>
      </c>
      <c r="J274" s="22">
        <f t="shared" si="14"/>
        <v>41598</v>
      </c>
    </row>
    <row r="275" spans="1:10" x14ac:dyDescent="0.25">
      <c r="A275" s="21">
        <v>41564</v>
      </c>
      <c r="B275" s="3">
        <v>59238</v>
      </c>
      <c r="C275" s="11">
        <v>309.29000000000002</v>
      </c>
      <c r="D275" s="3" t="str">
        <f t="shared" si="12"/>
        <v>EOM plus 5 days</v>
      </c>
      <c r="E275" s="3">
        <v>5</v>
      </c>
      <c r="F275" s="22">
        <f t="shared" si="13"/>
        <v>41583</v>
      </c>
      <c r="J275" s="22">
        <f t="shared" si="14"/>
        <v>41583</v>
      </c>
    </row>
    <row r="276" spans="1:10" x14ac:dyDescent="0.25">
      <c r="A276" s="21">
        <v>41564</v>
      </c>
      <c r="B276" s="3">
        <v>59239</v>
      </c>
      <c r="C276" s="11">
        <v>327.49</v>
      </c>
      <c r="D276" s="3" t="str">
        <f t="shared" si="12"/>
        <v>EOM plus 5 days</v>
      </c>
      <c r="E276" s="3">
        <v>5</v>
      </c>
      <c r="F276" s="22">
        <f t="shared" si="13"/>
        <v>41583</v>
      </c>
      <c r="J276" s="22">
        <f t="shared" si="14"/>
        <v>41583</v>
      </c>
    </row>
    <row r="277" spans="1:10" x14ac:dyDescent="0.25">
      <c r="A277" s="21">
        <v>41564</v>
      </c>
      <c r="B277" s="3">
        <v>59240</v>
      </c>
      <c r="C277" s="11">
        <v>186.71</v>
      </c>
      <c r="D277" s="3" t="str">
        <f t="shared" si="12"/>
        <v>EOM plus 10 days</v>
      </c>
      <c r="E277" s="3">
        <v>10</v>
      </c>
      <c r="F277" s="22">
        <f t="shared" si="13"/>
        <v>41588</v>
      </c>
      <c r="J277" s="22">
        <f t="shared" si="14"/>
        <v>41588</v>
      </c>
    </row>
    <row r="278" spans="1:10" x14ac:dyDescent="0.25">
      <c r="A278" s="21">
        <v>41564</v>
      </c>
      <c r="B278" s="3">
        <v>59241</v>
      </c>
      <c r="C278" s="11">
        <v>92.15</v>
      </c>
      <c r="D278" s="3" t="str">
        <f t="shared" si="12"/>
        <v>EOM plus 10 days</v>
      </c>
      <c r="E278" s="3">
        <v>10</v>
      </c>
      <c r="F278" s="22">
        <f t="shared" si="13"/>
        <v>41588</v>
      </c>
      <c r="J278" s="22">
        <f t="shared" si="14"/>
        <v>41588</v>
      </c>
    </row>
    <row r="279" spans="1:10" x14ac:dyDescent="0.25">
      <c r="A279" s="21">
        <v>41564</v>
      </c>
      <c r="B279" s="3">
        <v>59242</v>
      </c>
      <c r="C279" s="11">
        <v>266.87</v>
      </c>
      <c r="D279" s="3" t="str">
        <f t="shared" si="12"/>
        <v>EOM plus 5 days</v>
      </c>
      <c r="E279" s="3">
        <v>5</v>
      </c>
      <c r="F279" s="22">
        <f t="shared" si="13"/>
        <v>41583</v>
      </c>
      <c r="J279" s="22">
        <f t="shared" si="14"/>
        <v>41583</v>
      </c>
    </row>
    <row r="280" spans="1:10" x14ac:dyDescent="0.25">
      <c r="A280" s="21">
        <v>41564</v>
      </c>
      <c r="B280" s="3">
        <v>59243</v>
      </c>
      <c r="C280" s="11">
        <v>112.5</v>
      </c>
      <c r="D280" s="3" t="str">
        <f t="shared" si="12"/>
        <v>EOM plus 10 days</v>
      </c>
      <c r="E280" s="3">
        <v>10</v>
      </c>
      <c r="F280" s="22">
        <f t="shared" si="13"/>
        <v>41588</v>
      </c>
      <c r="J280" s="22">
        <f t="shared" si="14"/>
        <v>41588</v>
      </c>
    </row>
    <row r="281" spans="1:10" x14ac:dyDescent="0.25">
      <c r="A281" s="21">
        <v>41564</v>
      </c>
      <c r="B281" s="3">
        <v>59244</v>
      </c>
      <c r="C281" s="11">
        <v>132.96</v>
      </c>
      <c r="D281" s="3" t="str">
        <f t="shared" si="12"/>
        <v>EOM plus 15 days</v>
      </c>
      <c r="E281" s="3">
        <v>15</v>
      </c>
      <c r="F281" s="22">
        <f t="shared" si="13"/>
        <v>41593</v>
      </c>
      <c r="J281" s="22">
        <f t="shared" si="14"/>
        <v>41593</v>
      </c>
    </row>
    <row r="282" spans="1:10" x14ac:dyDescent="0.25">
      <c r="A282" s="21">
        <v>41565</v>
      </c>
      <c r="B282" s="3">
        <v>59245</v>
      </c>
      <c r="C282" s="11">
        <v>246.3</v>
      </c>
      <c r="D282" s="3" t="str">
        <f t="shared" si="12"/>
        <v>EOM plus 5 days</v>
      </c>
      <c r="E282" s="3">
        <v>5</v>
      </c>
      <c r="F282" s="22">
        <f t="shared" si="13"/>
        <v>41583</v>
      </c>
      <c r="J282" s="22">
        <f t="shared" si="14"/>
        <v>41583</v>
      </c>
    </row>
    <row r="283" spans="1:10" x14ac:dyDescent="0.25">
      <c r="A283" s="21">
        <v>41565</v>
      </c>
      <c r="B283" s="3">
        <v>59246</v>
      </c>
      <c r="C283" s="11">
        <v>357.82</v>
      </c>
      <c r="D283" s="3" t="str">
        <f t="shared" si="12"/>
        <v>EOM plus 10 days</v>
      </c>
      <c r="E283" s="3">
        <v>10</v>
      </c>
      <c r="F283" s="22">
        <f t="shared" si="13"/>
        <v>41588</v>
      </c>
      <c r="J283" s="22">
        <f t="shared" si="14"/>
        <v>41588</v>
      </c>
    </row>
    <row r="284" spans="1:10" x14ac:dyDescent="0.25">
      <c r="A284" s="21">
        <v>41565</v>
      </c>
      <c r="B284" s="3">
        <v>59247</v>
      </c>
      <c r="C284" s="11">
        <v>36.590000000000003</v>
      </c>
      <c r="D284" s="3" t="str">
        <f t="shared" si="12"/>
        <v>EOM plus 5 days</v>
      </c>
      <c r="E284" s="3">
        <v>5</v>
      </c>
      <c r="F284" s="22">
        <f t="shared" si="13"/>
        <v>41583</v>
      </c>
      <c r="J284" s="22">
        <f t="shared" si="14"/>
        <v>41583</v>
      </c>
    </row>
    <row r="285" spans="1:10" x14ac:dyDescent="0.25">
      <c r="A285" s="21">
        <v>41565</v>
      </c>
      <c r="B285" s="3">
        <v>59248</v>
      </c>
      <c r="C285" s="11">
        <v>186.97</v>
      </c>
      <c r="D285" s="3" t="str">
        <f t="shared" si="12"/>
        <v>EOM plus 5 days</v>
      </c>
      <c r="E285" s="3">
        <v>5</v>
      </c>
      <c r="F285" s="22">
        <f t="shared" si="13"/>
        <v>41583</v>
      </c>
      <c r="J285" s="22">
        <f t="shared" si="14"/>
        <v>41583</v>
      </c>
    </row>
    <row r="286" spans="1:10" x14ac:dyDescent="0.25">
      <c r="A286" s="21">
        <v>41565</v>
      </c>
      <c r="B286" s="3">
        <v>59249</v>
      </c>
      <c r="C286" s="11">
        <v>67.75</v>
      </c>
      <c r="D286" s="3" t="str">
        <f t="shared" si="12"/>
        <v>EOM plus 15 days</v>
      </c>
      <c r="E286" s="3">
        <v>15</v>
      </c>
      <c r="F286" s="22">
        <f t="shared" si="13"/>
        <v>41593</v>
      </c>
      <c r="J286" s="22">
        <f t="shared" si="14"/>
        <v>41593</v>
      </c>
    </row>
    <row r="287" spans="1:10" x14ac:dyDescent="0.25">
      <c r="A287" s="21">
        <v>41565</v>
      </c>
      <c r="B287" s="3">
        <v>59250</v>
      </c>
      <c r="C287" s="11">
        <v>165.3</v>
      </c>
      <c r="D287" s="3" t="str">
        <f t="shared" si="12"/>
        <v>EOM plus 20 days</v>
      </c>
      <c r="E287" s="3">
        <v>20</v>
      </c>
      <c r="F287" s="22">
        <f t="shared" si="13"/>
        <v>41598</v>
      </c>
      <c r="J287" s="22">
        <f t="shared" si="14"/>
        <v>41598</v>
      </c>
    </row>
    <row r="288" spans="1:10" x14ac:dyDescent="0.25">
      <c r="A288" s="21">
        <v>41565</v>
      </c>
      <c r="B288" s="3">
        <v>59251</v>
      </c>
      <c r="C288" s="11">
        <v>131.80000000000001</v>
      </c>
      <c r="D288" s="3" t="str">
        <f t="shared" si="12"/>
        <v>EOM plus 20 days</v>
      </c>
      <c r="E288" s="3">
        <v>20</v>
      </c>
      <c r="F288" s="22">
        <f t="shared" si="13"/>
        <v>41598</v>
      </c>
      <c r="J288" s="22">
        <f t="shared" si="14"/>
        <v>41598</v>
      </c>
    </row>
    <row r="289" spans="1:10" x14ac:dyDescent="0.25">
      <c r="A289" s="21">
        <v>41565</v>
      </c>
      <c r="B289" s="3">
        <v>59252</v>
      </c>
      <c r="C289" s="11">
        <v>79.55</v>
      </c>
      <c r="D289" s="3" t="str">
        <f t="shared" si="12"/>
        <v>EOM plus 10 days</v>
      </c>
      <c r="E289" s="3">
        <v>10</v>
      </c>
      <c r="F289" s="22">
        <f t="shared" si="13"/>
        <v>41588</v>
      </c>
      <c r="J289" s="22">
        <f t="shared" si="14"/>
        <v>41588</v>
      </c>
    </row>
    <row r="290" spans="1:10" x14ac:dyDescent="0.25">
      <c r="A290" s="21">
        <v>41565</v>
      </c>
      <c r="B290" s="3">
        <v>59253</v>
      </c>
      <c r="C290" s="11">
        <v>165.41</v>
      </c>
      <c r="D290" s="3" t="str">
        <f t="shared" si="12"/>
        <v>EOM plus 5 days</v>
      </c>
      <c r="E290" s="3">
        <v>5</v>
      </c>
      <c r="F290" s="22">
        <f t="shared" si="13"/>
        <v>41583</v>
      </c>
      <c r="J290" s="22">
        <f t="shared" si="14"/>
        <v>41583</v>
      </c>
    </row>
    <row r="291" spans="1:10" x14ac:dyDescent="0.25">
      <c r="A291" s="21">
        <v>41565</v>
      </c>
      <c r="B291" s="3">
        <v>59254</v>
      </c>
      <c r="C291" s="11">
        <v>64.040000000000006</v>
      </c>
      <c r="D291" s="3" t="str">
        <f t="shared" si="12"/>
        <v>EOM plus 20 days</v>
      </c>
      <c r="E291" s="3">
        <v>20</v>
      </c>
      <c r="F291" s="22">
        <f t="shared" si="13"/>
        <v>41598</v>
      </c>
      <c r="J291" s="22">
        <f t="shared" si="14"/>
        <v>41598</v>
      </c>
    </row>
    <row r="292" spans="1:10" x14ac:dyDescent="0.25">
      <c r="A292" s="21">
        <v>41565</v>
      </c>
      <c r="B292" s="3">
        <v>59255</v>
      </c>
      <c r="C292" s="11">
        <v>85.57</v>
      </c>
      <c r="D292" s="3" t="str">
        <f t="shared" si="12"/>
        <v>EOM plus 20 days</v>
      </c>
      <c r="E292" s="3">
        <v>20</v>
      </c>
      <c r="F292" s="22">
        <f t="shared" si="13"/>
        <v>41598</v>
      </c>
      <c r="J292" s="22">
        <f t="shared" si="14"/>
        <v>41598</v>
      </c>
    </row>
    <row r="293" spans="1:10" x14ac:dyDescent="0.25">
      <c r="A293" s="21">
        <v>41565</v>
      </c>
      <c r="B293" s="3">
        <v>59256</v>
      </c>
      <c r="C293" s="11">
        <v>350.88</v>
      </c>
      <c r="D293" s="3" t="str">
        <f t="shared" si="12"/>
        <v>EOM plus 10 days</v>
      </c>
      <c r="E293" s="3">
        <v>10</v>
      </c>
      <c r="F293" s="22">
        <f t="shared" si="13"/>
        <v>41588</v>
      </c>
      <c r="J293" s="22">
        <f t="shared" si="14"/>
        <v>41588</v>
      </c>
    </row>
    <row r="294" spans="1:10" x14ac:dyDescent="0.25">
      <c r="A294" s="21">
        <v>41565</v>
      </c>
      <c r="B294" s="3">
        <v>59257</v>
      </c>
      <c r="C294" s="11">
        <v>269.77999999999997</v>
      </c>
      <c r="D294" s="3" t="str">
        <f t="shared" si="12"/>
        <v>EOM plus 15 days</v>
      </c>
      <c r="E294" s="3">
        <v>15</v>
      </c>
      <c r="F294" s="22">
        <f t="shared" si="13"/>
        <v>41593</v>
      </c>
      <c r="J294" s="22">
        <f t="shared" si="14"/>
        <v>41593</v>
      </c>
    </row>
    <row r="295" spans="1:10" x14ac:dyDescent="0.25">
      <c r="A295" s="21">
        <v>41565</v>
      </c>
      <c r="B295" s="3">
        <v>59258</v>
      </c>
      <c r="C295" s="11">
        <v>294.08999999999997</v>
      </c>
      <c r="D295" s="3" t="str">
        <f t="shared" si="12"/>
        <v>EOM plus 10 days</v>
      </c>
      <c r="E295" s="3">
        <v>10</v>
      </c>
      <c r="F295" s="22">
        <f t="shared" si="13"/>
        <v>41588</v>
      </c>
      <c r="J295" s="22">
        <f t="shared" si="14"/>
        <v>41588</v>
      </c>
    </row>
    <row r="296" spans="1:10" x14ac:dyDescent="0.25">
      <c r="A296" s="21">
        <v>41565</v>
      </c>
      <c r="B296" s="3">
        <v>59259</v>
      </c>
      <c r="C296" s="11">
        <v>150.68</v>
      </c>
      <c r="D296" s="3" t="str">
        <f t="shared" si="12"/>
        <v>EOM plus 10 days</v>
      </c>
      <c r="E296" s="3">
        <v>10</v>
      </c>
      <c r="F296" s="22">
        <f t="shared" si="13"/>
        <v>41588</v>
      </c>
      <c r="J296" s="22">
        <f t="shared" si="14"/>
        <v>41588</v>
      </c>
    </row>
    <row r="297" spans="1:10" x14ac:dyDescent="0.25">
      <c r="A297" s="21">
        <v>41565</v>
      </c>
      <c r="B297" s="3">
        <v>59260</v>
      </c>
      <c r="C297" s="11">
        <v>335.48</v>
      </c>
      <c r="D297" s="3" t="str">
        <f t="shared" si="12"/>
        <v>EOM plus 10 days</v>
      </c>
      <c r="E297" s="3">
        <v>10</v>
      </c>
      <c r="F297" s="22">
        <f t="shared" si="13"/>
        <v>41588</v>
      </c>
      <c r="J297" s="22">
        <f t="shared" si="14"/>
        <v>41588</v>
      </c>
    </row>
    <row r="298" spans="1:10" x14ac:dyDescent="0.25">
      <c r="A298" s="21">
        <v>41565</v>
      </c>
      <c r="B298" s="3">
        <v>59261</v>
      </c>
      <c r="C298" s="11">
        <v>80.23</v>
      </c>
      <c r="D298" s="3" t="str">
        <f t="shared" si="12"/>
        <v>EOM plus 5 days</v>
      </c>
      <c r="E298" s="3">
        <v>5</v>
      </c>
      <c r="F298" s="22">
        <f t="shared" si="13"/>
        <v>41583</v>
      </c>
      <c r="J298" s="22">
        <f t="shared" si="14"/>
        <v>41583</v>
      </c>
    </row>
    <row r="299" spans="1:10" x14ac:dyDescent="0.25">
      <c r="A299" s="21">
        <v>41565</v>
      </c>
      <c r="B299" s="3">
        <v>59262</v>
      </c>
      <c r="C299" s="11">
        <v>209.89</v>
      </c>
      <c r="D299" s="3" t="str">
        <f t="shared" si="12"/>
        <v>EOM plus 10 days</v>
      </c>
      <c r="E299" s="3">
        <v>10</v>
      </c>
      <c r="F299" s="22">
        <f t="shared" si="13"/>
        <v>41588</v>
      </c>
      <c r="J299" s="22">
        <f t="shared" si="14"/>
        <v>41588</v>
      </c>
    </row>
    <row r="300" spans="1:10" x14ac:dyDescent="0.25">
      <c r="A300" s="21">
        <v>41565</v>
      </c>
      <c r="B300" s="3">
        <v>59263</v>
      </c>
      <c r="C300" s="11">
        <v>58.4</v>
      </c>
      <c r="D300" s="3" t="str">
        <f t="shared" si="12"/>
        <v>EOM plus 10 days</v>
      </c>
      <c r="E300" s="3">
        <v>10</v>
      </c>
      <c r="F300" s="22">
        <f t="shared" si="13"/>
        <v>41588</v>
      </c>
      <c r="J300" s="22">
        <f t="shared" si="14"/>
        <v>41588</v>
      </c>
    </row>
    <row r="301" spans="1:10" x14ac:dyDescent="0.25">
      <c r="A301" s="21">
        <v>41565</v>
      </c>
      <c r="B301" s="3">
        <v>59264</v>
      </c>
      <c r="C301" s="11">
        <v>363.92</v>
      </c>
      <c r="D301" s="3" t="str">
        <f t="shared" si="12"/>
        <v>EOM plus 15 days</v>
      </c>
      <c r="E301" s="3">
        <v>15</v>
      </c>
      <c r="F301" s="22">
        <f t="shared" si="13"/>
        <v>41593</v>
      </c>
      <c r="J301" s="22">
        <f t="shared" si="14"/>
        <v>41593</v>
      </c>
    </row>
    <row r="302" spans="1:10" x14ac:dyDescent="0.25">
      <c r="A302" s="21">
        <v>41565</v>
      </c>
      <c r="B302" s="3">
        <v>59265</v>
      </c>
      <c r="C302" s="11">
        <v>109.95</v>
      </c>
      <c r="D302" s="3" t="str">
        <f t="shared" si="12"/>
        <v>EOM plus 5 days</v>
      </c>
      <c r="E302" s="3">
        <v>5</v>
      </c>
      <c r="F302" s="22">
        <f t="shared" si="13"/>
        <v>41583</v>
      </c>
      <c r="J302" s="22">
        <f t="shared" si="14"/>
        <v>41583</v>
      </c>
    </row>
    <row r="303" spans="1:10" x14ac:dyDescent="0.25">
      <c r="A303" s="21">
        <v>41566</v>
      </c>
      <c r="B303" s="3">
        <v>59266</v>
      </c>
      <c r="C303" s="11">
        <v>144.82</v>
      </c>
      <c r="D303" s="3" t="str">
        <f t="shared" si="12"/>
        <v>EOM plus 10 days</v>
      </c>
      <c r="E303" s="3">
        <v>10</v>
      </c>
      <c r="F303" s="22">
        <f t="shared" si="13"/>
        <v>41588</v>
      </c>
      <c r="J303" s="22">
        <f t="shared" si="14"/>
        <v>41588</v>
      </c>
    </row>
    <row r="304" spans="1:10" x14ac:dyDescent="0.25">
      <c r="A304" s="21">
        <v>41566</v>
      </c>
      <c r="B304" s="3">
        <v>59267</v>
      </c>
      <c r="C304" s="11">
        <v>194.87</v>
      </c>
      <c r="D304" s="3" t="str">
        <f t="shared" si="12"/>
        <v>EOM plus 10 days</v>
      </c>
      <c r="E304" s="3">
        <v>10</v>
      </c>
      <c r="F304" s="22">
        <f t="shared" si="13"/>
        <v>41588</v>
      </c>
      <c r="J304" s="22">
        <f t="shared" si="14"/>
        <v>41588</v>
      </c>
    </row>
    <row r="305" spans="1:10" x14ac:dyDescent="0.25">
      <c r="A305" s="21">
        <v>41566</v>
      </c>
      <c r="B305" s="3">
        <v>59268</v>
      </c>
      <c r="C305" s="11">
        <v>389.76</v>
      </c>
      <c r="D305" s="3" t="str">
        <f t="shared" si="12"/>
        <v>EOM plus 10 days</v>
      </c>
      <c r="E305" s="3">
        <v>10</v>
      </c>
      <c r="F305" s="22">
        <f t="shared" si="13"/>
        <v>41588</v>
      </c>
      <c r="J305" s="22">
        <f t="shared" si="14"/>
        <v>41588</v>
      </c>
    </row>
    <row r="306" spans="1:10" x14ac:dyDescent="0.25">
      <c r="A306" s="21">
        <v>41566</v>
      </c>
      <c r="B306" s="3">
        <v>59269</v>
      </c>
      <c r="C306" s="11">
        <v>79.66</v>
      </c>
      <c r="D306" s="3" t="str">
        <f t="shared" si="12"/>
        <v>EOM plus 5 days</v>
      </c>
      <c r="E306" s="3">
        <v>5</v>
      </c>
      <c r="F306" s="22">
        <f t="shared" si="13"/>
        <v>41583</v>
      </c>
      <c r="J306" s="22">
        <f t="shared" si="14"/>
        <v>41583</v>
      </c>
    </row>
    <row r="307" spans="1:10" x14ac:dyDescent="0.25">
      <c r="A307" s="21">
        <v>41566</v>
      </c>
      <c r="B307" s="3">
        <v>59270</v>
      </c>
      <c r="C307" s="11">
        <v>303.92</v>
      </c>
      <c r="D307" s="3" t="str">
        <f t="shared" si="12"/>
        <v>EOM plus 5 days</v>
      </c>
      <c r="E307" s="3">
        <v>5</v>
      </c>
      <c r="F307" s="22">
        <f t="shared" si="13"/>
        <v>41583</v>
      </c>
      <c r="J307" s="22">
        <f t="shared" si="14"/>
        <v>41583</v>
      </c>
    </row>
    <row r="308" spans="1:10" x14ac:dyDescent="0.25">
      <c r="A308" s="21">
        <v>41566</v>
      </c>
      <c r="B308" s="3">
        <v>59271</v>
      </c>
      <c r="C308" s="11">
        <v>97.62</v>
      </c>
      <c r="D308" s="3" t="str">
        <f t="shared" si="12"/>
        <v>EOM plus 10 days</v>
      </c>
      <c r="E308" s="3">
        <v>10</v>
      </c>
      <c r="F308" s="22">
        <f t="shared" si="13"/>
        <v>41588</v>
      </c>
      <c r="J308" s="22">
        <f t="shared" si="14"/>
        <v>41588</v>
      </c>
    </row>
    <row r="309" spans="1:10" x14ac:dyDescent="0.25">
      <c r="A309" s="21">
        <v>41566</v>
      </c>
      <c r="B309" s="3">
        <v>59272</v>
      </c>
      <c r="C309" s="11">
        <v>300.57</v>
      </c>
      <c r="D309" s="3" t="str">
        <f t="shared" si="12"/>
        <v>EOM plus 15 days</v>
      </c>
      <c r="E309" s="3">
        <v>15</v>
      </c>
      <c r="F309" s="22">
        <f t="shared" si="13"/>
        <v>41593</v>
      </c>
      <c r="J309" s="22">
        <f t="shared" si="14"/>
        <v>41593</v>
      </c>
    </row>
    <row r="310" spans="1:10" x14ac:dyDescent="0.25">
      <c r="A310" s="21">
        <v>41566</v>
      </c>
      <c r="B310" s="3">
        <v>59273</v>
      </c>
      <c r="C310" s="11">
        <v>86.22</v>
      </c>
      <c r="D310" s="3" t="str">
        <f t="shared" si="12"/>
        <v>EOM plus 5 days</v>
      </c>
      <c r="E310" s="3">
        <v>5</v>
      </c>
      <c r="F310" s="22">
        <f t="shared" si="13"/>
        <v>41583</v>
      </c>
      <c r="J310" s="22">
        <f t="shared" si="14"/>
        <v>41583</v>
      </c>
    </row>
    <row r="311" spans="1:10" x14ac:dyDescent="0.25">
      <c r="A311" s="21">
        <v>41566</v>
      </c>
      <c r="B311" s="3">
        <v>59274</v>
      </c>
      <c r="C311" s="11">
        <v>286.69</v>
      </c>
      <c r="D311" s="3" t="str">
        <f t="shared" si="12"/>
        <v>EOM plus 10 days</v>
      </c>
      <c r="E311" s="3">
        <v>10</v>
      </c>
      <c r="F311" s="22">
        <f t="shared" si="13"/>
        <v>41588</v>
      </c>
      <c r="J311" s="22">
        <f t="shared" si="14"/>
        <v>41588</v>
      </c>
    </row>
    <row r="312" spans="1:10" x14ac:dyDescent="0.25">
      <c r="A312" s="21">
        <v>41566</v>
      </c>
      <c r="B312" s="3">
        <v>59275</v>
      </c>
      <c r="C312" s="11">
        <v>351.91</v>
      </c>
      <c r="D312" s="3" t="str">
        <f t="shared" si="12"/>
        <v>EOM plus 10 days</v>
      </c>
      <c r="E312" s="3">
        <v>10</v>
      </c>
      <c r="F312" s="22">
        <f t="shared" si="13"/>
        <v>41588</v>
      </c>
      <c r="J312" s="22">
        <f t="shared" si="14"/>
        <v>41588</v>
      </c>
    </row>
    <row r="313" spans="1:10" x14ac:dyDescent="0.25">
      <c r="A313" s="21">
        <v>41566</v>
      </c>
      <c r="B313" s="3">
        <v>59276</v>
      </c>
      <c r="C313" s="11">
        <v>219.56</v>
      </c>
      <c r="D313" s="3" t="str">
        <f t="shared" si="12"/>
        <v>EOM plus 10 days</v>
      </c>
      <c r="E313" s="3">
        <v>10</v>
      </c>
      <c r="F313" s="22">
        <f t="shared" si="13"/>
        <v>41588</v>
      </c>
      <c r="J313" s="22">
        <f t="shared" si="14"/>
        <v>41588</v>
      </c>
    </row>
    <row r="314" spans="1:10" x14ac:dyDescent="0.25">
      <c r="A314" s="21">
        <v>41566</v>
      </c>
      <c r="B314" s="3">
        <v>59277</v>
      </c>
      <c r="C314" s="11">
        <v>309.63</v>
      </c>
      <c r="D314" s="3" t="str">
        <f t="shared" si="12"/>
        <v>EOM plus 10 days</v>
      </c>
      <c r="E314" s="3">
        <v>10</v>
      </c>
      <c r="F314" s="22">
        <f t="shared" si="13"/>
        <v>41588</v>
      </c>
      <c r="J314" s="22">
        <f t="shared" si="14"/>
        <v>41588</v>
      </c>
    </row>
    <row r="315" spans="1:10" x14ac:dyDescent="0.25">
      <c r="A315" s="21">
        <v>41566</v>
      </c>
      <c r="B315" s="3">
        <v>59278</v>
      </c>
      <c r="C315" s="11">
        <v>369.27</v>
      </c>
      <c r="D315" s="3" t="str">
        <f t="shared" si="12"/>
        <v>EOM plus 10 days</v>
      </c>
      <c r="E315" s="3">
        <v>10</v>
      </c>
      <c r="F315" s="22">
        <f t="shared" si="13"/>
        <v>41588</v>
      </c>
      <c r="J315" s="22">
        <f t="shared" si="14"/>
        <v>41588</v>
      </c>
    </row>
    <row r="316" spans="1:10" x14ac:dyDescent="0.25">
      <c r="A316" s="21">
        <v>41566</v>
      </c>
      <c r="B316" s="3">
        <v>59279</v>
      </c>
      <c r="C316" s="11">
        <v>319.87</v>
      </c>
      <c r="D316" s="3" t="str">
        <f t="shared" si="12"/>
        <v>EOM plus 5 days</v>
      </c>
      <c r="E316" s="3">
        <v>5</v>
      </c>
      <c r="F316" s="22">
        <f t="shared" si="13"/>
        <v>41583</v>
      </c>
      <c r="J316" s="22">
        <f t="shared" si="14"/>
        <v>41583</v>
      </c>
    </row>
    <row r="317" spans="1:10" x14ac:dyDescent="0.25">
      <c r="A317" s="21">
        <v>41566</v>
      </c>
      <c r="B317" s="3">
        <v>59280</v>
      </c>
      <c r="C317" s="11">
        <v>65.010000000000005</v>
      </c>
      <c r="D317" s="3" t="str">
        <f t="shared" si="12"/>
        <v>EOM plus 10 days</v>
      </c>
      <c r="E317" s="3">
        <v>10</v>
      </c>
      <c r="F317" s="22">
        <f t="shared" si="13"/>
        <v>41588</v>
      </c>
      <c r="J317" s="22">
        <f t="shared" si="14"/>
        <v>41588</v>
      </c>
    </row>
    <row r="318" spans="1:10" x14ac:dyDescent="0.25">
      <c r="A318" s="21">
        <v>41566</v>
      </c>
      <c r="B318" s="3">
        <v>59281</v>
      </c>
      <c r="C318" s="11">
        <v>188.54</v>
      </c>
      <c r="D318" s="3" t="str">
        <f t="shared" si="12"/>
        <v>EOM plus 15 days</v>
      </c>
      <c r="E318" s="3">
        <v>15</v>
      </c>
      <c r="F318" s="22">
        <f t="shared" si="13"/>
        <v>41593</v>
      </c>
      <c r="J318" s="22">
        <f t="shared" si="14"/>
        <v>41593</v>
      </c>
    </row>
    <row r="319" spans="1:10" x14ac:dyDescent="0.25">
      <c r="A319" s="21">
        <v>41566</v>
      </c>
      <c r="B319" s="3">
        <v>59282</v>
      </c>
      <c r="C319" s="11">
        <v>205.69</v>
      </c>
      <c r="D319" s="3" t="str">
        <f t="shared" si="12"/>
        <v>EOM plus 10 days</v>
      </c>
      <c r="E319" s="3">
        <v>10</v>
      </c>
      <c r="F319" s="22">
        <f t="shared" si="13"/>
        <v>41588</v>
      </c>
      <c r="J319" s="22">
        <f t="shared" si="14"/>
        <v>41588</v>
      </c>
    </row>
    <row r="320" spans="1:10" x14ac:dyDescent="0.25">
      <c r="A320" s="21">
        <v>41566</v>
      </c>
      <c r="B320" s="3">
        <v>59283</v>
      </c>
      <c r="C320" s="11">
        <v>301.66000000000003</v>
      </c>
      <c r="D320" s="3" t="str">
        <f t="shared" si="12"/>
        <v>EOM plus 10 days</v>
      </c>
      <c r="E320" s="3">
        <v>10</v>
      </c>
      <c r="F320" s="22">
        <f t="shared" si="13"/>
        <v>41588</v>
      </c>
      <c r="J320" s="22">
        <f t="shared" si="14"/>
        <v>41588</v>
      </c>
    </row>
    <row r="321" spans="1:10" x14ac:dyDescent="0.25">
      <c r="A321" s="21">
        <v>41566</v>
      </c>
      <c r="B321" s="3">
        <v>59284</v>
      </c>
      <c r="C321" s="11">
        <v>355.56</v>
      </c>
      <c r="D321" s="3" t="str">
        <f t="shared" si="12"/>
        <v>EOM plus 20 days</v>
      </c>
      <c r="E321" s="3">
        <v>20</v>
      </c>
      <c r="F321" s="22">
        <f t="shared" si="13"/>
        <v>41598</v>
      </c>
      <c r="J321" s="22">
        <f t="shared" si="14"/>
        <v>41598</v>
      </c>
    </row>
    <row r="322" spans="1:10" x14ac:dyDescent="0.25">
      <c r="A322" s="21">
        <v>41566</v>
      </c>
      <c r="B322" s="3">
        <v>59285</v>
      </c>
      <c r="C322" s="11">
        <v>289.93</v>
      </c>
      <c r="D322" s="3" t="str">
        <f t="shared" si="12"/>
        <v>EOM plus 10 days</v>
      </c>
      <c r="E322" s="3">
        <v>10</v>
      </c>
      <c r="F322" s="22">
        <f t="shared" si="13"/>
        <v>41588</v>
      </c>
      <c r="J322" s="22">
        <f t="shared" si="14"/>
        <v>41588</v>
      </c>
    </row>
    <row r="323" spans="1:10" x14ac:dyDescent="0.25">
      <c r="A323" s="21">
        <v>41567</v>
      </c>
      <c r="B323" s="3">
        <v>59286</v>
      </c>
      <c r="C323" s="11">
        <v>344.92</v>
      </c>
      <c r="D323" s="3" t="str">
        <f t="shared" si="12"/>
        <v>EOM plus 5 days</v>
      </c>
      <c r="E323" s="3">
        <v>5</v>
      </c>
      <c r="F323" s="22">
        <f t="shared" si="13"/>
        <v>41583</v>
      </c>
      <c r="J323" s="22">
        <f t="shared" si="14"/>
        <v>41583</v>
      </c>
    </row>
    <row r="324" spans="1:10" x14ac:dyDescent="0.25">
      <c r="A324" s="21">
        <v>41567</v>
      </c>
      <c r="B324" s="3">
        <v>59287</v>
      </c>
      <c r="C324" s="11">
        <v>180.67</v>
      </c>
      <c r="D324" s="3" t="str">
        <f t="shared" si="12"/>
        <v>EOM plus 20 days</v>
      </c>
      <c r="E324" s="3">
        <v>20</v>
      </c>
      <c r="F324" s="22">
        <f t="shared" si="13"/>
        <v>41598</v>
      </c>
      <c r="J324" s="22">
        <f t="shared" si="14"/>
        <v>41598</v>
      </c>
    </row>
    <row r="325" spans="1:10" x14ac:dyDescent="0.25">
      <c r="A325" s="21">
        <v>41567</v>
      </c>
      <c r="B325" s="3">
        <v>59288</v>
      </c>
      <c r="C325" s="11">
        <v>189.6</v>
      </c>
      <c r="D325" s="3" t="str">
        <f t="shared" ref="D325:D388" si="15">"EOM plus "&amp;E325&amp;" days"</f>
        <v>EOM plus 15 days</v>
      </c>
      <c r="E325" s="3">
        <v>15</v>
      </c>
      <c r="F325" s="22">
        <f t="shared" si="13"/>
        <v>41593</v>
      </c>
      <c r="J325" s="22">
        <f t="shared" si="14"/>
        <v>41593</v>
      </c>
    </row>
    <row r="326" spans="1:10" x14ac:dyDescent="0.25">
      <c r="A326" s="21">
        <v>41567</v>
      </c>
      <c r="B326" s="3">
        <v>59289</v>
      </c>
      <c r="C326" s="11">
        <v>172.01</v>
      </c>
      <c r="D326" s="3" t="str">
        <f t="shared" si="15"/>
        <v>EOM plus 15 days</v>
      </c>
      <c r="E326" s="3">
        <v>15</v>
      </c>
      <c r="F326" s="22">
        <f t="shared" ref="F326:F389" si="16">+EOMONTH(A326,0)+E326</f>
        <v>41593</v>
      </c>
      <c r="J326" s="22">
        <f t="shared" ref="J326:J389" si="17">+EDATE(A326,1)+E326-DAY(A326)</f>
        <v>41593</v>
      </c>
    </row>
    <row r="327" spans="1:10" x14ac:dyDescent="0.25">
      <c r="A327" s="21">
        <v>41567</v>
      </c>
      <c r="B327" s="3">
        <v>59290</v>
      </c>
      <c r="C327" s="11">
        <v>115.57</v>
      </c>
      <c r="D327" s="3" t="str">
        <f t="shared" si="15"/>
        <v>EOM plus 15 days</v>
      </c>
      <c r="E327" s="3">
        <v>15</v>
      </c>
      <c r="F327" s="22">
        <f t="shared" si="16"/>
        <v>41593</v>
      </c>
      <c r="J327" s="22">
        <f t="shared" si="17"/>
        <v>41593</v>
      </c>
    </row>
    <row r="328" spans="1:10" x14ac:dyDescent="0.25">
      <c r="A328" s="21">
        <v>41567</v>
      </c>
      <c r="B328" s="3">
        <v>59291</v>
      </c>
      <c r="C328" s="11">
        <v>369.38</v>
      </c>
      <c r="D328" s="3" t="str">
        <f t="shared" si="15"/>
        <v>EOM plus 10 days</v>
      </c>
      <c r="E328" s="3">
        <v>10</v>
      </c>
      <c r="F328" s="22">
        <f t="shared" si="16"/>
        <v>41588</v>
      </c>
      <c r="J328" s="22">
        <f t="shared" si="17"/>
        <v>41588</v>
      </c>
    </row>
    <row r="329" spans="1:10" x14ac:dyDescent="0.25">
      <c r="A329" s="21">
        <v>41567</v>
      </c>
      <c r="B329" s="3">
        <v>59292</v>
      </c>
      <c r="C329" s="11">
        <v>311.51</v>
      </c>
      <c r="D329" s="3" t="str">
        <f t="shared" si="15"/>
        <v>EOM plus 5 days</v>
      </c>
      <c r="E329" s="3">
        <v>5</v>
      </c>
      <c r="F329" s="22">
        <f t="shared" si="16"/>
        <v>41583</v>
      </c>
      <c r="J329" s="22">
        <f t="shared" si="17"/>
        <v>41583</v>
      </c>
    </row>
    <row r="330" spans="1:10" x14ac:dyDescent="0.25">
      <c r="A330" s="21">
        <v>41567</v>
      </c>
      <c r="B330" s="3">
        <v>59293</v>
      </c>
      <c r="C330" s="11">
        <v>130.91</v>
      </c>
      <c r="D330" s="3" t="str">
        <f t="shared" si="15"/>
        <v>EOM plus 10 days</v>
      </c>
      <c r="E330" s="3">
        <v>10</v>
      </c>
      <c r="F330" s="22">
        <f t="shared" si="16"/>
        <v>41588</v>
      </c>
      <c r="J330" s="22">
        <f t="shared" si="17"/>
        <v>41588</v>
      </c>
    </row>
    <row r="331" spans="1:10" x14ac:dyDescent="0.25">
      <c r="A331" s="21">
        <v>41567</v>
      </c>
      <c r="B331" s="3">
        <v>59294</v>
      </c>
      <c r="C331" s="11">
        <v>334.71</v>
      </c>
      <c r="D331" s="3" t="str">
        <f t="shared" si="15"/>
        <v>EOM plus 15 days</v>
      </c>
      <c r="E331" s="3">
        <v>15</v>
      </c>
      <c r="F331" s="22">
        <f t="shared" si="16"/>
        <v>41593</v>
      </c>
      <c r="J331" s="22">
        <f t="shared" si="17"/>
        <v>41593</v>
      </c>
    </row>
    <row r="332" spans="1:10" x14ac:dyDescent="0.25">
      <c r="A332" s="21">
        <v>41567</v>
      </c>
      <c r="B332" s="3">
        <v>59295</v>
      </c>
      <c r="C332" s="11">
        <v>110.29</v>
      </c>
      <c r="D332" s="3" t="str">
        <f t="shared" si="15"/>
        <v>EOM plus 10 days</v>
      </c>
      <c r="E332" s="3">
        <v>10</v>
      </c>
      <c r="F332" s="22">
        <f t="shared" si="16"/>
        <v>41588</v>
      </c>
      <c r="J332" s="22">
        <f t="shared" si="17"/>
        <v>41588</v>
      </c>
    </row>
    <row r="333" spans="1:10" x14ac:dyDescent="0.25">
      <c r="A333" s="21">
        <v>41567</v>
      </c>
      <c r="B333" s="3">
        <v>59296</v>
      </c>
      <c r="C333" s="11">
        <v>160.38999999999999</v>
      </c>
      <c r="D333" s="3" t="str">
        <f t="shared" si="15"/>
        <v>EOM plus 20 days</v>
      </c>
      <c r="E333" s="3">
        <v>20</v>
      </c>
      <c r="F333" s="22">
        <f t="shared" si="16"/>
        <v>41598</v>
      </c>
      <c r="J333" s="22">
        <f t="shared" si="17"/>
        <v>41598</v>
      </c>
    </row>
    <row r="334" spans="1:10" x14ac:dyDescent="0.25">
      <c r="A334" s="21">
        <v>41567</v>
      </c>
      <c r="B334" s="3">
        <v>59297</v>
      </c>
      <c r="C334" s="11">
        <v>77.59</v>
      </c>
      <c r="D334" s="3" t="str">
        <f t="shared" si="15"/>
        <v>EOM plus 10 days</v>
      </c>
      <c r="E334" s="3">
        <v>10</v>
      </c>
      <c r="F334" s="22">
        <f t="shared" si="16"/>
        <v>41588</v>
      </c>
      <c r="J334" s="22">
        <f t="shared" si="17"/>
        <v>41588</v>
      </c>
    </row>
    <row r="335" spans="1:10" x14ac:dyDescent="0.25">
      <c r="A335" s="21">
        <v>41567</v>
      </c>
      <c r="B335" s="3">
        <v>59298</v>
      </c>
      <c r="C335" s="11">
        <v>234.43</v>
      </c>
      <c r="D335" s="3" t="str">
        <f t="shared" si="15"/>
        <v>EOM plus 5 days</v>
      </c>
      <c r="E335" s="3">
        <v>5</v>
      </c>
      <c r="F335" s="22">
        <f t="shared" si="16"/>
        <v>41583</v>
      </c>
      <c r="J335" s="22">
        <f t="shared" si="17"/>
        <v>41583</v>
      </c>
    </row>
    <row r="336" spans="1:10" x14ac:dyDescent="0.25">
      <c r="A336" s="21">
        <v>41568</v>
      </c>
      <c r="B336" s="3">
        <v>59299</v>
      </c>
      <c r="C336" s="11">
        <v>296.64999999999998</v>
      </c>
      <c r="D336" s="3" t="str">
        <f t="shared" si="15"/>
        <v>EOM plus 10 days</v>
      </c>
      <c r="E336" s="3">
        <v>10</v>
      </c>
      <c r="F336" s="22">
        <f t="shared" si="16"/>
        <v>41588</v>
      </c>
      <c r="J336" s="22">
        <f t="shared" si="17"/>
        <v>41588</v>
      </c>
    </row>
    <row r="337" spans="1:10" x14ac:dyDescent="0.25">
      <c r="A337" s="21">
        <v>41568</v>
      </c>
      <c r="B337" s="3">
        <v>59300</v>
      </c>
      <c r="C337" s="11">
        <v>122.66</v>
      </c>
      <c r="D337" s="3" t="str">
        <f t="shared" si="15"/>
        <v>EOM plus 5 days</v>
      </c>
      <c r="E337" s="3">
        <v>5</v>
      </c>
      <c r="F337" s="22">
        <f t="shared" si="16"/>
        <v>41583</v>
      </c>
      <c r="J337" s="22">
        <f t="shared" si="17"/>
        <v>41583</v>
      </c>
    </row>
    <row r="338" spans="1:10" x14ac:dyDescent="0.25">
      <c r="A338" s="21">
        <v>41568</v>
      </c>
      <c r="B338" s="3">
        <v>59301</v>
      </c>
      <c r="C338" s="11">
        <v>139.07</v>
      </c>
      <c r="D338" s="3" t="str">
        <f t="shared" si="15"/>
        <v>EOM plus 10 days</v>
      </c>
      <c r="E338" s="3">
        <v>10</v>
      </c>
      <c r="F338" s="22">
        <f t="shared" si="16"/>
        <v>41588</v>
      </c>
      <c r="J338" s="22">
        <f t="shared" si="17"/>
        <v>41588</v>
      </c>
    </row>
    <row r="339" spans="1:10" x14ac:dyDescent="0.25">
      <c r="A339" s="21">
        <v>41568</v>
      </c>
      <c r="B339" s="3">
        <v>59302</v>
      </c>
      <c r="C339" s="11">
        <v>266.02999999999997</v>
      </c>
      <c r="D339" s="3" t="str">
        <f t="shared" si="15"/>
        <v>EOM plus 15 days</v>
      </c>
      <c r="E339" s="3">
        <v>15</v>
      </c>
      <c r="F339" s="22">
        <f t="shared" si="16"/>
        <v>41593</v>
      </c>
      <c r="J339" s="22">
        <f t="shared" si="17"/>
        <v>41593</v>
      </c>
    </row>
    <row r="340" spans="1:10" x14ac:dyDescent="0.25">
      <c r="A340" s="21">
        <v>41568</v>
      </c>
      <c r="B340" s="3">
        <v>59303</v>
      </c>
      <c r="C340" s="11">
        <v>217.73</v>
      </c>
      <c r="D340" s="3" t="str">
        <f t="shared" si="15"/>
        <v>EOM plus 10 days</v>
      </c>
      <c r="E340" s="3">
        <v>10</v>
      </c>
      <c r="F340" s="22">
        <f t="shared" si="16"/>
        <v>41588</v>
      </c>
      <c r="J340" s="22">
        <f t="shared" si="17"/>
        <v>41588</v>
      </c>
    </row>
    <row r="341" spans="1:10" x14ac:dyDescent="0.25">
      <c r="A341" s="21">
        <v>41568</v>
      </c>
      <c r="B341" s="3">
        <v>59304</v>
      </c>
      <c r="C341" s="11">
        <v>85.16</v>
      </c>
      <c r="D341" s="3" t="str">
        <f t="shared" si="15"/>
        <v>EOM plus 10 days</v>
      </c>
      <c r="E341" s="3">
        <v>10</v>
      </c>
      <c r="F341" s="22">
        <f t="shared" si="16"/>
        <v>41588</v>
      </c>
      <c r="J341" s="22">
        <f t="shared" si="17"/>
        <v>41588</v>
      </c>
    </row>
    <row r="342" spans="1:10" x14ac:dyDescent="0.25">
      <c r="A342" s="21">
        <v>41568</v>
      </c>
      <c r="B342" s="3">
        <v>59305</v>
      </c>
      <c r="C342" s="11">
        <v>173.62</v>
      </c>
      <c r="D342" s="3" t="str">
        <f t="shared" si="15"/>
        <v>EOM plus 20 days</v>
      </c>
      <c r="E342" s="3">
        <v>20</v>
      </c>
      <c r="F342" s="22">
        <f t="shared" si="16"/>
        <v>41598</v>
      </c>
      <c r="J342" s="22">
        <f t="shared" si="17"/>
        <v>41598</v>
      </c>
    </row>
    <row r="343" spans="1:10" x14ac:dyDescent="0.25">
      <c r="A343" s="21">
        <v>41568</v>
      </c>
      <c r="B343" s="3">
        <v>59306</v>
      </c>
      <c r="C343" s="11">
        <v>60.2</v>
      </c>
      <c r="D343" s="3" t="str">
        <f t="shared" si="15"/>
        <v>EOM plus 15 days</v>
      </c>
      <c r="E343" s="3">
        <v>15</v>
      </c>
      <c r="F343" s="22">
        <f t="shared" si="16"/>
        <v>41593</v>
      </c>
      <c r="J343" s="22">
        <f t="shared" si="17"/>
        <v>41593</v>
      </c>
    </row>
    <row r="344" spans="1:10" x14ac:dyDescent="0.25">
      <c r="A344" s="21">
        <v>41568</v>
      </c>
      <c r="B344" s="3">
        <v>59307</v>
      </c>
      <c r="C344" s="11">
        <v>358.84</v>
      </c>
      <c r="D344" s="3" t="str">
        <f t="shared" si="15"/>
        <v>EOM plus 20 days</v>
      </c>
      <c r="E344" s="3">
        <v>20</v>
      </c>
      <c r="F344" s="22">
        <f t="shared" si="16"/>
        <v>41598</v>
      </c>
      <c r="J344" s="22">
        <f t="shared" si="17"/>
        <v>41598</v>
      </c>
    </row>
    <row r="345" spans="1:10" x14ac:dyDescent="0.25">
      <c r="A345" s="21">
        <v>41568</v>
      </c>
      <c r="B345" s="3">
        <v>59308</v>
      </c>
      <c r="C345" s="11">
        <v>362.58</v>
      </c>
      <c r="D345" s="3" t="str">
        <f t="shared" si="15"/>
        <v>EOM plus 10 days</v>
      </c>
      <c r="E345" s="3">
        <v>10</v>
      </c>
      <c r="F345" s="22">
        <f t="shared" si="16"/>
        <v>41588</v>
      </c>
      <c r="J345" s="22">
        <f t="shared" si="17"/>
        <v>41588</v>
      </c>
    </row>
    <row r="346" spans="1:10" x14ac:dyDescent="0.25">
      <c r="A346" s="21">
        <v>41568</v>
      </c>
      <c r="B346" s="3">
        <v>59309</v>
      </c>
      <c r="C346" s="11">
        <v>104.01</v>
      </c>
      <c r="D346" s="3" t="str">
        <f t="shared" si="15"/>
        <v>EOM plus 15 days</v>
      </c>
      <c r="E346" s="3">
        <v>15</v>
      </c>
      <c r="F346" s="22">
        <f t="shared" si="16"/>
        <v>41593</v>
      </c>
      <c r="J346" s="22">
        <f t="shared" si="17"/>
        <v>41593</v>
      </c>
    </row>
    <row r="347" spans="1:10" x14ac:dyDescent="0.25">
      <c r="A347" s="21">
        <v>41568</v>
      </c>
      <c r="B347" s="3">
        <v>59310</v>
      </c>
      <c r="C347" s="11">
        <v>342.57</v>
      </c>
      <c r="D347" s="3" t="str">
        <f t="shared" si="15"/>
        <v>EOM plus 20 days</v>
      </c>
      <c r="E347" s="3">
        <v>20</v>
      </c>
      <c r="F347" s="22">
        <f t="shared" si="16"/>
        <v>41598</v>
      </c>
      <c r="J347" s="22">
        <f t="shared" si="17"/>
        <v>41598</v>
      </c>
    </row>
    <row r="348" spans="1:10" x14ac:dyDescent="0.25">
      <c r="A348" s="21">
        <v>41568</v>
      </c>
      <c r="B348" s="3">
        <v>59311</v>
      </c>
      <c r="C348" s="11">
        <v>155.13</v>
      </c>
      <c r="D348" s="3" t="str">
        <f t="shared" si="15"/>
        <v>EOM plus 10 days</v>
      </c>
      <c r="E348" s="3">
        <v>10</v>
      </c>
      <c r="F348" s="22">
        <f t="shared" si="16"/>
        <v>41588</v>
      </c>
      <c r="J348" s="22">
        <f t="shared" si="17"/>
        <v>41588</v>
      </c>
    </row>
    <row r="349" spans="1:10" x14ac:dyDescent="0.25">
      <c r="A349" s="21">
        <v>41569</v>
      </c>
      <c r="B349" s="3">
        <v>59312</v>
      </c>
      <c r="C349" s="11">
        <v>218.18</v>
      </c>
      <c r="D349" s="3" t="str">
        <f t="shared" si="15"/>
        <v>EOM plus 5 days</v>
      </c>
      <c r="E349" s="3">
        <v>5</v>
      </c>
      <c r="F349" s="22">
        <f t="shared" si="16"/>
        <v>41583</v>
      </c>
      <c r="J349" s="22">
        <f t="shared" si="17"/>
        <v>41583</v>
      </c>
    </row>
    <row r="350" spans="1:10" x14ac:dyDescent="0.25">
      <c r="A350" s="21">
        <v>41569</v>
      </c>
      <c r="B350" s="3">
        <v>59313</v>
      </c>
      <c r="C350" s="11">
        <v>248.48</v>
      </c>
      <c r="D350" s="3" t="str">
        <f t="shared" si="15"/>
        <v>EOM plus 5 days</v>
      </c>
      <c r="E350" s="3">
        <v>5</v>
      </c>
      <c r="F350" s="22">
        <f t="shared" si="16"/>
        <v>41583</v>
      </c>
      <c r="J350" s="22">
        <f t="shared" si="17"/>
        <v>41583</v>
      </c>
    </row>
    <row r="351" spans="1:10" x14ac:dyDescent="0.25">
      <c r="A351" s="21">
        <v>41569</v>
      </c>
      <c r="B351" s="3">
        <v>59314</v>
      </c>
      <c r="C351" s="11">
        <v>207.69</v>
      </c>
      <c r="D351" s="3" t="str">
        <f t="shared" si="15"/>
        <v>EOM plus 5 days</v>
      </c>
      <c r="E351" s="3">
        <v>5</v>
      </c>
      <c r="F351" s="22">
        <f t="shared" si="16"/>
        <v>41583</v>
      </c>
      <c r="J351" s="22">
        <f t="shared" si="17"/>
        <v>41583</v>
      </c>
    </row>
    <row r="352" spans="1:10" x14ac:dyDescent="0.25">
      <c r="A352" s="21">
        <v>41569</v>
      </c>
      <c r="B352" s="3">
        <v>59315</v>
      </c>
      <c r="C352" s="11">
        <v>147.53</v>
      </c>
      <c r="D352" s="3" t="str">
        <f t="shared" si="15"/>
        <v>EOM plus 20 days</v>
      </c>
      <c r="E352" s="3">
        <v>20</v>
      </c>
      <c r="F352" s="22">
        <f t="shared" si="16"/>
        <v>41598</v>
      </c>
      <c r="J352" s="22">
        <f t="shared" si="17"/>
        <v>41598</v>
      </c>
    </row>
    <row r="353" spans="1:10" x14ac:dyDescent="0.25">
      <c r="A353" s="21">
        <v>41569</v>
      </c>
      <c r="B353" s="3">
        <v>59316</v>
      </c>
      <c r="C353" s="11">
        <v>356.08</v>
      </c>
      <c r="D353" s="3" t="str">
        <f t="shared" si="15"/>
        <v>EOM plus 10 days</v>
      </c>
      <c r="E353" s="3">
        <v>10</v>
      </c>
      <c r="F353" s="22">
        <f t="shared" si="16"/>
        <v>41588</v>
      </c>
      <c r="J353" s="22">
        <f t="shared" si="17"/>
        <v>41588</v>
      </c>
    </row>
    <row r="354" spans="1:10" x14ac:dyDescent="0.25">
      <c r="A354" s="21">
        <v>41569</v>
      </c>
      <c r="B354" s="3">
        <v>59317</v>
      </c>
      <c r="C354" s="11">
        <v>276.2</v>
      </c>
      <c r="D354" s="3" t="str">
        <f t="shared" si="15"/>
        <v>EOM plus 10 days</v>
      </c>
      <c r="E354" s="3">
        <v>10</v>
      </c>
      <c r="F354" s="22">
        <f t="shared" si="16"/>
        <v>41588</v>
      </c>
      <c r="J354" s="22">
        <f t="shared" si="17"/>
        <v>41588</v>
      </c>
    </row>
    <row r="355" spans="1:10" x14ac:dyDescent="0.25">
      <c r="A355" s="21">
        <v>41569</v>
      </c>
      <c r="B355" s="3">
        <v>59318</v>
      </c>
      <c r="C355" s="11">
        <v>350</v>
      </c>
      <c r="D355" s="3" t="str">
        <f t="shared" si="15"/>
        <v>EOM plus 5 days</v>
      </c>
      <c r="E355" s="3">
        <v>5</v>
      </c>
      <c r="F355" s="22">
        <f t="shared" si="16"/>
        <v>41583</v>
      </c>
      <c r="J355" s="22">
        <f t="shared" si="17"/>
        <v>41583</v>
      </c>
    </row>
    <row r="356" spans="1:10" x14ac:dyDescent="0.25">
      <c r="A356" s="21">
        <v>41569</v>
      </c>
      <c r="B356" s="3">
        <v>59319</v>
      </c>
      <c r="C356" s="11">
        <v>232.3</v>
      </c>
      <c r="D356" s="3" t="str">
        <f t="shared" si="15"/>
        <v>EOM plus 15 days</v>
      </c>
      <c r="E356" s="3">
        <v>15</v>
      </c>
      <c r="F356" s="22">
        <f t="shared" si="16"/>
        <v>41593</v>
      </c>
      <c r="J356" s="22">
        <f t="shared" si="17"/>
        <v>41593</v>
      </c>
    </row>
    <row r="357" spans="1:10" x14ac:dyDescent="0.25">
      <c r="A357" s="21">
        <v>41569</v>
      </c>
      <c r="B357" s="3">
        <v>59320</v>
      </c>
      <c r="C357" s="11">
        <v>364.81</v>
      </c>
      <c r="D357" s="3" t="str">
        <f t="shared" si="15"/>
        <v>EOM plus 10 days</v>
      </c>
      <c r="E357" s="3">
        <v>10</v>
      </c>
      <c r="F357" s="22">
        <f t="shared" si="16"/>
        <v>41588</v>
      </c>
      <c r="J357" s="22">
        <f t="shared" si="17"/>
        <v>41588</v>
      </c>
    </row>
    <row r="358" spans="1:10" x14ac:dyDescent="0.25">
      <c r="A358" s="21">
        <v>41569</v>
      </c>
      <c r="B358" s="3">
        <v>59321</v>
      </c>
      <c r="C358" s="11">
        <v>307.27</v>
      </c>
      <c r="D358" s="3" t="str">
        <f t="shared" si="15"/>
        <v>EOM plus 20 days</v>
      </c>
      <c r="E358" s="3">
        <v>20</v>
      </c>
      <c r="F358" s="22">
        <f t="shared" si="16"/>
        <v>41598</v>
      </c>
      <c r="J358" s="22">
        <f t="shared" si="17"/>
        <v>41598</v>
      </c>
    </row>
    <row r="359" spans="1:10" x14ac:dyDescent="0.25">
      <c r="A359" s="21">
        <v>41569</v>
      </c>
      <c r="B359" s="3">
        <v>59322</v>
      </c>
      <c r="C359" s="11">
        <v>377.42</v>
      </c>
      <c r="D359" s="3" t="str">
        <f t="shared" si="15"/>
        <v>EOM plus 5 days</v>
      </c>
      <c r="E359" s="3">
        <v>5</v>
      </c>
      <c r="F359" s="22">
        <f t="shared" si="16"/>
        <v>41583</v>
      </c>
      <c r="J359" s="22">
        <f t="shared" si="17"/>
        <v>41583</v>
      </c>
    </row>
    <row r="360" spans="1:10" x14ac:dyDescent="0.25">
      <c r="A360" s="21">
        <v>41569</v>
      </c>
      <c r="B360" s="3">
        <v>59323</v>
      </c>
      <c r="C360" s="11">
        <v>218.34</v>
      </c>
      <c r="D360" s="3" t="str">
        <f t="shared" si="15"/>
        <v>EOM plus 10 days</v>
      </c>
      <c r="E360" s="3">
        <v>10</v>
      </c>
      <c r="F360" s="22">
        <f t="shared" si="16"/>
        <v>41588</v>
      </c>
      <c r="J360" s="22">
        <f t="shared" si="17"/>
        <v>41588</v>
      </c>
    </row>
    <row r="361" spans="1:10" x14ac:dyDescent="0.25">
      <c r="A361" s="21">
        <v>41569</v>
      </c>
      <c r="B361" s="3">
        <v>59324</v>
      </c>
      <c r="C361" s="11">
        <v>296.11</v>
      </c>
      <c r="D361" s="3" t="str">
        <f t="shared" si="15"/>
        <v>EOM plus 10 days</v>
      </c>
      <c r="E361" s="3">
        <v>10</v>
      </c>
      <c r="F361" s="22">
        <f t="shared" si="16"/>
        <v>41588</v>
      </c>
      <c r="J361" s="22">
        <f t="shared" si="17"/>
        <v>41588</v>
      </c>
    </row>
    <row r="362" spans="1:10" x14ac:dyDescent="0.25">
      <c r="A362" s="21">
        <v>41570</v>
      </c>
      <c r="B362" s="3">
        <v>59325</v>
      </c>
      <c r="C362" s="11">
        <v>289.73</v>
      </c>
      <c r="D362" s="3" t="str">
        <f t="shared" si="15"/>
        <v>EOM plus 10 days</v>
      </c>
      <c r="E362" s="3">
        <v>10</v>
      </c>
      <c r="F362" s="22">
        <f t="shared" si="16"/>
        <v>41588</v>
      </c>
      <c r="J362" s="22">
        <f t="shared" si="17"/>
        <v>41588</v>
      </c>
    </row>
    <row r="363" spans="1:10" x14ac:dyDescent="0.25">
      <c r="A363" s="21">
        <v>41570</v>
      </c>
      <c r="B363" s="3">
        <v>59326</v>
      </c>
      <c r="C363" s="11">
        <v>45.43</v>
      </c>
      <c r="D363" s="3" t="str">
        <f t="shared" si="15"/>
        <v>EOM plus 15 days</v>
      </c>
      <c r="E363" s="3">
        <v>15</v>
      </c>
      <c r="F363" s="22">
        <f t="shared" si="16"/>
        <v>41593</v>
      </c>
      <c r="J363" s="22">
        <f t="shared" si="17"/>
        <v>41593</v>
      </c>
    </row>
    <row r="364" spans="1:10" x14ac:dyDescent="0.25">
      <c r="A364" s="21">
        <v>41570</v>
      </c>
      <c r="B364" s="3">
        <v>59327</v>
      </c>
      <c r="C364" s="11">
        <v>288.60000000000002</v>
      </c>
      <c r="D364" s="3" t="str">
        <f t="shared" si="15"/>
        <v>EOM plus 10 days</v>
      </c>
      <c r="E364" s="3">
        <v>10</v>
      </c>
      <c r="F364" s="22">
        <f t="shared" si="16"/>
        <v>41588</v>
      </c>
      <c r="J364" s="22">
        <f t="shared" si="17"/>
        <v>41588</v>
      </c>
    </row>
    <row r="365" spans="1:10" x14ac:dyDescent="0.25">
      <c r="A365" s="21">
        <v>41570</v>
      </c>
      <c r="B365" s="3">
        <v>59328</v>
      </c>
      <c r="C365" s="11">
        <v>273.41000000000003</v>
      </c>
      <c r="D365" s="3" t="str">
        <f t="shared" si="15"/>
        <v>EOM plus 5 days</v>
      </c>
      <c r="E365" s="3">
        <v>5</v>
      </c>
      <c r="F365" s="22">
        <f t="shared" si="16"/>
        <v>41583</v>
      </c>
      <c r="J365" s="22">
        <f t="shared" si="17"/>
        <v>41583</v>
      </c>
    </row>
    <row r="366" spans="1:10" x14ac:dyDescent="0.25">
      <c r="A366" s="21">
        <v>41570</v>
      </c>
      <c r="B366" s="3">
        <v>59329</v>
      </c>
      <c r="C366" s="11">
        <v>282.18</v>
      </c>
      <c r="D366" s="3" t="str">
        <f t="shared" si="15"/>
        <v>EOM plus 10 days</v>
      </c>
      <c r="E366" s="3">
        <v>10</v>
      </c>
      <c r="F366" s="22">
        <f t="shared" si="16"/>
        <v>41588</v>
      </c>
      <c r="J366" s="22">
        <f t="shared" si="17"/>
        <v>41588</v>
      </c>
    </row>
    <row r="367" spans="1:10" x14ac:dyDescent="0.25">
      <c r="A367" s="21">
        <v>41570</v>
      </c>
      <c r="B367" s="3">
        <v>59330</v>
      </c>
      <c r="C367" s="11">
        <v>278.48</v>
      </c>
      <c r="D367" s="3" t="str">
        <f t="shared" si="15"/>
        <v>EOM plus 20 days</v>
      </c>
      <c r="E367" s="3">
        <v>20</v>
      </c>
      <c r="F367" s="22">
        <f t="shared" si="16"/>
        <v>41598</v>
      </c>
      <c r="J367" s="22">
        <f t="shared" si="17"/>
        <v>41598</v>
      </c>
    </row>
    <row r="368" spans="1:10" x14ac:dyDescent="0.25">
      <c r="A368" s="21">
        <v>41570</v>
      </c>
      <c r="B368" s="3">
        <v>59331</v>
      </c>
      <c r="C368" s="11">
        <v>381.07</v>
      </c>
      <c r="D368" s="3" t="str">
        <f t="shared" si="15"/>
        <v>EOM plus 15 days</v>
      </c>
      <c r="E368" s="3">
        <v>15</v>
      </c>
      <c r="F368" s="22">
        <f t="shared" si="16"/>
        <v>41593</v>
      </c>
      <c r="J368" s="22">
        <f t="shared" si="17"/>
        <v>41593</v>
      </c>
    </row>
    <row r="369" spans="1:10" x14ac:dyDescent="0.25">
      <c r="A369" s="21">
        <v>41570</v>
      </c>
      <c r="B369" s="3">
        <v>59332</v>
      </c>
      <c r="C369" s="11">
        <v>332.98</v>
      </c>
      <c r="D369" s="3" t="str">
        <f t="shared" si="15"/>
        <v>EOM plus 5 days</v>
      </c>
      <c r="E369" s="3">
        <v>5</v>
      </c>
      <c r="F369" s="22">
        <f t="shared" si="16"/>
        <v>41583</v>
      </c>
      <c r="J369" s="22">
        <f t="shared" si="17"/>
        <v>41583</v>
      </c>
    </row>
    <row r="370" spans="1:10" x14ac:dyDescent="0.25">
      <c r="A370" s="21">
        <v>41570</v>
      </c>
      <c r="B370" s="3">
        <v>59333</v>
      </c>
      <c r="C370" s="11">
        <v>142.49</v>
      </c>
      <c r="D370" s="3" t="str">
        <f t="shared" si="15"/>
        <v>EOM plus 5 days</v>
      </c>
      <c r="E370" s="3">
        <v>5</v>
      </c>
      <c r="F370" s="22">
        <f t="shared" si="16"/>
        <v>41583</v>
      </c>
      <c r="J370" s="22">
        <f t="shared" si="17"/>
        <v>41583</v>
      </c>
    </row>
    <row r="371" spans="1:10" x14ac:dyDescent="0.25">
      <c r="A371" s="21">
        <v>41570</v>
      </c>
      <c r="B371" s="3">
        <v>59334</v>
      </c>
      <c r="C371" s="11">
        <v>85.06</v>
      </c>
      <c r="D371" s="3" t="str">
        <f t="shared" si="15"/>
        <v>EOM plus 10 days</v>
      </c>
      <c r="E371" s="3">
        <v>10</v>
      </c>
      <c r="F371" s="22">
        <f t="shared" si="16"/>
        <v>41588</v>
      </c>
      <c r="J371" s="22">
        <f t="shared" si="17"/>
        <v>41588</v>
      </c>
    </row>
    <row r="372" spans="1:10" x14ac:dyDescent="0.25">
      <c r="A372" s="21">
        <v>41570</v>
      </c>
      <c r="B372" s="3">
        <v>59335</v>
      </c>
      <c r="C372" s="11">
        <v>203.88</v>
      </c>
      <c r="D372" s="3" t="str">
        <f t="shared" si="15"/>
        <v>EOM plus 5 days</v>
      </c>
      <c r="E372" s="3">
        <v>5</v>
      </c>
      <c r="F372" s="22">
        <f t="shared" si="16"/>
        <v>41583</v>
      </c>
      <c r="J372" s="22">
        <f t="shared" si="17"/>
        <v>41583</v>
      </c>
    </row>
    <row r="373" spans="1:10" x14ac:dyDescent="0.25">
      <c r="A373" s="21">
        <v>41570</v>
      </c>
      <c r="B373" s="3">
        <v>59336</v>
      </c>
      <c r="C373" s="11">
        <v>371.79</v>
      </c>
      <c r="D373" s="3" t="str">
        <f t="shared" si="15"/>
        <v>EOM plus 10 days</v>
      </c>
      <c r="E373" s="3">
        <v>10</v>
      </c>
      <c r="F373" s="22">
        <f t="shared" si="16"/>
        <v>41588</v>
      </c>
      <c r="J373" s="22">
        <f t="shared" si="17"/>
        <v>41588</v>
      </c>
    </row>
    <row r="374" spans="1:10" x14ac:dyDescent="0.25">
      <c r="A374" s="21">
        <v>41570</v>
      </c>
      <c r="B374" s="3">
        <v>59337</v>
      </c>
      <c r="C374" s="11">
        <v>266.83999999999997</v>
      </c>
      <c r="D374" s="3" t="str">
        <f t="shared" si="15"/>
        <v>EOM plus 20 days</v>
      </c>
      <c r="E374" s="3">
        <v>20</v>
      </c>
      <c r="F374" s="22">
        <f t="shared" si="16"/>
        <v>41598</v>
      </c>
      <c r="J374" s="22">
        <f t="shared" si="17"/>
        <v>41598</v>
      </c>
    </row>
    <row r="375" spans="1:10" x14ac:dyDescent="0.25">
      <c r="A375" s="21">
        <v>41570</v>
      </c>
      <c r="B375" s="3">
        <v>59338</v>
      </c>
      <c r="C375" s="11">
        <v>85.41</v>
      </c>
      <c r="D375" s="3" t="str">
        <f t="shared" si="15"/>
        <v>EOM plus 10 days</v>
      </c>
      <c r="E375" s="3">
        <v>10</v>
      </c>
      <c r="F375" s="22">
        <f t="shared" si="16"/>
        <v>41588</v>
      </c>
      <c r="J375" s="22">
        <f t="shared" si="17"/>
        <v>41588</v>
      </c>
    </row>
    <row r="376" spans="1:10" x14ac:dyDescent="0.25">
      <c r="A376" s="21">
        <v>41571</v>
      </c>
      <c r="B376" s="3">
        <v>59339</v>
      </c>
      <c r="C376" s="11">
        <v>37.520000000000003</v>
      </c>
      <c r="D376" s="3" t="str">
        <f t="shared" si="15"/>
        <v>EOM plus 10 days</v>
      </c>
      <c r="E376" s="3">
        <v>10</v>
      </c>
      <c r="F376" s="22">
        <f t="shared" si="16"/>
        <v>41588</v>
      </c>
      <c r="J376" s="22">
        <f t="shared" si="17"/>
        <v>41588</v>
      </c>
    </row>
    <row r="377" spans="1:10" x14ac:dyDescent="0.25">
      <c r="A377" s="21">
        <v>41571</v>
      </c>
      <c r="B377" s="3">
        <v>59340</v>
      </c>
      <c r="C377" s="11">
        <v>278.62</v>
      </c>
      <c r="D377" s="3" t="str">
        <f t="shared" si="15"/>
        <v>EOM plus 5 days</v>
      </c>
      <c r="E377" s="3">
        <v>5</v>
      </c>
      <c r="F377" s="22">
        <f t="shared" si="16"/>
        <v>41583</v>
      </c>
      <c r="J377" s="22">
        <f t="shared" si="17"/>
        <v>41583</v>
      </c>
    </row>
    <row r="378" spans="1:10" x14ac:dyDescent="0.25">
      <c r="A378" s="21">
        <v>41571</v>
      </c>
      <c r="B378" s="3">
        <v>59341</v>
      </c>
      <c r="C378" s="11">
        <v>314.97000000000003</v>
      </c>
      <c r="D378" s="3" t="str">
        <f t="shared" si="15"/>
        <v>EOM plus 10 days</v>
      </c>
      <c r="E378" s="3">
        <v>10</v>
      </c>
      <c r="F378" s="22">
        <f t="shared" si="16"/>
        <v>41588</v>
      </c>
      <c r="J378" s="22">
        <f t="shared" si="17"/>
        <v>41588</v>
      </c>
    </row>
    <row r="379" spans="1:10" x14ac:dyDescent="0.25">
      <c r="A379" s="21">
        <v>41571</v>
      </c>
      <c r="B379" s="3">
        <v>59342</v>
      </c>
      <c r="C379" s="11">
        <v>74.430000000000007</v>
      </c>
      <c r="D379" s="3" t="str">
        <f t="shared" si="15"/>
        <v>EOM plus 10 days</v>
      </c>
      <c r="E379" s="3">
        <v>10</v>
      </c>
      <c r="F379" s="22">
        <f t="shared" si="16"/>
        <v>41588</v>
      </c>
      <c r="J379" s="22">
        <f t="shared" si="17"/>
        <v>41588</v>
      </c>
    </row>
    <row r="380" spans="1:10" x14ac:dyDescent="0.25">
      <c r="A380" s="21">
        <v>41571</v>
      </c>
      <c r="B380" s="3">
        <v>59343</v>
      </c>
      <c r="C380" s="11">
        <v>190.74</v>
      </c>
      <c r="D380" s="3" t="str">
        <f t="shared" si="15"/>
        <v>EOM plus 15 days</v>
      </c>
      <c r="E380" s="3">
        <v>15</v>
      </c>
      <c r="F380" s="22">
        <f t="shared" si="16"/>
        <v>41593</v>
      </c>
      <c r="J380" s="22">
        <f t="shared" si="17"/>
        <v>41593</v>
      </c>
    </row>
    <row r="381" spans="1:10" x14ac:dyDescent="0.25">
      <c r="A381" s="21">
        <v>41571</v>
      </c>
      <c r="B381" s="3">
        <v>59344</v>
      </c>
      <c r="C381" s="11">
        <v>263.36</v>
      </c>
      <c r="D381" s="3" t="str">
        <f t="shared" si="15"/>
        <v>EOM plus 5 days</v>
      </c>
      <c r="E381" s="3">
        <v>5</v>
      </c>
      <c r="F381" s="22">
        <f t="shared" si="16"/>
        <v>41583</v>
      </c>
      <c r="J381" s="22">
        <f t="shared" si="17"/>
        <v>41583</v>
      </c>
    </row>
    <row r="382" spans="1:10" x14ac:dyDescent="0.25">
      <c r="A382" s="21">
        <v>41571</v>
      </c>
      <c r="B382" s="3">
        <v>59345</v>
      </c>
      <c r="C382" s="11">
        <v>66.19</v>
      </c>
      <c r="D382" s="3" t="str">
        <f t="shared" si="15"/>
        <v>EOM plus 10 days</v>
      </c>
      <c r="E382" s="3">
        <v>10</v>
      </c>
      <c r="F382" s="22">
        <f t="shared" si="16"/>
        <v>41588</v>
      </c>
      <c r="J382" s="22">
        <f t="shared" si="17"/>
        <v>41588</v>
      </c>
    </row>
    <row r="383" spans="1:10" x14ac:dyDescent="0.25">
      <c r="A383" s="21">
        <v>41571</v>
      </c>
      <c r="B383" s="3">
        <v>59346</v>
      </c>
      <c r="C383" s="11">
        <v>233.47</v>
      </c>
      <c r="D383" s="3" t="str">
        <f t="shared" si="15"/>
        <v>EOM plus 10 days</v>
      </c>
      <c r="E383" s="3">
        <v>10</v>
      </c>
      <c r="F383" s="22">
        <f t="shared" si="16"/>
        <v>41588</v>
      </c>
      <c r="J383" s="22">
        <f t="shared" si="17"/>
        <v>41588</v>
      </c>
    </row>
    <row r="384" spans="1:10" x14ac:dyDescent="0.25">
      <c r="A384" s="21">
        <v>41571</v>
      </c>
      <c r="B384" s="3">
        <v>59347</v>
      </c>
      <c r="C384" s="11">
        <v>298.95999999999998</v>
      </c>
      <c r="D384" s="3" t="str">
        <f t="shared" si="15"/>
        <v>EOM plus 5 days</v>
      </c>
      <c r="E384" s="3">
        <v>5</v>
      </c>
      <c r="F384" s="22">
        <f t="shared" si="16"/>
        <v>41583</v>
      </c>
      <c r="J384" s="22">
        <f t="shared" si="17"/>
        <v>41583</v>
      </c>
    </row>
    <row r="385" spans="1:10" x14ac:dyDescent="0.25">
      <c r="A385" s="21">
        <v>41571</v>
      </c>
      <c r="B385" s="3">
        <v>59348</v>
      </c>
      <c r="C385" s="11">
        <v>250.18</v>
      </c>
      <c r="D385" s="3" t="str">
        <f t="shared" si="15"/>
        <v>EOM plus 5 days</v>
      </c>
      <c r="E385" s="3">
        <v>5</v>
      </c>
      <c r="F385" s="22">
        <f t="shared" si="16"/>
        <v>41583</v>
      </c>
      <c r="J385" s="22">
        <f t="shared" si="17"/>
        <v>41583</v>
      </c>
    </row>
    <row r="386" spans="1:10" x14ac:dyDescent="0.25">
      <c r="A386" s="21">
        <v>41571</v>
      </c>
      <c r="B386" s="3">
        <v>59349</v>
      </c>
      <c r="C386" s="11">
        <v>241.52</v>
      </c>
      <c r="D386" s="3" t="str">
        <f t="shared" si="15"/>
        <v>EOM plus 15 days</v>
      </c>
      <c r="E386" s="3">
        <v>15</v>
      </c>
      <c r="F386" s="22">
        <f t="shared" si="16"/>
        <v>41593</v>
      </c>
      <c r="J386" s="22">
        <f t="shared" si="17"/>
        <v>41593</v>
      </c>
    </row>
    <row r="387" spans="1:10" x14ac:dyDescent="0.25">
      <c r="A387" s="21">
        <v>41571</v>
      </c>
      <c r="B387" s="3">
        <v>59350</v>
      </c>
      <c r="C387" s="11">
        <v>359.59</v>
      </c>
      <c r="D387" s="3" t="str">
        <f t="shared" si="15"/>
        <v>EOM plus 5 days</v>
      </c>
      <c r="E387" s="3">
        <v>5</v>
      </c>
      <c r="F387" s="22">
        <f t="shared" si="16"/>
        <v>41583</v>
      </c>
      <c r="J387" s="22">
        <f t="shared" si="17"/>
        <v>41583</v>
      </c>
    </row>
    <row r="388" spans="1:10" x14ac:dyDescent="0.25">
      <c r="A388" s="21">
        <v>41571</v>
      </c>
      <c r="B388" s="3">
        <v>59351</v>
      </c>
      <c r="C388" s="11">
        <v>211.22</v>
      </c>
      <c r="D388" s="3" t="str">
        <f t="shared" si="15"/>
        <v>EOM plus 15 days</v>
      </c>
      <c r="E388" s="3">
        <v>15</v>
      </c>
      <c r="F388" s="22">
        <f t="shared" si="16"/>
        <v>41593</v>
      </c>
      <c r="J388" s="22">
        <f t="shared" si="17"/>
        <v>41593</v>
      </c>
    </row>
    <row r="389" spans="1:10" x14ac:dyDescent="0.25">
      <c r="A389" s="21">
        <v>41571</v>
      </c>
      <c r="B389" s="3">
        <v>59352</v>
      </c>
      <c r="C389" s="11">
        <v>148.49</v>
      </c>
      <c r="D389" s="3" t="str">
        <f t="shared" ref="D389:D452" si="18">"EOM plus "&amp;E389&amp;" days"</f>
        <v>EOM plus 20 days</v>
      </c>
      <c r="E389" s="3">
        <v>20</v>
      </c>
      <c r="F389" s="22">
        <f t="shared" si="16"/>
        <v>41598</v>
      </c>
      <c r="J389" s="22">
        <f t="shared" si="17"/>
        <v>41598</v>
      </c>
    </row>
    <row r="390" spans="1:10" x14ac:dyDescent="0.25">
      <c r="A390" s="21">
        <v>41571</v>
      </c>
      <c r="B390" s="3">
        <v>59353</v>
      </c>
      <c r="C390" s="11">
        <v>260.04000000000002</v>
      </c>
      <c r="D390" s="3" t="str">
        <f t="shared" si="18"/>
        <v>EOM plus 20 days</v>
      </c>
      <c r="E390" s="3">
        <v>20</v>
      </c>
      <c r="F390" s="22">
        <f t="shared" ref="F390:F453" si="19">+EOMONTH(A390,0)+E390</f>
        <v>41598</v>
      </c>
      <c r="J390" s="22">
        <f t="shared" ref="J390:J453" si="20">+EDATE(A390,1)+E390-DAY(A390)</f>
        <v>41598</v>
      </c>
    </row>
    <row r="391" spans="1:10" x14ac:dyDescent="0.25">
      <c r="A391" s="21">
        <v>41571</v>
      </c>
      <c r="B391" s="3">
        <v>59354</v>
      </c>
      <c r="C391" s="11">
        <v>330.04</v>
      </c>
      <c r="D391" s="3" t="str">
        <f t="shared" si="18"/>
        <v>EOM plus 20 days</v>
      </c>
      <c r="E391" s="3">
        <v>20</v>
      </c>
      <c r="F391" s="22">
        <f t="shared" si="19"/>
        <v>41598</v>
      </c>
      <c r="J391" s="22">
        <f t="shared" si="20"/>
        <v>41598</v>
      </c>
    </row>
    <row r="392" spans="1:10" x14ac:dyDescent="0.25">
      <c r="A392" s="21">
        <v>41571</v>
      </c>
      <c r="B392" s="3">
        <v>59355</v>
      </c>
      <c r="C392" s="11">
        <v>68.209999999999994</v>
      </c>
      <c r="D392" s="3" t="str">
        <f t="shared" si="18"/>
        <v>EOM plus 15 days</v>
      </c>
      <c r="E392" s="3">
        <v>15</v>
      </c>
      <c r="F392" s="22">
        <f t="shared" si="19"/>
        <v>41593</v>
      </c>
      <c r="J392" s="22">
        <f t="shared" si="20"/>
        <v>41593</v>
      </c>
    </row>
    <row r="393" spans="1:10" x14ac:dyDescent="0.25">
      <c r="A393" s="21">
        <v>41571</v>
      </c>
      <c r="B393" s="3">
        <v>59356</v>
      </c>
      <c r="C393" s="11">
        <v>263.42</v>
      </c>
      <c r="D393" s="3" t="str">
        <f t="shared" si="18"/>
        <v>EOM plus 10 days</v>
      </c>
      <c r="E393" s="3">
        <v>10</v>
      </c>
      <c r="F393" s="22">
        <f t="shared" si="19"/>
        <v>41588</v>
      </c>
      <c r="J393" s="22">
        <f t="shared" si="20"/>
        <v>41588</v>
      </c>
    </row>
    <row r="394" spans="1:10" x14ac:dyDescent="0.25">
      <c r="A394" s="21">
        <v>41571</v>
      </c>
      <c r="B394" s="3">
        <v>59357</v>
      </c>
      <c r="C394" s="11">
        <v>377.89</v>
      </c>
      <c r="D394" s="3" t="str">
        <f t="shared" si="18"/>
        <v>EOM plus 10 days</v>
      </c>
      <c r="E394" s="3">
        <v>10</v>
      </c>
      <c r="F394" s="22">
        <f t="shared" si="19"/>
        <v>41588</v>
      </c>
      <c r="J394" s="22">
        <f t="shared" si="20"/>
        <v>41588</v>
      </c>
    </row>
    <row r="395" spans="1:10" x14ac:dyDescent="0.25">
      <c r="A395" s="21">
        <v>41571</v>
      </c>
      <c r="B395" s="3">
        <v>59358</v>
      </c>
      <c r="C395" s="11">
        <v>288.32</v>
      </c>
      <c r="D395" s="3" t="str">
        <f t="shared" si="18"/>
        <v>EOM plus 10 days</v>
      </c>
      <c r="E395" s="3">
        <v>10</v>
      </c>
      <c r="F395" s="22">
        <f t="shared" si="19"/>
        <v>41588</v>
      </c>
      <c r="J395" s="22">
        <f t="shared" si="20"/>
        <v>41588</v>
      </c>
    </row>
    <row r="396" spans="1:10" x14ac:dyDescent="0.25">
      <c r="A396" s="21">
        <v>41571</v>
      </c>
      <c r="B396" s="3">
        <v>59359</v>
      </c>
      <c r="C396" s="11">
        <v>291.08</v>
      </c>
      <c r="D396" s="3" t="str">
        <f t="shared" si="18"/>
        <v>EOM plus 5 days</v>
      </c>
      <c r="E396" s="3">
        <v>5</v>
      </c>
      <c r="F396" s="22">
        <f t="shared" si="19"/>
        <v>41583</v>
      </c>
      <c r="J396" s="22">
        <f t="shared" si="20"/>
        <v>41583</v>
      </c>
    </row>
    <row r="397" spans="1:10" x14ac:dyDescent="0.25">
      <c r="A397" s="21">
        <v>41572</v>
      </c>
      <c r="B397" s="3">
        <v>59360</v>
      </c>
      <c r="C397" s="11">
        <v>177.81</v>
      </c>
      <c r="D397" s="3" t="str">
        <f t="shared" si="18"/>
        <v>EOM plus 10 days</v>
      </c>
      <c r="E397" s="3">
        <v>10</v>
      </c>
      <c r="F397" s="22">
        <f t="shared" si="19"/>
        <v>41588</v>
      </c>
      <c r="J397" s="22">
        <f t="shared" si="20"/>
        <v>41588</v>
      </c>
    </row>
    <row r="398" spans="1:10" x14ac:dyDescent="0.25">
      <c r="A398" s="21">
        <v>41572</v>
      </c>
      <c r="B398" s="3">
        <v>59361</v>
      </c>
      <c r="C398" s="11">
        <v>77</v>
      </c>
      <c r="D398" s="3" t="str">
        <f t="shared" si="18"/>
        <v>EOM plus 5 days</v>
      </c>
      <c r="E398" s="3">
        <v>5</v>
      </c>
      <c r="F398" s="22">
        <f t="shared" si="19"/>
        <v>41583</v>
      </c>
      <c r="J398" s="22">
        <f t="shared" si="20"/>
        <v>41583</v>
      </c>
    </row>
    <row r="399" spans="1:10" x14ac:dyDescent="0.25">
      <c r="A399" s="21">
        <v>41572</v>
      </c>
      <c r="B399" s="3">
        <v>59362</v>
      </c>
      <c r="C399" s="11">
        <v>111.64</v>
      </c>
      <c r="D399" s="3" t="str">
        <f t="shared" si="18"/>
        <v>EOM plus 10 days</v>
      </c>
      <c r="E399" s="3">
        <v>10</v>
      </c>
      <c r="F399" s="22">
        <f t="shared" si="19"/>
        <v>41588</v>
      </c>
      <c r="J399" s="22">
        <f t="shared" si="20"/>
        <v>41588</v>
      </c>
    </row>
    <row r="400" spans="1:10" x14ac:dyDescent="0.25">
      <c r="A400" s="21">
        <v>41572</v>
      </c>
      <c r="B400" s="3">
        <v>59363</v>
      </c>
      <c r="C400" s="11">
        <v>278.05</v>
      </c>
      <c r="D400" s="3" t="str">
        <f t="shared" si="18"/>
        <v>EOM plus 10 days</v>
      </c>
      <c r="E400" s="3">
        <v>10</v>
      </c>
      <c r="F400" s="22">
        <f t="shared" si="19"/>
        <v>41588</v>
      </c>
      <c r="J400" s="22">
        <f t="shared" si="20"/>
        <v>41588</v>
      </c>
    </row>
    <row r="401" spans="1:10" x14ac:dyDescent="0.25">
      <c r="A401" s="21">
        <v>41572</v>
      </c>
      <c r="B401" s="3">
        <v>59364</v>
      </c>
      <c r="C401" s="11">
        <v>276.39999999999998</v>
      </c>
      <c r="D401" s="3" t="str">
        <f t="shared" si="18"/>
        <v>EOM plus 10 days</v>
      </c>
      <c r="E401" s="3">
        <v>10</v>
      </c>
      <c r="F401" s="22">
        <f t="shared" si="19"/>
        <v>41588</v>
      </c>
      <c r="J401" s="22">
        <f t="shared" si="20"/>
        <v>41588</v>
      </c>
    </row>
    <row r="402" spans="1:10" x14ac:dyDescent="0.25">
      <c r="A402" s="21">
        <v>41572</v>
      </c>
      <c r="B402" s="3">
        <v>59365</v>
      </c>
      <c r="C402" s="11">
        <v>307.06</v>
      </c>
      <c r="D402" s="3" t="str">
        <f t="shared" si="18"/>
        <v>EOM plus 10 days</v>
      </c>
      <c r="E402" s="3">
        <v>10</v>
      </c>
      <c r="F402" s="22">
        <f t="shared" si="19"/>
        <v>41588</v>
      </c>
      <c r="J402" s="22">
        <f t="shared" si="20"/>
        <v>41588</v>
      </c>
    </row>
    <row r="403" spans="1:10" x14ac:dyDescent="0.25">
      <c r="A403" s="21">
        <v>41572</v>
      </c>
      <c r="B403" s="3">
        <v>59366</v>
      </c>
      <c r="C403" s="11">
        <v>73.959999999999994</v>
      </c>
      <c r="D403" s="3" t="str">
        <f t="shared" si="18"/>
        <v>EOM plus 10 days</v>
      </c>
      <c r="E403" s="3">
        <v>10</v>
      </c>
      <c r="F403" s="22">
        <f t="shared" si="19"/>
        <v>41588</v>
      </c>
      <c r="J403" s="22">
        <f t="shared" si="20"/>
        <v>41588</v>
      </c>
    </row>
    <row r="404" spans="1:10" x14ac:dyDescent="0.25">
      <c r="A404" s="21">
        <v>41572</v>
      </c>
      <c r="B404" s="3">
        <v>59367</v>
      </c>
      <c r="C404" s="11">
        <v>316.89</v>
      </c>
      <c r="D404" s="3" t="str">
        <f t="shared" si="18"/>
        <v>EOM plus 10 days</v>
      </c>
      <c r="E404" s="3">
        <v>10</v>
      </c>
      <c r="F404" s="22">
        <f t="shared" si="19"/>
        <v>41588</v>
      </c>
      <c r="J404" s="22">
        <f t="shared" si="20"/>
        <v>41588</v>
      </c>
    </row>
    <row r="405" spans="1:10" x14ac:dyDescent="0.25">
      <c r="A405" s="21">
        <v>41572</v>
      </c>
      <c r="B405" s="3">
        <v>59368</v>
      </c>
      <c r="C405" s="11">
        <v>224.97</v>
      </c>
      <c r="D405" s="3" t="str">
        <f t="shared" si="18"/>
        <v>EOM plus 5 days</v>
      </c>
      <c r="E405" s="3">
        <v>5</v>
      </c>
      <c r="F405" s="22">
        <f t="shared" si="19"/>
        <v>41583</v>
      </c>
      <c r="J405" s="22">
        <f t="shared" si="20"/>
        <v>41583</v>
      </c>
    </row>
    <row r="406" spans="1:10" x14ac:dyDescent="0.25">
      <c r="A406" s="21">
        <v>41572</v>
      </c>
      <c r="B406" s="3">
        <v>59369</v>
      </c>
      <c r="C406" s="11">
        <v>189.31</v>
      </c>
      <c r="D406" s="3" t="str">
        <f t="shared" si="18"/>
        <v>EOM plus 5 days</v>
      </c>
      <c r="E406" s="3">
        <v>5</v>
      </c>
      <c r="F406" s="22">
        <f t="shared" si="19"/>
        <v>41583</v>
      </c>
      <c r="J406" s="22">
        <f t="shared" si="20"/>
        <v>41583</v>
      </c>
    </row>
    <row r="407" spans="1:10" x14ac:dyDescent="0.25">
      <c r="A407" s="21">
        <v>41572</v>
      </c>
      <c r="B407" s="3">
        <v>59370</v>
      </c>
      <c r="C407" s="11">
        <v>113.93</v>
      </c>
      <c r="D407" s="3" t="str">
        <f t="shared" si="18"/>
        <v>EOM plus 10 days</v>
      </c>
      <c r="E407" s="3">
        <v>10</v>
      </c>
      <c r="F407" s="22">
        <f t="shared" si="19"/>
        <v>41588</v>
      </c>
      <c r="J407" s="22">
        <f t="shared" si="20"/>
        <v>41588</v>
      </c>
    </row>
    <row r="408" spans="1:10" x14ac:dyDescent="0.25">
      <c r="A408" s="21">
        <v>41572</v>
      </c>
      <c r="B408" s="3">
        <v>59371</v>
      </c>
      <c r="C408" s="11">
        <v>213.9</v>
      </c>
      <c r="D408" s="3" t="str">
        <f t="shared" si="18"/>
        <v>EOM plus 20 days</v>
      </c>
      <c r="E408" s="3">
        <v>20</v>
      </c>
      <c r="F408" s="22">
        <f t="shared" si="19"/>
        <v>41598</v>
      </c>
      <c r="J408" s="22">
        <f t="shared" si="20"/>
        <v>41598</v>
      </c>
    </row>
    <row r="409" spans="1:10" x14ac:dyDescent="0.25">
      <c r="A409" s="21">
        <v>41572</v>
      </c>
      <c r="B409" s="3">
        <v>59372</v>
      </c>
      <c r="C409" s="11">
        <v>257.81</v>
      </c>
      <c r="D409" s="3" t="str">
        <f t="shared" si="18"/>
        <v>EOM plus 10 days</v>
      </c>
      <c r="E409" s="3">
        <v>10</v>
      </c>
      <c r="F409" s="22">
        <f t="shared" si="19"/>
        <v>41588</v>
      </c>
      <c r="J409" s="22">
        <f t="shared" si="20"/>
        <v>41588</v>
      </c>
    </row>
    <row r="410" spans="1:10" x14ac:dyDescent="0.25">
      <c r="A410" s="21">
        <v>41572</v>
      </c>
      <c r="B410" s="3">
        <v>59373</v>
      </c>
      <c r="C410" s="11">
        <v>370.91</v>
      </c>
      <c r="D410" s="3" t="str">
        <f t="shared" si="18"/>
        <v>EOM plus 10 days</v>
      </c>
      <c r="E410" s="3">
        <v>10</v>
      </c>
      <c r="F410" s="22">
        <f t="shared" si="19"/>
        <v>41588</v>
      </c>
      <c r="J410" s="22">
        <f t="shared" si="20"/>
        <v>41588</v>
      </c>
    </row>
    <row r="411" spans="1:10" x14ac:dyDescent="0.25">
      <c r="A411" s="21">
        <v>41572</v>
      </c>
      <c r="B411" s="3">
        <v>59374</v>
      </c>
      <c r="C411" s="11">
        <v>277.77</v>
      </c>
      <c r="D411" s="3" t="str">
        <f t="shared" si="18"/>
        <v>EOM plus 10 days</v>
      </c>
      <c r="E411" s="3">
        <v>10</v>
      </c>
      <c r="F411" s="22">
        <f t="shared" si="19"/>
        <v>41588</v>
      </c>
      <c r="J411" s="22">
        <f t="shared" si="20"/>
        <v>41588</v>
      </c>
    </row>
    <row r="412" spans="1:10" x14ac:dyDescent="0.25">
      <c r="A412" s="21">
        <v>41572</v>
      </c>
      <c r="B412" s="3">
        <v>59375</v>
      </c>
      <c r="C412" s="11">
        <v>219.95</v>
      </c>
      <c r="D412" s="3" t="str">
        <f t="shared" si="18"/>
        <v>EOM plus 5 days</v>
      </c>
      <c r="E412" s="3">
        <v>5</v>
      </c>
      <c r="F412" s="22">
        <f t="shared" si="19"/>
        <v>41583</v>
      </c>
      <c r="J412" s="22">
        <f t="shared" si="20"/>
        <v>41583</v>
      </c>
    </row>
    <row r="413" spans="1:10" x14ac:dyDescent="0.25">
      <c r="A413" s="21">
        <v>41573</v>
      </c>
      <c r="B413" s="3">
        <v>59376</v>
      </c>
      <c r="C413" s="11">
        <v>318.58999999999997</v>
      </c>
      <c r="D413" s="3" t="str">
        <f t="shared" si="18"/>
        <v>EOM plus 10 days</v>
      </c>
      <c r="E413" s="3">
        <v>10</v>
      </c>
      <c r="F413" s="22">
        <f t="shared" si="19"/>
        <v>41588</v>
      </c>
      <c r="J413" s="22">
        <f t="shared" si="20"/>
        <v>41588</v>
      </c>
    </row>
    <row r="414" spans="1:10" x14ac:dyDescent="0.25">
      <c r="A414" s="21">
        <v>41573</v>
      </c>
      <c r="B414" s="3">
        <v>59377</v>
      </c>
      <c r="C414" s="11">
        <v>211.71</v>
      </c>
      <c r="D414" s="3" t="str">
        <f t="shared" si="18"/>
        <v>EOM plus 5 days</v>
      </c>
      <c r="E414" s="3">
        <v>5</v>
      </c>
      <c r="F414" s="22">
        <f t="shared" si="19"/>
        <v>41583</v>
      </c>
      <c r="J414" s="22">
        <f t="shared" si="20"/>
        <v>41583</v>
      </c>
    </row>
    <row r="415" spans="1:10" x14ac:dyDescent="0.25">
      <c r="A415" s="21">
        <v>41573</v>
      </c>
      <c r="B415" s="3">
        <v>59378</v>
      </c>
      <c r="C415" s="11">
        <v>309.19</v>
      </c>
      <c r="D415" s="3" t="str">
        <f t="shared" si="18"/>
        <v>EOM plus 10 days</v>
      </c>
      <c r="E415" s="3">
        <v>10</v>
      </c>
      <c r="F415" s="22">
        <f t="shared" si="19"/>
        <v>41588</v>
      </c>
      <c r="J415" s="22">
        <f t="shared" si="20"/>
        <v>41588</v>
      </c>
    </row>
    <row r="416" spans="1:10" x14ac:dyDescent="0.25">
      <c r="A416" s="21">
        <v>41573</v>
      </c>
      <c r="B416" s="3">
        <v>59379</v>
      </c>
      <c r="C416" s="11">
        <v>140.55000000000001</v>
      </c>
      <c r="D416" s="3" t="str">
        <f t="shared" si="18"/>
        <v>EOM plus 15 days</v>
      </c>
      <c r="E416" s="3">
        <v>15</v>
      </c>
      <c r="F416" s="22">
        <f t="shared" si="19"/>
        <v>41593</v>
      </c>
      <c r="J416" s="22">
        <f t="shared" si="20"/>
        <v>41593</v>
      </c>
    </row>
    <row r="417" spans="1:10" x14ac:dyDescent="0.25">
      <c r="A417" s="21">
        <v>41573</v>
      </c>
      <c r="B417" s="3">
        <v>59380</v>
      </c>
      <c r="C417" s="11">
        <v>130.9</v>
      </c>
      <c r="D417" s="3" t="str">
        <f t="shared" si="18"/>
        <v>EOM plus 10 days</v>
      </c>
      <c r="E417" s="3">
        <v>10</v>
      </c>
      <c r="F417" s="22">
        <f t="shared" si="19"/>
        <v>41588</v>
      </c>
      <c r="J417" s="22">
        <f t="shared" si="20"/>
        <v>41588</v>
      </c>
    </row>
    <row r="418" spans="1:10" x14ac:dyDescent="0.25">
      <c r="A418" s="21">
        <v>41573</v>
      </c>
      <c r="B418" s="3">
        <v>59381</v>
      </c>
      <c r="C418" s="11">
        <v>110.71</v>
      </c>
      <c r="D418" s="3" t="str">
        <f t="shared" si="18"/>
        <v>EOM plus 20 days</v>
      </c>
      <c r="E418" s="3">
        <v>20</v>
      </c>
      <c r="F418" s="22">
        <f t="shared" si="19"/>
        <v>41598</v>
      </c>
      <c r="J418" s="22">
        <f t="shared" si="20"/>
        <v>41598</v>
      </c>
    </row>
    <row r="419" spans="1:10" x14ac:dyDescent="0.25">
      <c r="A419" s="21">
        <v>41573</v>
      </c>
      <c r="B419" s="3">
        <v>59382</v>
      </c>
      <c r="C419" s="11">
        <v>299.55</v>
      </c>
      <c r="D419" s="3" t="str">
        <f t="shared" si="18"/>
        <v>EOM plus 10 days</v>
      </c>
      <c r="E419" s="3">
        <v>10</v>
      </c>
      <c r="F419" s="22">
        <f t="shared" si="19"/>
        <v>41588</v>
      </c>
      <c r="J419" s="22">
        <f t="shared" si="20"/>
        <v>41588</v>
      </c>
    </row>
    <row r="420" spans="1:10" x14ac:dyDescent="0.25">
      <c r="A420" s="21">
        <v>41573</v>
      </c>
      <c r="B420" s="3">
        <v>59383</v>
      </c>
      <c r="C420" s="11">
        <v>187.88</v>
      </c>
      <c r="D420" s="3" t="str">
        <f t="shared" si="18"/>
        <v>EOM plus 20 days</v>
      </c>
      <c r="E420" s="3">
        <v>20</v>
      </c>
      <c r="F420" s="22">
        <f t="shared" si="19"/>
        <v>41598</v>
      </c>
      <c r="J420" s="22">
        <f t="shared" si="20"/>
        <v>41598</v>
      </c>
    </row>
    <row r="421" spans="1:10" x14ac:dyDescent="0.25">
      <c r="A421" s="21">
        <v>41573</v>
      </c>
      <c r="B421" s="3">
        <v>59384</v>
      </c>
      <c r="C421" s="11">
        <v>225.97</v>
      </c>
      <c r="D421" s="3" t="str">
        <f t="shared" si="18"/>
        <v>EOM plus 15 days</v>
      </c>
      <c r="E421" s="3">
        <v>15</v>
      </c>
      <c r="F421" s="22">
        <f t="shared" si="19"/>
        <v>41593</v>
      </c>
      <c r="J421" s="22">
        <f t="shared" si="20"/>
        <v>41593</v>
      </c>
    </row>
    <row r="422" spans="1:10" x14ac:dyDescent="0.25">
      <c r="A422" s="21">
        <v>41573</v>
      </c>
      <c r="B422" s="3">
        <v>59385</v>
      </c>
      <c r="C422" s="11">
        <v>196.22</v>
      </c>
      <c r="D422" s="3" t="str">
        <f t="shared" si="18"/>
        <v>EOM plus 5 days</v>
      </c>
      <c r="E422" s="3">
        <v>5</v>
      </c>
      <c r="F422" s="22">
        <f t="shared" si="19"/>
        <v>41583</v>
      </c>
      <c r="J422" s="22">
        <f t="shared" si="20"/>
        <v>41583</v>
      </c>
    </row>
    <row r="423" spans="1:10" x14ac:dyDescent="0.25">
      <c r="A423" s="21">
        <v>41573</v>
      </c>
      <c r="B423" s="3">
        <v>59386</v>
      </c>
      <c r="C423" s="11">
        <v>61.71</v>
      </c>
      <c r="D423" s="3" t="str">
        <f t="shared" si="18"/>
        <v>EOM plus 5 days</v>
      </c>
      <c r="E423" s="3">
        <v>5</v>
      </c>
      <c r="F423" s="22">
        <f t="shared" si="19"/>
        <v>41583</v>
      </c>
      <c r="J423" s="22">
        <f t="shared" si="20"/>
        <v>41583</v>
      </c>
    </row>
    <row r="424" spans="1:10" x14ac:dyDescent="0.25">
      <c r="A424" s="21">
        <v>41573</v>
      </c>
      <c r="B424" s="3">
        <v>59387</v>
      </c>
      <c r="C424" s="11">
        <v>85.95</v>
      </c>
      <c r="D424" s="3" t="str">
        <f t="shared" si="18"/>
        <v>EOM plus 10 days</v>
      </c>
      <c r="E424" s="3">
        <v>10</v>
      </c>
      <c r="F424" s="22">
        <f t="shared" si="19"/>
        <v>41588</v>
      </c>
      <c r="J424" s="22">
        <f t="shared" si="20"/>
        <v>41588</v>
      </c>
    </row>
    <row r="425" spans="1:10" x14ac:dyDescent="0.25">
      <c r="A425" s="21">
        <v>41573</v>
      </c>
      <c r="B425" s="3">
        <v>59388</v>
      </c>
      <c r="C425" s="11">
        <v>332.24</v>
      </c>
      <c r="D425" s="3" t="str">
        <f t="shared" si="18"/>
        <v>EOM plus 10 days</v>
      </c>
      <c r="E425" s="3">
        <v>10</v>
      </c>
      <c r="F425" s="22">
        <f t="shared" si="19"/>
        <v>41588</v>
      </c>
      <c r="J425" s="22">
        <f t="shared" si="20"/>
        <v>41588</v>
      </c>
    </row>
    <row r="426" spans="1:10" x14ac:dyDescent="0.25">
      <c r="A426" s="21">
        <v>41573</v>
      </c>
      <c r="B426" s="3">
        <v>59389</v>
      </c>
      <c r="C426" s="11">
        <v>192.54</v>
      </c>
      <c r="D426" s="3" t="str">
        <f t="shared" si="18"/>
        <v>EOM plus 10 days</v>
      </c>
      <c r="E426" s="3">
        <v>10</v>
      </c>
      <c r="F426" s="22">
        <f t="shared" si="19"/>
        <v>41588</v>
      </c>
      <c r="J426" s="22">
        <f t="shared" si="20"/>
        <v>41588</v>
      </c>
    </row>
    <row r="427" spans="1:10" x14ac:dyDescent="0.25">
      <c r="A427" s="21">
        <v>41573</v>
      </c>
      <c r="B427" s="3">
        <v>59390</v>
      </c>
      <c r="C427" s="11">
        <v>333.95</v>
      </c>
      <c r="D427" s="3" t="str">
        <f t="shared" si="18"/>
        <v>EOM plus 10 days</v>
      </c>
      <c r="E427" s="3">
        <v>10</v>
      </c>
      <c r="F427" s="22">
        <f t="shared" si="19"/>
        <v>41588</v>
      </c>
      <c r="J427" s="22">
        <f t="shared" si="20"/>
        <v>41588</v>
      </c>
    </row>
    <row r="428" spans="1:10" x14ac:dyDescent="0.25">
      <c r="A428" s="21">
        <v>41573</v>
      </c>
      <c r="B428" s="3">
        <v>59391</v>
      </c>
      <c r="C428" s="11">
        <v>259.44</v>
      </c>
      <c r="D428" s="3" t="str">
        <f t="shared" si="18"/>
        <v>EOM plus 10 days</v>
      </c>
      <c r="E428" s="3">
        <v>10</v>
      </c>
      <c r="F428" s="22">
        <f t="shared" si="19"/>
        <v>41588</v>
      </c>
      <c r="J428" s="22">
        <f t="shared" si="20"/>
        <v>41588</v>
      </c>
    </row>
    <row r="429" spans="1:10" x14ac:dyDescent="0.25">
      <c r="A429" s="21">
        <v>41573</v>
      </c>
      <c r="B429" s="3">
        <v>59392</v>
      </c>
      <c r="C429" s="11">
        <v>91.71</v>
      </c>
      <c r="D429" s="3" t="str">
        <f t="shared" si="18"/>
        <v>EOM plus 5 days</v>
      </c>
      <c r="E429" s="3">
        <v>5</v>
      </c>
      <c r="F429" s="22">
        <f t="shared" si="19"/>
        <v>41583</v>
      </c>
      <c r="J429" s="22">
        <f t="shared" si="20"/>
        <v>41583</v>
      </c>
    </row>
    <row r="430" spans="1:10" x14ac:dyDescent="0.25">
      <c r="A430" s="21">
        <v>41574</v>
      </c>
      <c r="B430" s="3">
        <v>59393</v>
      </c>
      <c r="C430" s="11">
        <v>110.18</v>
      </c>
      <c r="D430" s="3" t="str">
        <f t="shared" si="18"/>
        <v>EOM plus 5 days</v>
      </c>
      <c r="E430" s="3">
        <v>5</v>
      </c>
      <c r="F430" s="22">
        <f t="shared" si="19"/>
        <v>41583</v>
      </c>
      <c r="J430" s="22">
        <f t="shared" si="20"/>
        <v>41583</v>
      </c>
    </row>
    <row r="431" spans="1:10" x14ac:dyDescent="0.25">
      <c r="A431" s="21">
        <v>41574</v>
      </c>
      <c r="B431" s="3">
        <v>59394</v>
      </c>
      <c r="C431" s="11">
        <v>196.23</v>
      </c>
      <c r="D431" s="3" t="str">
        <f t="shared" si="18"/>
        <v>EOM plus 10 days</v>
      </c>
      <c r="E431" s="3">
        <v>10</v>
      </c>
      <c r="F431" s="22">
        <f t="shared" si="19"/>
        <v>41588</v>
      </c>
      <c r="J431" s="22">
        <f t="shared" si="20"/>
        <v>41588</v>
      </c>
    </row>
    <row r="432" spans="1:10" x14ac:dyDescent="0.25">
      <c r="A432" s="21">
        <v>41574</v>
      </c>
      <c r="B432" s="3">
        <v>59395</v>
      </c>
      <c r="C432" s="11">
        <v>43.36</v>
      </c>
      <c r="D432" s="3" t="str">
        <f t="shared" si="18"/>
        <v>EOM plus 5 days</v>
      </c>
      <c r="E432" s="3">
        <v>5</v>
      </c>
      <c r="F432" s="22">
        <f t="shared" si="19"/>
        <v>41583</v>
      </c>
      <c r="J432" s="22">
        <f t="shared" si="20"/>
        <v>41583</v>
      </c>
    </row>
    <row r="433" spans="1:10" x14ac:dyDescent="0.25">
      <c r="A433" s="21">
        <v>41574</v>
      </c>
      <c r="B433" s="3">
        <v>59396</v>
      </c>
      <c r="C433" s="11">
        <v>281.57</v>
      </c>
      <c r="D433" s="3" t="str">
        <f t="shared" si="18"/>
        <v>EOM plus 5 days</v>
      </c>
      <c r="E433" s="3">
        <v>5</v>
      </c>
      <c r="F433" s="22">
        <f t="shared" si="19"/>
        <v>41583</v>
      </c>
      <c r="J433" s="22">
        <f t="shared" si="20"/>
        <v>41583</v>
      </c>
    </row>
    <row r="434" spans="1:10" x14ac:dyDescent="0.25">
      <c r="A434" s="21">
        <v>41574</v>
      </c>
      <c r="B434" s="3">
        <v>59397</v>
      </c>
      <c r="C434" s="11">
        <v>353.41</v>
      </c>
      <c r="D434" s="3" t="str">
        <f t="shared" si="18"/>
        <v>EOM plus 20 days</v>
      </c>
      <c r="E434" s="3">
        <v>20</v>
      </c>
      <c r="F434" s="22">
        <f t="shared" si="19"/>
        <v>41598</v>
      </c>
      <c r="J434" s="22">
        <f t="shared" si="20"/>
        <v>41598</v>
      </c>
    </row>
    <row r="435" spans="1:10" x14ac:dyDescent="0.25">
      <c r="A435" s="21">
        <v>41574</v>
      </c>
      <c r="B435" s="3">
        <v>59398</v>
      </c>
      <c r="C435" s="11">
        <v>45.37</v>
      </c>
      <c r="D435" s="3" t="str">
        <f t="shared" si="18"/>
        <v>EOM plus 5 days</v>
      </c>
      <c r="E435" s="3">
        <v>5</v>
      </c>
      <c r="F435" s="22">
        <f t="shared" si="19"/>
        <v>41583</v>
      </c>
      <c r="J435" s="22">
        <f t="shared" si="20"/>
        <v>41583</v>
      </c>
    </row>
    <row r="436" spans="1:10" x14ac:dyDescent="0.25">
      <c r="A436" s="21">
        <v>41574</v>
      </c>
      <c r="B436" s="3">
        <v>59399</v>
      </c>
      <c r="C436" s="11">
        <v>186.27</v>
      </c>
      <c r="D436" s="3" t="str">
        <f t="shared" si="18"/>
        <v>EOM plus 20 days</v>
      </c>
      <c r="E436" s="3">
        <v>20</v>
      </c>
      <c r="F436" s="22">
        <f t="shared" si="19"/>
        <v>41598</v>
      </c>
      <c r="J436" s="22">
        <f t="shared" si="20"/>
        <v>41598</v>
      </c>
    </row>
    <row r="437" spans="1:10" x14ac:dyDescent="0.25">
      <c r="A437" s="21">
        <v>41574</v>
      </c>
      <c r="B437" s="3">
        <v>59400</v>
      </c>
      <c r="C437" s="11">
        <v>183.08</v>
      </c>
      <c r="D437" s="3" t="str">
        <f t="shared" si="18"/>
        <v>EOM plus 15 days</v>
      </c>
      <c r="E437" s="3">
        <v>15</v>
      </c>
      <c r="F437" s="22">
        <f t="shared" si="19"/>
        <v>41593</v>
      </c>
      <c r="J437" s="22">
        <f t="shared" si="20"/>
        <v>41593</v>
      </c>
    </row>
    <row r="438" spans="1:10" x14ac:dyDescent="0.25">
      <c r="A438" s="21">
        <v>41574</v>
      </c>
      <c r="B438" s="3">
        <v>59401</v>
      </c>
      <c r="C438" s="11">
        <v>236.97</v>
      </c>
      <c r="D438" s="3" t="str">
        <f t="shared" si="18"/>
        <v>EOM plus 20 days</v>
      </c>
      <c r="E438" s="3">
        <v>20</v>
      </c>
      <c r="F438" s="22">
        <f t="shared" si="19"/>
        <v>41598</v>
      </c>
      <c r="J438" s="22">
        <f t="shared" si="20"/>
        <v>41598</v>
      </c>
    </row>
    <row r="439" spans="1:10" x14ac:dyDescent="0.25">
      <c r="A439" s="21">
        <v>41574</v>
      </c>
      <c r="B439" s="3">
        <v>59402</v>
      </c>
      <c r="C439" s="11">
        <v>252.81</v>
      </c>
      <c r="D439" s="3" t="str">
        <f t="shared" si="18"/>
        <v>EOM plus 5 days</v>
      </c>
      <c r="E439" s="3">
        <v>5</v>
      </c>
      <c r="F439" s="22">
        <f t="shared" si="19"/>
        <v>41583</v>
      </c>
      <c r="J439" s="22">
        <f t="shared" si="20"/>
        <v>41583</v>
      </c>
    </row>
    <row r="440" spans="1:10" x14ac:dyDescent="0.25">
      <c r="A440" s="21">
        <v>41574</v>
      </c>
      <c r="B440" s="3">
        <v>59403</v>
      </c>
      <c r="C440" s="11">
        <v>78.09</v>
      </c>
      <c r="D440" s="3" t="str">
        <f t="shared" si="18"/>
        <v>EOM plus 5 days</v>
      </c>
      <c r="E440" s="3">
        <v>5</v>
      </c>
      <c r="F440" s="22">
        <f t="shared" si="19"/>
        <v>41583</v>
      </c>
      <c r="J440" s="22">
        <f t="shared" si="20"/>
        <v>41583</v>
      </c>
    </row>
    <row r="441" spans="1:10" x14ac:dyDescent="0.25">
      <c r="A441" s="21">
        <v>41574</v>
      </c>
      <c r="B441" s="3">
        <v>59404</v>
      </c>
      <c r="C441" s="11">
        <v>122.24</v>
      </c>
      <c r="D441" s="3" t="str">
        <f t="shared" si="18"/>
        <v>EOM plus 15 days</v>
      </c>
      <c r="E441" s="3">
        <v>15</v>
      </c>
      <c r="F441" s="22">
        <f t="shared" si="19"/>
        <v>41593</v>
      </c>
      <c r="J441" s="22">
        <f t="shared" si="20"/>
        <v>41593</v>
      </c>
    </row>
    <row r="442" spans="1:10" x14ac:dyDescent="0.25">
      <c r="A442" s="21">
        <v>41574</v>
      </c>
      <c r="B442" s="3">
        <v>59405</v>
      </c>
      <c r="C442" s="11">
        <v>346.97</v>
      </c>
      <c r="D442" s="3" t="str">
        <f t="shared" si="18"/>
        <v>EOM plus 10 days</v>
      </c>
      <c r="E442" s="3">
        <v>10</v>
      </c>
      <c r="F442" s="22">
        <f t="shared" si="19"/>
        <v>41588</v>
      </c>
      <c r="J442" s="22">
        <f t="shared" si="20"/>
        <v>41588</v>
      </c>
    </row>
    <row r="443" spans="1:10" x14ac:dyDescent="0.25">
      <c r="A443" s="21">
        <v>41574</v>
      </c>
      <c r="B443" s="3">
        <v>59406</v>
      </c>
      <c r="C443" s="11">
        <v>217.76</v>
      </c>
      <c r="D443" s="3" t="str">
        <f t="shared" si="18"/>
        <v>EOM plus 10 days</v>
      </c>
      <c r="E443" s="3">
        <v>10</v>
      </c>
      <c r="F443" s="22">
        <f t="shared" si="19"/>
        <v>41588</v>
      </c>
      <c r="J443" s="22">
        <f t="shared" si="20"/>
        <v>41588</v>
      </c>
    </row>
    <row r="444" spans="1:10" x14ac:dyDescent="0.25">
      <c r="A444" s="21">
        <v>41574</v>
      </c>
      <c r="B444" s="3">
        <v>59407</v>
      </c>
      <c r="C444" s="11">
        <v>150.05000000000001</v>
      </c>
      <c r="D444" s="3" t="str">
        <f t="shared" si="18"/>
        <v>EOM plus 10 days</v>
      </c>
      <c r="E444" s="3">
        <v>10</v>
      </c>
      <c r="F444" s="22">
        <f t="shared" si="19"/>
        <v>41588</v>
      </c>
      <c r="J444" s="22">
        <f t="shared" si="20"/>
        <v>41588</v>
      </c>
    </row>
    <row r="445" spans="1:10" x14ac:dyDescent="0.25">
      <c r="A445" s="21">
        <v>41574</v>
      </c>
      <c r="B445" s="3">
        <v>59408</v>
      </c>
      <c r="C445" s="11">
        <v>350.83</v>
      </c>
      <c r="D445" s="3" t="str">
        <f t="shared" si="18"/>
        <v>EOM plus 5 days</v>
      </c>
      <c r="E445" s="3">
        <v>5</v>
      </c>
      <c r="F445" s="22">
        <f t="shared" si="19"/>
        <v>41583</v>
      </c>
      <c r="J445" s="22">
        <f t="shared" si="20"/>
        <v>41583</v>
      </c>
    </row>
    <row r="446" spans="1:10" x14ac:dyDescent="0.25">
      <c r="A446" s="21">
        <v>41574</v>
      </c>
      <c r="B446" s="3">
        <v>59409</v>
      </c>
      <c r="C446" s="11">
        <v>81.650000000000006</v>
      </c>
      <c r="D446" s="3" t="str">
        <f t="shared" si="18"/>
        <v>EOM plus 10 days</v>
      </c>
      <c r="E446" s="3">
        <v>10</v>
      </c>
      <c r="F446" s="22">
        <f t="shared" si="19"/>
        <v>41588</v>
      </c>
      <c r="J446" s="22">
        <f t="shared" si="20"/>
        <v>41588</v>
      </c>
    </row>
    <row r="447" spans="1:10" x14ac:dyDescent="0.25">
      <c r="A447" s="21">
        <v>41574</v>
      </c>
      <c r="B447" s="3">
        <v>59410</v>
      </c>
      <c r="C447" s="11">
        <v>56.29</v>
      </c>
      <c r="D447" s="3" t="str">
        <f t="shared" si="18"/>
        <v>EOM plus 5 days</v>
      </c>
      <c r="E447" s="3">
        <v>5</v>
      </c>
      <c r="F447" s="22">
        <f t="shared" si="19"/>
        <v>41583</v>
      </c>
      <c r="J447" s="22">
        <f t="shared" si="20"/>
        <v>41583</v>
      </c>
    </row>
    <row r="448" spans="1:10" x14ac:dyDescent="0.25">
      <c r="A448" s="21">
        <v>41574</v>
      </c>
      <c r="B448" s="3">
        <v>59411</v>
      </c>
      <c r="C448" s="11">
        <v>105.36</v>
      </c>
      <c r="D448" s="3" t="str">
        <f t="shared" si="18"/>
        <v>EOM plus 10 days</v>
      </c>
      <c r="E448" s="3">
        <v>10</v>
      </c>
      <c r="F448" s="22">
        <f t="shared" si="19"/>
        <v>41588</v>
      </c>
      <c r="J448" s="22">
        <f t="shared" si="20"/>
        <v>41588</v>
      </c>
    </row>
    <row r="449" spans="1:10" x14ac:dyDescent="0.25">
      <c r="A449" s="21">
        <v>41574</v>
      </c>
      <c r="B449" s="3">
        <v>59412</v>
      </c>
      <c r="C449" s="11">
        <v>142.54</v>
      </c>
      <c r="D449" s="3" t="str">
        <f t="shared" si="18"/>
        <v>EOM plus 10 days</v>
      </c>
      <c r="E449" s="3">
        <v>10</v>
      </c>
      <c r="F449" s="22">
        <f t="shared" si="19"/>
        <v>41588</v>
      </c>
      <c r="J449" s="22">
        <f t="shared" si="20"/>
        <v>41588</v>
      </c>
    </row>
    <row r="450" spans="1:10" x14ac:dyDescent="0.25">
      <c r="A450" s="21">
        <v>41574</v>
      </c>
      <c r="B450" s="3">
        <v>59413</v>
      </c>
      <c r="C450" s="11">
        <v>207.18</v>
      </c>
      <c r="D450" s="3" t="str">
        <f t="shared" si="18"/>
        <v>EOM plus 20 days</v>
      </c>
      <c r="E450" s="3">
        <v>20</v>
      </c>
      <c r="F450" s="22">
        <f t="shared" si="19"/>
        <v>41598</v>
      </c>
      <c r="J450" s="22">
        <f t="shared" si="20"/>
        <v>41598</v>
      </c>
    </row>
    <row r="451" spans="1:10" x14ac:dyDescent="0.25">
      <c r="A451" s="21">
        <v>41574</v>
      </c>
      <c r="B451" s="3">
        <v>59414</v>
      </c>
      <c r="C451" s="11">
        <v>368.45</v>
      </c>
      <c r="D451" s="3" t="str">
        <f t="shared" si="18"/>
        <v>EOM plus 15 days</v>
      </c>
      <c r="E451" s="3">
        <v>15</v>
      </c>
      <c r="F451" s="22">
        <f t="shared" si="19"/>
        <v>41593</v>
      </c>
      <c r="J451" s="22">
        <f t="shared" si="20"/>
        <v>41593</v>
      </c>
    </row>
    <row r="452" spans="1:10" x14ac:dyDescent="0.25">
      <c r="A452" s="21">
        <v>41574</v>
      </c>
      <c r="B452" s="3">
        <v>59415</v>
      </c>
      <c r="C452" s="11">
        <v>329.03</v>
      </c>
      <c r="D452" s="3" t="str">
        <f t="shared" si="18"/>
        <v>EOM plus 5 days</v>
      </c>
      <c r="E452" s="3">
        <v>5</v>
      </c>
      <c r="F452" s="22">
        <f t="shared" si="19"/>
        <v>41583</v>
      </c>
      <c r="J452" s="22">
        <f t="shared" si="20"/>
        <v>41583</v>
      </c>
    </row>
    <row r="453" spans="1:10" x14ac:dyDescent="0.25">
      <c r="A453" s="21">
        <v>41574</v>
      </c>
      <c r="B453" s="3">
        <v>59416</v>
      </c>
      <c r="C453" s="11">
        <v>128.97999999999999</v>
      </c>
      <c r="D453" s="3" t="str">
        <f t="shared" ref="D453:D516" si="21">"EOM plus "&amp;E453&amp;" days"</f>
        <v>EOM plus 15 days</v>
      </c>
      <c r="E453" s="3">
        <v>15</v>
      </c>
      <c r="F453" s="22">
        <f t="shared" si="19"/>
        <v>41593</v>
      </c>
      <c r="J453" s="22">
        <f t="shared" si="20"/>
        <v>41593</v>
      </c>
    </row>
    <row r="454" spans="1:10" x14ac:dyDescent="0.25">
      <c r="A454" s="21">
        <v>41574</v>
      </c>
      <c r="B454" s="3">
        <v>59417</v>
      </c>
      <c r="C454" s="11">
        <v>42.15</v>
      </c>
      <c r="D454" s="3" t="str">
        <f t="shared" si="21"/>
        <v>EOM plus 5 days</v>
      </c>
      <c r="E454" s="3">
        <v>5</v>
      </c>
      <c r="F454" s="22">
        <f t="shared" ref="F454:F517" si="22">+EOMONTH(A454,0)+E454</f>
        <v>41583</v>
      </c>
      <c r="J454" s="22">
        <f t="shared" ref="J454:J517" si="23">+EDATE(A454,1)+E454-DAY(A454)</f>
        <v>41583</v>
      </c>
    </row>
    <row r="455" spans="1:10" x14ac:dyDescent="0.25">
      <c r="A455" s="21">
        <v>41574</v>
      </c>
      <c r="B455" s="3">
        <v>59418</v>
      </c>
      <c r="C455" s="11">
        <v>271.10000000000002</v>
      </c>
      <c r="D455" s="3" t="str">
        <f t="shared" si="21"/>
        <v>EOM plus 15 days</v>
      </c>
      <c r="E455" s="3">
        <v>15</v>
      </c>
      <c r="F455" s="22">
        <f t="shared" si="22"/>
        <v>41593</v>
      </c>
      <c r="J455" s="22">
        <f t="shared" si="23"/>
        <v>41593</v>
      </c>
    </row>
    <row r="456" spans="1:10" x14ac:dyDescent="0.25">
      <c r="A456" s="21">
        <v>41574</v>
      </c>
      <c r="B456" s="3">
        <v>59419</v>
      </c>
      <c r="C456" s="11">
        <v>176.72</v>
      </c>
      <c r="D456" s="3" t="str">
        <f t="shared" si="21"/>
        <v>EOM plus 10 days</v>
      </c>
      <c r="E456" s="3">
        <v>10</v>
      </c>
      <c r="F456" s="22">
        <f t="shared" si="22"/>
        <v>41588</v>
      </c>
      <c r="J456" s="22">
        <f t="shared" si="23"/>
        <v>41588</v>
      </c>
    </row>
    <row r="457" spans="1:10" x14ac:dyDescent="0.25">
      <c r="A457" s="21">
        <v>41575</v>
      </c>
      <c r="B457" s="3">
        <v>59420</v>
      </c>
      <c r="C457" s="11">
        <v>177.77</v>
      </c>
      <c r="D457" s="3" t="str">
        <f t="shared" si="21"/>
        <v>EOM plus 20 days</v>
      </c>
      <c r="E457" s="3">
        <v>20</v>
      </c>
      <c r="F457" s="22">
        <f t="shared" si="22"/>
        <v>41598</v>
      </c>
      <c r="J457" s="22">
        <f t="shared" si="23"/>
        <v>41598</v>
      </c>
    </row>
    <row r="458" spans="1:10" x14ac:dyDescent="0.25">
      <c r="A458" s="21">
        <v>41575</v>
      </c>
      <c r="B458" s="3">
        <v>59421</v>
      </c>
      <c r="C458" s="11">
        <v>381.81</v>
      </c>
      <c r="D458" s="3" t="str">
        <f t="shared" si="21"/>
        <v>EOM plus 5 days</v>
      </c>
      <c r="E458" s="3">
        <v>5</v>
      </c>
      <c r="F458" s="22">
        <f t="shared" si="22"/>
        <v>41583</v>
      </c>
      <c r="J458" s="22">
        <f t="shared" si="23"/>
        <v>41583</v>
      </c>
    </row>
    <row r="459" spans="1:10" x14ac:dyDescent="0.25">
      <c r="A459" s="21">
        <v>41575</v>
      </c>
      <c r="B459" s="3">
        <v>59422</v>
      </c>
      <c r="C459" s="11">
        <v>42.82</v>
      </c>
      <c r="D459" s="3" t="str">
        <f t="shared" si="21"/>
        <v>EOM plus 10 days</v>
      </c>
      <c r="E459" s="3">
        <v>10</v>
      </c>
      <c r="F459" s="22">
        <f t="shared" si="22"/>
        <v>41588</v>
      </c>
      <c r="J459" s="22">
        <f t="shared" si="23"/>
        <v>41588</v>
      </c>
    </row>
    <row r="460" spans="1:10" x14ac:dyDescent="0.25">
      <c r="A460" s="21">
        <v>41575</v>
      </c>
      <c r="B460" s="3">
        <v>59423</v>
      </c>
      <c r="C460" s="11">
        <v>130.19</v>
      </c>
      <c r="D460" s="3" t="str">
        <f t="shared" si="21"/>
        <v>EOM plus 10 days</v>
      </c>
      <c r="E460" s="3">
        <v>10</v>
      </c>
      <c r="F460" s="22">
        <f t="shared" si="22"/>
        <v>41588</v>
      </c>
      <c r="J460" s="22">
        <f t="shared" si="23"/>
        <v>41588</v>
      </c>
    </row>
    <row r="461" spans="1:10" x14ac:dyDescent="0.25">
      <c r="A461" s="21">
        <v>41575</v>
      </c>
      <c r="B461" s="3">
        <v>59424</v>
      </c>
      <c r="C461" s="11">
        <v>123.64</v>
      </c>
      <c r="D461" s="3" t="str">
        <f t="shared" si="21"/>
        <v>EOM plus 10 days</v>
      </c>
      <c r="E461" s="3">
        <v>10</v>
      </c>
      <c r="F461" s="22">
        <f t="shared" si="22"/>
        <v>41588</v>
      </c>
      <c r="J461" s="22">
        <f t="shared" si="23"/>
        <v>41588</v>
      </c>
    </row>
    <row r="462" spans="1:10" x14ac:dyDescent="0.25">
      <c r="A462" s="21">
        <v>41575</v>
      </c>
      <c r="B462" s="3">
        <v>59425</v>
      </c>
      <c r="C462" s="11">
        <v>327</v>
      </c>
      <c r="D462" s="3" t="str">
        <f t="shared" si="21"/>
        <v>EOM plus 20 days</v>
      </c>
      <c r="E462" s="3">
        <v>20</v>
      </c>
      <c r="F462" s="22">
        <f t="shared" si="22"/>
        <v>41598</v>
      </c>
      <c r="J462" s="22">
        <f t="shared" si="23"/>
        <v>41598</v>
      </c>
    </row>
    <row r="463" spans="1:10" x14ac:dyDescent="0.25">
      <c r="A463" s="21">
        <v>41575</v>
      </c>
      <c r="B463" s="3">
        <v>59426</v>
      </c>
      <c r="C463" s="11">
        <v>388.07</v>
      </c>
      <c r="D463" s="3" t="str">
        <f t="shared" si="21"/>
        <v>EOM plus 5 days</v>
      </c>
      <c r="E463" s="3">
        <v>5</v>
      </c>
      <c r="F463" s="22">
        <f t="shared" si="22"/>
        <v>41583</v>
      </c>
      <c r="J463" s="22">
        <f t="shared" si="23"/>
        <v>41583</v>
      </c>
    </row>
    <row r="464" spans="1:10" x14ac:dyDescent="0.25">
      <c r="A464" s="21">
        <v>41575</v>
      </c>
      <c r="B464" s="3">
        <v>59427</v>
      </c>
      <c r="C464" s="11">
        <v>64.92</v>
      </c>
      <c r="D464" s="3" t="str">
        <f t="shared" si="21"/>
        <v>EOM plus 15 days</v>
      </c>
      <c r="E464" s="3">
        <v>15</v>
      </c>
      <c r="F464" s="22">
        <f t="shared" si="22"/>
        <v>41593</v>
      </c>
      <c r="J464" s="22">
        <f t="shared" si="23"/>
        <v>41593</v>
      </c>
    </row>
    <row r="465" spans="1:10" x14ac:dyDescent="0.25">
      <c r="A465" s="21">
        <v>41575</v>
      </c>
      <c r="B465" s="3">
        <v>59428</v>
      </c>
      <c r="C465" s="11">
        <v>289.25</v>
      </c>
      <c r="D465" s="3" t="str">
        <f t="shared" si="21"/>
        <v>EOM plus 10 days</v>
      </c>
      <c r="E465" s="3">
        <v>10</v>
      </c>
      <c r="F465" s="22">
        <f t="shared" si="22"/>
        <v>41588</v>
      </c>
      <c r="J465" s="22">
        <f t="shared" si="23"/>
        <v>41588</v>
      </c>
    </row>
    <row r="466" spans="1:10" x14ac:dyDescent="0.25">
      <c r="A466" s="21">
        <v>41575</v>
      </c>
      <c r="B466" s="3">
        <v>59429</v>
      </c>
      <c r="C466" s="11">
        <v>384.69</v>
      </c>
      <c r="D466" s="3" t="str">
        <f t="shared" si="21"/>
        <v>EOM plus 10 days</v>
      </c>
      <c r="E466" s="3">
        <v>10</v>
      </c>
      <c r="F466" s="22">
        <f t="shared" si="22"/>
        <v>41588</v>
      </c>
      <c r="J466" s="22">
        <f t="shared" si="23"/>
        <v>41588</v>
      </c>
    </row>
    <row r="467" spans="1:10" x14ac:dyDescent="0.25">
      <c r="A467" s="21">
        <v>41575</v>
      </c>
      <c r="B467" s="3">
        <v>59430</v>
      </c>
      <c r="C467" s="11">
        <v>228.27</v>
      </c>
      <c r="D467" s="3" t="str">
        <f t="shared" si="21"/>
        <v>EOM plus 10 days</v>
      </c>
      <c r="E467" s="3">
        <v>10</v>
      </c>
      <c r="F467" s="22">
        <f t="shared" si="22"/>
        <v>41588</v>
      </c>
      <c r="J467" s="22">
        <f t="shared" si="23"/>
        <v>41588</v>
      </c>
    </row>
    <row r="468" spans="1:10" x14ac:dyDescent="0.25">
      <c r="A468" s="21">
        <v>41575</v>
      </c>
      <c r="B468" s="3">
        <v>59431</v>
      </c>
      <c r="C468" s="11">
        <v>101.11</v>
      </c>
      <c r="D468" s="3" t="str">
        <f t="shared" si="21"/>
        <v>EOM plus 5 days</v>
      </c>
      <c r="E468" s="3">
        <v>5</v>
      </c>
      <c r="F468" s="22">
        <f t="shared" si="22"/>
        <v>41583</v>
      </c>
      <c r="J468" s="22">
        <f t="shared" si="23"/>
        <v>41583</v>
      </c>
    </row>
    <row r="469" spans="1:10" x14ac:dyDescent="0.25">
      <c r="A469" s="21">
        <v>41575</v>
      </c>
      <c r="B469" s="3">
        <v>59432</v>
      </c>
      <c r="C469" s="11">
        <v>366.63</v>
      </c>
      <c r="D469" s="3" t="str">
        <f t="shared" si="21"/>
        <v>EOM plus 20 days</v>
      </c>
      <c r="E469" s="3">
        <v>20</v>
      </c>
      <c r="F469" s="22">
        <f t="shared" si="22"/>
        <v>41598</v>
      </c>
      <c r="J469" s="22">
        <f t="shared" si="23"/>
        <v>41598</v>
      </c>
    </row>
    <row r="470" spans="1:10" x14ac:dyDescent="0.25">
      <c r="A470" s="21">
        <v>41575</v>
      </c>
      <c r="B470" s="3">
        <v>59433</v>
      </c>
      <c r="C470" s="11">
        <v>48.07</v>
      </c>
      <c r="D470" s="3" t="str">
        <f t="shared" si="21"/>
        <v>EOM plus 5 days</v>
      </c>
      <c r="E470" s="3">
        <v>5</v>
      </c>
      <c r="F470" s="22">
        <f t="shared" si="22"/>
        <v>41583</v>
      </c>
      <c r="J470" s="22">
        <f t="shared" si="23"/>
        <v>41583</v>
      </c>
    </row>
    <row r="471" spans="1:10" x14ac:dyDescent="0.25">
      <c r="A471" s="21">
        <v>41575</v>
      </c>
      <c r="B471" s="3">
        <v>59434</v>
      </c>
      <c r="C471" s="11">
        <v>82.5</v>
      </c>
      <c r="D471" s="3" t="str">
        <f t="shared" si="21"/>
        <v>EOM plus 5 days</v>
      </c>
      <c r="E471" s="3">
        <v>5</v>
      </c>
      <c r="F471" s="22">
        <f t="shared" si="22"/>
        <v>41583</v>
      </c>
      <c r="J471" s="22">
        <f t="shared" si="23"/>
        <v>41583</v>
      </c>
    </row>
    <row r="472" spans="1:10" x14ac:dyDescent="0.25">
      <c r="A472" s="21">
        <v>41575</v>
      </c>
      <c r="B472" s="3">
        <v>59435</v>
      </c>
      <c r="C472" s="11">
        <v>108.81</v>
      </c>
      <c r="D472" s="3" t="str">
        <f t="shared" si="21"/>
        <v>EOM plus 10 days</v>
      </c>
      <c r="E472" s="3">
        <v>10</v>
      </c>
      <c r="F472" s="22">
        <f t="shared" si="22"/>
        <v>41588</v>
      </c>
      <c r="J472" s="22">
        <f t="shared" si="23"/>
        <v>41588</v>
      </c>
    </row>
    <row r="473" spans="1:10" x14ac:dyDescent="0.25">
      <c r="A473" s="21">
        <v>41576</v>
      </c>
      <c r="B473" s="3">
        <v>59436</v>
      </c>
      <c r="C473" s="11">
        <v>240.5</v>
      </c>
      <c r="D473" s="3" t="str">
        <f t="shared" si="21"/>
        <v>EOM plus 10 days</v>
      </c>
      <c r="E473" s="3">
        <v>10</v>
      </c>
      <c r="F473" s="22">
        <f t="shared" si="22"/>
        <v>41588</v>
      </c>
      <c r="J473" s="22">
        <f t="shared" si="23"/>
        <v>41588</v>
      </c>
    </row>
    <row r="474" spans="1:10" x14ac:dyDescent="0.25">
      <c r="A474" s="21">
        <v>41576</v>
      </c>
      <c r="B474" s="3">
        <v>59437</v>
      </c>
      <c r="C474" s="11">
        <v>376.38</v>
      </c>
      <c r="D474" s="3" t="str">
        <f t="shared" si="21"/>
        <v>EOM plus 10 days</v>
      </c>
      <c r="E474" s="3">
        <v>10</v>
      </c>
      <c r="F474" s="22">
        <f t="shared" si="22"/>
        <v>41588</v>
      </c>
      <c r="J474" s="22">
        <f t="shared" si="23"/>
        <v>41588</v>
      </c>
    </row>
    <row r="475" spans="1:10" x14ac:dyDescent="0.25">
      <c r="A475" s="21">
        <v>41576</v>
      </c>
      <c r="B475" s="3">
        <v>59438</v>
      </c>
      <c r="C475" s="11">
        <v>186.61</v>
      </c>
      <c r="D475" s="3" t="str">
        <f t="shared" si="21"/>
        <v>EOM plus 5 days</v>
      </c>
      <c r="E475" s="3">
        <v>5</v>
      </c>
      <c r="F475" s="22">
        <f t="shared" si="22"/>
        <v>41583</v>
      </c>
      <c r="J475" s="22">
        <f t="shared" si="23"/>
        <v>41583</v>
      </c>
    </row>
    <row r="476" spans="1:10" x14ac:dyDescent="0.25">
      <c r="A476" s="21">
        <v>41576</v>
      </c>
      <c r="B476" s="3">
        <v>59439</v>
      </c>
      <c r="C476" s="11">
        <v>317.88</v>
      </c>
      <c r="D476" s="3" t="str">
        <f t="shared" si="21"/>
        <v>EOM plus 10 days</v>
      </c>
      <c r="E476" s="3">
        <v>10</v>
      </c>
      <c r="F476" s="22">
        <f t="shared" si="22"/>
        <v>41588</v>
      </c>
      <c r="J476" s="22">
        <f t="shared" si="23"/>
        <v>41588</v>
      </c>
    </row>
    <row r="477" spans="1:10" x14ac:dyDescent="0.25">
      <c r="A477" s="21">
        <v>41576</v>
      </c>
      <c r="B477" s="3">
        <v>59440</v>
      </c>
      <c r="C477" s="11">
        <v>137.52000000000001</v>
      </c>
      <c r="D477" s="3" t="str">
        <f t="shared" si="21"/>
        <v>EOM plus 5 days</v>
      </c>
      <c r="E477" s="3">
        <v>5</v>
      </c>
      <c r="F477" s="22">
        <f t="shared" si="22"/>
        <v>41583</v>
      </c>
      <c r="J477" s="22">
        <f t="shared" si="23"/>
        <v>41583</v>
      </c>
    </row>
    <row r="478" spans="1:10" x14ac:dyDescent="0.25">
      <c r="A478" s="21">
        <v>41576</v>
      </c>
      <c r="B478" s="3">
        <v>59441</v>
      </c>
      <c r="C478" s="11">
        <v>198.13</v>
      </c>
      <c r="D478" s="3" t="str">
        <f t="shared" si="21"/>
        <v>EOM plus 5 days</v>
      </c>
      <c r="E478" s="3">
        <v>5</v>
      </c>
      <c r="F478" s="22">
        <f t="shared" si="22"/>
        <v>41583</v>
      </c>
      <c r="J478" s="22">
        <f t="shared" si="23"/>
        <v>41583</v>
      </c>
    </row>
    <row r="479" spans="1:10" x14ac:dyDescent="0.25">
      <c r="A479" s="21">
        <v>41576</v>
      </c>
      <c r="B479" s="3">
        <v>59442</v>
      </c>
      <c r="C479" s="11">
        <v>50.82</v>
      </c>
      <c r="D479" s="3" t="str">
        <f t="shared" si="21"/>
        <v>EOM plus 15 days</v>
      </c>
      <c r="E479" s="3">
        <v>15</v>
      </c>
      <c r="F479" s="22">
        <f t="shared" si="22"/>
        <v>41593</v>
      </c>
      <c r="J479" s="22">
        <f t="shared" si="23"/>
        <v>41593</v>
      </c>
    </row>
    <row r="480" spans="1:10" x14ac:dyDescent="0.25">
      <c r="A480" s="21">
        <v>41576</v>
      </c>
      <c r="B480" s="3">
        <v>59443</v>
      </c>
      <c r="C480" s="11">
        <v>312.32</v>
      </c>
      <c r="D480" s="3" t="str">
        <f t="shared" si="21"/>
        <v>EOM plus 15 days</v>
      </c>
      <c r="E480" s="3">
        <v>15</v>
      </c>
      <c r="F480" s="22">
        <f t="shared" si="22"/>
        <v>41593</v>
      </c>
      <c r="J480" s="22">
        <f t="shared" si="23"/>
        <v>41593</v>
      </c>
    </row>
    <row r="481" spans="1:10" x14ac:dyDescent="0.25">
      <c r="A481" s="21">
        <v>41576</v>
      </c>
      <c r="B481" s="3">
        <v>59444</v>
      </c>
      <c r="C481" s="11">
        <v>66.89</v>
      </c>
      <c r="D481" s="3" t="str">
        <f t="shared" si="21"/>
        <v>EOM plus 5 days</v>
      </c>
      <c r="E481" s="3">
        <v>5</v>
      </c>
      <c r="F481" s="22">
        <f t="shared" si="22"/>
        <v>41583</v>
      </c>
      <c r="J481" s="22">
        <f t="shared" si="23"/>
        <v>41583</v>
      </c>
    </row>
    <row r="482" spans="1:10" x14ac:dyDescent="0.25">
      <c r="A482" s="21">
        <v>41576</v>
      </c>
      <c r="B482" s="3">
        <v>59445</v>
      </c>
      <c r="C482" s="11">
        <v>38.200000000000003</v>
      </c>
      <c r="D482" s="3" t="str">
        <f t="shared" si="21"/>
        <v>EOM plus 10 days</v>
      </c>
      <c r="E482" s="3">
        <v>10</v>
      </c>
      <c r="F482" s="22">
        <f t="shared" si="22"/>
        <v>41588</v>
      </c>
      <c r="J482" s="22">
        <f t="shared" si="23"/>
        <v>41588</v>
      </c>
    </row>
    <row r="483" spans="1:10" x14ac:dyDescent="0.25">
      <c r="A483" s="21">
        <v>41576</v>
      </c>
      <c r="B483" s="3">
        <v>59446</v>
      </c>
      <c r="C483" s="11">
        <v>365.01</v>
      </c>
      <c r="D483" s="3" t="str">
        <f t="shared" si="21"/>
        <v>EOM plus 15 days</v>
      </c>
      <c r="E483" s="3">
        <v>15</v>
      </c>
      <c r="F483" s="22">
        <f t="shared" si="22"/>
        <v>41593</v>
      </c>
      <c r="J483" s="22">
        <f t="shared" si="23"/>
        <v>41593</v>
      </c>
    </row>
    <row r="484" spans="1:10" x14ac:dyDescent="0.25">
      <c r="A484" s="21">
        <v>41576</v>
      </c>
      <c r="B484" s="3">
        <v>59447</v>
      </c>
      <c r="C484" s="11">
        <v>351.64</v>
      </c>
      <c r="D484" s="3" t="str">
        <f t="shared" si="21"/>
        <v>EOM plus 10 days</v>
      </c>
      <c r="E484" s="3">
        <v>10</v>
      </c>
      <c r="F484" s="22">
        <f t="shared" si="22"/>
        <v>41588</v>
      </c>
      <c r="J484" s="22">
        <f t="shared" si="23"/>
        <v>41588</v>
      </c>
    </row>
    <row r="485" spans="1:10" x14ac:dyDescent="0.25">
      <c r="A485" s="21">
        <v>41576</v>
      </c>
      <c r="B485" s="3">
        <v>59448</v>
      </c>
      <c r="C485" s="11">
        <v>370.4</v>
      </c>
      <c r="D485" s="3" t="str">
        <f t="shared" si="21"/>
        <v>EOM plus 10 days</v>
      </c>
      <c r="E485" s="3">
        <v>10</v>
      </c>
      <c r="F485" s="22">
        <f t="shared" si="22"/>
        <v>41588</v>
      </c>
      <c r="J485" s="22">
        <f t="shared" si="23"/>
        <v>41588</v>
      </c>
    </row>
    <row r="486" spans="1:10" x14ac:dyDescent="0.25">
      <c r="A486" s="21">
        <v>41576</v>
      </c>
      <c r="B486" s="3">
        <v>59449</v>
      </c>
      <c r="C486" s="11">
        <v>270.39</v>
      </c>
      <c r="D486" s="3" t="str">
        <f t="shared" si="21"/>
        <v>EOM plus 5 days</v>
      </c>
      <c r="E486" s="3">
        <v>5</v>
      </c>
      <c r="F486" s="22">
        <f t="shared" si="22"/>
        <v>41583</v>
      </c>
      <c r="J486" s="22">
        <f t="shared" si="23"/>
        <v>41583</v>
      </c>
    </row>
    <row r="487" spans="1:10" x14ac:dyDescent="0.25">
      <c r="A487" s="21">
        <v>41576</v>
      </c>
      <c r="B487" s="3">
        <v>59450</v>
      </c>
      <c r="C487" s="11">
        <v>75.55</v>
      </c>
      <c r="D487" s="3" t="str">
        <f t="shared" si="21"/>
        <v>EOM plus 10 days</v>
      </c>
      <c r="E487" s="3">
        <v>10</v>
      </c>
      <c r="F487" s="22">
        <f t="shared" si="22"/>
        <v>41588</v>
      </c>
      <c r="J487" s="22">
        <f t="shared" si="23"/>
        <v>41588</v>
      </c>
    </row>
    <row r="488" spans="1:10" x14ac:dyDescent="0.25">
      <c r="A488" s="21">
        <v>41576</v>
      </c>
      <c r="B488" s="3">
        <v>59451</v>
      </c>
      <c r="C488" s="11">
        <v>211.01</v>
      </c>
      <c r="D488" s="3" t="str">
        <f t="shared" si="21"/>
        <v>EOM plus 5 days</v>
      </c>
      <c r="E488" s="3">
        <v>5</v>
      </c>
      <c r="F488" s="22">
        <f t="shared" si="22"/>
        <v>41583</v>
      </c>
      <c r="J488" s="22">
        <f t="shared" si="23"/>
        <v>41583</v>
      </c>
    </row>
    <row r="489" spans="1:10" x14ac:dyDescent="0.25">
      <c r="A489" s="21">
        <v>41576</v>
      </c>
      <c r="B489" s="3">
        <v>59452</v>
      </c>
      <c r="C489" s="11">
        <v>214.08</v>
      </c>
      <c r="D489" s="3" t="str">
        <f t="shared" si="21"/>
        <v>EOM plus 5 days</v>
      </c>
      <c r="E489" s="3">
        <v>5</v>
      </c>
      <c r="F489" s="22">
        <f t="shared" si="22"/>
        <v>41583</v>
      </c>
      <c r="J489" s="22">
        <f t="shared" si="23"/>
        <v>41583</v>
      </c>
    </row>
    <row r="490" spans="1:10" x14ac:dyDescent="0.25">
      <c r="A490" s="21">
        <v>41576</v>
      </c>
      <c r="B490" s="3">
        <v>59453</v>
      </c>
      <c r="C490" s="11">
        <v>168.15</v>
      </c>
      <c r="D490" s="3" t="str">
        <f t="shared" si="21"/>
        <v>EOM plus 10 days</v>
      </c>
      <c r="E490" s="3">
        <v>10</v>
      </c>
      <c r="F490" s="22">
        <f t="shared" si="22"/>
        <v>41588</v>
      </c>
      <c r="J490" s="22">
        <f t="shared" si="23"/>
        <v>41588</v>
      </c>
    </row>
    <row r="491" spans="1:10" x14ac:dyDescent="0.25">
      <c r="A491" s="21">
        <v>41576</v>
      </c>
      <c r="B491" s="3">
        <v>59454</v>
      </c>
      <c r="C491" s="11">
        <v>212.1</v>
      </c>
      <c r="D491" s="3" t="str">
        <f t="shared" si="21"/>
        <v>EOM plus 5 days</v>
      </c>
      <c r="E491" s="3">
        <v>5</v>
      </c>
      <c r="F491" s="22">
        <f t="shared" si="22"/>
        <v>41583</v>
      </c>
      <c r="J491" s="22">
        <f t="shared" si="23"/>
        <v>41583</v>
      </c>
    </row>
    <row r="492" spans="1:10" x14ac:dyDescent="0.25">
      <c r="A492" s="21">
        <v>41576</v>
      </c>
      <c r="B492" s="3">
        <v>59455</v>
      </c>
      <c r="C492" s="11">
        <v>243.27</v>
      </c>
      <c r="D492" s="3" t="str">
        <f t="shared" si="21"/>
        <v>EOM plus 5 days</v>
      </c>
      <c r="E492" s="3">
        <v>5</v>
      </c>
      <c r="F492" s="22">
        <f t="shared" si="22"/>
        <v>41583</v>
      </c>
      <c r="J492" s="22">
        <f t="shared" si="23"/>
        <v>41583</v>
      </c>
    </row>
    <row r="493" spans="1:10" x14ac:dyDescent="0.25">
      <c r="A493" s="21">
        <v>41577</v>
      </c>
      <c r="B493" s="3">
        <v>59456</v>
      </c>
      <c r="C493" s="11">
        <v>118.22</v>
      </c>
      <c r="D493" s="3" t="str">
        <f t="shared" si="21"/>
        <v>EOM plus 5 days</v>
      </c>
      <c r="E493" s="3">
        <v>5</v>
      </c>
      <c r="F493" s="22">
        <f t="shared" si="22"/>
        <v>41583</v>
      </c>
      <c r="J493" s="22">
        <f t="shared" si="23"/>
        <v>41583</v>
      </c>
    </row>
    <row r="494" spans="1:10" x14ac:dyDescent="0.25">
      <c r="A494" s="21">
        <v>41577</v>
      </c>
      <c r="B494" s="3">
        <v>59457</v>
      </c>
      <c r="C494" s="11">
        <v>301.37</v>
      </c>
      <c r="D494" s="3" t="str">
        <f t="shared" si="21"/>
        <v>EOM plus 5 days</v>
      </c>
      <c r="E494" s="3">
        <v>5</v>
      </c>
      <c r="F494" s="22">
        <f t="shared" si="22"/>
        <v>41583</v>
      </c>
      <c r="J494" s="22">
        <f t="shared" si="23"/>
        <v>41583</v>
      </c>
    </row>
    <row r="495" spans="1:10" x14ac:dyDescent="0.25">
      <c r="A495" s="21">
        <v>41577</v>
      </c>
      <c r="B495" s="3">
        <v>59458</v>
      </c>
      <c r="C495" s="11">
        <v>106.08</v>
      </c>
      <c r="D495" s="3" t="str">
        <f t="shared" si="21"/>
        <v>EOM plus 5 days</v>
      </c>
      <c r="E495" s="3">
        <v>5</v>
      </c>
      <c r="F495" s="22">
        <f t="shared" si="22"/>
        <v>41583</v>
      </c>
      <c r="J495" s="22">
        <f t="shared" si="23"/>
        <v>41583</v>
      </c>
    </row>
    <row r="496" spans="1:10" x14ac:dyDescent="0.25">
      <c r="A496" s="21">
        <v>41577</v>
      </c>
      <c r="B496" s="3">
        <v>59459</v>
      </c>
      <c r="C496" s="11">
        <v>224.36</v>
      </c>
      <c r="D496" s="3" t="str">
        <f t="shared" si="21"/>
        <v>EOM plus 10 days</v>
      </c>
      <c r="E496" s="3">
        <v>10</v>
      </c>
      <c r="F496" s="22">
        <f t="shared" si="22"/>
        <v>41588</v>
      </c>
      <c r="J496" s="22">
        <f t="shared" si="23"/>
        <v>41588</v>
      </c>
    </row>
    <row r="497" spans="1:10" x14ac:dyDescent="0.25">
      <c r="A497" s="21">
        <v>41577</v>
      </c>
      <c r="B497" s="3">
        <v>59460</v>
      </c>
      <c r="C497" s="11">
        <v>151.16</v>
      </c>
      <c r="D497" s="3" t="str">
        <f t="shared" si="21"/>
        <v>EOM plus 5 days</v>
      </c>
      <c r="E497" s="3">
        <v>5</v>
      </c>
      <c r="F497" s="22">
        <f t="shared" si="22"/>
        <v>41583</v>
      </c>
      <c r="J497" s="22">
        <f t="shared" si="23"/>
        <v>41583</v>
      </c>
    </row>
    <row r="498" spans="1:10" x14ac:dyDescent="0.25">
      <c r="A498" s="21">
        <v>41577</v>
      </c>
      <c r="B498" s="3">
        <v>59461</v>
      </c>
      <c r="C498" s="11">
        <v>258.17</v>
      </c>
      <c r="D498" s="3" t="str">
        <f t="shared" si="21"/>
        <v>EOM plus 5 days</v>
      </c>
      <c r="E498" s="3">
        <v>5</v>
      </c>
      <c r="F498" s="22">
        <f t="shared" si="22"/>
        <v>41583</v>
      </c>
      <c r="J498" s="22">
        <f t="shared" si="23"/>
        <v>41583</v>
      </c>
    </row>
    <row r="499" spans="1:10" x14ac:dyDescent="0.25">
      <c r="A499" s="21">
        <v>41577</v>
      </c>
      <c r="B499" s="3">
        <v>59462</v>
      </c>
      <c r="C499" s="11">
        <v>312.19</v>
      </c>
      <c r="D499" s="3" t="str">
        <f t="shared" si="21"/>
        <v>EOM plus 10 days</v>
      </c>
      <c r="E499" s="3">
        <v>10</v>
      </c>
      <c r="F499" s="22">
        <f t="shared" si="22"/>
        <v>41588</v>
      </c>
      <c r="J499" s="22">
        <f t="shared" si="23"/>
        <v>41588</v>
      </c>
    </row>
    <row r="500" spans="1:10" x14ac:dyDescent="0.25">
      <c r="A500" s="21">
        <v>41577</v>
      </c>
      <c r="B500" s="3">
        <v>59463</v>
      </c>
      <c r="C500" s="11">
        <v>236.59</v>
      </c>
      <c r="D500" s="3" t="str">
        <f t="shared" si="21"/>
        <v>EOM plus 10 days</v>
      </c>
      <c r="E500" s="3">
        <v>10</v>
      </c>
      <c r="F500" s="22">
        <f t="shared" si="22"/>
        <v>41588</v>
      </c>
      <c r="J500" s="22">
        <f t="shared" si="23"/>
        <v>41588</v>
      </c>
    </row>
    <row r="501" spans="1:10" x14ac:dyDescent="0.25">
      <c r="A501" s="21">
        <v>41577</v>
      </c>
      <c r="B501" s="3">
        <v>59464</v>
      </c>
      <c r="C501" s="11">
        <v>190.59</v>
      </c>
      <c r="D501" s="3" t="str">
        <f t="shared" si="21"/>
        <v>EOM plus 15 days</v>
      </c>
      <c r="E501" s="3">
        <v>15</v>
      </c>
      <c r="F501" s="22">
        <f t="shared" si="22"/>
        <v>41593</v>
      </c>
      <c r="J501" s="22">
        <f t="shared" si="23"/>
        <v>41593</v>
      </c>
    </row>
    <row r="502" spans="1:10" x14ac:dyDescent="0.25">
      <c r="A502" s="21">
        <v>41577</v>
      </c>
      <c r="B502" s="3">
        <v>59465</v>
      </c>
      <c r="C502" s="11">
        <v>377.43</v>
      </c>
      <c r="D502" s="3" t="str">
        <f t="shared" si="21"/>
        <v>EOM plus 10 days</v>
      </c>
      <c r="E502" s="3">
        <v>10</v>
      </c>
      <c r="F502" s="22">
        <f t="shared" si="22"/>
        <v>41588</v>
      </c>
      <c r="J502" s="22">
        <f t="shared" si="23"/>
        <v>41588</v>
      </c>
    </row>
    <row r="503" spans="1:10" x14ac:dyDescent="0.25">
      <c r="A503" s="21">
        <v>41577</v>
      </c>
      <c r="B503" s="3">
        <v>59466</v>
      </c>
      <c r="C503" s="11">
        <v>371.73</v>
      </c>
      <c r="D503" s="3" t="str">
        <f t="shared" si="21"/>
        <v>EOM plus 5 days</v>
      </c>
      <c r="E503" s="3">
        <v>5</v>
      </c>
      <c r="F503" s="22">
        <f t="shared" si="22"/>
        <v>41583</v>
      </c>
      <c r="J503" s="22">
        <f t="shared" si="23"/>
        <v>41583</v>
      </c>
    </row>
    <row r="504" spans="1:10" x14ac:dyDescent="0.25">
      <c r="A504" s="21">
        <v>41577</v>
      </c>
      <c r="B504" s="3">
        <v>59467</v>
      </c>
      <c r="C504" s="11">
        <v>73.87</v>
      </c>
      <c r="D504" s="3" t="str">
        <f t="shared" si="21"/>
        <v>EOM plus 10 days</v>
      </c>
      <c r="E504" s="3">
        <v>10</v>
      </c>
      <c r="F504" s="22">
        <f t="shared" si="22"/>
        <v>41588</v>
      </c>
      <c r="J504" s="22">
        <f t="shared" si="23"/>
        <v>41588</v>
      </c>
    </row>
    <row r="505" spans="1:10" x14ac:dyDescent="0.25">
      <c r="A505" s="21">
        <v>41577</v>
      </c>
      <c r="B505" s="3">
        <v>59468</v>
      </c>
      <c r="C505" s="11">
        <v>309.99</v>
      </c>
      <c r="D505" s="3" t="str">
        <f t="shared" si="21"/>
        <v>EOM plus 15 days</v>
      </c>
      <c r="E505" s="3">
        <v>15</v>
      </c>
      <c r="F505" s="22">
        <f t="shared" si="22"/>
        <v>41593</v>
      </c>
      <c r="J505" s="22">
        <f t="shared" si="23"/>
        <v>41593</v>
      </c>
    </row>
    <row r="506" spans="1:10" x14ac:dyDescent="0.25">
      <c r="A506" s="21">
        <v>41578</v>
      </c>
      <c r="B506" s="3">
        <v>59469</v>
      </c>
      <c r="C506" s="11">
        <v>76.099999999999994</v>
      </c>
      <c r="D506" s="3" t="str">
        <f t="shared" si="21"/>
        <v>EOM plus 15 days</v>
      </c>
      <c r="E506" s="3">
        <v>15</v>
      </c>
      <c r="F506" s="22">
        <f t="shared" si="22"/>
        <v>41593</v>
      </c>
      <c r="J506" s="22">
        <f t="shared" si="23"/>
        <v>41592</v>
      </c>
    </row>
    <row r="507" spans="1:10" x14ac:dyDescent="0.25">
      <c r="A507" s="21">
        <v>41578</v>
      </c>
      <c r="B507" s="3">
        <v>59470</v>
      </c>
      <c r="C507" s="11">
        <v>166.77</v>
      </c>
      <c r="D507" s="3" t="str">
        <f t="shared" si="21"/>
        <v>EOM plus 5 days</v>
      </c>
      <c r="E507" s="3">
        <v>5</v>
      </c>
      <c r="F507" s="22">
        <f t="shared" si="22"/>
        <v>41583</v>
      </c>
      <c r="J507" s="22">
        <f t="shared" si="23"/>
        <v>41582</v>
      </c>
    </row>
    <row r="508" spans="1:10" x14ac:dyDescent="0.25">
      <c r="A508" s="21">
        <v>41578</v>
      </c>
      <c r="B508" s="3">
        <v>59471</v>
      </c>
      <c r="C508" s="11">
        <v>281.33999999999997</v>
      </c>
      <c r="D508" s="3" t="str">
        <f t="shared" si="21"/>
        <v>EOM plus 15 days</v>
      </c>
      <c r="E508" s="3">
        <v>15</v>
      </c>
      <c r="F508" s="22">
        <f t="shared" si="22"/>
        <v>41593</v>
      </c>
      <c r="J508" s="22">
        <f t="shared" si="23"/>
        <v>41592</v>
      </c>
    </row>
    <row r="509" spans="1:10" x14ac:dyDescent="0.25">
      <c r="A509" s="21">
        <v>41578</v>
      </c>
      <c r="B509" s="3">
        <v>59472</v>
      </c>
      <c r="C509" s="11">
        <v>313.36</v>
      </c>
      <c r="D509" s="3" t="str">
        <f t="shared" si="21"/>
        <v>EOM plus 20 days</v>
      </c>
      <c r="E509" s="3">
        <v>20</v>
      </c>
      <c r="F509" s="22">
        <f t="shared" si="22"/>
        <v>41598</v>
      </c>
      <c r="J509" s="22">
        <f t="shared" si="23"/>
        <v>41597</v>
      </c>
    </row>
    <row r="510" spans="1:10" x14ac:dyDescent="0.25">
      <c r="A510" s="21">
        <v>41578</v>
      </c>
      <c r="B510" s="3">
        <v>59473</v>
      </c>
      <c r="C510" s="11">
        <v>75.06</v>
      </c>
      <c r="D510" s="3" t="str">
        <f t="shared" si="21"/>
        <v>EOM plus 5 days</v>
      </c>
      <c r="E510" s="3">
        <v>5</v>
      </c>
      <c r="F510" s="22">
        <f t="shared" si="22"/>
        <v>41583</v>
      </c>
      <c r="J510" s="22">
        <f t="shared" si="23"/>
        <v>41582</v>
      </c>
    </row>
    <row r="511" spans="1:10" x14ac:dyDescent="0.25">
      <c r="A511" s="21">
        <v>41578</v>
      </c>
      <c r="B511" s="3">
        <v>59474</v>
      </c>
      <c r="C511" s="11">
        <v>173.69</v>
      </c>
      <c r="D511" s="3" t="str">
        <f t="shared" si="21"/>
        <v>EOM plus 10 days</v>
      </c>
      <c r="E511" s="3">
        <v>10</v>
      </c>
      <c r="F511" s="22">
        <f t="shared" si="22"/>
        <v>41588</v>
      </c>
      <c r="J511" s="22">
        <f t="shared" si="23"/>
        <v>41587</v>
      </c>
    </row>
    <row r="512" spans="1:10" x14ac:dyDescent="0.25">
      <c r="A512" s="21">
        <v>41578</v>
      </c>
      <c r="B512" s="3">
        <v>59475</v>
      </c>
      <c r="C512" s="11">
        <v>185.36</v>
      </c>
      <c r="D512" s="3" t="str">
        <f t="shared" si="21"/>
        <v>EOM plus 5 days</v>
      </c>
      <c r="E512" s="3">
        <v>5</v>
      </c>
      <c r="F512" s="22">
        <f t="shared" si="22"/>
        <v>41583</v>
      </c>
      <c r="J512" s="22">
        <f t="shared" si="23"/>
        <v>41582</v>
      </c>
    </row>
    <row r="513" spans="1:10" x14ac:dyDescent="0.25">
      <c r="A513" s="21">
        <v>41578</v>
      </c>
      <c r="B513" s="3">
        <v>59476</v>
      </c>
      <c r="C513" s="11">
        <v>339.26</v>
      </c>
      <c r="D513" s="3" t="str">
        <f t="shared" si="21"/>
        <v>EOM plus 10 days</v>
      </c>
      <c r="E513" s="3">
        <v>10</v>
      </c>
      <c r="F513" s="22">
        <f t="shared" si="22"/>
        <v>41588</v>
      </c>
      <c r="J513" s="22">
        <f t="shared" si="23"/>
        <v>41587</v>
      </c>
    </row>
    <row r="514" spans="1:10" x14ac:dyDescent="0.25">
      <c r="A514" s="21">
        <v>41578</v>
      </c>
      <c r="B514" s="3">
        <v>59477</v>
      </c>
      <c r="C514" s="11">
        <v>261.49</v>
      </c>
      <c r="D514" s="3" t="str">
        <f t="shared" si="21"/>
        <v>EOM plus 20 days</v>
      </c>
      <c r="E514" s="3">
        <v>20</v>
      </c>
      <c r="F514" s="22">
        <f t="shared" si="22"/>
        <v>41598</v>
      </c>
      <c r="J514" s="22">
        <f t="shared" si="23"/>
        <v>41597</v>
      </c>
    </row>
    <row r="515" spans="1:10" x14ac:dyDescent="0.25">
      <c r="A515" s="21">
        <v>41578</v>
      </c>
      <c r="B515" s="3">
        <v>59478</v>
      </c>
      <c r="C515" s="11">
        <v>114.09</v>
      </c>
      <c r="D515" s="3" t="str">
        <f t="shared" si="21"/>
        <v>EOM plus 10 days</v>
      </c>
      <c r="E515" s="3">
        <v>10</v>
      </c>
      <c r="F515" s="22">
        <f t="shared" si="22"/>
        <v>41588</v>
      </c>
      <c r="J515" s="22">
        <f t="shared" si="23"/>
        <v>41587</v>
      </c>
    </row>
    <row r="516" spans="1:10" x14ac:dyDescent="0.25">
      <c r="A516" s="21">
        <v>41578</v>
      </c>
      <c r="B516" s="3">
        <v>59479</v>
      </c>
      <c r="C516" s="11">
        <v>166.49</v>
      </c>
      <c r="D516" s="3" t="str">
        <f t="shared" si="21"/>
        <v>EOM plus 10 days</v>
      </c>
      <c r="E516" s="3">
        <v>10</v>
      </c>
      <c r="F516" s="22">
        <f t="shared" si="22"/>
        <v>41588</v>
      </c>
      <c r="J516" s="22">
        <f t="shared" si="23"/>
        <v>41587</v>
      </c>
    </row>
    <row r="517" spans="1:10" x14ac:dyDescent="0.25">
      <c r="A517" s="21">
        <v>41578</v>
      </c>
      <c r="B517" s="3">
        <v>59480</v>
      </c>
      <c r="C517" s="11">
        <v>95.1</v>
      </c>
      <c r="D517" s="3" t="str">
        <f t="shared" ref="D517:D580" si="24">"EOM plus "&amp;E517&amp;" days"</f>
        <v>EOM plus 10 days</v>
      </c>
      <c r="E517" s="3">
        <v>10</v>
      </c>
      <c r="F517" s="22">
        <f t="shared" si="22"/>
        <v>41588</v>
      </c>
      <c r="J517" s="22">
        <f t="shared" si="23"/>
        <v>41587</v>
      </c>
    </row>
    <row r="518" spans="1:10" x14ac:dyDescent="0.25">
      <c r="A518" s="21">
        <v>41578</v>
      </c>
      <c r="B518" s="3">
        <v>59481</v>
      </c>
      <c r="C518" s="11">
        <v>109.95</v>
      </c>
      <c r="D518" s="3" t="str">
        <f t="shared" si="24"/>
        <v>EOM plus 10 days</v>
      </c>
      <c r="E518" s="3">
        <v>10</v>
      </c>
      <c r="F518" s="22">
        <f t="shared" ref="F518:F581" si="25">+EOMONTH(A518,0)+E518</f>
        <v>41588</v>
      </c>
      <c r="J518" s="22">
        <f t="shared" ref="J518:J581" si="26">+EDATE(A518,1)+E518-DAY(A518)</f>
        <v>41587</v>
      </c>
    </row>
    <row r="519" spans="1:10" x14ac:dyDescent="0.25">
      <c r="A519" s="21">
        <v>41578</v>
      </c>
      <c r="B519" s="3">
        <v>59482</v>
      </c>
      <c r="C519" s="11">
        <v>290.08999999999997</v>
      </c>
      <c r="D519" s="3" t="str">
        <f t="shared" si="24"/>
        <v>EOM plus 15 days</v>
      </c>
      <c r="E519" s="3">
        <v>15</v>
      </c>
      <c r="F519" s="22">
        <f t="shared" si="25"/>
        <v>41593</v>
      </c>
      <c r="J519" s="22">
        <f t="shared" si="26"/>
        <v>41592</v>
      </c>
    </row>
    <row r="520" spans="1:10" x14ac:dyDescent="0.25">
      <c r="A520" s="21">
        <v>41578</v>
      </c>
      <c r="B520" s="3">
        <v>59483</v>
      </c>
      <c r="C520" s="11">
        <v>297.85000000000002</v>
      </c>
      <c r="D520" s="3" t="str">
        <f t="shared" si="24"/>
        <v>EOM plus 15 days</v>
      </c>
      <c r="E520" s="3">
        <v>15</v>
      </c>
      <c r="F520" s="22">
        <f t="shared" si="25"/>
        <v>41593</v>
      </c>
      <c r="J520" s="22">
        <f t="shared" si="26"/>
        <v>41592</v>
      </c>
    </row>
    <row r="521" spans="1:10" x14ac:dyDescent="0.25">
      <c r="A521" s="21">
        <v>41578</v>
      </c>
      <c r="B521" s="3">
        <v>59484</v>
      </c>
      <c r="C521" s="11">
        <v>331.36</v>
      </c>
      <c r="D521" s="3" t="str">
        <f t="shared" si="24"/>
        <v>EOM plus 10 days</v>
      </c>
      <c r="E521" s="3">
        <v>10</v>
      </c>
      <c r="F521" s="22">
        <f t="shared" si="25"/>
        <v>41588</v>
      </c>
      <c r="J521" s="22">
        <f t="shared" si="26"/>
        <v>41587</v>
      </c>
    </row>
    <row r="522" spans="1:10" x14ac:dyDescent="0.25">
      <c r="A522" s="21">
        <v>41578</v>
      </c>
      <c r="B522" s="3">
        <v>59485</v>
      </c>
      <c r="C522" s="11">
        <v>104.21</v>
      </c>
      <c r="D522" s="3" t="str">
        <f t="shared" si="24"/>
        <v>EOM plus 5 days</v>
      </c>
      <c r="E522" s="3">
        <v>5</v>
      </c>
      <c r="F522" s="22">
        <f t="shared" si="25"/>
        <v>41583</v>
      </c>
      <c r="J522" s="22">
        <f t="shared" si="26"/>
        <v>41582</v>
      </c>
    </row>
    <row r="523" spans="1:10" x14ac:dyDescent="0.25">
      <c r="A523" s="21">
        <v>41578</v>
      </c>
      <c r="B523" s="3">
        <v>59486</v>
      </c>
      <c r="C523" s="11">
        <v>136.32</v>
      </c>
      <c r="D523" s="3" t="str">
        <f t="shared" si="24"/>
        <v>EOM plus 15 days</v>
      </c>
      <c r="E523" s="3">
        <v>15</v>
      </c>
      <c r="F523" s="22">
        <f t="shared" si="25"/>
        <v>41593</v>
      </c>
      <c r="J523" s="22">
        <f t="shared" si="26"/>
        <v>41592</v>
      </c>
    </row>
    <row r="524" spans="1:10" x14ac:dyDescent="0.25">
      <c r="A524" s="21">
        <v>41578</v>
      </c>
      <c r="B524" s="3">
        <v>59487</v>
      </c>
      <c r="C524" s="11">
        <v>228.75</v>
      </c>
      <c r="D524" s="3" t="str">
        <f t="shared" si="24"/>
        <v>EOM plus 10 days</v>
      </c>
      <c r="E524" s="3">
        <v>10</v>
      </c>
      <c r="F524" s="22">
        <f t="shared" si="25"/>
        <v>41588</v>
      </c>
      <c r="J524" s="22">
        <f t="shared" si="26"/>
        <v>41587</v>
      </c>
    </row>
    <row r="525" spans="1:10" x14ac:dyDescent="0.25">
      <c r="A525" s="21">
        <v>41578</v>
      </c>
      <c r="B525" s="3">
        <v>59488</v>
      </c>
      <c r="C525" s="11">
        <v>370.83</v>
      </c>
      <c r="D525" s="3" t="str">
        <f t="shared" si="24"/>
        <v>EOM plus 20 days</v>
      </c>
      <c r="E525" s="3">
        <v>20</v>
      </c>
      <c r="F525" s="22">
        <f t="shared" si="25"/>
        <v>41598</v>
      </c>
      <c r="J525" s="22">
        <f t="shared" si="26"/>
        <v>41597</v>
      </c>
    </row>
    <row r="526" spans="1:10" x14ac:dyDescent="0.25">
      <c r="A526" s="21">
        <v>41579</v>
      </c>
      <c r="B526" s="3">
        <v>59489</v>
      </c>
      <c r="C526" s="11">
        <v>42.44</v>
      </c>
      <c r="D526" s="3" t="str">
        <f t="shared" si="24"/>
        <v>EOM plus 10 days</v>
      </c>
      <c r="E526" s="3">
        <v>10</v>
      </c>
      <c r="F526" s="22">
        <f t="shared" si="25"/>
        <v>41618</v>
      </c>
      <c r="J526" s="22">
        <f t="shared" si="26"/>
        <v>41618</v>
      </c>
    </row>
    <row r="527" spans="1:10" x14ac:dyDescent="0.25">
      <c r="A527" s="21">
        <v>41579</v>
      </c>
      <c r="B527" s="3">
        <v>59490</v>
      </c>
      <c r="C527" s="11">
        <v>208.22</v>
      </c>
      <c r="D527" s="3" t="str">
        <f t="shared" si="24"/>
        <v>EOM plus 5 days</v>
      </c>
      <c r="E527" s="3">
        <v>5</v>
      </c>
      <c r="F527" s="22">
        <f t="shared" si="25"/>
        <v>41613</v>
      </c>
      <c r="J527" s="22">
        <f t="shared" si="26"/>
        <v>41613</v>
      </c>
    </row>
    <row r="528" spans="1:10" x14ac:dyDescent="0.25">
      <c r="A528" s="21">
        <v>41579</v>
      </c>
      <c r="B528" s="3">
        <v>59491</v>
      </c>
      <c r="C528" s="11">
        <v>152.13</v>
      </c>
      <c r="D528" s="3" t="str">
        <f t="shared" si="24"/>
        <v>EOM plus 5 days</v>
      </c>
      <c r="E528" s="3">
        <v>5</v>
      </c>
      <c r="F528" s="22">
        <f t="shared" si="25"/>
        <v>41613</v>
      </c>
      <c r="J528" s="22">
        <f t="shared" si="26"/>
        <v>41613</v>
      </c>
    </row>
    <row r="529" spans="1:10" x14ac:dyDescent="0.25">
      <c r="A529" s="21">
        <v>41579</v>
      </c>
      <c r="B529" s="3">
        <v>59492</v>
      </c>
      <c r="C529" s="11">
        <v>35.090000000000003</v>
      </c>
      <c r="D529" s="3" t="str">
        <f t="shared" si="24"/>
        <v>EOM plus 10 days</v>
      </c>
      <c r="E529" s="3">
        <v>10</v>
      </c>
      <c r="F529" s="22">
        <f t="shared" si="25"/>
        <v>41618</v>
      </c>
      <c r="J529" s="22">
        <f t="shared" si="26"/>
        <v>41618</v>
      </c>
    </row>
    <row r="530" spans="1:10" x14ac:dyDescent="0.25">
      <c r="A530" s="21">
        <v>41579</v>
      </c>
      <c r="B530" s="3">
        <v>59493</v>
      </c>
      <c r="C530" s="11">
        <v>226.73</v>
      </c>
      <c r="D530" s="3" t="str">
        <f t="shared" si="24"/>
        <v>EOM plus 5 days</v>
      </c>
      <c r="E530" s="3">
        <v>5</v>
      </c>
      <c r="F530" s="22">
        <f t="shared" si="25"/>
        <v>41613</v>
      </c>
      <c r="J530" s="22">
        <f t="shared" si="26"/>
        <v>41613</v>
      </c>
    </row>
    <row r="531" spans="1:10" x14ac:dyDescent="0.25">
      <c r="A531" s="21">
        <v>41579</v>
      </c>
      <c r="B531" s="3">
        <v>59494</v>
      </c>
      <c r="C531" s="11">
        <v>230.33</v>
      </c>
      <c r="D531" s="3" t="str">
        <f t="shared" si="24"/>
        <v>EOM plus 5 days</v>
      </c>
      <c r="E531" s="3">
        <v>5</v>
      </c>
      <c r="F531" s="22">
        <f t="shared" si="25"/>
        <v>41613</v>
      </c>
      <c r="J531" s="22">
        <f t="shared" si="26"/>
        <v>41613</v>
      </c>
    </row>
    <row r="532" spans="1:10" x14ac:dyDescent="0.25">
      <c r="A532" s="21">
        <v>41579</v>
      </c>
      <c r="B532" s="3">
        <v>59495</v>
      </c>
      <c r="C532" s="11">
        <v>122.14</v>
      </c>
      <c r="D532" s="3" t="str">
        <f t="shared" si="24"/>
        <v>EOM plus 10 days</v>
      </c>
      <c r="E532" s="3">
        <v>10</v>
      </c>
      <c r="F532" s="22">
        <f t="shared" si="25"/>
        <v>41618</v>
      </c>
      <c r="J532" s="22">
        <f t="shared" si="26"/>
        <v>41618</v>
      </c>
    </row>
    <row r="533" spans="1:10" x14ac:dyDescent="0.25">
      <c r="A533" s="21">
        <v>41579</v>
      </c>
      <c r="B533" s="3">
        <v>59496</v>
      </c>
      <c r="C533" s="11">
        <v>375.41</v>
      </c>
      <c r="D533" s="3" t="str">
        <f t="shared" si="24"/>
        <v>EOM plus 5 days</v>
      </c>
      <c r="E533" s="3">
        <v>5</v>
      </c>
      <c r="F533" s="22">
        <f t="shared" si="25"/>
        <v>41613</v>
      </c>
      <c r="J533" s="22">
        <f t="shared" si="26"/>
        <v>41613</v>
      </c>
    </row>
    <row r="534" spans="1:10" x14ac:dyDescent="0.25">
      <c r="A534" s="21">
        <v>41579</v>
      </c>
      <c r="B534" s="3">
        <v>59497</v>
      </c>
      <c r="C534" s="11">
        <v>38.65</v>
      </c>
      <c r="D534" s="3" t="str">
        <f t="shared" si="24"/>
        <v>EOM plus 10 days</v>
      </c>
      <c r="E534" s="3">
        <v>10</v>
      </c>
      <c r="F534" s="22">
        <f t="shared" si="25"/>
        <v>41618</v>
      </c>
      <c r="J534" s="22">
        <f t="shared" si="26"/>
        <v>41618</v>
      </c>
    </row>
    <row r="535" spans="1:10" x14ac:dyDescent="0.25">
      <c r="A535" s="21">
        <v>41579</v>
      </c>
      <c r="B535" s="3">
        <v>59498</v>
      </c>
      <c r="C535" s="11">
        <v>129.86000000000001</v>
      </c>
      <c r="D535" s="3" t="str">
        <f t="shared" si="24"/>
        <v>EOM plus 5 days</v>
      </c>
      <c r="E535" s="3">
        <v>5</v>
      </c>
      <c r="F535" s="22">
        <f t="shared" si="25"/>
        <v>41613</v>
      </c>
      <c r="J535" s="22">
        <f t="shared" si="26"/>
        <v>41613</v>
      </c>
    </row>
    <row r="536" spans="1:10" x14ac:dyDescent="0.25">
      <c r="A536" s="21">
        <v>41579</v>
      </c>
      <c r="B536" s="3">
        <v>59499</v>
      </c>
      <c r="C536" s="11">
        <v>306.52</v>
      </c>
      <c r="D536" s="3" t="str">
        <f t="shared" si="24"/>
        <v>EOM plus 10 days</v>
      </c>
      <c r="E536" s="3">
        <v>10</v>
      </c>
      <c r="F536" s="22">
        <f t="shared" si="25"/>
        <v>41618</v>
      </c>
      <c r="J536" s="22">
        <f t="shared" si="26"/>
        <v>41618</v>
      </c>
    </row>
    <row r="537" spans="1:10" x14ac:dyDescent="0.25">
      <c r="A537" s="21">
        <v>41579</v>
      </c>
      <c r="B537" s="3">
        <v>59500</v>
      </c>
      <c r="C537" s="11">
        <v>264.52</v>
      </c>
      <c r="D537" s="3" t="str">
        <f t="shared" si="24"/>
        <v>EOM plus 15 days</v>
      </c>
      <c r="E537" s="3">
        <v>15</v>
      </c>
      <c r="F537" s="22">
        <f t="shared" si="25"/>
        <v>41623</v>
      </c>
      <c r="J537" s="22">
        <f t="shared" si="26"/>
        <v>41623</v>
      </c>
    </row>
    <row r="538" spans="1:10" x14ac:dyDescent="0.25">
      <c r="A538" s="21">
        <v>41579</v>
      </c>
      <c r="B538" s="3">
        <v>59501</v>
      </c>
      <c r="C538" s="11">
        <v>144.53</v>
      </c>
      <c r="D538" s="3" t="str">
        <f t="shared" si="24"/>
        <v>EOM plus 5 days</v>
      </c>
      <c r="E538" s="3">
        <v>5</v>
      </c>
      <c r="F538" s="22">
        <f t="shared" si="25"/>
        <v>41613</v>
      </c>
      <c r="J538" s="22">
        <f t="shared" si="26"/>
        <v>41613</v>
      </c>
    </row>
    <row r="539" spans="1:10" x14ac:dyDescent="0.25">
      <c r="A539" s="21">
        <v>41579</v>
      </c>
      <c r="B539" s="3">
        <v>59502</v>
      </c>
      <c r="C539" s="11">
        <v>198.64</v>
      </c>
      <c r="D539" s="3" t="str">
        <f t="shared" si="24"/>
        <v>EOM plus 5 days</v>
      </c>
      <c r="E539" s="3">
        <v>5</v>
      </c>
      <c r="F539" s="22">
        <f t="shared" si="25"/>
        <v>41613</v>
      </c>
      <c r="J539" s="22">
        <f t="shared" si="26"/>
        <v>41613</v>
      </c>
    </row>
    <row r="540" spans="1:10" x14ac:dyDescent="0.25">
      <c r="A540" s="21">
        <v>41579</v>
      </c>
      <c r="B540" s="3">
        <v>59503</v>
      </c>
      <c r="C540" s="11">
        <v>298.51</v>
      </c>
      <c r="D540" s="3" t="str">
        <f t="shared" si="24"/>
        <v>EOM plus 5 days</v>
      </c>
      <c r="E540" s="3">
        <v>5</v>
      </c>
      <c r="F540" s="22">
        <f t="shared" si="25"/>
        <v>41613</v>
      </c>
      <c r="J540" s="22">
        <f t="shared" si="26"/>
        <v>41613</v>
      </c>
    </row>
    <row r="541" spans="1:10" x14ac:dyDescent="0.25">
      <c r="A541" s="21">
        <v>41579</v>
      </c>
      <c r="B541" s="3">
        <v>59504</v>
      </c>
      <c r="C541" s="11">
        <v>314.27999999999997</v>
      </c>
      <c r="D541" s="3" t="str">
        <f t="shared" si="24"/>
        <v>EOM plus 10 days</v>
      </c>
      <c r="E541" s="3">
        <v>10</v>
      </c>
      <c r="F541" s="22">
        <f t="shared" si="25"/>
        <v>41618</v>
      </c>
      <c r="J541" s="22">
        <f t="shared" si="26"/>
        <v>41618</v>
      </c>
    </row>
    <row r="542" spans="1:10" x14ac:dyDescent="0.25">
      <c r="A542" s="21">
        <v>41579</v>
      </c>
      <c r="B542" s="3">
        <v>59505</v>
      </c>
      <c r="C542" s="11">
        <v>234.39</v>
      </c>
      <c r="D542" s="3" t="str">
        <f t="shared" si="24"/>
        <v>EOM plus 10 days</v>
      </c>
      <c r="E542" s="3">
        <v>10</v>
      </c>
      <c r="F542" s="22">
        <f t="shared" si="25"/>
        <v>41618</v>
      </c>
      <c r="J542" s="22">
        <f t="shared" si="26"/>
        <v>41618</v>
      </c>
    </row>
    <row r="543" spans="1:10" x14ac:dyDescent="0.25">
      <c r="A543" s="21">
        <v>41579</v>
      </c>
      <c r="B543" s="3">
        <v>59506</v>
      </c>
      <c r="C543" s="11">
        <v>250.87</v>
      </c>
      <c r="D543" s="3" t="str">
        <f t="shared" si="24"/>
        <v>EOM plus 10 days</v>
      </c>
      <c r="E543" s="3">
        <v>10</v>
      </c>
      <c r="F543" s="22">
        <f t="shared" si="25"/>
        <v>41618</v>
      </c>
      <c r="J543" s="22">
        <f t="shared" si="26"/>
        <v>41618</v>
      </c>
    </row>
    <row r="544" spans="1:10" x14ac:dyDescent="0.25">
      <c r="A544" s="21">
        <v>41580</v>
      </c>
      <c r="B544" s="3">
        <v>59507</v>
      </c>
      <c r="C544" s="11">
        <v>198.9</v>
      </c>
      <c r="D544" s="3" t="str">
        <f t="shared" si="24"/>
        <v>EOM plus 15 days</v>
      </c>
      <c r="E544" s="3">
        <v>15</v>
      </c>
      <c r="F544" s="22">
        <f t="shared" si="25"/>
        <v>41623</v>
      </c>
      <c r="J544" s="22">
        <f t="shared" si="26"/>
        <v>41623</v>
      </c>
    </row>
    <row r="545" spans="1:10" x14ac:dyDescent="0.25">
      <c r="A545" s="21">
        <v>41580</v>
      </c>
      <c r="B545" s="3">
        <v>59508</v>
      </c>
      <c r="C545" s="11">
        <v>197.89</v>
      </c>
      <c r="D545" s="3" t="str">
        <f t="shared" si="24"/>
        <v>EOM plus 10 days</v>
      </c>
      <c r="E545" s="3">
        <v>10</v>
      </c>
      <c r="F545" s="22">
        <f t="shared" si="25"/>
        <v>41618</v>
      </c>
      <c r="J545" s="22">
        <f t="shared" si="26"/>
        <v>41618</v>
      </c>
    </row>
    <row r="546" spans="1:10" x14ac:dyDescent="0.25">
      <c r="A546" s="21">
        <v>41580</v>
      </c>
      <c r="B546" s="3">
        <v>59509</v>
      </c>
      <c r="C546" s="11">
        <v>269.07</v>
      </c>
      <c r="D546" s="3" t="str">
        <f t="shared" si="24"/>
        <v>EOM plus 10 days</v>
      </c>
      <c r="E546" s="3">
        <v>10</v>
      </c>
      <c r="F546" s="22">
        <f t="shared" si="25"/>
        <v>41618</v>
      </c>
      <c r="J546" s="22">
        <f t="shared" si="26"/>
        <v>41618</v>
      </c>
    </row>
    <row r="547" spans="1:10" x14ac:dyDescent="0.25">
      <c r="A547" s="21">
        <v>41580</v>
      </c>
      <c r="B547" s="3">
        <v>59510</v>
      </c>
      <c r="C547" s="11">
        <v>323.58999999999997</v>
      </c>
      <c r="D547" s="3" t="str">
        <f t="shared" si="24"/>
        <v>EOM plus 5 days</v>
      </c>
      <c r="E547" s="3">
        <v>5</v>
      </c>
      <c r="F547" s="22">
        <f t="shared" si="25"/>
        <v>41613</v>
      </c>
      <c r="J547" s="22">
        <f t="shared" si="26"/>
        <v>41613</v>
      </c>
    </row>
    <row r="548" spans="1:10" x14ac:dyDescent="0.25">
      <c r="A548" s="21">
        <v>41580</v>
      </c>
      <c r="B548" s="3">
        <v>59511</v>
      </c>
      <c r="C548" s="11">
        <v>330.16</v>
      </c>
      <c r="D548" s="3" t="str">
        <f t="shared" si="24"/>
        <v>EOM plus 10 days</v>
      </c>
      <c r="E548" s="3">
        <v>10</v>
      </c>
      <c r="F548" s="22">
        <f t="shared" si="25"/>
        <v>41618</v>
      </c>
      <c r="J548" s="22">
        <f t="shared" si="26"/>
        <v>41618</v>
      </c>
    </row>
    <row r="549" spans="1:10" x14ac:dyDescent="0.25">
      <c r="A549" s="21">
        <v>41580</v>
      </c>
      <c r="B549" s="3">
        <v>59512</v>
      </c>
      <c r="C549" s="11">
        <v>306.01</v>
      </c>
      <c r="D549" s="3" t="str">
        <f t="shared" si="24"/>
        <v>EOM plus 10 days</v>
      </c>
      <c r="E549" s="3">
        <v>10</v>
      </c>
      <c r="F549" s="22">
        <f t="shared" si="25"/>
        <v>41618</v>
      </c>
      <c r="J549" s="22">
        <f t="shared" si="26"/>
        <v>41618</v>
      </c>
    </row>
    <row r="550" spans="1:10" x14ac:dyDescent="0.25">
      <c r="A550" s="21">
        <v>41580</v>
      </c>
      <c r="B550" s="3">
        <v>59513</v>
      </c>
      <c r="C550" s="11">
        <v>159.76</v>
      </c>
      <c r="D550" s="3" t="str">
        <f t="shared" si="24"/>
        <v>EOM plus 5 days</v>
      </c>
      <c r="E550" s="3">
        <v>5</v>
      </c>
      <c r="F550" s="22">
        <f t="shared" si="25"/>
        <v>41613</v>
      </c>
      <c r="J550" s="22">
        <f t="shared" si="26"/>
        <v>41613</v>
      </c>
    </row>
    <row r="551" spans="1:10" x14ac:dyDescent="0.25">
      <c r="A551" s="21">
        <v>41580</v>
      </c>
      <c r="B551" s="3">
        <v>59514</v>
      </c>
      <c r="C551" s="11">
        <v>56.38</v>
      </c>
      <c r="D551" s="3" t="str">
        <f t="shared" si="24"/>
        <v>EOM plus 10 days</v>
      </c>
      <c r="E551" s="3">
        <v>10</v>
      </c>
      <c r="F551" s="22">
        <f t="shared" si="25"/>
        <v>41618</v>
      </c>
      <c r="J551" s="22">
        <f t="shared" si="26"/>
        <v>41618</v>
      </c>
    </row>
    <row r="552" spans="1:10" x14ac:dyDescent="0.25">
      <c r="A552" s="21">
        <v>41580</v>
      </c>
      <c r="B552" s="3">
        <v>59515</v>
      </c>
      <c r="C552" s="11">
        <v>257.33</v>
      </c>
      <c r="D552" s="3" t="str">
        <f t="shared" si="24"/>
        <v>EOM plus 20 days</v>
      </c>
      <c r="E552" s="3">
        <v>20</v>
      </c>
      <c r="F552" s="22">
        <f t="shared" si="25"/>
        <v>41628</v>
      </c>
      <c r="J552" s="22">
        <f t="shared" si="26"/>
        <v>41628</v>
      </c>
    </row>
    <row r="553" spans="1:10" x14ac:dyDescent="0.25">
      <c r="A553" s="21">
        <v>41580</v>
      </c>
      <c r="B553" s="3">
        <v>59516</v>
      </c>
      <c r="C553" s="11">
        <v>225.88</v>
      </c>
      <c r="D553" s="3" t="str">
        <f t="shared" si="24"/>
        <v>EOM plus 5 days</v>
      </c>
      <c r="E553" s="3">
        <v>5</v>
      </c>
      <c r="F553" s="22">
        <f t="shared" si="25"/>
        <v>41613</v>
      </c>
      <c r="J553" s="22">
        <f t="shared" si="26"/>
        <v>41613</v>
      </c>
    </row>
    <row r="554" spans="1:10" x14ac:dyDescent="0.25">
      <c r="A554" s="21">
        <v>41580</v>
      </c>
      <c r="B554" s="3">
        <v>59517</v>
      </c>
      <c r="C554" s="11">
        <v>252.19</v>
      </c>
      <c r="D554" s="3" t="str">
        <f t="shared" si="24"/>
        <v>EOM plus 15 days</v>
      </c>
      <c r="E554" s="3">
        <v>15</v>
      </c>
      <c r="F554" s="22">
        <f t="shared" si="25"/>
        <v>41623</v>
      </c>
      <c r="J554" s="22">
        <f t="shared" si="26"/>
        <v>41623</v>
      </c>
    </row>
    <row r="555" spans="1:10" x14ac:dyDescent="0.25">
      <c r="A555" s="21">
        <v>41580</v>
      </c>
      <c r="B555" s="3">
        <v>59518</v>
      </c>
      <c r="C555" s="11">
        <v>207.84</v>
      </c>
      <c r="D555" s="3" t="str">
        <f t="shared" si="24"/>
        <v>EOM plus 15 days</v>
      </c>
      <c r="E555" s="3">
        <v>15</v>
      </c>
      <c r="F555" s="22">
        <f t="shared" si="25"/>
        <v>41623</v>
      </c>
      <c r="J555" s="22">
        <f t="shared" si="26"/>
        <v>41623</v>
      </c>
    </row>
    <row r="556" spans="1:10" x14ac:dyDescent="0.25">
      <c r="A556" s="21">
        <v>41580</v>
      </c>
      <c r="B556" s="3">
        <v>59519</v>
      </c>
      <c r="C556" s="11">
        <v>361.07</v>
      </c>
      <c r="D556" s="3" t="str">
        <f t="shared" si="24"/>
        <v>EOM plus 10 days</v>
      </c>
      <c r="E556" s="3">
        <v>10</v>
      </c>
      <c r="F556" s="22">
        <f t="shared" si="25"/>
        <v>41618</v>
      </c>
      <c r="J556" s="22">
        <f t="shared" si="26"/>
        <v>41618</v>
      </c>
    </row>
    <row r="557" spans="1:10" x14ac:dyDescent="0.25">
      <c r="A557" s="21">
        <v>41580</v>
      </c>
      <c r="B557" s="3">
        <v>59520</v>
      </c>
      <c r="C557" s="11">
        <v>125.04</v>
      </c>
      <c r="D557" s="3" t="str">
        <f t="shared" si="24"/>
        <v>EOM plus 15 days</v>
      </c>
      <c r="E557" s="3">
        <v>15</v>
      </c>
      <c r="F557" s="22">
        <f t="shared" si="25"/>
        <v>41623</v>
      </c>
      <c r="J557" s="22">
        <f t="shared" si="26"/>
        <v>41623</v>
      </c>
    </row>
    <row r="558" spans="1:10" x14ac:dyDescent="0.25">
      <c r="A558" s="21">
        <v>41580</v>
      </c>
      <c r="B558" s="3">
        <v>59521</v>
      </c>
      <c r="C558" s="11">
        <v>302.86</v>
      </c>
      <c r="D558" s="3" t="str">
        <f t="shared" si="24"/>
        <v>EOM plus 10 days</v>
      </c>
      <c r="E558" s="3">
        <v>10</v>
      </c>
      <c r="F558" s="22">
        <f t="shared" si="25"/>
        <v>41618</v>
      </c>
      <c r="J558" s="22">
        <f t="shared" si="26"/>
        <v>41618</v>
      </c>
    </row>
    <row r="559" spans="1:10" x14ac:dyDescent="0.25">
      <c r="A559" s="21">
        <v>41580</v>
      </c>
      <c r="B559" s="3">
        <v>59522</v>
      </c>
      <c r="C559" s="11">
        <v>113.55</v>
      </c>
      <c r="D559" s="3" t="str">
        <f t="shared" si="24"/>
        <v>EOM plus 5 days</v>
      </c>
      <c r="E559" s="3">
        <v>5</v>
      </c>
      <c r="F559" s="22">
        <f t="shared" si="25"/>
        <v>41613</v>
      </c>
      <c r="J559" s="22">
        <f t="shared" si="26"/>
        <v>41613</v>
      </c>
    </row>
    <row r="560" spans="1:10" x14ac:dyDescent="0.25">
      <c r="A560" s="21">
        <v>41580</v>
      </c>
      <c r="B560" s="3">
        <v>59523</v>
      </c>
      <c r="C560" s="11">
        <v>205.97</v>
      </c>
      <c r="D560" s="3" t="str">
        <f t="shared" si="24"/>
        <v>EOM plus 5 days</v>
      </c>
      <c r="E560" s="3">
        <v>5</v>
      </c>
      <c r="F560" s="22">
        <f t="shared" si="25"/>
        <v>41613</v>
      </c>
      <c r="J560" s="22">
        <f t="shared" si="26"/>
        <v>41613</v>
      </c>
    </row>
    <row r="561" spans="1:10" x14ac:dyDescent="0.25">
      <c r="A561" s="21">
        <v>41580</v>
      </c>
      <c r="B561" s="3">
        <v>59524</v>
      </c>
      <c r="C561" s="11">
        <v>313.77</v>
      </c>
      <c r="D561" s="3" t="str">
        <f t="shared" si="24"/>
        <v>EOM plus 10 days</v>
      </c>
      <c r="E561" s="3">
        <v>10</v>
      </c>
      <c r="F561" s="22">
        <f t="shared" si="25"/>
        <v>41618</v>
      </c>
      <c r="J561" s="22">
        <f t="shared" si="26"/>
        <v>41618</v>
      </c>
    </row>
    <row r="562" spans="1:10" x14ac:dyDescent="0.25">
      <c r="A562" s="21">
        <v>41580</v>
      </c>
      <c r="B562" s="3">
        <v>59525</v>
      </c>
      <c r="C562" s="11">
        <v>131.78</v>
      </c>
      <c r="D562" s="3" t="str">
        <f t="shared" si="24"/>
        <v>EOM plus 10 days</v>
      </c>
      <c r="E562" s="3">
        <v>10</v>
      </c>
      <c r="F562" s="22">
        <f t="shared" si="25"/>
        <v>41618</v>
      </c>
      <c r="J562" s="22">
        <f t="shared" si="26"/>
        <v>41618</v>
      </c>
    </row>
    <row r="563" spans="1:10" x14ac:dyDescent="0.25">
      <c r="A563" s="21">
        <v>41580</v>
      </c>
      <c r="B563" s="3">
        <v>59526</v>
      </c>
      <c r="C563" s="11">
        <v>128.65</v>
      </c>
      <c r="D563" s="3" t="str">
        <f t="shared" si="24"/>
        <v>EOM plus 20 days</v>
      </c>
      <c r="E563" s="3">
        <v>20</v>
      </c>
      <c r="F563" s="22">
        <f t="shared" si="25"/>
        <v>41628</v>
      </c>
      <c r="J563" s="22">
        <f t="shared" si="26"/>
        <v>41628</v>
      </c>
    </row>
    <row r="564" spans="1:10" x14ac:dyDescent="0.25">
      <c r="A564" s="21">
        <v>41580</v>
      </c>
      <c r="B564" s="3">
        <v>59527</v>
      </c>
      <c r="C564" s="11">
        <v>286.83</v>
      </c>
      <c r="D564" s="3" t="str">
        <f t="shared" si="24"/>
        <v>EOM plus 10 days</v>
      </c>
      <c r="E564" s="3">
        <v>10</v>
      </c>
      <c r="F564" s="22">
        <f t="shared" si="25"/>
        <v>41618</v>
      </c>
      <c r="J564" s="22">
        <f t="shared" si="26"/>
        <v>41618</v>
      </c>
    </row>
    <row r="565" spans="1:10" x14ac:dyDescent="0.25">
      <c r="A565" s="21">
        <v>41581</v>
      </c>
      <c r="B565" s="3">
        <v>59528</v>
      </c>
      <c r="C565" s="11">
        <v>184.58</v>
      </c>
      <c r="D565" s="3" t="str">
        <f t="shared" si="24"/>
        <v>EOM plus 20 days</v>
      </c>
      <c r="E565" s="3">
        <v>20</v>
      </c>
      <c r="F565" s="22">
        <f t="shared" si="25"/>
        <v>41628</v>
      </c>
      <c r="J565" s="22">
        <f t="shared" si="26"/>
        <v>41628</v>
      </c>
    </row>
    <row r="566" spans="1:10" x14ac:dyDescent="0.25">
      <c r="A566" s="21">
        <v>41581</v>
      </c>
      <c r="B566" s="3">
        <v>59529</v>
      </c>
      <c r="C566" s="11">
        <v>191.32</v>
      </c>
      <c r="D566" s="3" t="str">
        <f t="shared" si="24"/>
        <v>EOM plus 5 days</v>
      </c>
      <c r="E566" s="3">
        <v>5</v>
      </c>
      <c r="F566" s="22">
        <f t="shared" si="25"/>
        <v>41613</v>
      </c>
      <c r="J566" s="22">
        <f t="shared" si="26"/>
        <v>41613</v>
      </c>
    </row>
    <row r="567" spans="1:10" x14ac:dyDescent="0.25">
      <c r="A567" s="21">
        <v>41581</v>
      </c>
      <c r="B567" s="3">
        <v>59530</v>
      </c>
      <c r="C567" s="11">
        <v>239.69</v>
      </c>
      <c r="D567" s="3" t="str">
        <f t="shared" si="24"/>
        <v>EOM plus 10 days</v>
      </c>
      <c r="E567" s="3">
        <v>10</v>
      </c>
      <c r="F567" s="22">
        <f t="shared" si="25"/>
        <v>41618</v>
      </c>
      <c r="J567" s="22">
        <f t="shared" si="26"/>
        <v>41618</v>
      </c>
    </row>
    <row r="568" spans="1:10" x14ac:dyDescent="0.25">
      <c r="A568" s="21">
        <v>41581</v>
      </c>
      <c r="B568" s="3">
        <v>59531</v>
      </c>
      <c r="C568" s="11">
        <v>174.84</v>
      </c>
      <c r="D568" s="3" t="str">
        <f t="shared" si="24"/>
        <v>EOM plus 5 days</v>
      </c>
      <c r="E568" s="3">
        <v>5</v>
      </c>
      <c r="F568" s="22">
        <f t="shared" si="25"/>
        <v>41613</v>
      </c>
      <c r="J568" s="22">
        <f t="shared" si="26"/>
        <v>41613</v>
      </c>
    </row>
    <row r="569" spans="1:10" x14ac:dyDescent="0.25">
      <c r="A569" s="21">
        <v>41581</v>
      </c>
      <c r="B569" s="3">
        <v>59532</v>
      </c>
      <c r="C569" s="11">
        <v>229.17</v>
      </c>
      <c r="D569" s="3" t="str">
        <f t="shared" si="24"/>
        <v>EOM plus 10 days</v>
      </c>
      <c r="E569" s="3">
        <v>10</v>
      </c>
      <c r="F569" s="22">
        <f t="shared" si="25"/>
        <v>41618</v>
      </c>
      <c r="J569" s="22">
        <f t="shared" si="26"/>
        <v>41618</v>
      </c>
    </row>
    <row r="570" spans="1:10" x14ac:dyDescent="0.25">
      <c r="A570" s="21">
        <v>41581</v>
      </c>
      <c r="B570" s="3">
        <v>59533</v>
      </c>
      <c r="C570" s="11">
        <v>271.29000000000002</v>
      </c>
      <c r="D570" s="3" t="str">
        <f t="shared" si="24"/>
        <v>EOM plus 5 days</v>
      </c>
      <c r="E570" s="3">
        <v>5</v>
      </c>
      <c r="F570" s="22">
        <f t="shared" si="25"/>
        <v>41613</v>
      </c>
      <c r="J570" s="22">
        <f t="shared" si="26"/>
        <v>41613</v>
      </c>
    </row>
    <row r="571" spans="1:10" x14ac:dyDescent="0.25">
      <c r="A571" s="21">
        <v>41581</v>
      </c>
      <c r="B571" s="3">
        <v>59534</v>
      </c>
      <c r="C571" s="11">
        <v>88.86</v>
      </c>
      <c r="D571" s="3" t="str">
        <f t="shared" si="24"/>
        <v>EOM plus 10 days</v>
      </c>
      <c r="E571" s="3">
        <v>10</v>
      </c>
      <c r="F571" s="22">
        <f t="shared" si="25"/>
        <v>41618</v>
      </c>
      <c r="J571" s="22">
        <f t="shared" si="26"/>
        <v>41618</v>
      </c>
    </row>
    <row r="572" spans="1:10" x14ac:dyDescent="0.25">
      <c r="A572" s="21">
        <v>41581</v>
      </c>
      <c r="B572" s="3">
        <v>59535</v>
      </c>
      <c r="C572" s="11">
        <v>99.75</v>
      </c>
      <c r="D572" s="3" t="str">
        <f t="shared" si="24"/>
        <v>EOM plus 10 days</v>
      </c>
      <c r="E572" s="3">
        <v>10</v>
      </c>
      <c r="F572" s="22">
        <f t="shared" si="25"/>
        <v>41618</v>
      </c>
      <c r="J572" s="22">
        <f t="shared" si="26"/>
        <v>41618</v>
      </c>
    </row>
    <row r="573" spans="1:10" x14ac:dyDescent="0.25">
      <c r="A573" s="21">
        <v>41581</v>
      </c>
      <c r="B573" s="3">
        <v>59536</v>
      </c>
      <c r="C573" s="11">
        <v>57.05</v>
      </c>
      <c r="D573" s="3" t="str">
        <f t="shared" si="24"/>
        <v>EOM plus 5 days</v>
      </c>
      <c r="E573" s="3">
        <v>5</v>
      </c>
      <c r="F573" s="22">
        <f t="shared" si="25"/>
        <v>41613</v>
      </c>
      <c r="J573" s="22">
        <f t="shared" si="26"/>
        <v>41613</v>
      </c>
    </row>
    <row r="574" spans="1:10" x14ac:dyDescent="0.25">
      <c r="A574" s="21">
        <v>41581</v>
      </c>
      <c r="B574" s="3">
        <v>59537</v>
      </c>
      <c r="C574" s="11">
        <v>370.57</v>
      </c>
      <c r="D574" s="3" t="str">
        <f t="shared" si="24"/>
        <v>EOM plus 5 days</v>
      </c>
      <c r="E574" s="3">
        <v>5</v>
      </c>
      <c r="F574" s="22">
        <f t="shared" si="25"/>
        <v>41613</v>
      </c>
      <c r="J574" s="22">
        <f t="shared" si="26"/>
        <v>41613</v>
      </c>
    </row>
    <row r="575" spans="1:10" x14ac:dyDescent="0.25">
      <c r="A575" s="21">
        <v>41581</v>
      </c>
      <c r="B575" s="3">
        <v>59538</v>
      </c>
      <c r="C575" s="11">
        <v>65.66</v>
      </c>
      <c r="D575" s="3" t="str">
        <f t="shared" si="24"/>
        <v>EOM plus 20 days</v>
      </c>
      <c r="E575" s="3">
        <v>20</v>
      </c>
      <c r="F575" s="22">
        <f t="shared" si="25"/>
        <v>41628</v>
      </c>
      <c r="J575" s="22">
        <f t="shared" si="26"/>
        <v>41628</v>
      </c>
    </row>
    <row r="576" spans="1:10" x14ac:dyDescent="0.25">
      <c r="A576" s="21">
        <v>41581</v>
      </c>
      <c r="B576" s="3">
        <v>59539</v>
      </c>
      <c r="C576" s="11">
        <v>86.83</v>
      </c>
      <c r="D576" s="3" t="str">
        <f t="shared" si="24"/>
        <v>EOM plus 10 days</v>
      </c>
      <c r="E576" s="3">
        <v>10</v>
      </c>
      <c r="F576" s="22">
        <f t="shared" si="25"/>
        <v>41618</v>
      </c>
      <c r="J576" s="22">
        <f t="shared" si="26"/>
        <v>41618</v>
      </c>
    </row>
    <row r="577" spans="1:10" x14ac:dyDescent="0.25">
      <c r="A577" s="21">
        <v>41581</v>
      </c>
      <c r="B577" s="3">
        <v>59540</v>
      </c>
      <c r="C577" s="11">
        <v>268.2</v>
      </c>
      <c r="D577" s="3" t="str">
        <f t="shared" si="24"/>
        <v>EOM plus 5 days</v>
      </c>
      <c r="E577" s="3">
        <v>5</v>
      </c>
      <c r="F577" s="22">
        <f t="shared" si="25"/>
        <v>41613</v>
      </c>
      <c r="J577" s="22">
        <f t="shared" si="26"/>
        <v>41613</v>
      </c>
    </row>
    <row r="578" spans="1:10" x14ac:dyDescent="0.25">
      <c r="A578" s="21">
        <v>41581</v>
      </c>
      <c r="B578" s="3">
        <v>59541</v>
      </c>
      <c r="C578" s="11">
        <v>256.89999999999998</v>
      </c>
      <c r="D578" s="3" t="str">
        <f t="shared" si="24"/>
        <v>EOM plus 20 days</v>
      </c>
      <c r="E578" s="3">
        <v>20</v>
      </c>
      <c r="F578" s="22">
        <f t="shared" si="25"/>
        <v>41628</v>
      </c>
      <c r="J578" s="22">
        <f t="shared" si="26"/>
        <v>41628</v>
      </c>
    </row>
    <row r="579" spans="1:10" x14ac:dyDescent="0.25">
      <c r="A579" s="21">
        <v>41581</v>
      </c>
      <c r="B579" s="3">
        <v>59542</v>
      </c>
      <c r="C579" s="11">
        <v>104.25</v>
      </c>
      <c r="D579" s="3" t="str">
        <f t="shared" si="24"/>
        <v>EOM plus 10 days</v>
      </c>
      <c r="E579" s="3">
        <v>10</v>
      </c>
      <c r="F579" s="22">
        <f t="shared" si="25"/>
        <v>41618</v>
      </c>
      <c r="J579" s="22">
        <f t="shared" si="26"/>
        <v>41618</v>
      </c>
    </row>
    <row r="580" spans="1:10" x14ac:dyDescent="0.25">
      <c r="A580" s="21">
        <v>41581</v>
      </c>
      <c r="B580" s="3">
        <v>59543</v>
      </c>
      <c r="C580" s="11">
        <v>154.52000000000001</v>
      </c>
      <c r="D580" s="3" t="str">
        <f t="shared" si="24"/>
        <v>EOM plus 10 days</v>
      </c>
      <c r="E580" s="3">
        <v>10</v>
      </c>
      <c r="F580" s="22">
        <f t="shared" si="25"/>
        <v>41618</v>
      </c>
      <c r="J580" s="22">
        <f t="shared" si="26"/>
        <v>41618</v>
      </c>
    </row>
    <row r="581" spans="1:10" x14ac:dyDescent="0.25">
      <c r="A581" s="21">
        <v>41581</v>
      </c>
      <c r="B581" s="3">
        <v>59544</v>
      </c>
      <c r="C581" s="11">
        <v>308.67</v>
      </c>
      <c r="D581" s="3" t="str">
        <f t="shared" ref="D581:D644" si="27">"EOM plus "&amp;E581&amp;" days"</f>
        <v>EOM plus 20 days</v>
      </c>
      <c r="E581" s="3">
        <v>20</v>
      </c>
      <c r="F581" s="22">
        <f t="shared" si="25"/>
        <v>41628</v>
      </c>
      <c r="J581" s="22">
        <f t="shared" si="26"/>
        <v>41628</v>
      </c>
    </row>
    <row r="582" spans="1:10" x14ac:dyDescent="0.25">
      <c r="A582" s="21">
        <v>41581</v>
      </c>
      <c r="B582" s="3">
        <v>59545</v>
      </c>
      <c r="C582" s="11">
        <v>132.1</v>
      </c>
      <c r="D582" s="3" t="str">
        <f t="shared" si="27"/>
        <v>EOM plus 10 days</v>
      </c>
      <c r="E582" s="3">
        <v>10</v>
      </c>
      <c r="F582" s="22">
        <f t="shared" ref="F582:F645" si="28">+EOMONTH(A582,0)+E582</f>
        <v>41618</v>
      </c>
      <c r="J582" s="22">
        <f t="shared" ref="J582:J645" si="29">+EDATE(A582,1)+E582-DAY(A582)</f>
        <v>41618</v>
      </c>
    </row>
    <row r="583" spans="1:10" x14ac:dyDescent="0.25">
      <c r="A583" s="21">
        <v>41582</v>
      </c>
      <c r="B583" s="3">
        <v>59546</v>
      </c>
      <c r="C583" s="11">
        <v>112.68</v>
      </c>
      <c r="D583" s="3" t="str">
        <f t="shared" si="27"/>
        <v>EOM plus 20 days</v>
      </c>
      <c r="E583" s="3">
        <v>20</v>
      </c>
      <c r="F583" s="22">
        <f t="shared" si="28"/>
        <v>41628</v>
      </c>
      <c r="J583" s="22">
        <f t="shared" si="29"/>
        <v>41628</v>
      </c>
    </row>
    <row r="584" spans="1:10" x14ac:dyDescent="0.25">
      <c r="A584" s="21">
        <v>41582</v>
      </c>
      <c r="B584" s="3">
        <v>59547</v>
      </c>
      <c r="C584" s="11">
        <v>77.59</v>
      </c>
      <c r="D584" s="3" t="str">
        <f t="shared" si="27"/>
        <v>EOM plus 20 days</v>
      </c>
      <c r="E584" s="3">
        <v>20</v>
      </c>
      <c r="F584" s="22">
        <f t="shared" si="28"/>
        <v>41628</v>
      </c>
      <c r="J584" s="22">
        <f t="shared" si="29"/>
        <v>41628</v>
      </c>
    </row>
    <row r="585" spans="1:10" x14ac:dyDescent="0.25">
      <c r="A585" s="21">
        <v>41582</v>
      </c>
      <c r="B585" s="3">
        <v>59548</v>
      </c>
      <c r="C585" s="11">
        <v>299.49</v>
      </c>
      <c r="D585" s="3" t="str">
        <f t="shared" si="27"/>
        <v>EOM plus 5 days</v>
      </c>
      <c r="E585" s="3">
        <v>5</v>
      </c>
      <c r="F585" s="22">
        <f t="shared" si="28"/>
        <v>41613</v>
      </c>
      <c r="J585" s="22">
        <f t="shared" si="29"/>
        <v>41613</v>
      </c>
    </row>
    <row r="586" spans="1:10" x14ac:dyDescent="0.25">
      <c r="A586" s="21">
        <v>41582</v>
      </c>
      <c r="B586" s="3">
        <v>59549</v>
      </c>
      <c r="C586" s="11">
        <v>370.28</v>
      </c>
      <c r="D586" s="3" t="str">
        <f t="shared" si="27"/>
        <v>EOM plus 15 days</v>
      </c>
      <c r="E586" s="3">
        <v>15</v>
      </c>
      <c r="F586" s="22">
        <f t="shared" si="28"/>
        <v>41623</v>
      </c>
      <c r="J586" s="22">
        <f t="shared" si="29"/>
        <v>41623</v>
      </c>
    </row>
    <row r="587" spans="1:10" x14ac:dyDescent="0.25">
      <c r="A587" s="21">
        <v>41582</v>
      </c>
      <c r="B587" s="3">
        <v>59550</v>
      </c>
      <c r="C587" s="11">
        <v>39.869999999999997</v>
      </c>
      <c r="D587" s="3" t="str">
        <f t="shared" si="27"/>
        <v>EOM plus 5 days</v>
      </c>
      <c r="E587" s="3">
        <v>5</v>
      </c>
      <c r="F587" s="22">
        <f t="shared" si="28"/>
        <v>41613</v>
      </c>
      <c r="J587" s="22">
        <f t="shared" si="29"/>
        <v>41613</v>
      </c>
    </row>
    <row r="588" spans="1:10" x14ac:dyDescent="0.25">
      <c r="A588" s="21">
        <v>41582</v>
      </c>
      <c r="B588" s="3">
        <v>59551</v>
      </c>
      <c r="C588" s="11">
        <v>292.36</v>
      </c>
      <c r="D588" s="3" t="str">
        <f t="shared" si="27"/>
        <v>EOM plus 10 days</v>
      </c>
      <c r="E588" s="3">
        <v>10</v>
      </c>
      <c r="F588" s="22">
        <f t="shared" si="28"/>
        <v>41618</v>
      </c>
      <c r="J588" s="22">
        <f t="shared" si="29"/>
        <v>41618</v>
      </c>
    </row>
    <row r="589" spans="1:10" x14ac:dyDescent="0.25">
      <c r="A589" s="21">
        <v>41582</v>
      </c>
      <c r="B589" s="3">
        <v>59552</v>
      </c>
      <c r="C589" s="11">
        <v>273.2</v>
      </c>
      <c r="D589" s="3" t="str">
        <f t="shared" si="27"/>
        <v>EOM plus 10 days</v>
      </c>
      <c r="E589" s="3">
        <v>10</v>
      </c>
      <c r="F589" s="22">
        <f t="shared" si="28"/>
        <v>41618</v>
      </c>
      <c r="J589" s="22">
        <f t="shared" si="29"/>
        <v>41618</v>
      </c>
    </row>
    <row r="590" spans="1:10" x14ac:dyDescent="0.25">
      <c r="A590" s="21">
        <v>41582</v>
      </c>
      <c r="B590" s="3">
        <v>59553</v>
      </c>
      <c r="C590" s="11">
        <v>128.47999999999999</v>
      </c>
      <c r="D590" s="3" t="str">
        <f t="shared" si="27"/>
        <v>EOM plus 15 days</v>
      </c>
      <c r="E590" s="3">
        <v>15</v>
      </c>
      <c r="F590" s="22">
        <f t="shared" si="28"/>
        <v>41623</v>
      </c>
      <c r="J590" s="22">
        <f t="shared" si="29"/>
        <v>41623</v>
      </c>
    </row>
    <row r="591" spans="1:10" x14ac:dyDescent="0.25">
      <c r="A591" s="21">
        <v>41582</v>
      </c>
      <c r="B591" s="3">
        <v>59554</v>
      </c>
      <c r="C591" s="11">
        <v>187.38</v>
      </c>
      <c r="D591" s="3" t="str">
        <f t="shared" si="27"/>
        <v>EOM plus 5 days</v>
      </c>
      <c r="E591" s="3">
        <v>5</v>
      </c>
      <c r="F591" s="22">
        <f t="shared" si="28"/>
        <v>41613</v>
      </c>
      <c r="J591" s="22">
        <f t="shared" si="29"/>
        <v>41613</v>
      </c>
    </row>
    <row r="592" spans="1:10" x14ac:dyDescent="0.25">
      <c r="A592" s="21">
        <v>41582</v>
      </c>
      <c r="B592" s="3">
        <v>59555</v>
      </c>
      <c r="C592" s="11">
        <v>237.8</v>
      </c>
      <c r="D592" s="3" t="str">
        <f t="shared" si="27"/>
        <v>EOM plus 5 days</v>
      </c>
      <c r="E592" s="3">
        <v>5</v>
      </c>
      <c r="F592" s="22">
        <f t="shared" si="28"/>
        <v>41613</v>
      </c>
      <c r="J592" s="22">
        <f t="shared" si="29"/>
        <v>41613</v>
      </c>
    </row>
    <row r="593" spans="1:10" x14ac:dyDescent="0.25">
      <c r="A593" s="21">
        <v>41582</v>
      </c>
      <c r="B593" s="3">
        <v>59556</v>
      </c>
      <c r="C593" s="11">
        <v>262.93</v>
      </c>
      <c r="D593" s="3" t="str">
        <f t="shared" si="27"/>
        <v>EOM plus 20 days</v>
      </c>
      <c r="E593" s="3">
        <v>20</v>
      </c>
      <c r="F593" s="22">
        <f t="shared" si="28"/>
        <v>41628</v>
      </c>
      <c r="J593" s="22">
        <f t="shared" si="29"/>
        <v>41628</v>
      </c>
    </row>
    <row r="594" spans="1:10" x14ac:dyDescent="0.25">
      <c r="A594" s="21">
        <v>41582</v>
      </c>
      <c r="B594" s="3">
        <v>59557</v>
      </c>
      <c r="C594" s="11">
        <v>247.58</v>
      </c>
      <c r="D594" s="3" t="str">
        <f t="shared" si="27"/>
        <v>EOM plus 5 days</v>
      </c>
      <c r="E594" s="3">
        <v>5</v>
      </c>
      <c r="F594" s="22">
        <f t="shared" si="28"/>
        <v>41613</v>
      </c>
      <c r="J594" s="22">
        <f t="shared" si="29"/>
        <v>41613</v>
      </c>
    </row>
    <row r="595" spans="1:10" x14ac:dyDescent="0.25">
      <c r="A595" s="21">
        <v>41582</v>
      </c>
      <c r="B595" s="3">
        <v>59558</v>
      </c>
      <c r="C595" s="11">
        <v>213.83</v>
      </c>
      <c r="D595" s="3" t="str">
        <f t="shared" si="27"/>
        <v>EOM plus 10 days</v>
      </c>
      <c r="E595" s="3">
        <v>10</v>
      </c>
      <c r="F595" s="22">
        <f t="shared" si="28"/>
        <v>41618</v>
      </c>
      <c r="J595" s="22">
        <f t="shared" si="29"/>
        <v>41618</v>
      </c>
    </row>
    <row r="596" spans="1:10" x14ac:dyDescent="0.25">
      <c r="A596" s="21">
        <v>41582</v>
      </c>
      <c r="B596" s="3">
        <v>59559</v>
      </c>
      <c r="C596" s="11">
        <v>371.78</v>
      </c>
      <c r="D596" s="3" t="str">
        <f t="shared" si="27"/>
        <v>EOM plus 10 days</v>
      </c>
      <c r="E596" s="3">
        <v>10</v>
      </c>
      <c r="F596" s="22">
        <f t="shared" si="28"/>
        <v>41618</v>
      </c>
      <c r="J596" s="22">
        <f t="shared" si="29"/>
        <v>41618</v>
      </c>
    </row>
    <row r="597" spans="1:10" x14ac:dyDescent="0.25">
      <c r="A597" s="21">
        <v>41582</v>
      </c>
      <c r="B597" s="3">
        <v>59560</v>
      </c>
      <c r="C597" s="11">
        <v>305.64999999999998</v>
      </c>
      <c r="D597" s="3" t="str">
        <f t="shared" si="27"/>
        <v>EOM plus 5 days</v>
      </c>
      <c r="E597" s="3">
        <v>5</v>
      </c>
      <c r="F597" s="22">
        <f t="shared" si="28"/>
        <v>41613</v>
      </c>
      <c r="J597" s="22">
        <f t="shared" si="29"/>
        <v>41613</v>
      </c>
    </row>
    <row r="598" spans="1:10" x14ac:dyDescent="0.25">
      <c r="A598" s="21">
        <v>41582</v>
      </c>
      <c r="B598" s="3">
        <v>59561</v>
      </c>
      <c r="C598" s="11">
        <v>266.76</v>
      </c>
      <c r="D598" s="3" t="str">
        <f t="shared" si="27"/>
        <v>EOM plus 10 days</v>
      </c>
      <c r="E598" s="3">
        <v>10</v>
      </c>
      <c r="F598" s="22">
        <f t="shared" si="28"/>
        <v>41618</v>
      </c>
      <c r="J598" s="22">
        <f t="shared" si="29"/>
        <v>41618</v>
      </c>
    </row>
    <row r="599" spans="1:10" x14ac:dyDescent="0.25">
      <c r="A599" s="21">
        <v>41582</v>
      </c>
      <c r="B599" s="3">
        <v>59562</v>
      </c>
      <c r="C599" s="11">
        <v>55.89</v>
      </c>
      <c r="D599" s="3" t="str">
        <f t="shared" si="27"/>
        <v>EOM plus 10 days</v>
      </c>
      <c r="E599" s="3">
        <v>10</v>
      </c>
      <c r="F599" s="22">
        <f t="shared" si="28"/>
        <v>41618</v>
      </c>
      <c r="J599" s="22">
        <f t="shared" si="29"/>
        <v>41618</v>
      </c>
    </row>
    <row r="600" spans="1:10" x14ac:dyDescent="0.25">
      <c r="A600" s="21">
        <v>41582</v>
      </c>
      <c r="B600" s="3">
        <v>59563</v>
      </c>
      <c r="C600" s="11">
        <v>349.79</v>
      </c>
      <c r="D600" s="3" t="str">
        <f t="shared" si="27"/>
        <v>EOM plus 15 days</v>
      </c>
      <c r="E600" s="3">
        <v>15</v>
      </c>
      <c r="F600" s="22">
        <f t="shared" si="28"/>
        <v>41623</v>
      </c>
      <c r="J600" s="22">
        <f t="shared" si="29"/>
        <v>41623</v>
      </c>
    </row>
    <row r="601" spans="1:10" x14ac:dyDescent="0.25">
      <c r="A601" s="21">
        <v>41582</v>
      </c>
      <c r="B601" s="3">
        <v>59564</v>
      </c>
      <c r="C601" s="11">
        <v>331.79</v>
      </c>
      <c r="D601" s="3" t="str">
        <f t="shared" si="27"/>
        <v>EOM plus 20 days</v>
      </c>
      <c r="E601" s="3">
        <v>20</v>
      </c>
      <c r="F601" s="22">
        <f t="shared" si="28"/>
        <v>41628</v>
      </c>
      <c r="J601" s="22">
        <f t="shared" si="29"/>
        <v>41628</v>
      </c>
    </row>
    <row r="602" spans="1:10" x14ac:dyDescent="0.25">
      <c r="A602" s="21">
        <v>41583</v>
      </c>
      <c r="B602" s="3">
        <v>59565</v>
      </c>
      <c r="C602" s="11">
        <v>121.38</v>
      </c>
      <c r="D602" s="3" t="str">
        <f t="shared" si="27"/>
        <v>EOM plus 10 days</v>
      </c>
      <c r="E602" s="3">
        <v>10</v>
      </c>
      <c r="F602" s="22">
        <f t="shared" si="28"/>
        <v>41618</v>
      </c>
      <c r="J602" s="22">
        <f t="shared" si="29"/>
        <v>41618</v>
      </c>
    </row>
    <row r="603" spans="1:10" x14ac:dyDescent="0.25">
      <c r="A603" s="21">
        <v>41583</v>
      </c>
      <c r="B603" s="3">
        <v>59566</v>
      </c>
      <c r="C603" s="11">
        <v>289.72000000000003</v>
      </c>
      <c r="D603" s="3" t="str">
        <f t="shared" si="27"/>
        <v>EOM plus 5 days</v>
      </c>
      <c r="E603" s="3">
        <v>5</v>
      </c>
      <c r="F603" s="22">
        <f t="shared" si="28"/>
        <v>41613</v>
      </c>
      <c r="J603" s="22">
        <f t="shared" si="29"/>
        <v>41613</v>
      </c>
    </row>
    <row r="604" spans="1:10" x14ac:dyDescent="0.25">
      <c r="A604" s="21">
        <v>41583</v>
      </c>
      <c r="B604" s="3">
        <v>59567</v>
      </c>
      <c r="C604" s="11">
        <v>103.8</v>
      </c>
      <c r="D604" s="3" t="str">
        <f t="shared" si="27"/>
        <v>EOM plus 5 days</v>
      </c>
      <c r="E604" s="3">
        <v>5</v>
      </c>
      <c r="F604" s="22">
        <f t="shared" si="28"/>
        <v>41613</v>
      </c>
      <c r="J604" s="22">
        <f t="shared" si="29"/>
        <v>41613</v>
      </c>
    </row>
    <row r="605" spans="1:10" x14ac:dyDescent="0.25">
      <c r="A605" s="21">
        <v>41583</v>
      </c>
      <c r="B605" s="3">
        <v>59568</v>
      </c>
      <c r="C605" s="11">
        <v>332.61</v>
      </c>
      <c r="D605" s="3" t="str">
        <f t="shared" si="27"/>
        <v>EOM plus 10 days</v>
      </c>
      <c r="E605" s="3">
        <v>10</v>
      </c>
      <c r="F605" s="22">
        <f t="shared" si="28"/>
        <v>41618</v>
      </c>
      <c r="J605" s="22">
        <f t="shared" si="29"/>
        <v>41618</v>
      </c>
    </row>
    <row r="606" spans="1:10" x14ac:dyDescent="0.25">
      <c r="A606" s="21">
        <v>41583</v>
      </c>
      <c r="B606" s="3">
        <v>59569</v>
      </c>
      <c r="C606" s="11">
        <v>39.96</v>
      </c>
      <c r="D606" s="3" t="str">
        <f t="shared" si="27"/>
        <v>EOM plus 10 days</v>
      </c>
      <c r="E606" s="3">
        <v>10</v>
      </c>
      <c r="F606" s="22">
        <f t="shared" si="28"/>
        <v>41618</v>
      </c>
      <c r="J606" s="22">
        <f t="shared" si="29"/>
        <v>41618</v>
      </c>
    </row>
    <row r="607" spans="1:10" x14ac:dyDescent="0.25">
      <c r="A607" s="21">
        <v>41583</v>
      </c>
      <c r="B607" s="3">
        <v>59570</v>
      </c>
      <c r="C607" s="11">
        <v>119.58</v>
      </c>
      <c r="D607" s="3" t="str">
        <f t="shared" si="27"/>
        <v>EOM plus 5 days</v>
      </c>
      <c r="E607" s="3">
        <v>5</v>
      </c>
      <c r="F607" s="22">
        <f t="shared" si="28"/>
        <v>41613</v>
      </c>
      <c r="J607" s="22">
        <f t="shared" si="29"/>
        <v>41613</v>
      </c>
    </row>
    <row r="608" spans="1:10" x14ac:dyDescent="0.25">
      <c r="A608" s="21">
        <v>41583</v>
      </c>
      <c r="B608" s="3">
        <v>59571</v>
      </c>
      <c r="C608" s="11">
        <v>252.3</v>
      </c>
      <c r="D608" s="3" t="str">
        <f t="shared" si="27"/>
        <v>EOM plus 20 days</v>
      </c>
      <c r="E608" s="3">
        <v>20</v>
      </c>
      <c r="F608" s="22">
        <f t="shared" si="28"/>
        <v>41628</v>
      </c>
      <c r="J608" s="22">
        <f t="shared" si="29"/>
        <v>41628</v>
      </c>
    </row>
    <row r="609" spans="1:10" x14ac:dyDescent="0.25">
      <c r="A609" s="21">
        <v>41583</v>
      </c>
      <c r="B609" s="3">
        <v>59572</v>
      </c>
      <c r="C609" s="11">
        <v>160.78</v>
      </c>
      <c r="D609" s="3" t="str">
        <f t="shared" si="27"/>
        <v>EOM plus 20 days</v>
      </c>
      <c r="E609" s="3">
        <v>20</v>
      </c>
      <c r="F609" s="22">
        <f t="shared" si="28"/>
        <v>41628</v>
      </c>
      <c r="J609" s="22">
        <f t="shared" si="29"/>
        <v>41628</v>
      </c>
    </row>
    <row r="610" spans="1:10" x14ac:dyDescent="0.25">
      <c r="A610" s="21">
        <v>41583</v>
      </c>
      <c r="B610" s="3">
        <v>59573</v>
      </c>
      <c r="C610" s="11">
        <v>354.26</v>
      </c>
      <c r="D610" s="3" t="str">
        <f t="shared" si="27"/>
        <v>EOM plus 10 days</v>
      </c>
      <c r="E610" s="3">
        <v>10</v>
      </c>
      <c r="F610" s="22">
        <f t="shared" si="28"/>
        <v>41618</v>
      </c>
      <c r="J610" s="22">
        <f t="shared" si="29"/>
        <v>41618</v>
      </c>
    </row>
    <row r="611" spans="1:10" x14ac:dyDescent="0.25">
      <c r="A611" s="21">
        <v>41583</v>
      </c>
      <c r="B611" s="3">
        <v>59574</v>
      </c>
      <c r="C611" s="11">
        <v>231.99</v>
      </c>
      <c r="D611" s="3" t="str">
        <f t="shared" si="27"/>
        <v>EOM plus 10 days</v>
      </c>
      <c r="E611" s="3">
        <v>10</v>
      </c>
      <c r="F611" s="22">
        <f t="shared" si="28"/>
        <v>41618</v>
      </c>
      <c r="J611" s="22">
        <f t="shared" si="29"/>
        <v>41618</v>
      </c>
    </row>
    <row r="612" spans="1:10" x14ac:dyDescent="0.25">
      <c r="A612" s="21">
        <v>41583</v>
      </c>
      <c r="B612" s="3">
        <v>59575</v>
      </c>
      <c r="C612" s="11">
        <v>160.72</v>
      </c>
      <c r="D612" s="3" t="str">
        <f t="shared" si="27"/>
        <v>EOM plus 20 days</v>
      </c>
      <c r="E612" s="3">
        <v>20</v>
      </c>
      <c r="F612" s="22">
        <f t="shared" si="28"/>
        <v>41628</v>
      </c>
      <c r="J612" s="22">
        <f t="shared" si="29"/>
        <v>41628</v>
      </c>
    </row>
    <row r="613" spans="1:10" x14ac:dyDescent="0.25">
      <c r="A613" s="21">
        <v>41583</v>
      </c>
      <c r="B613" s="3">
        <v>59576</v>
      </c>
      <c r="C613" s="11">
        <v>226.1</v>
      </c>
      <c r="D613" s="3" t="str">
        <f t="shared" si="27"/>
        <v>EOM plus 10 days</v>
      </c>
      <c r="E613" s="3">
        <v>10</v>
      </c>
      <c r="F613" s="22">
        <f t="shared" si="28"/>
        <v>41618</v>
      </c>
      <c r="J613" s="22">
        <f t="shared" si="29"/>
        <v>41618</v>
      </c>
    </row>
    <row r="614" spans="1:10" x14ac:dyDescent="0.25">
      <c r="A614" s="21">
        <v>41583</v>
      </c>
      <c r="B614" s="3">
        <v>59577</v>
      </c>
      <c r="C614" s="11">
        <v>311.95</v>
      </c>
      <c r="D614" s="3" t="str">
        <f t="shared" si="27"/>
        <v>EOM plus 5 days</v>
      </c>
      <c r="E614" s="3">
        <v>5</v>
      </c>
      <c r="F614" s="22">
        <f t="shared" si="28"/>
        <v>41613</v>
      </c>
      <c r="J614" s="22">
        <f t="shared" si="29"/>
        <v>41613</v>
      </c>
    </row>
    <row r="615" spans="1:10" x14ac:dyDescent="0.25">
      <c r="A615" s="21">
        <v>41583</v>
      </c>
      <c r="B615" s="3">
        <v>59578</v>
      </c>
      <c r="C615" s="11">
        <v>126.87</v>
      </c>
      <c r="D615" s="3" t="str">
        <f t="shared" si="27"/>
        <v>EOM plus 5 days</v>
      </c>
      <c r="E615" s="3">
        <v>5</v>
      </c>
      <c r="F615" s="22">
        <f t="shared" si="28"/>
        <v>41613</v>
      </c>
      <c r="J615" s="22">
        <f t="shared" si="29"/>
        <v>41613</v>
      </c>
    </row>
    <row r="616" spans="1:10" x14ac:dyDescent="0.25">
      <c r="A616" s="21">
        <v>41583</v>
      </c>
      <c r="B616" s="3">
        <v>59579</v>
      </c>
      <c r="C616" s="11">
        <v>180.1</v>
      </c>
      <c r="D616" s="3" t="str">
        <f t="shared" si="27"/>
        <v>EOM plus 5 days</v>
      </c>
      <c r="E616" s="3">
        <v>5</v>
      </c>
      <c r="F616" s="22">
        <f t="shared" si="28"/>
        <v>41613</v>
      </c>
      <c r="J616" s="22">
        <f t="shared" si="29"/>
        <v>41613</v>
      </c>
    </row>
    <row r="617" spans="1:10" x14ac:dyDescent="0.25">
      <c r="A617" s="21">
        <v>41583</v>
      </c>
      <c r="B617" s="3">
        <v>59580</v>
      </c>
      <c r="C617" s="11">
        <v>142.63</v>
      </c>
      <c r="D617" s="3" t="str">
        <f t="shared" si="27"/>
        <v>EOM plus 15 days</v>
      </c>
      <c r="E617" s="3">
        <v>15</v>
      </c>
      <c r="F617" s="22">
        <f t="shared" si="28"/>
        <v>41623</v>
      </c>
      <c r="J617" s="22">
        <f t="shared" si="29"/>
        <v>41623</v>
      </c>
    </row>
    <row r="618" spans="1:10" x14ac:dyDescent="0.25">
      <c r="A618" s="21">
        <v>41583</v>
      </c>
      <c r="B618" s="3">
        <v>59581</v>
      </c>
      <c r="C618" s="11">
        <v>199.15</v>
      </c>
      <c r="D618" s="3" t="str">
        <f t="shared" si="27"/>
        <v>EOM plus 5 days</v>
      </c>
      <c r="E618" s="3">
        <v>5</v>
      </c>
      <c r="F618" s="22">
        <f t="shared" si="28"/>
        <v>41613</v>
      </c>
      <c r="J618" s="22">
        <f t="shared" si="29"/>
        <v>41613</v>
      </c>
    </row>
    <row r="619" spans="1:10" x14ac:dyDescent="0.25">
      <c r="A619" s="21">
        <v>41584</v>
      </c>
      <c r="B619" s="3">
        <v>59582</v>
      </c>
      <c r="C619" s="11">
        <v>51.96</v>
      </c>
      <c r="D619" s="3" t="str">
        <f t="shared" si="27"/>
        <v>EOM plus 20 days</v>
      </c>
      <c r="E619" s="3">
        <v>20</v>
      </c>
      <c r="F619" s="22">
        <f t="shared" si="28"/>
        <v>41628</v>
      </c>
      <c r="J619" s="22">
        <f t="shared" si="29"/>
        <v>41628</v>
      </c>
    </row>
    <row r="620" spans="1:10" x14ac:dyDescent="0.25">
      <c r="A620" s="21">
        <v>41584</v>
      </c>
      <c r="B620" s="3">
        <v>59583</v>
      </c>
      <c r="C620" s="11">
        <v>117.75</v>
      </c>
      <c r="D620" s="3" t="str">
        <f t="shared" si="27"/>
        <v>EOM plus 10 days</v>
      </c>
      <c r="E620" s="3">
        <v>10</v>
      </c>
      <c r="F620" s="22">
        <f t="shared" si="28"/>
        <v>41618</v>
      </c>
      <c r="J620" s="22">
        <f t="shared" si="29"/>
        <v>41618</v>
      </c>
    </row>
    <row r="621" spans="1:10" x14ac:dyDescent="0.25">
      <c r="A621" s="21">
        <v>41584</v>
      </c>
      <c r="B621" s="3">
        <v>59584</v>
      </c>
      <c r="C621" s="11">
        <v>314.08999999999997</v>
      </c>
      <c r="D621" s="3" t="str">
        <f t="shared" si="27"/>
        <v>EOM plus 5 days</v>
      </c>
      <c r="E621" s="3">
        <v>5</v>
      </c>
      <c r="F621" s="22">
        <f t="shared" si="28"/>
        <v>41613</v>
      </c>
      <c r="J621" s="22">
        <f t="shared" si="29"/>
        <v>41613</v>
      </c>
    </row>
    <row r="622" spans="1:10" x14ac:dyDescent="0.25">
      <c r="A622" s="21">
        <v>41584</v>
      </c>
      <c r="B622" s="3">
        <v>59585</v>
      </c>
      <c r="C622" s="11">
        <v>114.02</v>
      </c>
      <c r="D622" s="3" t="str">
        <f t="shared" si="27"/>
        <v>EOM plus 10 days</v>
      </c>
      <c r="E622" s="3">
        <v>10</v>
      </c>
      <c r="F622" s="22">
        <f t="shared" si="28"/>
        <v>41618</v>
      </c>
      <c r="J622" s="22">
        <f t="shared" si="29"/>
        <v>41618</v>
      </c>
    </row>
    <row r="623" spans="1:10" x14ac:dyDescent="0.25">
      <c r="A623" s="21">
        <v>41584</v>
      </c>
      <c r="B623" s="3">
        <v>59586</v>
      </c>
      <c r="C623" s="11">
        <v>137.59</v>
      </c>
      <c r="D623" s="3" t="str">
        <f t="shared" si="27"/>
        <v>EOM plus 5 days</v>
      </c>
      <c r="E623" s="3">
        <v>5</v>
      </c>
      <c r="F623" s="22">
        <f t="shared" si="28"/>
        <v>41613</v>
      </c>
      <c r="J623" s="22">
        <f t="shared" si="29"/>
        <v>41613</v>
      </c>
    </row>
    <row r="624" spans="1:10" x14ac:dyDescent="0.25">
      <c r="A624" s="21">
        <v>41584</v>
      </c>
      <c r="B624" s="3">
        <v>59587</v>
      </c>
      <c r="C624" s="11">
        <v>196.36</v>
      </c>
      <c r="D624" s="3" t="str">
        <f t="shared" si="27"/>
        <v>EOM plus 15 days</v>
      </c>
      <c r="E624" s="3">
        <v>15</v>
      </c>
      <c r="F624" s="22">
        <f t="shared" si="28"/>
        <v>41623</v>
      </c>
      <c r="J624" s="22">
        <f t="shared" si="29"/>
        <v>41623</v>
      </c>
    </row>
    <row r="625" spans="1:10" x14ac:dyDescent="0.25">
      <c r="A625" s="21">
        <v>41584</v>
      </c>
      <c r="B625" s="3">
        <v>59588</v>
      </c>
      <c r="C625" s="11">
        <v>295.97000000000003</v>
      </c>
      <c r="D625" s="3" t="str">
        <f t="shared" si="27"/>
        <v>EOM plus 10 days</v>
      </c>
      <c r="E625" s="3">
        <v>10</v>
      </c>
      <c r="F625" s="22">
        <f t="shared" si="28"/>
        <v>41618</v>
      </c>
      <c r="J625" s="22">
        <f t="shared" si="29"/>
        <v>41618</v>
      </c>
    </row>
    <row r="626" spans="1:10" x14ac:dyDescent="0.25">
      <c r="A626" s="21">
        <v>41584</v>
      </c>
      <c r="B626" s="3">
        <v>59589</v>
      </c>
      <c r="C626" s="11">
        <v>69.09</v>
      </c>
      <c r="D626" s="3" t="str">
        <f t="shared" si="27"/>
        <v>EOM plus 10 days</v>
      </c>
      <c r="E626" s="3">
        <v>10</v>
      </c>
      <c r="F626" s="22">
        <f t="shared" si="28"/>
        <v>41618</v>
      </c>
      <c r="J626" s="22">
        <f t="shared" si="29"/>
        <v>41618</v>
      </c>
    </row>
    <row r="627" spans="1:10" x14ac:dyDescent="0.25">
      <c r="A627" s="21">
        <v>41584</v>
      </c>
      <c r="B627" s="3">
        <v>59590</v>
      </c>
      <c r="C627" s="11">
        <v>163.38</v>
      </c>
      <c r="D627" s="3" t="str">
        <f t="shared" si="27"/>
        <v>EOM plus 20 days</v>
      </c>
      <c r="E627" s="3">
        <v>20</v>
      </c>
      <c r="F627" s="22">
        <f t="shared" si="28"/>
        <v>41628</v>
      </c>
      <c r="J627" s="22">
        <f t="shared" si="29"/>
        <v>41628</v>
      </c>
    </row>
    <row r="628" spans="1:10" x14ac:dyDescent="0.25">
      <c r="A628" s="21">
        <v>41584</v>
      </c>
      <c r="B628" s="3">
        <v>59591</v>
      </c>
      <c r="C628" s="11">
        <v>338.13</v>
      </c>
      <c r="D628" s="3" t="str">
        <f t="shared" si="27"/>
        <v>EOM plus 10 days</v>
      </c>
      <c r="E628" s="3">
        <v>10</v>
      </c>
      <c r="F628" s="22">
        <f t="shared" si="28"/>
        <v>41618</v>
      </c>
      <c r="J628" s="22">
        <f t="shared" si="29"/>
        <v>41618</v>
      </c>
    </row>
    <row r="629" spans="1:10" x14ac:dyDescent="0.25">
      <c r="A629" s="21">
        <v>41584</v>
      </c>
      <c r="B629" s="3">
        <v>59592</v>
      </c>
      <c r="C629" s="11">
        <v>189.16</v>
      </c>
      <c r="D629" s="3" t="str">
        <f t="shared" si="27"/>
        <v>EOM plus 5 days</v>
      </c>
      <c r="E629" s="3">
        <v>5</v>
      </c>
      <c r="F629" s="22">
        <f t="shared" si="28"/>
        <v>41613</v>
      </c>
      <c r="J629" s="22">
        <f t="shared" si="29"/>
        <v>41613</v>
      </c>
    </row>
    <row r="630" spans="1:10" x14ac:dyDescent="0.25">
      <c r="A630" s="21">
        <v>41584</v>
      </c>
      <c r="B630" s="3">
        <v>59593</v>
      </c>
      <c r="C630" s="11">
        <v>89.41</v>
      </c>
      <c r="D630" s="3" t="str">
        <f t="shared" si="27"/>
        <v>EOM plus 10 days</v>
      </c>
      <c r="E630" s="3">
        <v>10</v>
      </c>
      <c r="F630" s="22">
        <f t="shared" si="28"/>
        <v>41618</v>
      </c>
      <c r="J630" s="22">
        <f t="shared" si="29"/>
        <v>41618</v>
      </c>
    </row>
    <row r="631" spans="1:10" x14ac:dyDescent="0.25">
      <c r="A631" s="21">
        <v>41584</v>
      </c>
      <c r="B631" s="3">
        <v>59594</v>
      </c>
      <c r="C631" s="11">
        <v>386.62</v>
      </c>
      <c r="D631" s="3" t="str">
        <f t="shared" si="27"/>
        <v>EOM plus 10 days</v>
      </c>
      <c r="E631" s="3">
        <v>10</v>
      </c>
      <c r="F631" s="22">
        <f t="shared" si="28"/>
        <v>41618</v>
      </c>
      <c r="J631" s="22">
        <f t="shared" si="29"/>
        <v>41618</v>
      </c>
    </row>
    <row r="632" spans="1:10" x14ac:dyDescent="0.25">
      <c r="A632" s="21">
        <v>41584</v>
      </c>
      <c r="B632" s="3">
        <v>59595</v>
      </c>
      <c r="C632" s="11">
        <v>345.51</v>
      </c>
      <c r="D632" s="3" t="str">
        <f t="shared" si="27"/>
        <v>EOM plus 10 days</v>
      </c>
      <c r="E632" s="3">
        <v>10</v>
      </c>
      <c r="F632" s="22">
        <f t="shared" si="28"/>
        <v>41618</v>
      </c>
      <c r="J632" s="22">
        <f t="shared" si="29"/>
        <v>41618</v>
      </c>
    </row>
    <row r="633" spans="1:10" x14ac:dyDescent="0.25">
      <c r="A633" s="21">
        <v>41584</v>
      </c>
      <c r="B633" s="3">
        <v>59596</v>
      </c>
      <c r="C633" s="11">
        <v>217.68</v>
      </c>
      <c r="D633" s="3" t="str">
        <f t="shared" si="27"/>
        <v>EOM plus 10 days</v>
      </c>
      <c r="E633" s="3">
        <v>10</v>
      </c>
      <c r="F633" s="22">
        <f t="shared" si="28"/>
        <v>41618</v>
      </c>
      <c r="J633" s="22">
        <f t="shared" si="29"/>
        <v>41618</v>
      </c>
    </row>
    <row r="634" spans="1:10" x14ac:dyDescent="0.25">
      <c r="A634" s="21">
        <v>41584</v>
      </c>
      <c r="B634" s="3">
        <v>59597</v>
      </c>
      <c r="C634" s="11">
        <v>278.47000000000003</v>
      </c>
      <c r="D634" s="3" t="str">
        <f t="shared" si="27"/>
        <v>EOM plus 10 days</v>
      </c>
      <c r="E634" s="3">
        <v>10</v>
      </c>
      <c r="F634" s="22">
        <f t="shared" si="28"/>
        <v>41618</v>
      </c>
      <c r="J634" s="22">
        <f t="shared" si="29"/>
        <v>41618</v>
      </c>
    </row>
    <row r="635" spans="1:10" x14ac:dyDescent="0.25">
      <c r="A635" s="21">
        <v>41585</v>
      </c>
      <c r="B635" s="3">
        <v>59598</v>
      </c>
      <c r="C635" s="11">
        <v>265.13</v>
      </c>
      <c r="D635" s="3" t="str">
        <f t="shared" si="27"/>
        <v>EOM plus 10 days</v>
      </c>
      <c r="E635" s="3">
        <v>10</v>
      </c>
      <c r="F635" s="22">
        <f t="shared" si="28"/>
        <v>41618</v>
      </c>
      <c r="J635" s="22">
        <f t="shared" si="29"/>
        <v>41618</v>
      </c>
    </row>
    <row r="636" spans="1:10" x14ac:dyDescent="0.25">
      <c r="A636" s="21">
        <v>41585</v>
      </c>
      <c r="B636" s="3">
        <v>59599</v>
      </c>
      <c r="C636" s="11">
        <v>302.02999999999997</v>
      </c>
      <c r="D636" s="3" t="str">
        <f t="shared" si="27"/>
        <v>EOM plus 10 days</v>
      </c>
      <c r="E636" s="3">
        <v>10</v>
      </c>
      <c r="F636" s="22">
        <f t="shared" si="28"/>
        <v>41618</v>
      </c>
      <c r="J636" s="22">
        <f t="shared" si="29"/>
        <v>41618</v>
      </c>
    </row>
    <row r="637" spans="1:10" x14ac:dyDescent="0.25">
      <c r="A637" s="21">
        <v>41585</v>
      </c>
      <c r="B637" s="3">
        <v>59600</v>
      </c>
      <c r="C637" s="11">
        <v>334.55</v>
      </c>
      <c r="D637" s="3" t="str">
        <f t="shared" si="27"/>
        <v>EOM plus 10 days</v>
      </c>
      <c r="E637" s="3">
        <v>10</v>
      </c>
      <c r="F637" s="22">
        <f t="shared" si="28"/>
        <v>41618</v>
      </c>
      <c r="J637" s="22">
        <f t="shared" si="29"/>
        <v>41618</v>
      </c>
    </row>
    <row r="638" spans="1:10" x14ac:dyDescent="0.25">
      <c r="A638" s="21">
        <v>41585</v>
      </c>
      <c r="B638" s="3">
        <v>59601</v>
      </c>
      <c r="C638" s="11">
        <v>305.52999999999997</v>
      </c>
      <c r="D638" s="3" t="str">
        <f t="shared" si="27"/>
        <v>EOM plus 5 days</v>
      </c>
      <c r="E638" s="3">
        <v>5</v>
      </c>
      <c r="F638" s="22">
        <f t="shared" si="28"/>
        <v>41613</v>
      </c>
      <c r="J638" s="22">
        <f t="shared" si="29"/>
        <v>41613</v>
      </c>
    </row>
    <row r="639" spans="1:10" x14ac:dyDescent="0.25">
      <c r="A639" s="21">
        <v>41585</v>
      </c>
      <c r="B639" s="3">
        <v>59602</v>
      </c>
      <c r="C639" s="11">
        <v>212.99</v>
      </c>
      <c r="D639" s="3" t="str">
        <f t="shared" si="27"/>
        <v>EOM plus 10 days</v>
      </c>
      <c r="E639" s="3">
        <v>10</v>
      </c>
      <c r="F639" s="22">
        <f t="shared" si="28"/>
        <v>41618</v>
      </c>
      <c r="J639" s="22">
        <f t="shared" si="29"/>
        <v>41618</v>
      </c>
    </row>
    <row r="640" spans="1:10" x14ac:dyDescent="0.25">
      <c r="A640" s="21">
        <v>41585</v>
      </c>
      <c r="B640" s="3">
        <v>59603</v>
      </c>
      <c r="C640" s="11">
        <v>312.42</v>
      </c>
      <c r="D640" s="3" t="str">
        <f t="shared" si="27"/>
        <v>EOM plus 5 days</v>
      </c>
      <c r="E640" s="3">
        <v>5</v>
      </c>
      <c r="F640" s="22">
        <f t="shared" si="28"/>
        <v>41613</v>
      </c>
      <c r="J640" s="22">
        <f t="shared" si="29"/>
        <v>41613</v>
      </c>
    </row>
    <row r="641" spans="1:10" x14ac:dyDescent="0.25">
      <c r="A641" s="21">
        <v>41585</v>
      </c>
      <c r="B641" s="3">
        <v>59604</v>
      </c>
      <c r="C641" s="11">
        <v>238.55</v>
      </c>
      <c r="D641" s="3" t="str">
        <f t="shared" si="27"/>
        <v>EOM plus 5 days</v>
      </c>
      <c r="E641" s="3">
        <v>5</v>
      </c>
      <c r="F641" s="22">
        <f t="shared" si="28"/>
        <v>41613</v>
      </c>
      <c r="J641" s="22">
        <f t="shared" si="29"/>
        <v>41613</v>
      </c>
    </row>
    <row r="642" spans="1:10" x14ac:dyDescent="0.25">
      <c r="A642" s="21">
        <v>41585</v>
      </c>
      <c r="B642" s="3">
        <v>59605</v>
      </c>
      <c r="C642" s="11">
        <v>279.61</v>
      </c>
      <c r="D642" s="3" t="str">
        <f t="shared" si="27"/>
        <v>EOM plus 15 days</v>
      </c>
      <c r="E642" s="3">
        <v>15</v>
      </c>
      <c r="F642" s="22">
        <f t="shared" si="28"/>
        <v>41623</v>
      </c>
      <c r="J642" s="22">
        <f t="shared" si="29"/>
        <v>41623</v>
      </c>
    </row>
    <row r="643" spans="1:10" x14ac:dyDescent="0.25">
      <c r="A643" s="21">
        <v>41585</v>
      </c>
      <c r="B643" s="3">
        <v>59606</v>
      </c>
      <c r="C643" s="11">
        <v>183.24</v>
      </c>
      <c r="D643" s="3" t="str">
        <f t="shared" si="27"/>
        <v>EOM plus 15 days</v>
      </c>
      <c r="E643" s="3">
        <v>15</v>
      </c>
      <c r="F643" s="22">
        <f t="shared" si="28"/>
        <v>41623</v>
      </c>
      <c r="J643" s="22">
        <f t="shared" si="29"/>
        <v>41623</v>
      </c>
    </row>
    <row r="644" spans="1:10" x14ac:dyDescent="0.25">
      <c r="A644" s="21">
        <v>41585</v>
      </c>
      <c r="B644" s="3">
        <v>59607</v>
      </c>
      <c r="C644" s="11">
        <v>269.95</v>
      </c>
      <c r="D644" s="3" t="str">
        <f t="shared" si="27"/>
        <v>EOM plus 5 days</v>
      </c>
      <c r="E644" s="3">
        <v>5</v>
      </c>
      <c r="F644" s="22">
        <f t="shared" si="28"/>
        <v>41613</v>
      </c>
      <c r="J644" s="22">
        <f t="shared" si="29"/>
        <v>41613</v>
      </c>
    </row>
    <row r="645" spans="1:10" x14ac:dyDescent="0.25">
      <c r="A645" s="21">
        <v>41585</v>
      </c>
      <c r="B645" s="3">
        <v>59608</v>
      </c>
      <c r="C645" s="11">
        <v>49.01</v>
      </c>
      <c r="D645" s="3" t="str">
        <f t="shared" ref="D645:D708" si="30">"EOM plus "&amp;E645&amp;" days"</f>
        <v>EOM plus 10 days</v>
      </c>
      <c r="E645" s="3">
        <v>10</v>
      </c>
      <c r="F645" s="22">
        <f t="shared" si="28"/>
        <v>41618</v>
      </c>
      <c r="J645" s="22">
        <f t="shared" si="29"/>
        <v>41618</v>
      </c>
    </row>
    <row r="646" spans="1:10" x14ac:dyDescent="0.25">
      <c r="A646" s="21">
        <v>41585</v>
      </c>
      <c r="B646" s="3">
        <v>59609</v>
      </c>
      <c r="C646" s="11">
        <v>185.58</v>
      </c>
      <c r="D646" s="3" t="str">
        <f t="shared" si="30"/>
        <v>EOM plus 15 days</v>
      </c>
      <c r="E646" s="3">
        <v>15</v>
      </c>
      <c r="F646" s="22">
        <f t="shared" ref="F646:F709" si="31">+EOMONTH(A646,0)+E646</f>
        <v>41623</v>
      </c>
      <c r="J646" s="22">
        <f t="shared" ref="J646:J709" si="32">+EDATE(A646,1)+E646-DAY(A646)</f>
        <v>41623</v>
      </c>
    </row>
    <row r="647" spans="1:10" x14ac:dyDescent="0.25">
      <c r="A647" s="21">
        <v>41585</v>
      </c>
      <c r="B647" s="3">
        <v>59610</v>
      </c>
      <c r="C647" s="11">
        <v>123.72</v>
      </c>
      <c r="D647" s="3" t="str">
        <f t="shared" si="30"/>
        <v>EOM plus 10 days</v>
      </c>
      <c r="E647" s="3">
        <v>10</v>
      </c>
      <c r="F647" s="22">
        <f t="shared" si="31"/>
        <v>41618</v>
      </c>
      <c r="J647" s="22">
        <f t="shared" si="32"/>
        <v>41618</v>
      </c>
    </row>
    <row r="648" spans="1:10" x14ac:dyDescent="0.25">
      <c r="A648" s="21">
        <v>41585</v>
      </c>
      <c r="B648" s="3">
        <v>59611</v>
      </c>
      <c r="C648" s="11">
        <v>46.16</v>
      </c>
      <c r="D648" s="3" t="str">
        <f t="shared" si="30"/>
        <v>EOM plus 5 days</v>
      </c>
      <c r="E648" s="3">
        <v>5</v>
      </c>
      <c r="F648" s="22">
        <f t="shared" si="31"/>
        <v>41613</v>
      </c>
      <c r="J648" s="22">
        <f t="shared" si="32"/>
        <v>41613</v>
      </c>
    </row>
    <row r="649" spans="1:10" x14ac:dyDescent="0.25">
      <c r="A649" s="21">
        <v>41585</v>
      </c>
      <c r="B649" s="3">
        <v>59612</v>
      </c>
      <c r="C649" s="11">
        <v>313.41000000000003</v>
      </c>
      <c r="D649" s="3" t="str">
        <f t="shared" si="30"/>
        <v>EOM plus 15 days</v>
      </c>
      <c r="E649" s="3">
        <v>15</v>
      </c>
      <c r="F649" s="22">
        <f t="shared" si="31"/>
        <v>41623</v>
      </c>
      <c r="J649" s="22">
        <f t="shared" si="32"/>
        <v>41623</v>
      </c>
    </row>
    <row r="650" spans="1:10" x14ac:dyDescent="0.25">
      <c r="A650" s="21">
        <v>41585</v>
      </c>
      <c r="B650" s="3">
        <v>59613</v>
      </c>
      <c r="C650" s="11">
        <v>81.03</v>
      </c>
      <c r="D650" s="3" t="str">
        <f t="shared" si="30"/>
        <v>EOM plus 10 days</v>
      </c>
      <c r="E650" s="3">
        <v>10</v>
      </c>
      <c r="F650" s="22">
        <f t="shared" si="31"/>
        <v>41618</v>
      </c>
      <c r="J650" s="22">
        <f t="shared" si="32"/>
        <v>41618</v>
      </c>
    </row>
    <row r="651" spans="1:10" x14ac:dyDescent="0.25">
      <c r="A651" s="21">
        <v>41585</v>
      </c>
      <c r="B651" s="3">
        <v>59614</v>
      </c>
      <c r="C651" s="11">
        <v>362.07</v>
      </c>
      <c r="D651" s="3" t="str">
        <f t="shared" si="30"/>
        <v>EOM plus 20 days</v>
      </c>
      <c r="E651" s="3">
        <v>20</v>
      </c>
      <c r="F651" s="22">
        <f t="shared" si="31"/>
        <v>41628</v>
      </c>
      <c r="J651" s="22">
        <f t="shared" si="32"/>
        <v>41628</v>
      </c>
    </row>
    <row r="652" spans="1:10" x14ac:dyDescent="0.25">
      <c r="A652" s="21">
        <v>41585</v>
      </c>
      <c r="B652" s="3">
        <v>59615</v>
      </c>
      <c r="C652" s="11">
        <v>342.32</v>
      </c>
      <c r="D652" s="3" t="str">
        <f t="shared" si="30"/>
        <v>EOM plus 5 days</v>
      </c>
      <c r="E652" s="3">
        <v>5</v>
      </c>
      <c r="F652" s="22">
        <f t="shared" si="31"/>
        <v>41613</v>
      </c>
      <c r="J652" s="22">
        <f t="shared" si="32"/>
        <v>41613</v>
      </c>
    </row>
    <row r="653" spans="1:10" x14ac:dyDescent="0.25">
      <c r="A653" s="21">
        <v>41585</v>
      </c>
      <c r="B653" s="3">
        <v>59616</v>
      </c>
      <c r="C653" s="11">
        <v>84.8</v>
      </c>
      <c r="D653" s="3" t="str">
        <f t="shared" si="30"/>
        <v>EOM plus 15 days</v>
      </c>
      <c r="E653" s="3">
        <v>15</v>
      </c>
      <c r="F653" s="22">
        <f t="shared" si="31"/>
        <v>41623</v>
      </c>
      <c r="J653" s="22">
        <f t="shared" si="32"/>
        <v>41623</v>
      </c>
    </row>
    <row r="654" spans="1:10" x14ac:dyDescent="0.25">
      <c r="A654" s="21">
        <v>41585</v>
      </c>
      <c r="B654" s="3">
        <v>59617</v>
      </c>
      <c r="C654" s="11">
        <v>361.98</v>
      </c>
      <c r="D654" s="3" t="str">
        <f t="shared" si="30"/>
        <v>EOM plus 5 days</v>
      </c>
      <c r="E654" s="3">
        <v>5</v>
      </c>
      <c r="F654" s="22">
        <f t="shared" si="31"/>
        <v>41613</v>
      </c>
      <c r="J654" s="22">
        <f t="shared" si="32"/>
        <v>41613</v>
      </c>
    </row>
    <row r="655" spans="1:10" x14ac:dyDescent="0.25">
      <c r="A655" s="21">
        <v>41585</v>
      </c>
      <c r="B655" s="3">
        <v>59618</v>
      </c>
      <c r="C655" s="11">
        <v>79.989999999999995</v>
      </c>
      <c r="D655" s="3" t="str">
        <f t="shared" si="30"/>
        <v>EOM plus 5 days</v>
      </c>
      <c r="E655" s="3">
        <v>5</v>
      </c>
      <c r="F655" s="22">
        <f t="shared" si="31"/>
        <v>41613</v>
      </c>
      <c r="J655" s="22">
        <f t="shared" si="32"/>
        <v>41613</v>
      </c>
    </row>
    <row r="656" spans="1:10" x14ac:dyDescent="0.25">
      <c r="A656" s="21">
        <v>41585</v>
      </c>
      <c r="B656" s="3">
        <v>59619</v>
      </c>
      <c r="C656" s="11">
        <v>184.95</v>
      </c>
      <c r="D656" s="3" t="str">
        <f t="shared" si="30"/>
        <v>EOM plus 15 days</v>
      </c>
      <c r="E656" s="3">
        <v>15</v>
      </c>
      <c r="F656" s="22">
        <f t="shared" si="31"/>
        <v>41623</v>
      </c>
      <c r="J656" s="22">
        <f t="shared" si="32"/>
        <v>41623</v>
      </c>
    </row>
    <row r="657" spans="1:10" x14ac:dyDescent="0.25">
      <c r="A657" s="21">
        <v>41585</v>
      </c>
      <c r="B657" s="3">
        <v>59620</v>
      </c>
      <c r="C657" s="11">
        <v>81.12</v>
      </c>
      <c r="D657" s="3" t="str">
        <f t="shared" si="30"/>
        <v>EOM plus 5 days</v>
      </c>
      <c r="E657" s="3">
        <v>5</v>
      </c>
      <c r="F657" s="22">
        <f t="shared" si="31"/>
        <v>41613</v>
      </c>
      <c r="J657" s="22">
        <f t="shared" si="32"/>
        <v>41613</v>
      </c>
    </row>
    <row r="658" spans="1:10" x14ac:dyDescent="0.25">
      <c r="A658" s="21">
        <v>41586</v>
      </c>
      <c r="B658" s="3">
        <v>59621</v>
      </c>
      <c r="C658" s="11">
        <v>157.56</v>
      </c>
      <c r="D658" s="3" t="str">
        <f t="shared" si="30"/>
        <v>EOM plus 15 days</v>
      </c>
      <c r="E658" s="3">
        <v>15</v>
      </c>
      <c r="F658" s="22">
        <f t="shared" si="31"/>
        <v>41623</v>
      </c>
      <c r="J658" s="22">
        <f t="shared" si="32"/>
        <v>41623</v>
      </c>
    </row>
    <row r="659" spans="1:10" x14ac:dyDescent="0.25">
      <c r="A659" s="21">
        <v>41586</v>
      </c>
      <c r="B659" s="3">
        <v>59622</v>
      </c>
      <c r="C659" s="11">
        <v>204.43</v>
      </c>
      <c r="D659" s="3" t="str">
        <f t="shared" si="30"/>
        <v>EOM plus 10 days</v>
      </c>
      <c r="E659" s="3">
        <v>10</v>
      </c>
      <c r="F659" s="22">
        <f t="shared" si="31"/>
        <v>41618</v>
      </c>
      <c r="J659" s="22">
        <f t="shared" si="32"/>
        <v>41618</v>
      </c>
    </row>
    <row r="660" spans="1:10" x14ac:dyDescent="0.25">
      <c r="A660" s="21">
        <v>41586</v>
      </c>
      <c r="B660" s="3">
        <v>59623</v>
      </c>
      <c r="C660" s="11">
        <v>248.36</v>
      </c>
      <c r="D660" s="3" t="str">
        <f t="shared" si="30"/>
        <v>EOM plus 10 days</v>
      </c>
      <c r="E660" s="3">
        <v>10</v>
      </c>
      <c r="F660" s="22">
        <f t="shared" si="31"/>
        <v>41618</v>
      </c>
      <c r="J660" s="22">
        <f t="shared" si="32"/>
        <v>41618</v>
      </c>
    </row>
    <row r="661" spans="1:10" x14ac:dyDescent="0.25">
      <c r="A661" s="21">
        <v>41586</v>
      </c>
      <c r="B661" s="3">
        <v>59624</v>
      </c>
      <c r="C661" s="11">
        <v>350.77</v>
      </c>
      <c r="D661" s="3" t="str">
        <f t="shared" si="30"/>
        <v>EOM plus 10 days</v>
      </c>
      <c r="E661" s="3">
        <v>10</v>
      </c>
      <c r="F661" s="22">
        <f t="shared" si="31"/>
        <v>41618</v>
      </c>
      <c r="J661" s="22">
        <f t="shared" si="32"/>
        <v>41618</v>
      </c>
    </row>
    <row r="662" spans="1:10" x14ac:dyDescent="0.25">
      <c r="A662" s="21">
        <v>41586</v>
      </c>
      <c r="B662" s="3">
        <v>59625</v>
      </c>
      <c r="C662" s="11">
        <v>57.13</v>
      </c>
      <c r="D662" s="3" t="str">
        <f t="shared" si="30"/>
        <v>EOM plus 20 days</v>
      </c>
      <c r="E662" s="3">
        <v>20</v>
      </c>
      <c r="F662" s="22">
        <f t="shared" si="31"/>
        <v>41628</v>
      </c>
      <c r="J662" s="22">
        <f t="shared" si="32"/>
        <v>41628</v>
      </c>
    </row>
    <row r="663" spans="1:10" x14ac:dyDescent="0.25">
      <c r="A663" s="21">
        <v>41586</v>
      </c>
      <c r="B663" s="3">
        <v>59626</v>
      </c>
      <c r="C663" s="11">
        <v>125.32</v>
      </c>
      <c r="D663" s="3" t="str">
        <f t="shared" si="30"/>
        <v>EOM plus 5 days</v>
      </c>
      <c r="E663" s="3">
        <v>5</v>
      </c>
      <c r="F663" s="22">
        <f t="shared" si="31"/>
        <v>41613</v>
      </c>
      <c r="J663" s="22">
        <f t="shared" si="32"/>
        <v>41613</v>
      </c>
    </row>
    <row r="664" spans="1:10" x14ac:dyDescent="0.25">
      <c r="A664" s="21">
        <v>41586</v>
      </c>
      <c r="B664" s="3">
        <v>59627</v>
      </c>
      <c r="C664" s="11">
        <v>107.93</v>
      </c>
      <c r="D664" s="3" t="str">
        <f t="shared" si="30"/>
        <v>EOM plus 5 days</v>
      </c>
      <c r="E664" s="3">
        <v>5</v>
      </c>
      <c r="F664" s="22">
        <f t="shared" si="31"/>
        <v>41613</v>
      </c>
      <c r="J664" s="22">
        <f t="shared" si="32"/>
        <v>41613</v>
      </c>
    </row>
    <row r="665" spans="1:10" x14ac:dyDescent="0.25">
      <c r="A665" s="21">
        <v>41586</v>
      </c>
      <c r="B665" s="3">
        <v>59628</v>
      </c>
      <c r="C665" s="11">
        <v>208.18</v>
      </c>
      <c r="D665" s="3" t="str">
        <f t="shared" si="30"/>
        <v>EOM plus 20 days</v>
      </c>
      <c r="E665" s="3">
        <v>20</v>
      </c>
      <c r="F665" s="22">
        <f t="shared" si="31"/>
        <v>41628</v>
      </c>
      <c r="J665" s="22">
        <f t="shared" si="32"/>
        <v>41628</v>
      </c>
    </row>
    <row r="666" spans="1:10" x14ac:dyDescent="0.25">
      <c r="A666" s="21">
        <v>41586</v>
      </c>
      <c r="B666" s="3">
        <v>59629</v>
      </c>
      <c r="C666" s="11">
        <v>47.44</v>
      </c>
      <c r="D666" s="3" t="str">
        <f t="shared" si="30"/>
        <v>EOM plus 5 days</v>
      </c>
      <c r="E666" s="3">
        <v>5</v>
      </c>
      <c r="F666" s="22">
        <f t="shared" si="31"/>
        <v>41613</v>
      </c>
      <c r="J666" s="22">
        <f t="shared" si="32"/>
        <v>41613</v>
      </c>
    </row>
    <row r="667" spans="1:10" x14ac:dyDescent="0.25">
      <c r="A667" s="21">
        <v>41586</v>
      </c>
      <c r="B667" s="3">
        <v>59630</v>
      </c>
      <c r="C667" s="11">
        <v>89.51</v>
      </c>
      <c r="D667" s="3" t="str">
        <f t="shared" si="30"/>
        <v>EOM plus 15 days</v>
      </c>
      <c r="E667" s="3">
        <v>15</v>
      </c>
      <c r="F667" s="22">
        <f t="shared" si="31"/>
        <v>41623</v>
      </c>
      <c r="J667" s="22">
        <f t="shared" si="32"/>
        <v>41623</v>
      </c>
    </row>
    <row r="668" spans="1:10" x14ac:dyDescent="0.25">
      <c r="A668" s="21">
        <v>41586</v>
      </c>
      <c r="B668" s="3">
        <v>59631</v>
      </c>
      <c r="C668" s="11">
        <v>68.22</v>
      </c>
      <c r="D668" s="3" t="str">
        <f t="shared" si="30"/>
        <v>EOM plus 10 days</v>
      </c>
      <c r="E668" s="3">
        <v>10</v>
      </c>
      <c r="F668" s="22">
        <f t="shared" si="31"/>
        <v>41618</v>
      </c>
      <c r="J668" s="22">
        <f t="shared" si="32"/>
        <v>41618</v>
      </c>
    </row>
    <row r="669" spans="1:10" x14ac:dyDescent="0.25">
      <c r="A669" s="21">
        <v>41586</v>
      </c>
      <c r="B669" s="3">
        <v>59632</v>
      </c>
      <c r="C669" s="11">
        <v>206.4</v>
      </c>
      <c r="D669" s="3" t="str">
        <f t="shared" si="30"/>
        <v>EOM plus 10 days</v>
      </c>
      <c r="E669" s="3">
        <v>10</v>
      </c>
      <c r="F669" s="22">
        <f t="shared" si="31"/>
        <v>41618</v>
      </c>
      <c r="J669" s="22">
        <f t="shared" si="32"/>
        <v>41618</v>
      </c>
    </row>
    <row r="670" spans="1:10" x14ac:dyDescent="0.25">
      <c r="A670" s="21">
        <v>41586</v>
      </c>
      <c r="B670" s="3">
        <v>59633</v>
      </c>
      <c r="C670" s="11">
        <v>336.27</v>
      </c>
      <c r="D670" s="3" t="str">
        <f t="shared" si="30"/>
        <v>EOM plus 15 days</v>
      </c>
      <c r="E670" s="3">
        <v>15</v>
      </c>
      <c r="F670" s="22">
        <f t="shared" si="31"/>
        <v>41623</v>
      </c>
      <c r="J670" s="22">
        <f t="shared" si="32"/>
        <v>41623</v>
      </c>
    </row>
    <row r="671" spans="1:10" x14ac:dyDescent="0.25">
      <c r="A671" s="21">
        <v>41587</v>
      </c>
      <c r="B671" s="3">
        <v>59634</v>
      </c>
      <c r="C671" s="11">
        <v>90.59</v>
      </c>
      <c r="D671" s="3" t="str">
        <f t="shared" si="30"/>
        <v>EOM plus 5 days</v>
      </c>
      <c r="E671" s="3">
        <v>5</v>
      </c>
      <c r="F671" s="22">
        <f t="shared" si="31"/>
        <v>41613</v>
      </c>
      <c r="J671" s="22">
        <f t="shared" si="32"/>
        <v>41613</v>
      </c>
    </row>
    <row r="672" spans="1:10" x14ac:dyDescent="0.25">
      <c r="A672" s="21">
        <v>41587</v>
      </c>
      <c r="B672" s="3">
        <v>59635</v>
      </c>
      <c r="C672" s="11">
        <v>187.88</v>
      </c>
      <c r="D672" s="3" t="str">
        <f t="shared" si="30"/>
        <v>EOM plus 15 days</v>
      </c>
      <c r="E672" s="3">
        <v>15</v>
      </c>
      <c r="F672" s="22">
        <f t="shared" si="31"/>
        <v>41623</v>
      </c>
      <c r="J672" s="22">
        <f t="shared" si="32"/>
        <v>41623</v>
      </c>
    </row>
    <row r="673" spans="1:10" x14ac:dyDescent="0.25">
      <c r="A673" s="21">
        <v>41587</v>
      </c>
      <c r="B673" s="3">
        <v>59636</v>
      </c>
      <c r="C673" s="11">
        <v>122.01</v>
      </c>
      <c r="D673" s="3" t="str">
        <f t="shared" si="30"/>
        <v>EOM plus 5 days</v>
      </c>
      <c r="E673" s="3">
        <v>5</v>
      </c>
      <c r="F673" s="22">
        <f t="shared" si="31"/>
        <v>41613</v>
      </c>
      <c r="J673" s="22">
        <f t="shared" si="32"/>
        <v>41613</v>
      </c>
    </row>
    <row r="674" spans="1:10" x14ac:dyDescent="0.25">
      <c r="A674" s="21">
        <v>41587</v>
      </c>
      <c r="B674" s="3">
        <v>59637</v>
      </c>
      <c r="C674" s="11">
        <v>202.11</v>
      </c>
      <c r="D674" s="3" t="str">
        <f t="shared" si="30"/>
        <v>EOM plus 10 days</v>
      </c>
      <c r="E674" s="3">
        <v>10</v>
      </c>
      <c r="F674" s="22">
        <f t="shared" si="31"/>
        <v>41618</v>
      </c>
      <c r="J674" s="22">
        <f t="shared" si="32"/>
        <v>41618</v>
      </c>
    </row>
    <row r="675" spans="1:10" x14ac:dyDescent="0.25">
      <c r="A675" s="21">
        <v>41587</v>
      </c>
      <c r="B675" s="3">
        <v>59638</v>
      </c>
      <c r="C675" s="11">
        <v>43.78</v>
      </c>
      <c r="D675" s="3" t="str">
        <f t="shared" si="30"/>
        <v>EOM plus 10 days</v>
      </c>
      <c r="E675" s="3">
        <v>10</v>
      </c>
      <c r="F675" s="22">
        <f t="shared" si="31"/>
        <v>41618</v>
      </c>
      <c r="J675" s="22">
        <f t="shared" si="32"/>
        <v>41618</v>
      </c>
    </row>
    <row r="676" spans="1:10" x14ac:dyDescent="0.25">
      <c r="A676" s="21">
        <v>41587</v>
      </c>
      <c r="B676" s="3">
        <v>59639</v>
      </c>
      <c r="C676" s="11">
        <v>136.88</v>
      </c>
      <c r="D676" s="3" t="str">
        <f t="shared" si="30"/>
        <v>EOM plus 5 days</v>
      </c>
      <c r="E676" s="3">
        <v>5</v>
      </c>
      <c r="F676" s="22">
        <f t="shared" si="31"/>
        <v>41613</v>
      </c>
      <c r="J676" s="22">
        <f t="shared" si="32"/>
        <v>41613</v>
      </c>
    </row>
    <row r="677" spans="1:10" x14ac:dyDescent="0.25">
      <c r="A677" s="21">
        <v>41587</v>
      </c>
      <c r="B677" s="3">
        <v>59640</v>
      </c>
      <c r="C677" s="11">
        <v>73.92</v>
      </c>
      <c r="D677" s="3" t="str">
        <f t="shared" si="30"/>
        <v>EOM plus 5 days</v>
      </c>
      <c r="E677" s="3">
        <v>5</v>
      </c>
      <c r="F677" s="22">
        <f t="shared" si="31"/>
        <v>41613</v>
      </c>
      <c r="J677" s="22">
        <f t="shared" si="32"/>
        <v>41613</v>
      </c>
    </row>
    <row r="678" spans="1:10" x14ac:dyDescent="0.25">
      <c r="A678" s="21">
        <v>41587</v>
      </c>
      <c r="B678" s="3">
        <v>59641</v>
      </c>
      <c r="C678" s="11">
        <v>166.45</v>
      </c>
      <c r="D678" s="3" t="str">
        <f t="shared" si="30"/>
        <v>EOM plus 5 days</v>
      </c>
      <c r="E678" s="3">
        <v>5</v>
      </c>
      <c r="F678" s="22">
        <f t="shared" si="31"/>
        <v>41613</v>
      </c>
      <c r="J678" s="22">
        <f t="shared" si="32"/>
        <v>41613</v>
      </c>
    </row>
    <row r="679" spans="1:10" x14ac:dyDescent="0.25">
      <c r="A679" s="21">
        <v>41587</v>
      </c>
      <c r="B679" s="3">
        <v>59642</v>
      </c>
      <c r="C679" s="11">
        <v>214.87</v>
      </c>
      <c r="D679" s="3" t="str">
        <f t="shared" si="30"/>
        <v>EOM plus 5 days</v>
      </c>
      <c r="E679" s="3">
        <v>5</v>
      </c>
      <c r="F679" s="22">
        <f t="shared" si="31"/>
        <v>41613</v>
      </c>
      <c r="J679" s="22">
        <f t="shared" si="32"/>
        <v>41613</v>
      </c>
    </row>
    <row r="680" spans="1:10" x14ac:dyDescent="0.25">
      <c r="A680" s="21">
        <v>41587</v>
      </c>
      <c r="B680" s="3">
        <v>59643</v>
      </c>
      <c r="C680" s="11">
        <v>119.85</v>
      </c>
      <c r="D680" s="3" t="str">
        <f t="shared" si="30"/>
        <v>EOM plus 5 days</v>
      </c>
      <c r="E680" s="3">
        <v>5</v>
      </c>
      <c r="F680" s="22">
        <f t="shared" si="31"/>
        <v>41613</v>
      </c>
      <c r="J680" s="22">
        <f t="shared" si="32"/>
        <v>41613</v>
      </c>
    </row>
    <row r="681" spans="1:10" x14ac:dyDescent="0.25">
      <c r="A681" s="21">
        <v>41587</v>
      </c>
      <c r="B681" s="3">
        <v>59644</v>
      </c>
      <c r="C681" s="11">
        <v>67.56</v>
      </c>
      <c r="D681" s="3" t="str">
        <f t="shared" si="30"/>
        <v>EOM plus 15 days</v>
      </c>
      <c r="E681" s="3">
        <v>15</v>
      </c>
      <c r="F681" s="22">
        <f t="shared" si="31"/>
        <v>41623</v>
      </c>
      <c r="J681" s="22">
        <f t="shared" si="32"/>
        <v>41623</v>
      </c>
    </row>
    <row r="682" spans="1:10" x14ac:dyDescent="0.25">
      <c r="A682" s="21">
        <v>41587</v>
      </c>
      <c r="B682" s="3">
        <v>59645</v>
      </c>
      <c r="C682" s="11">
        <v>368.51</v>
      </c>
      <c r="D682" s="3" t="str">
        <f t="shared" si="30"/>
        <v>EOM plus 5 days</v>
      </c>
      <c r="E682" s="3">
        <v>5</v>
      </c>
      <c r="F682" s="22">
        <f t="shared" si="31"/>
        <v>41613</v>
      </c>
      <c r="J682" s="22">
        <f t="shared" si="32"/>
        <v>41613</v>
      </c>
    </row>
    <row r="683" spans="1:10" x14ac:dyDescent="0.25">
      <c r="A683" s="21">
        <v>41587</v>
      </c>
      <c r="B683" s="3">
        <v>59646</v>
      </c>
      <c r="C683" s="11">
        <v>51.49</v>
      </c>
      <c r="D683" s="3" t="str">
        <f t="shared" si="30"/>
        <v>EOM plus 5 days</v>
      </c>
      <c r="E683" s="3">
        <v>5</v>
      </c>
      <c r="F683" s="22">
        <f t="shared" si="31"/>
        <v>41613</v>
      </c>
      <c r="J683" s="22">
        <f t="shared" si="32"/>
        <v>41613</v>
      </c>
    </row>
    <row r="684" spans="1:10" x14ac:dyDescent="0.25">
      <c r="A684" s="21">
        <v>41587</v>
      </c>
      <c r="B684" s="3">
        <v>59647</v>
      </c>
      <c r="C684" s="11">
        <v>261.58</v>
      </c>
      <c r="D684" s="3" t="str">
        <f t="shared" si="30"/>
        <v>EOM plus 10 days</v>
      </c>
      <c r="E684" s="3">
        <v>10</v>
      </c>
      <c r="F684" s="22">
        <f t="shared" si="31"/>
        <v>41618</v>
      </c>
      <c r="J684" s="22">
        <f t="shared" si="32"/>
        <v>41618</v>
      </c>
    </row>
    <row r="685" spans="1:10" x14ac:dyDescent="0.25">
      <c r="A685" s="21">
        <v>41588</v>
      </c>
      <c r="B685" s="3">
        <v>59648</v>
      </c>
      <c r="C685" s="11">
        <v>126.61</v>
      </c>
      <c r="D685" s="3" t="str">
        <f t="shared" si="30"/>
        <v>EOM plus 10 days</v>
      </c>
      <c r="E685" s="3">
        <v>10</v>
      </c>
      <c r="F685" s="22">
        <f t="shared" si="31"/>
        <v>41618</v>
      </c>
      <c r="J685" s="22">
        <f t="shared" si="32"/>
        <v>41618</v>
      </c>
    </row>
    <row r="686" spans="1:10" x14ac:dyDescent="0.25">
      <c r="A686" s="21">
        <v>41588</v>
      </c>
      <c r="B686" s="3">
        <v>59649</v>
      </c>
      <c r="C686" s="11">
        <v>304.48</v>
      </c>
      <c r="D686" s="3" t="str">
        <f t="shared" si="30"/>
        <v>EOM plus 15 days</v>
      </c>
      <c r="E686" s="3">
        <v>15</v>
      </c>
      <c r="F686" s="22">
        <f t="shared" si="31"/>
        <v>41623</v>
      </c>
      <c r="J686" s="22">
        <f t="shared" si="32"/>
        <v>41623</v>
      </c>
    </row>
    <row r="687" spans="1:10" x14ac:dyDescent="0.25">
      <c r="A687" s="21">
        <v>41588</v>
      </c>
      <c r="B687" s="3">
        <v>59650</v>
      </c>
      <c r="C687" s="11">
        <v>96.5</v>
      </c>
      <c r="D687" s="3" t="str">
        <f t="shared" si="30"/>
        <v>EOM plus 20 days</v>
      </c>
      <c r="E687" s="3">
        <v>20</v>
      </c>
      <c r="F687" s="22">
        <f t="shared" si="31"/>
        <v>41628</v>
      </c>
      <c r="J687" s="22">
        <f t="shared" si="32"/>
        <v>41628</v>
      </c>
    </row>
    <row r="688" spans="1:10" x14ac:dyDescent="0.25">
      <c r="A688" s="21">
        <v>41588</v>
      </c>
      <c r="B688" s="3">
        <v>59651</v>
      </c>
      <c r="C688" s="11">
        <v>123.14</v>
      </c>
      <c r="D688" s="3" t="str">
        <f t="shared" si="30"/>
        <v>EOM plus 15 days</v>
      </c>
      <c r="E688" s="3">
        <v>15</v>
      </c>
      <c r="F688" s="22">
        <f t="shared" si="31"/>
        <v>41623</v>
      </c>
      <c r="J688" s="22">
        <f t="shared" si="32"/>
        <v>41623</v>
      </c>
    </row>
    <row r="689" spans="1:10" x14ac:dyDescent="0.25">
      <c r="A689" s="21">
        <v>41588</v>
      </c>
      <c r="B689" s="3">
        <v>59652</v>
      </c>
      <c r="C689" s="11">
        <v>157.99</v>
      </c>
      <c r="D689" s="3" t="str">
        <f t="shared" si="30"/>
        <v>EOM plus 15 days</v>
      </c>
      <c r="E689" s="3">
        <v>15</v>
      </c>
      <c r="F689" s="22">
        <f t="shared" si="31"/>
        <v>41623</v>
      </c>
      <c r="J689" s="22">
        <f t="shared" si="32"/>
        <v>41623</v>
      </c>
    </row>
    <row r="690" spans="1:10" x14ac:dyDescent="0.25">
      <c r="A690" s="21">
        <v>41588</v>
      </c>
      <c r="B690" s="3">
        <v>59653</v>
      </c>
      <c r="C690" s="11">
        <v>229.05</v>
      </c>
      <c r="D690" s="3" t="str">
        <f t="shared" si="30"/>
        <v>EOM plus 15 days</v>
      </c>
      <c r="E690" s="3">
        <v>15</v>
      </c>
      <c r="F690" s="22">
        <f t="shared" si="31"/>
        <v>41623</v>
      </c>
      <c r="J690" s="22">
        <f t="shared" si="32"/>
        <v>41623</v>
      </c>
    </row>
    <row r="691" spans="1:10" x14ac:dyDescent="0.25">
      <c r="A691" s="21">
        <v>41588</v>
      </c>
      <c r="B691" s="3">
        <v>59654</v>
      </c>
      <c r="C691" s="11">
        <v>229.8</v>
      </c>
      <c r="D691" s="3" t="str">
        <f t="shared" si="30"/>
        <v>EOM plus 15 days</v>
      </c>
      <c r="E691" s="3">
        <v>15</v>
      </c>
      <c r="F691" s="22">
        <f t="shared" si="31"/>
        <v>41623</v>
      </c>
      <c r="J691" s="22">
        <f t="shared" si="32"/>
        <v>41623</v>
      </c>
    </row>
    <row r="692" spans="1:10" x14ac:dyDescent="0.25">
      <c r="A692" s="21">
        <v>41588</v>
      </c>
      <c r="B692" s="3">
        <v>59655</v>
      </c>
      <c r="C692" s="11">
        <v>322.58999999999997</v>
      </c>
      <c r="D692" s="3" t="str">
        <f t="shared" si="30"/>
        <v>EOM plus 5 days</v>
      </c>
      <c r="E692" s="3">
        <v>5</v>
      </c>
      <c r="F692" s="22">
        <f t="shared" si="31"/>
        <v>41613</v>
      </c>
      <c r="J692" s="22">
        <f t="shared" si="32"/>
        <v>41613</v>
      </c>
    </row>
    <row r="693" spans="1:10" x14ac:dyDescent="0.25">
      <c r="A693" s="21">
        <v>41588</v>
      </c>
      <c r="B693" s="3">
        <v>59656</v>
      </c>
      <c r="C693" s="11">
        <v>244.16</v>
      </c>
      <c r="D693" s="3" t="str">
        <f t="shared" si="30"/>
        <v>EOM plus 10 days</v>
      </c>
      <c r="E693" s="3">
        <v>10</v>
      </c>
      <c r="F693" s="22">
        <f t="shared" si="31"/>
        <v>41618</v>
      </c>
      <c r="J693" s="22">
        <f t="shared" si="32"/>
        <v>41618</v>
      </c>
    </row>
    <row r="694" spans="1:10" x14ac:dyDescent="0.25">
      <c r="A694" s="21">
        <v>41588</v>
      </c>
      <c r="B694" s="3">
        <v>59657</v>
      </c>
      <c r="C694" s="11">
        <v>277.33</v>
      </c>
      <c r="D694" s="3" t="str">
        <f t="shared" si="30"/>
        <v>EOM plus 5 days</v>
      </c>
      <c r="E694" s="3">
        <v>5</v>
      </c>
      <c r="F694" s="22">
        <f t="shared" si="31"/>
        <v>41613</v>
      </c>
      <c r="J694" s="22">
        <f t="shared" si="32"/>
        <v>41613</v>
      </c>
    </row>
    <row r="695" spans="1:10" x14ac:dyDescent="0.25">
      <c r="A695" s="21">
        <v>41588</v>
      </c>
      <c r="B695" s="3">
        <v>59658</v>
      </c>
      <c r="C695" s="11">
        <v>99.39</v>
      </c>
      <c r="D695" s="3" t="str">
        <f t="shared" si="30"/>
        <v>EOM plus 5 days</v>
      </c>
      <c r="E695" s="3">
        <v>5</v>
      </c>
      <c r="F695" s="22">
        <f t="shared" si="31"/>
        <v>41613</v>
      </c>
      <c r="J695" s="22">
        <f t="shared" si="32"/>
        <v>41613</v>
      </c>
    </row>
    <row r="696" spans="1:10" x14ac:dyDescent="0.25">
      <c r="A696" s="21">
        <v>41588</v>
      </c>
      <c r="B696" s="3">
        <v>59659</v>
      </c>
      <c r="C696" s="11">
        <v>295.95999999999998</v>
      </c>
      <c r="D696" s="3" t="str">
        <f t="shared" si="30"/>
        <v>EOM plus 15 days</v>
      </c>
      <c r="E696" s="3">
        <v>15</v>
      </c>
      <c r="F696" s="22">
        <f t="shared" si="31"/>
        <v>41623</v>
      </c>
      <c r="J696" s="22">
        <f t="shared" si="32"/>
        <v>41623</v>
      </c>
    </row>
    <row r="697" spans="1:10" x14ac:dyDescent="0.25">
      <c r="A697" s="21">
        <v>41588</v>
      </c>
      <c r="B697" s="3">
        <v>59660</v>
      </c>
      <c r="C697" s="11">
        <v>310.51</v>
      </c>
      <c r="D697" s="3" t="str">
        <f t="shared" si="30"/>
        <v>EOM plus 10 days</v>
      </c>
      <c r="E697" s="3">
        <v>10</v>
      </c>
      <c r="F697" s="22">
        <f t="shared" si="31"/>
        <v>41618</v>
      </c>
      <c r="J697" s="22">
        <f t="shared" si="32"/>
        <v>41618</v>
      </c>
    </row>
    <row r="698" spans="1:10" x14ac:dyDescent="0.25">
      <c r="A698" s="21">
        <v>41588</v>
      </c>
      <c r="B698" s="3">
        <v>59661</v>
      </c>
      <c r="C698" s="11">
        <v>94.44</v>
      </c>
      <c r="D698" s="3" t="str">
        <f t="shared" si="30"/>
        <v>EOM plus 20 days</v>
      </c>
      <c r="E698" s="3">
        <v>20</v>
      </c>
      <c r="F698" s="22">
        <f t="shared" si="31"/>
        <v>41628</v>
      </c>
      <c r="J698" s="22">
        <f t="shared" si="32"/>
        <v>41628</v>
      </c>
    </row>
    <row r="699" spans="1:10" x14ac:dyDescent="0.25">
      <c r="A699" s="21">
        <v>41588</v>
      </c>
      <c r="B699" s="3">
        <v>59662</v>
      </c>
      <c r="C699" s="11">
        <v>147</v>
      </c>
      <c r="D699" s="3" t="str">
        <f t="shared" si="30"/>
        <v>EOM plus 20 days</v>
      </c>
      <c r="E699" s="3">
        <v>20</v>
      </c>
      <c r="F699" s="22">
        <f t="shared" si="31"/>
        <v>41628</v>
      </c>
      <c r="J699" s="22">
        <f t="shared" si="32"/>
        <v>41628</v>
      </c>
    </row>
    <row r="700" spans="1:10" x14ac:dyDescent="0.25">
      <c r="A700" s="21">
        <v>41588</v>
      </c>
      <c r="B700" s="3">
        <v>59663</v>
      </c>
      <c r="C700" s="11">
        <v>108.48</v>
      </c>
      <c r="D700" s="3" t="str">
        <f t="shared" si="30"/>
        <v>EOM plus 10 days</v>
      </c>
      <c r="E700" s="3">
        <v>10</v>
      </c>
      <c r="F700" s="22">
        <f t="shared" si="31"/>
        <v>41618</v>
      </c>
      <c r="J700" s="22">
        <f t="shared" si="32"/>
        <v>41618</v>
      </c>
    </row>
    <row r="701" spans="1:10" x14ac:dyDescent="0.25">
      <c r="A701" s="21">
        <v>41588</v>
      </c>
      <c r="B701" s="3">
        <v>59664</v>
      </c>
      <c r="C701" s="11">
        <v>156.03</v>
      </c>
      <c r="D701" s="3" t="str">
        <f t="shared" si="30"/>
        <v>EOM plus 20 days</v>
      </c>
      <c r="E701" s="3">
        <v>20</v>
      </c>
      <c r="F701" s="22">
        <f t="shared" si="31"/>
        <v>41628</v>
      </c>
      <c r="J701" s="22">
        <f t="shared" si="32"/>
        <v>41628</v>
      </c>
    </row>
    <row r="702" spans="1:10" x14ac:dyDescent="0.25">
      <c r="A702" s="21">
        <v>41588</v>
      </c>
      <c r="B702" s="3">
        <v>59665</v>
      </c>
      <c r="C702" s="11">
        <v>45.15</v>
      </c>
      <c r="D702" s="3" t="str">
        <f t="shared" si="30"/>
        <v>EOM plus 10 days</v>
      </c>
      <c r="E702" s="3">
        <v>10</v>
      </c>
      <c r="F702" s="22">
        <f t="shared" si="31"/>
        <v>41618</v>
      </c>
      <c r="J702" s="22">
        <f t="shared" si="32"/>
        <v>41618</v>
      </c>
    </row>
    <row r="703" spans="1:10" x14ac:dyDescent="0.25">
      <c r="A703" s="21">
        <v>41588</v>
      </c>
      <c r="B703" s="3">
        <v>59666</v>
      </c>
      <c r="C703" s="11">
        <v>192.48</v>
      </c>
      <c r="D703" s="3" t="str">
        <f t="shared" si="30"/>
        <v>EOM plus 15 days</v>
      </c>
      <c r="E703" s="3">
        <v>15</v>
      </c>
      <c r="F703" s="22">
        <f t="shared" si="31"/>
        <v>41623</v>
      </c>
      <c r="J703" s="22">
        <f t="shared" si="32"/>
        <v>41623</v>
      </c>
    </row>
    <row r="704" spans="1:10" x14ac:dyDescent="0.25">
      <c r="A704" s="21">
        <v>41588</v>
      </c>
      <c r="B704" s="3">
        <v>59667</v>
      </c>
      <c r="C704" s="11">
        <v>43.34</v>
      </c>
      <c r="D704" s="3" t="str">
        <f t="shared" si="30"/>
        <v>EOM plus 10 days</v>
      </c>
      <c r="E704" s="3">
        <v>10</v>
      </c>
      <c r="F704" s="22">
        <f t="shared" si="31"/>
        <v>41618</v>
      </c>
      <c r="J704" s="22">
        <f t="shared" si="32"/>
        <v>41618</v>
      </c>
    </row>
    <row r="705" spans="1:10" x14ac:dyDescent="0.25">
      <c r="A705" s="21">
        <v>41588</v>
      </c>
      <c r="B705" s="3">
        <v>59668</v>
      </c>
      <c r="C705" s="11">
        <v>169.85</v>
      </c>
      <c r="D705" s="3" t="str">
        <f t="shared" si="30"/>
        <v>EOM plus 20 days</v>
      </c>
      <c r="E705" s="3">
        <v>20</v>
      </c>
      <c r="F705" s="22">
        <f t="shared" si="31"/>
        <v>41628</v>
      </c>
      <c r="J705" s="22">
        <f t="shared" si="32"/>
        <v>41628</v>
      </c>
    </row>
    <row r="706" spans="1:10" x14ac:dyDescent="0.25">
      <c r="A706" s="21">
        <v>41588</v>
      </c>
      <c r="B706" s="3">
        <v>59669</v>
      </c>
      <c r="C706" s="11">
        <v>280.01</v>
      </c>
      <c r="D706" s="3" t="str">
        <f t="shared" si="30"/>
        <v>EOM plus 5 days</v>
      </c>
      <c r="E706" s="3">
        <v>5</v>
      </c>
      <c r="F706" s="22">
        <f t="shared" si="31"/>
        <v>41613</v>
      </c>
      <c r="J706" s="22">
        <f t="shared" si="32"/>
        <v>41613</v>
      </c>
    </row>
    <row r="707" spans="1:10" x14ac:dyDescent="0.25">
      <c r="A707" s="21">
        <v>41588</v>
      </c>
      <c r="B707" s="3">
        <v>59670</v>
      </c>
      <c r="C707" s="11">
        <v>377.44</v>
      </c>
      <c r="D707" s="3" t="str">
        <f t="shared" si="30"/>
        <v>EOM plus 15 days</v>
      </c>
      <c r="E707" s="3">
        <v>15</v>
      </c>
      <c r="F707" s="22">
        <f t="shared" si="31"/>
        <v>41623</v>
      </c>
      <c r="J707" s="22">
        <f t="shared" si="32"/>
        <v>41623</v>
      </c>
    </row>
    <row r="708" spans="1:10" x14ac:dyDescent="0.25">
      <c r="A708" s="21">
        <v>41588</v>
      </c>
      <c r="B708" s="3">
        <v>59671</v>
      </c>
      <c r="C708" s="11">
        <v>345.72</v>
      </c>
      <c r="D708" s="3" t="str">
        <f t="shared" si="30"/>
        <v>EOM plus 10 days</v>
      </c>
      <c r="E708" s="3">
        <v>10</v>
      </c>
      <c r="F708" s="22">
        <f t="shared" si="31"/>
        <v>41618</v>
      </c>
      <c r="J708" s="22">
        <f t="shared" si="32"/>
        <v>41618</v>
      </c>
    </row>
    <row r="709" spans="1:10" x14ac:dyDescent="0.25">
      <c r="A709" s="21">
        <v>41589</v>
      </c>
      <c r="B709" s="3">
        <v>59672</v>
      </c>
      <c r="C709" s="11">
        <v>151.81</v>
      </c>
      <c r="D709" s="3" t="str">
        <f t="shared" ref="D709:D772" si="33">"EOM plus "&amp;E709&amp;" days"</f>
        <v>EOM plus 10 days</v>
      </c>
      <c r="E709" s="3">
        <v>10</v>
      </c>
      <c r="F709" s="22">
        <f t="shared" si="31"/>
        <v>41618</v>
      </c>
      <c r="J709" s="22">
        <f t="shared" si="32"/>
        <v>41618</v>
      </c>
    </row>
    <row r="710" spans="1:10" x14ac:dyDescent="0.25">
      <c r="A710" s="21">
        <v>41589</v>
      </c>
      <c r="B710" s="3">
        <v>59673</v>
      </c>
      <c r="C710" s="11">
        <v>96.52</v>
      </c>
      <c r="D710" s="3" t="str">
        <f t="shared" si="33"/>
        <v>EOM plus 5 days</v>
      </c>
      <c r="E710" s="3">
        <v>5</v>
      </c>
      <c r="F710" s="22">
        <f t="shared" ref="F710:F773" si="34">+EOMONTH(A710,0)+E710</f>
        <v>41613</v>
      </c>
      <c r="J710" s="22">
        <f t="shared" ref="J710:J773" si="35">+EDATE(A710,1)+E710-DAY(A710)</f>
        <v>41613</v>
      </c>
    </row>
    <row r="711" spans="1:10" x14ac:dyDescent="0.25">
      <c r="A711" s="21">
        <v>41589</v>
      </c>
      <c r="B711" s="3">
        <v>59674</v>
      </c>
      <c r="C711" s="11">
        <v>185.18</v>
      </c>
      <c r="D711" s="3" t="str">
        <f t="shared" si="33"/>
        <v>EOM plus 5 days</v>
      </c>
      <c r="E711" s="3">
        <v>5</v>
      </c>
      <c r="F711" s="22">
        <f t="shared" si="34"/>
        <v>41613</v>
      </c>
      <c r="J711" s="22">
        <f t="shared" si="35"/>
        <v>41613</v>
      </c>
    </row>
    <row r="712" spans="1:10" x14ac:dyDescent="0.25">
      <c r="A712" s="21">
        <v>41589</v>
      </c>
      <c r="B712" s="3">
        <v>59675</v>
      </c>
      <c r="C712" s="11">
        <v>115.43</v>
      </c>
      <c r="D712" s="3" t="str">
        <f t="shared" si="33"/>
        <v>EOM plus 20 days</v>
      </c>
      <c r="E712" s="3">
        <v>20</v>
      </c>
      <c r="F712" s="22">
        <f t="shared" si="34"/>
        <v>41628</v>
      </c>
      <c r="J712" s="22">
        <f t="shared" si="35"/>
        <v>41628</v>
      </c>
    </row>
    <row r="713" spans="1:10" x14ac:dyDescent="0.25">
      <c r="A713" s="21">
        <v>41589</v>
      </c>
      <c r="B713" s="3">
        <v>59676</v>
      </c>
      <c r="C713" s="11">
        <v>289.58999999999997</v>
      </c>
      <c r="D713" s="3" t="str">
        <f t="shared" si="33"/>
        <v>EOM plus 15 days</v>
      </c>
      <c r="E713" s="3">
        <v>15</v>
      </c>
      <c r="F713" s="22">
        <f t="shared" si="34"/>
        <v>41623</v>
      </c>
      <c r="J713" s="22">
        <f t="shared" si="35"/>
        <v>41623</v>
      </c>
    </row>
    <row r="714" spans="1:10" x14ac:dyDescent="0.25">
      <c r="A714" s="21">
        <v>41589</v>
      </c>
      <c r="B714" s="3">
        <v>59677</v>
      </c>
      <c r="C714" s="11">
        <v>68.97</v>
      </c>
      <c r="D714" s="3" t="str">
        <f t="shared" si="33"/>
        <v>EOM plus 5 days</v>
      </c>
      <c r="E714" s="3">
        <v>5</v>
      </c>
      <c r="F714" s="22">
        <f t="shared" si="34"/>
        <v>41613</v>
      </c>
      <c r="J714" s="22">
        <f t="shared" si="35"/>
        <v>41613</v>
      </c>
    </row>
    <row r="715" spans="1:10" x14ac:dyDescent="0.25">
      <c r="A715" s="21">
        <v>41589</v>
      </c>
      <c r="B715" s="3">
        <v>59678</v>
      </c>
      <c r="C715" s="11">
        <v>99.07</v>
      </c>
      <c r="D715" s="3" t="str">
        <f t="shared" si="33"/>
        <v>EOM plus 10 days</v>
      </c>
      <c r="E715" s="3">
        <v>10</v>
      </c>
      <c r="F715" s="22">
        <f t="shared" si="34"/>
        <v>41618</v>
      </c>
      <c r="J715" s="22">
        <f t="shared" si="35"/>
        <v>41618</v>
      </c>
    </row>
    <row r="716" spans="1:10" x14ac:dyDescent="0.25">
      <c r="A716" s="21">
        <v>41589</v>
      </c>
      <c r="B716" s="3">
        <v>59679</v>
      </c>
      <c r="C716" s="11">
        <v>154.46</v>
      </c>
      <c r="D716" s="3" t="str">
        <f t="shared" si="33"/>
        <v>EOM plus 10 days</v>
      </c>
      <c r="E716" s="3">
        <v>10</v>
      </c>
      <c r="F716" s="22">
        <f t="shared" si="34"/>
        <v>41618</v>
      </c>
      <c r="J716" s="22">
        <f t="shared" si="35"/>
        <v>41618</v>
      </c>
    </row>
    <row r="717" spans="1:10" x14ac:dyDescent="0.25">
      <c r="A717" s="21">
        <v>41589</v>
      </c>
      <c r="B717" s="3">
        <v>59680</v>
      </c>
      <c r="C717" s="11">
        <v>229.51</v>
      </c>
      <c r="D717" s="3" t="str">
        <f t="shared" si="33"/>
        <v>EOM plus 15 days</v>
      </c>
      <c r="E717" s="3">
        <v>15</v>
      </c>
      <c r="F717" s="22">
        <f t="shared" si="34"/>
        <v>41623</v>
      </c>
      <c r="J717" s="22">
        <f t="shared" si="35"/>
        <v>41623</v>
      </c>
    </row>
    <row r="718" spans="1:10" x14ac:dyDescent="0.25">
      <c r="A718" s="21">
        <v>41589</v>
      </c>
      <c r="B718" s="3">
        <v>59681</v>
      </c>
      <c r="C718" s="11">
        <v>189.82</v>
      </c>
      <c r="D718" s="3" t="str">
        <f t="shared" si="33"/>
        <v>EOM plus 10 days</v>
      </c>
      <c r="E718" s="3">
        <v>10</v>
      </c>
      <c r="F718" s="22">
        <f t="shared" si="34"/>
        <v>41618</v>
      </c>
      <c r="J718" s="22">
        <f t="shared" si="35"/>
        <v>41618</v>
      </c>
    </row>
    <row r="719" spans="1:10" x14ac:dyDescent="0.25">
      <c r="A719" s="21">
        <v>41589</v>
      </c>
      <c r="B719" s="3">
        <v>59682</v>
      </c>
      <c r="C719" s="11">
        <v>119.18</v>
      </c>
      <c r="D719" s="3" t="str">
        <f t="shared" si="33"/>
        <v>EOM plus 15 days</v>
      </c>
      <c r="E719" s="3">
        <v>15</v>
      </c>
      <c r="F719" s="22">
        <f t="shared" si="34"/>
        <v>41623</v>
      </c>
      <c r="J719" s="22">
        <f t="shared" si="35"/>
        <v>41623</v>
      </c>
    </row>
    <row r="720" spans="1:10" x14ac:dyDescent="0.25">
      <c r="A720" s="21">
        <v>41589</v>
      </c>
      <c r="B720" s="3">
        <v>59683</v>
      </c>
      <c r="C720" s="11">
        <v>104.63</v>
      </c>
      <c r="D720" s="3" t="str">
        <f t="shared" si="33"/>
        <v>EOM plus 10 days</v>
      </c>
      <c r="E720" s="3">
        <v>10</v>
      </c>
      <c r="F720" s="22">
        <f t="shared" si="34"/>
        <v>41618</v>
      </c>
      <c r="J720" s="22">
        <f t="shared" si="35"/>
        <v>41618</v>
      </c>
    </row>
    <row r="721" spans="1:10" x14ac:dyDescent="0.25">
      <c r="A721" s="21">
        <v>41589</v>
      </c>
      <c r="B721" s="3">
        <v>59684</v>
      </c>
      <c r="C721" s="11">
        <v>378.81</v>
      </c>
      <c r="D721" s="3" t="str">
        <f t="shared" si="33"/>
        <v>EOM plus 10 days</v>
      </c>
      <c r="E721" s="3">
        <v>10</v>
      </c>
      <c r="F721" s="22">
        <f t="shared" si="34"/>
        <v>41618</v>
      </c>
      <c r="J721" s="22">
        <f t="shared" si="35"/>
        <v>41618</v>
      </c>
    </row>
    <row r="722" spans="1:10" x14ac:dyDescent="0.25">
      <c r="A722" s="21">
        <v>41589</v>
      </c>
      <c r="B722" s="3">
        <v>59685</v>
      </c>
      <c r="C722" s="11">
        <v>245.55</v>
      </c>
      <c r="D722" s="3" t="str">
        <f t="shared" si="33"/>
        <v>EOM plus 10 days</v>
      </c>
      <c r="E722" s="3">
        <v>10</v>
      </c>
      <c r="F722" s="22">
        <f t="shared" si="34"/>
        <v>41618</v>
      </c>
      <c r="J722" s="22">
        <f t="shared" si="35"/>
        <v>41618</v>
      </c>
    </row>
    <row r="723" spans="1:10" x14ac:dyDescent="0.25">
      <c r="A723" s="21">
        <v>41589</v>
      </c>
      <c r="B723" s="3">
        <v>59686</v>
      </c>
      <c r="C723" s="11">
        <v>94.6</v>
      </c>
      <c r="D723" s="3" t="str">
        <f t="shared" si="33"/>
        <v>EOM plus 5 days</v>
      </c>
      <c r="E723" s="3">
        <v>5</v>
      </c>
      <c r="F723" s="22">
        <f t="shared" si="34"/>
        <v>41613</v>
      </c>
      <c r="J723" s="22">
        <f t="shared" si="35"/>
        <v>41613</v>
      </c>
    </row>
    <row r="724" spans="1:10" x14ac:dyDescent="0.25">
      <c r="A724" s="21">
        <v>41590</v>
      </c>
      <c r="B724" s="3">
        <v>59687</v>
      </c>
      <c r="C724" s="11">
        <v>195.05</v>
      </c>
      <c r="D724" s="3" t="str">
        <f t="shared" si="33"/>
        <v>EOM plus 5 days</v>
      </c>
      <c r="E724" s="3">
        <v>5</v>
      </c>
      <c r="F724" s="22">
        <f t="shared" si="34"/>
        <v>41613</v>
      </c>
      <c r="J724" s="22">
        <f t="shared" si="35"/>
        <v>41613</v>
      </c>
    </row>
    <row r="725" spans="1:10" x14ac:dyDescent="0.25">
      <c r="A725" s="21">
        <v>41590</v>
      </c>
      <c r="B725" s="3">
        <v>59688</v>
      </c>
      <c r="C725" s="11">
        <v>353.03</v>
      </c>
      <c r="D725" s="3" t="str">
        <f t="shared" si="33"/>
        <v>EOM plus 10 days</v>
      </c>
      <c r="E725" s="3">
        <v>10</v>
      </c>
      <c r="F725" s="22">
        <f t="shared" si="34"/>
        <v>41618</v>
      </c>
      <c r="J725" s="22">
        <f t="shared" si="35"/>
        <v>41618</v>
      </c>
    </row>
    <row r="726" spans="1:10" x14ac:dyDescent="0.25">
      <c r="A726" s="21">
        <v>41590</v>
      </c>
      <c r="B726" s="3">
        <v>59689</v>
      </c>
      <c r="C726" s="11">
        <v>277.45999999999998</v>
      </c>
      <c r="D726" s="3" t="str">
        <f t="shared" si="33"/>
        <v>EOM plus 10 days</v>
      </c>
      <c r="E726" s="3">
        <v>10</v>
      </c>
      <c r="F726" s="22">
        <f t="shared" si="34"/>
        <v>41618</v>
      </c>
      <c r="J726" s="22">
        <f t="shared" si="35"/>
        <v>41618</v>
      </c>
    </row>
    <row r="727" spans="1:10" x14ac:dyDescent="0.25">
      <c r="A727" s="21">
        <v>41590</v>
      </c>
      <c r="B727" s="3">
        <v>59690</v>
      </c>
      <c r="C727" s="11">
        <v>236.52</v>
      </c>
      <c r="D727" s="3" t="str">
        <f t="shared" si="33"/>
        <v>EOM plus 5 days</v>
      </c>
      <c r="E727" s="3">
        <v>5</v>
      </c>
      <c r="F727" s="22">
        <f t="shared" si="34"/>
        <v>41613</v>
      </c>
      <c r="J727" s="22">
        <f t="shared" si="35"/>
        <v>41613</v>
      </c>
    </row>
    <row r="728" spans="1:10" x14ac:dyDescent="0.25">
      <c r="A728" s="21">
        <v>41590</v>
      </c>
      <c r="B728" s="3">
        <v>59691</v>
      </c>
      <c r="C728" s="11">
        <v>265.38</v>
      </c>
      <c r="D728" s="3" t="str">
        <f t="shared" si="33"/>
        <v>EOM plus 20 days</v>
      </c>
      <c r="E728" s="3">
        <v>20</v>
      </c>
      <c r="F728" s="22">
        <f t="shared" si="34"/>
        <v>41628</v>
      </c>
      <c r="J728" s="22">
        <f t="shared" si="35"/>
        <v>41628</v>
      </c>
    </row>
    <row r="729" spans="1:10" x14ac:dyDescent="0.25">
      <c r="A729" s="21">
        <v>41590</v>
      </c>
      <c r="B729" s="3">
        <v>59692</v>
      </c>
      <c r="C729" s="11">
        <v>294.17</v>
      </c>
      <c r="D729" s="3" t="str">
        <f t="shared" si="33"/>
        <v>EOM plus 15 days</v>
      </c>
      <c r="E729" s="3">
        <v>15</v>
      </c>
      <c r="F729" s="22">
        <f t="shared" si="34"/>
        <v>41623</v>
      </c>
      <c r="J729" s="22">
        <f t="shared" si="35"/>
        <v>41623</v>
      </c>
    </row>
    <row r="730" spans="1:10" x14ac:dyDescent="0.25">
      <c r="A730" s="21">
        <v>41590</v>
      </c>
      <c r="B730" s="3">
        <v>59693</v>
      </c>
      <c r="C730" s="11">
        <v>245.73</v>
      </c>
      <c r="D730" s="3" t="str">
        <f t="shared" si="33"/>
        <v>EOM plus 10 days</v>
      </c>
      <c r="E730" s="3">
        <v>10</v>
      </c>
      <c r="F730" s="22">
        <f t="shared" si="34"/>
        <v>41618</v>
      </c>
      <c r="J730" s="22">
        <f t="shared" si="35"/>
        <v>41618</v>
      </c>
    </row>
    <row r="731" spans="1:10" x14ac:dyDescent="0.25">
      <c r="A731" s="21">
        <v>41590</v>
      </c>
      <c r="B731" s="3">
        <v>59694</v>
      </c>
      <c r="C731" s="11">
        <v>242.94</v>
      </c>
      <c r="D731" s="3" t="str">
        <f t="shared" si="33"/>
        <v>EOM plus 15 days</v>
      </c>
      <c r="E731" s="3">
        <v>15</v>
      </c>
      <c r="F731" s="22">
        <f t="shared" si="34"/>
        <v>41623</v>
      </c>
      <c r="J731" s="22">
        <f t="shared" si="35"/>
        <v>41623</v>
      </c>
    </row>
    <row r="732" spans="1:10" x14ac:dyDescent="0.25">
      <c r="A732" s="21">
        <v>41590</v>
      </c>
      <c r="B732" s="3">
        <v>59695</v>
      </c>
      <c r="C732" s="11">
        <v>56.78</v>
      </c>
      <c r="D732" s="3" t="str">
        <f t="shared" si="33"/>
        <v>EOM plus 10 days</v>
      </c>
      <c r="E732" s="3">
        <v>10</v>
      </c>
      <c r="F732" s="22">
        <f t="shared" si="34"/>
        <v>41618</v>
      </c>
      <c r="J732" s="22">
        <f t="shared" si="35"/>
        <v>41618</v>
      </c>
    </row>
    <row r="733" spans="1:10" x14ac:dyDescent="0.25">
      <c r="A733" s="21">
        <v>41590</v>
      </c>
      <c r="B733" s="3">
        <v>59696</v>
      </c>
      <c r="C733" s="11">
        <v>199.23</v>
      </c>
      <c r="D733" s="3" t="str">
        <f t="shared" si="33"/>
        <v>EOM plus 10 days</v>
      </c>
      <c r="E733" s="3">
        <v>10</v>
      </c>
      <c r="F733" s="22">
        <f t="shared" si="34"/>
        <v>41618</v>
      </c>
      <c r="J733" s="22">
        <f t="shared" si="35"/>
        <v>41618</v>
      </c>
    </row>
    <row r="734" spans="1:10" x14ac:dyDescent="0.25">
      <c r="A734" s="21">
        <v>41590</v>
      </c>
      <c r="B734" s="3">
        <v>59697</v>
      </c>
      <c r="C734" s="11">
        <v>37.520000000000003</v>
      </c>
      <c r="D734" s="3" t="str">
        <f t="shared" si="33"/>
        <v>EOM plus 10 days</v>
      </c>
      <c r="E734" s="3">
        <v>10</v>
      </c>
      <c r="F734" s="22">
        <f t="shared" si="34"/>
        <v>41618</v>
      </c>
      <c r="J734" s="22">
        <f t="shared" si="35"/>
        <v>41618</v>
      </c>
    </row>
    <row r="735" spans="1:10" x14ac:dyDescent="0.25">
      <c r="A735" s="21">
        <v>41590</v>
      </c>
      <c r="B735" s="3">
        <v>59698</v>
      </c>
      <c r="C735" s="11">
        <v>96.26</v>
      </c>
      <c r="D735" s="3" t="str">
        <f t="shared" si="33"/>
        <v>EOM plus 10 days</v>
      </c>
      <c r="E735" s="3">
        <v>10</v>
      </c>
      <c r="F735" s="22">
        <f t="shared" si="34"/>
        <v>41618</v>
      </c>
      <c r="J735" s="22">
        <f t="shared" si="35"/>
        <v>41618</v>
      </c>
    </row>
    <row r="736" spans="1:10" x14ac:dyDescent="0.25">
      <c r="A736" s="21">
        <v>41590</v>
      </c>
      <c r="B736" s="3">
        <v>59699</v>
      </c>
      <c r="C736" s="11">
        <v>164.62</v>
      </c>
      <c r="D736" s="3" t="str">
        <f t="shared" si="33"/>
        <v>EOM plus 5 days</v>
      </c>
      <c r="E736" s="3">
        <v>5</v>
      </c>
      <c r="F736" s="22">
        <f t="shared" si="34"/>
        <v>41613</v>
      </c>
      <c r="J736" s="22">
        <f t="shared" si="35"/>
        <v>41613</v>
      </c>
    </row>
    <row r="737" spans="1:10" x14ac:dyDescent="0.25">
      <c r="A737" s="21">
        <v>41590</v>
      </c>
      <c r="B737" s="3">
        <v>59700</v>
      </c>
      <c r="C737" s="11">
        <v>164.22</v>
      </c>
      <c r="D737" s="3" t="str">
        <f t="shared" si="33"/>
        <v>EOM plus 10 days</v>
      </c>
      <c r="E737" s="3">
        <v>10</v>
      </c>
      <c r="F737" s="22">
        <f t="shared" si="34"/>
        <v>41618</v>
      </c>
      <c r="J737" s="22">
        <f t="shared" si="35"/>
        <v>41618</v>
      </c>
    </row>
    <row r="738" spans="1:10" x14ac:dyDescent="0.25">
      <c r="A738" s="21">
        <v>41590</v>
      </c>
      <c r="B738" s="3">
        <v>59701</v>
      </c>
      <c r="C738" s="11">
        <v>169.44</v>
      </c>
      <c r="D738" s="3" t="str">
        <f t="shared" si="33"/>
        <v>EOM plus 10 days</v>
      </c>
      <c r="E738" s="3">
        <v>10</v>
      </c>
      <c r="F738" s="22">
        <f t="shared" si="34"/>
        <v>41618</v>
      </c>
      <c r="J738" s="22">
        <f t="shared" si="35"/>
        <v>41618</v>
      </c>
    </row>
    <row r="739" spans="1:10" x14ac:dyDescent="0.25">
      <c r="A739" s="21">
        <v>41590</v>
      </c>
      <c r="B739" s="3">
        <v>59702</v>
      </c>
      <c r="C739" s="11">
        <v>278.86</v>
      </c>
      <c r="D739" s="3" t="str">
        <f t="shared" si="33"/>
        <v>EOM plus 5 days</v>
      </c>
      <c r="E739" s="3">
        <v>5</v>
      </c>
      <c r="F739" s="22">
        <f t="shared" si="34"/>
        <v>41613</v>
      </c>
      <c r="J739" s="22">
        <f t="shared" si="35"/>
        <v>41613</v>
      </c>
    </row>
    <row r="740" spans="1:10" x14ac:dyDescent="0.25">
      <c r="A740" s="21">
        <v>41591</v>
      </c>
      <c r="B740" s="3">
        <v>59703</v>
      </c>
      <c r="C740" s="11">
        <v>97.98</v>
      </c>
      <c r="D740" s="3" t="str">
        <f t="shared" si="33"/>
        <v>EOM plus 10 days</v>
      </c>
      <c r="E740" s="3">
        <v>10</v>
      </c>
      <c r="F740" s="22">
        <f t="shared" si="34"/>
        <v>41618</v>
      </c>
      <c r="J740" s="22">
        <f t="shared" si="35"/>
        <v>41618</v>
      </c>
    </row>
    <row r="741" spans="1:10" x14ac:dyDescent="0.25">
      <c r="A741" s="21">
        <v>41591</v>
      </c>
      <c r="B741" s="3">
        <v>59704</v>
      </c>
      <c r="C741" s="11">
        <v>56.11</v>
      </c>
      <c r="D741" s="3" t="str">
        <f t="shared" si="33"/>
        <v>EOM plus 10 days</v>
      </c>
      <c r="E741" s="3">
        <v>10</v>
      </c>
      <c r="F741" s="22">
        <f t="shared" si="34"/>
        <v>41618</v>
      </c>
      <c r="J741" s="22">
        <f t="shared" si="35"/>
        <v>41618</v>
      </c>
    </row>
    <row r="742" spans="1:10" x14ac:dyDescent="0.25">
      <c r="A742" s="21">
        <v>41591</v>
      </c>
      <c r="B742" s="3">
        <v>59705</v>
      </c>
      <c r="C742" s="11">
        <v>54.86</v>
      </c>
      <c r="D742" s="3" t="str">
        <f t="shared" si="33"/>
        <v>EOM plus 20 days</v>
      </c>
      <c r="E742" s="3">
        <v>20</v>
      </c>
      <c r="F742" s="22">
        <f t="shared" si="34"/>
        <v>41628</v>
      </c>
      <c r="J742" s="22">
        <f t="shared" si="35"/>
        <v>41628</v>
      </c>
    </row>
    <row r="743" spans="1:10" x14ac:dyDescent="0.25">
      <c r="A743" s="21">
        <v>41591</v>
      </c>
      <c r="B743" s="3">
        <v>59706</v>
      </c>
      <c r="C743" s="11">
        <v>78.06</v>
      </c>
      <c r="D743" s="3" t="str">
        <f t="shared" si="33"/>
        <v>EOM plus 10 days</v>
      </c>
      <c r="E743" s="3">
        <v>10</v>
      </c>
      <c r="F743" s="22">
        <f t="shared" si="34"/>
        <v>41618</v>
      </c>
      <c r="J743" s="22">
        <f t="shared" si="35"/>
        <v>41618</v>
      </c>
    </row>
    <row r="744" spans="1:10" x14ac:dyDescent="0.25">
      <c r="A744" s="21">
        <v>41591</v>
      </c>
      <c r="B744" s="3">
        <v>59707</v>
      </c>
      <c r="C744" s="11">
        <v>55.38</v>
      </c>
      <c r="D744" s="3" t="str">
        <f t="shared" si="33"/>
        <v>EOM plus 10 days</v>
      </c>
      <c r="E744" s="3">
        <v>10</v>
      </c>
      <c r="F744" s="22">
        <f t="shared" si="34"/>
        <v>41618</v>
      </c>
      <c r="J744" s="22">
        <f t="shared" si="35"/>
        <v>41618</v>
      </c>
    </row>
    <row r="745" spans="1:10" x14ac:dyDescent="0.25">
      <c r="A745" s="21">
        <v>41591</v>
      </c>
      <c r="B745" s="3">
        <v>59708</v>
      </c>
      <c r="C745" s="11">
        <v>95.66</v>
      </c>
      <c r="D745" s="3" t="str">
        <f t="shared" si="33"/>
        <v>EOM plus 15 days</v>
      </c>
      <c r="E745" s="3">
        <v>15</v>
      </c>
      <c r="F745" s="22">
        <f t="shared" si="34"/>
        <v>41623</v>
      </c>
      <c r="J745" s="22">
        <f t="shared" si="35"/>
        <v>41623</v>
      </c>
    </row>
    <row r="746" spans="1:10" x14ac:dyDescent="0.25">
      <c r="A746" s="21">
        <v>41591</v>
      </c>
      <c r="B746" s="3">
        <v>59709</v>
      </c>
      <c r="C746" s="11">
        <v>159.21</v>
      </c>
      <c r="D746" s="3" t="str">
        <f t="shared" si="33"/>
        <v>EOM plus 10 days</v>
      </c>
      <c r="E746" s="3">
        <v>10</v>
      </c>
      <c r="F746" s="22">
        <f t="shared" si="34"/>
        <v>41618</v>
      </c>
      <c r="J746" s="22">
        <f t="shared" si="35"/>
        <v>41618</v>
      </c>
    </row>
    <row r="747" spans="1:10" x14ac:dyDescent="0.25">
      <c r="A747" s="21">
        <v>41591</v>
      </c>
      <c r="B747" s="3">
        <v>59710</v>
      </c>
      <c r="C747" s="11">
        <v>64.09</v>
      </c>
      <c r="D747" s="3" t="str">
        <f t="shared" si="33"/>
        <v>EOM plus 15 days</v>
      </c>
      <c r="E747" s="3">
        <v>15</v>
      </c>
      <c r="F747" s="22">
        <f t="shared" si="34"/>
        <v>41623</v>
      </c>
      <c r="J747" s="22">
        <f t="shared" si="35"/>
        <v>41623</v>
      </c>
    </row>
    <row r="748" spans="1:10" x14ac:dyDescent="0.25">
      <c r="A748" s="21">
        <v>41591</v>
      </c>
      <c r="B748" s="3">
        <v>59711</v>
      </c>
      <c r="C748" s="11">
        <v>326.10000000000002</v>
      </c>
      <c r="D748" s="3" t="str">
        <f t="shared" si="33"/>
        <v>EOM plus 10 days</v>
      </c>
      <c r="E748" s="3">
        <v>10</v>
      </c>
      <c r="F748" s="22">
        <f t="shared" si="34"/>
        <v>41618</v>
      </c>
      <c r="J748" s="22">
        <f t="shared" si="35"/>
        <v>41618</v>
      </c>
    </row>
    <row r="749" spans="1:10" x14ac:dyDescent="0.25">
      <c r="A749" s="21">
        <v>41591</v>
      </c>
      <c r="B749" s="3">
        <v>59712</v>
      </c>
      <c r="C749" s="11">
        <v>193.39</v>
      </c>
      <c r="D749" s="3" t="str">
        <f t="shared" si="33"/>
        <v>EOM plus 5 days</v>
      </c>
      <c r="E749" s="3">
        <v>5</v>
      </c>
      <c r="F749" s="22">
        <f t="shared" si="34"/>
        <v>41613</v>
      </c>
      <c r="J749" s="22">
        <f t="shared" si="35"/>
        <v>41613</v>
      </c>
    </row>
    <row r="750" spans="1:10" x14ac:dyDescent="0.25">
      <c r="A750" s="21">
        <v>41591</v>
      </c>
      <c r="B750" s="3">
        <v>59713</v>
      </c>
      <c r="C750" s="11">
        <v>317.72000000000003</v>
      </c>
      <c r="D750" s="3" t="str">
        <f t="shared" si="33"/>
        <v>EOM plus 20 days</v>
      </c>
      <c r="E750" s="3">
        <v>20</v>
      </c>
      <c r="F750" s="22">
        <f t="shared" si="34"/>
        <v>41628</v>
      </c>
      <c r="J750" s="22">
        <f t="shared" si="35"/>
        <v>41628</v>
      </c>
    </row>
    <row r="751" spans="1:10" x14ac:dyDescent="0.25">
      <c r="A751" s="21">
        <v>41591</v>
      </c>
      <c r="B751" s="3">
        <v>59714</v>
      </c>
      <c r="C751" s="11">
        <v>48.07</v>
      </c>
      <c r="D751" s="3" t="str">
        <f t="shared" si="33"/>
        <v>EOM plus 20 days</v>
      </c>
      <c r="E751" s="3">
        <v>20</v>
      </c>
      <c r="F751" s="22">
        <f t="shared" si="34"/>
        <v>41628</v>
      </c>
      <c r="J751" s="22">
        <f t="shared" si="35"/>
        <v>41628</v>
      </c>
    </row>
    <row r="752" spans="1:10" x14ac:dyDescent="0.25">
      <c r="A752" s="21">
        <v>41591</v>
      </c>
      <c r="B752" s="3">
        <v>59715</v>
      </c>
      <c r="C752" s="11">
        <v>193.25</v>
      </c>
      <c r="D752" s="3" t="str">
        <f t="shared" si="33"/>
        <v>EOM plus 10 days</v>
      </c>
      <c r="E752" s="3">
        <v>10</v>
      </c>
      <c r="F752" s="22">
        <f t="shared" si="34"/>
        <v>41618</v>
      </c>
      <c r="J752" s="22">
        <f t="shared" si="35"/>
        <v>41618</v>
      </c>
    </row>
    <row r="753" spans="1:10" x14ac:dyDescent="0.25">
      <c r="A753" s="21">
        <v>41591</v>
      </c>
      <c r="B753" s="3">
        <v>59716</v>
      </c>
      <c r="C753" s="11">
        <v>294.49</v>
      </c>
      <c r="D753" s="3" t="str">
        <f t="shared" si="33"/>
        <v>EOM plus 10 days</v>
      </c>
      <c r="E753" s="3">
        <v>10</v>
      </c>
      <c r="F753" s="22">
        <f t="shared" si="34"/>
        <v>41618</v>
      </c>
      <c r="J753" s="22">
        <f t="shared" si="35"/>
        <v>41618</v>
      </c>
    </row>
    <row r="754" spans="1:10" x14ac:dyDescent="0.25">
      <c r="A754" s="21">
        <v>41591</v>
      </c>
      <c r="B754" s="3">
        <v>59717</v>
      </c>
      <c r="C754" s="11">
        <v>217</v>
      </c>
      <c r="D754" s="3" t="str">
        <f t="shared" si="33"/>
        <v>EOM plus 10 days</v>
      </c>
      <c r="E754" s="3">
        <v>10</v>
      </c>
      <c r="F754" s="22">
        <f t="shared" si="34"/>
        <v>41618</v>
      </c>
      <c r="J754" s="22">
        <f t="shared" si="35"/>
        <v>41618</v>
      </c>
    </row>
    <row r="755" spans="1:10" x14ac:dyDescent="0.25">
      <c r="A755" s="21">
        <v>41591</v>
      </c>
      <c r="B755" s="3">
        <v>59718</v>
      </c>
      <c r="C755" s="11">
        <v>104.04</v>
      </c>
      <c r="D755" s="3" t="str">
        <f t="shared" si="33"/>
        <v>EOM plus 10 days</v>
      </c>
      <c r="E755" s="3">
        <v>10</v>
      </c>
      <c r="F755" s="22">
        <f t="shared" si="34"/>
        <v>41618</v>
      </c>
      <c r="J755" s="22">
        <f t="shared" si="35"/>
        <v>41618</v>
      </c>
    </row>
    <row r="756" spans="1:10" x14ac:dyDescent="0.25">
      <c r="A756" s="21">
        <v>41591</v>
      </c>
      <c r="B756" s="3">
        <v>59719</v>
      </c>
      <c r="C756" s="11">
        <v>153.94999999999999</v>
      </c>
      <c r="D756" s="3" t="str">
        <f t="shared" si="33"/>
        <v>EOM plus 10 days</v>
      </c>
      <c r="E756" s="3">
        <v>10</v>
      </c>
      <c r="F756" s="22">
        <f t="shared" si="34"/>
        <v>41618</v>
      </c>
      <c r="J756" s="22">
        <f t="shared" si="35"/>
        <v>41618</v>
      </c>
    </row>
    <row r="757" spans="1:10" x14ac:dyDescent="0.25">
      <c r="A757" s="21">
        <v>41591</v>
      </c>
      <c r="B757" s="3">
        <v>59720</v>
      </c>
      <c r="C757" s="11">
        <v>79.61</v>
      </c>
      <c r="D757" s="3" t="str">
        <f t="shared" si="33"/>
        <v>EOM plus 5 days</v>
      </c>
      <c r="E757" s="3">
        <v>5</v>
      </c>
      <c r="F757" s="22">
        <f t="shared" si="34"/>
        <v>41613</v>
      </c>
      <c r="J757" s="22">
        <f t="shared" si="35"/>
        <v>41613</v>
      </c>
    </row>
    <row r="758" spans="1:10" x14ac:dyDescent="0.25">
      <c r="A758" s="21">
        <v>41592</v>
      </c>
      <c r="B758" s="3">
        <v>59721</v>
      </c>
      <c r="C758" s="11">
        <v>58.5</v>
      </c>
      <c r="D758" s="3" t="str">
        <f t="shared" si="33"/>
        <v>EOM plus 15 days</v>
      </c>
      <c r="E758" s="3">
        <v>15</v>
      </c>
      <c r="F758" s="22">
        <f t="shared" si="34"/>
        <v>41623</v>
      </c>
      <c r="J758" s="22">
        <f t="shared" si="35"/>
        <v>41623</v>
      </c>
    </row>
    <row r="759" spans="1:10" x14ac:dyDescent="0.25">
      <c r="A759" s="21">
        <v>41592</v>
      </c>
      <c r="B759" s="3">
        <v>59722</v>
      </c>
      <c r="C759" s="11">
        <v>203.04</v>
      </c>
      <c r="D759" s="3" t="str">
        <f t="shared" si="33"/>
        <v>EOM plus 20 days</v>
      </c>
      <c r="E759" s="3">
        <v>20</v>
      </c>
      <c r="F759" s="22">
        <f t="shared" si="34"/>
        <v>41628</v>
      </c>
      <c r="J759" s="22">
        <f t="shared" si="35"/>
        <v>41628</v>
      </c>
    </row>
    <row r="760" spans="1:10" x14ac:dyDescent="0.25">
      <c r="A760" s="21">
        <v>41592</v>
      </c>
      <c r="B760" s="3">
        <v>59723</v>
      </c>
      <c r="C760" s="11">
        <v>244.87</v>
      </c>
      <c r="D760" s="3" t="str">
        <f t="shared" si="33"/>
        <v>EOM plus 10 days</v>
      </c>
      <c r="E760" s="3">
        <v>10</v>
      </c>
      <c r="F760" s="22">
        <f t="shared" si="34"/>
        <v>41618</v>
      </c>
      <c r="J760" s="22">
        <f t="shared" si="35"/>
        <v>41618</v>
      </c>
    </row>
    <row r="761" spans="1:10" x14ac:dyDescent="0.25">
      <c r="A761" s="21">
        <v>41592</v>
      </c>
      <c r="B761" s="3">
        <v>59724</v>
      </c>
      <c r="C761" s="11">
        <v>234.89</v>
      </c>
      <c r="D761" s="3" t="str">
        <f t="shared" si="33"/>
        <v>EOM plus 10 days</v>
      </c>
      <c r="E761" s="3">
        <v>10</v>
      </c>
      <c r="F761" s="22">
        <f t="shared" si="34"/>
        <v>41618</v>
      </c>
      <c r="J761" s="22">
        <f t="shared" si="35"/>
        <v>41618</v>
      </c>
    </row>
    <row r="762" spans="1:10" x14ac:dyDescent="0.25">
      <c r="A762" s="21">
        <v>41592</v>
      </c>
      <c r="B762" s="3">
        <v>59725</v>
      </c>
      <c r="C762" s="11">
        <v>166.17</v>
      </c>
      <c r="D762" s="3" t="str">
        <f t="shared" si="33"/>
        <v>EOM plus 5 days</v>
      </c>
      <c r="E762" s="3">
        <v>5</v>
      </c>
      <c r="F762" s="22">
        <f t="shared" si="34"/>
        <v>41613</v>
      </c>
      <c r="J762" s="22">
        <f t="shared" si="35"/>
        <v>41613</v>
      </c>
    </row>
    <row r="763" spans="1:10" x14ac:dyDescent="0.25">
      <c r="A763" s="21">
        <v>41592</v>
      </c>
      <c r="B763" s="3">
        <v>59726</v>
      </c>
      <c r="C763" s="11">
        <v>279.49</v>
      </c>
      <c r="D763" s="3" t="str">
        <f t="shared" si="33"/>
        <v>EOM plus 10 days</v>
      </c>
      <c r="E763" s="3">
        <v>10</v>
      </c>
      <c r="F763" s="22">
        <f t="shared" si="34"/>
        <v>41618</v>
      </c>
      <c r="J763" s="22">
        <f t="shared" si="35"/>
        <v>41618</v>
      </c>
    </row>
    <row r="764" spans="1:10" x14ac:dyDescent="0.25">
      <c r="A764" s="21">
        <v>41592</v>
      </c>
      <c r="B764" s="3">
        <v>59727</v>
      </c>
      <c r="C764" s="11">
        <v>188.78</v>
      </c>
      <c r="D764" s="3" t="str">
        <f t="shared" si="33"/>
        <v>EOM plus 15 days</v>
      </c>
      <c r="E764" s="3">
        <v>15</v>
      </c>
      <c r="F764" s="22">
        <f t="shared" si="34"/>
        <v>41623</v>
      </c>
      <c r="J764" s="22">
        <f t="shared" si="35"/>
        <v>41623</v>
      </c>
    </row>
    <row r="765" spans="1:10" x14ac:dyDescent="0.25">
      <c r="A765" s="21">
        <v>41592</v>
      </c>
      <c r="B765" s="3">
        <v>59728</v>
      </c>
      <c r="C765" s="11">
        <v>94.41</v>
      </c>
      <c r="D765" s="3" t="str">
        <f t="shared" si="33"/>
        <v>EOM plus 10 days</v>
      </c>
      <c r="E765" s="3">
        <v>10</v>
      </c>
      <c r="F765" s="22">
        <f t="shared" si="34"/>
        <v>41618</v>
      </c>
      <c r="J765" s="22">
        <f t="shared" si="35"/>
        <v>41618</v>
      </c>
    </row>
    <row r="766" spans="1:10" x14ac:dyDescent="0.25">
      <c r="A766" s="21">
        <v>41592</v>
      </c>
      <c r="B766" s="3">
        <v>59729</v>
      </c>
      <c r="C766" s="11">
        <v>170.09</v>
      </c>
      <c r="D766" s="3" t="str">
        <f t="shared" si="33"/>
        <v>EOM plus 10 days</v>
      </c>
      <c r="E766" s="3">
        <v>10</v>
      </c>
      <c r="F766" s="22">
        <f t="shared" si="34"/>
        <v>41618</v>
      </c>
      <c r="J766" s="22">
        <f t="shared" si="35"/>
        <v>41618</v>
      </c>
    </row>
    <row r="767" spans="1:10" x14ac:dyDescent="0.25">
      <c r="A767" s="21">
        <v>41592</v>
      </c>
      <c r="B767" s="3">
        <v>59730</v>
      </c>
      <c r="C767" s="11">
        <v>316.27999999999997</v>
      </c>
      <c r="D767" s="3" t="str">
        <f t="shared" si="33"/>
        <v>EOM plus 20 days</v>
      </c>
      <c r="E767" s="3">
        <v>20</v>
      </c>
      <c r="F767" s="22">
        <f t="shared" si="34"/>
        <v>41628</v>
      </c>
      <c r="J767" s="22">
        <f t="shared" si="35"/>
        <v>41628</v>
      </c>
    </row>
    <row r="768" spans="1:10" x14ac:dyDescent="0.25">
      <c r="A768" s="21">
        <v>41592</v>
      </c>
      <c r="B768" s="3">
        <v>59731</v>
      </c>
      <c r="C768" s="11">
        <v>227.8</v>
      </c>
      <c r="D768" s="3" t="str">
        <f t="shared" si="33"/>
        <v>EOM plus 10 days</v>
      </c>
      <c r="E768" s="3">
        <v>10</v>
      </c>
      <c r="F768" s="22">
        <f t="shared" si="34"/>
        <v>41618</v>
      </c>
      <c r="J768" s="22">
        <f t="shared" si="35"/>
        <v>41618</v>
      </c>
    </row>
    <row r="769" spans="1:10" x14ac:dyDescent="0.25">
      <c r="A769" s="21">
        <v>41592</v>
      </c>
      <c r="B769" s="3">
        <v>59732</v>
      </c>
      <c r="C769" s="11">
        <v>215.52</v>
      </c>
      <c r="D769" s="3" t="str">
        <f t="shared" si="33"/>
        <v>EOM plus 5 days</v>
      </c>
      <c r="E769" s="3">
        <v>5</v>
      </c>
      <c r="F769" s="22">
        <f t="shared" si="34"/>
        <v>41613</v>
      </c>
      <c r="J769" s="22">
        <f t="shared" si="35"/>
        <v>41613</v>
      </c>
    </row>
    <row r="770" spans="1:10" x14ac:dyDescent="0.25">
      <c r="A770" s="21">
        <v>41592</v>
      </c>
      <c r="B770" s="3">
        <v>59733</v>
      </c>
      <c r="C770" s="11">
        <v>51.98</v>
      </c>
      <c r="D770" s="3" t="str">
        <f t="shared" si="33"/>
        <v>EOM plus 5 days</v>
      </c>
      <c r="E770" s="3">
        <v>5</v>
      </c>
      <c r="F770" s="22">
        <f t="shared" si="34"/>
        <v>41613</v>
      </c>
      <c r="J770" s="22">
        <f t="shared" si="35"/>
        <v>41613</v>
      </c>
    </row>
    <row r="771" spans="1:10" x14ac:dyDescent="0.25">
      <c r="A771" s="21">
        <v>41592</v>
      </c>
      <c r="B771" s="3">
        <v>59734</v>
      </c>
      <c r="C771" s="11">
        <v>304.61</v>
      </c>
      <c r="D771" s="3" t="str">
        <f t="shared" si="33"/>
        <v>EOM plus 15 days</v>
      </c>
      <c r="E771" s="3">
        <v>15</v>
      </c>
      <c r="F771" s="22">
        <f t="shared" si="34"/>
        <v>41623</v>
      </c>
      <c r="J771" s="22">
        <f t="shared" si="35"/>
        <v>41623</v>
      </c>
    </row>
    <row r="772" spans="1:10" x14ac:dyDescent="0.25">
      <c r="A772" s="21">
        <v>41592</v>
      </c>
      <c r="B772" s="3">
        <v>59735</v>
      </c>
      <c r="C772" s="11">
        <v>264.08</v>
      </c>
      <c r="D772" s="3" t="str">
        <f t="shared" si="33"/>
        <v>EOM plus 20 days</v>
      </c>
      <c r="E772" s="3">
        <v>20</v>
      </c>
      <c r="F772" s="22">
        <f t="shared" si="34"/>
        <v>41628</v>
      </c>
      <c r="J772" s="22">
        <f t="shared" si="35"/>
        <v>41628</v>
      </c>
    </row>
    <row r="773" spans="1:10" x14ac:dyDescent="0.25">
      <c r="A773" s="21">
        <v>41592</v>
      </c>
      <c r="B773" s="3">
        <v>59736</v>
      </c>
      <c r="C773" s="11">
        <v>174.42</v>
      </c>
      <c r="D773" s="3" t="str">
        <f t="shared" ref="D773:D806" si="36">"EOM plus "&amp;E773&amp;" days"</f>
        <v>EOM plus 10 days</v>
      </c>
      <c r="E773" s="3">
        <v>10</v>
      </c>
      <c r="F773" s="22">
        <f t="shared" si="34"/>
        <v>41618</v>
      </c>
      <c r="J773" s="22">
        <f t="shared" si="35"/>
        <v>41618</v>
      </c>
    </row>
    <row r="774" spans="1:10" x14ac:dyDescent="0.25">
      <c r="A774" s="21">
        <v>41592</v>
      </c>
      <c r="B774" s="3">
        <v>59737</v>
      </c>
      <c r="C774" s="11">
        <v>98.78</v>
      </c>
      <c r="D774" s="3" t="str">
        <f t="shared" si="36"/>
        <v>EOM plus 20 days</v>
      </c>
      <c r="E774" s="3">
        <v>20</v>
      </c>
      <c r="F774" s="22">
        <f t="shared" ref="F774:F806" si="37">+EOMONTH(A774,0)+E774</f>
        <v>41628</v>
      </c>
      <c r="J774" s="22">
        <f t="shared" ref="J774:J806" si="38">+EDATE(A774,1)+E774-DAY(A774)</f>
        <v>41628</v>
      </c>
    </row>
    <row r="775" spans="1:10" x14ac:dyDescent="0.25">
      <c r="A775" s="21">
        <v>41592</v>
      </c>
      <c r="B775" s="3">
        <v>59738</v>
      </c>
      <c r="C775" s="11">
        <v>52.73</v>
      </c>
      <c r="D775" s="3" t="str">
        <f t="shared" si="36"/>
        <v>EOM plus 5 days</v>
      </c>
      <c r="E775" s="3">
        <v>5</v>
      </c>
      <c r="F775" s="22">
        <f t="shared" si="37"/>
        <v>41613</v>
      </c>
      <c r="J775" s="22">
        <f t="shared" si="38"/>
        <v>41613</v>
      </c>
    </row>
    <row r="776" spans="1:10" x14ac:dyDescent="0.25">
      <c r="A776" s="21">
        <v>41592</v>
      </c>
      <c r="B776" s="3">
        <v>59739</v>
      </c>
      <c r="C776" s="11">
        <v>161.49</v>
      </c>
      <c r="D776" s="3" t="str">
        <f t="shared" si="36"/>
        <v>EOM plus 15 days</v>
      </c>
      <c r="E776" s="3">
        <v>15</v>
      </c>
      <c r="F776" s="22">
        <f t="shared" si="37"/>
        <v>41623</v>
      </c>
      <c r="J776" s="22">
        <f t="shared" si="38"/>
        <v>41623</v>
      </c>
    </row>
    <row r="777" spans="1:10" x14ac:dyDescent="0.25">
      <c r="A777" s="21">
        <v>41592</v>
      </c>
      <c r="B777" s="3">
        <v>59740</v>
      </c>
      <c r="C777" s="11">
        <v>68.02</v>
      </c>
      <c r="D777" s="3" t="str">
        <f t="shared" si="36"/>
        <v>EOM plus 10 days</v>
      </c>
      <c r="E777" s="3">
        <v>10</v>
      </c>
      <c r="F777" s="22">
        <f t="shared" si="37"/>
        <v>41618</v>
      </c>
      <c r="J777" s="22">
        <f t="shared" si="38"/>
        <v>41618</v>
      </c>
    </row>
    <row r="778" spans="1:10" x14ac:dyDescent="0.25">
      <c r="A778" s="21">
        <v>41592</v>
      </c>
      <c r="B778" s="3">
        <v>59741</v>
      </c>
      <c r="C778" s="11">
        <v>242.04</v>
      </c>
      <c r="D778" s="3" t="str">
        <f t="shared" si="36"/>
        <v>EOM plus 10 days</v>
      </c>
      <c r="E778" s="3">
        <v>10</v>
      </c>
      <c r="F778" s="22">
        <f t="shared" si="37"/>
        <v>41618</v>
      </c>
      <c r="J778" s="22">
        <f t="shared" si="38"/>
        <v>41618</v>
      </c>
    </row>
    <row r="779" spans="1:10" x14ac:dyDescent="0.25">
      <c r="A779" s="21">
        <v>41592</v>
      </c>
      <c r="B779" s="3">
        <v>59742</v>
      </c>
      <c r="C779" s="11">
        <v>140.72</v>
      </c>
      <c r="D779" s="3" t="str">
        <f t="shared" si="36"/>
        <v>EOM plus 20 days</v>
      </c>
      <c r="E779" s="3">
        <v>20</v>
      </c>
      <c r="F779" s="22">
        <f t="shared" si="37"/>
        <v>41628</v>
      </c>
      <c r="J779" s="22">
        <f t="shared" si="38"/>
        <v>41628</v>
      </c>
    </row>
    <row r="780" spans="1:10" x14ac:dyDescent="0.25">
      <c r="A780" s="21">
        <v>41592</v>
      </c>
      <c r="B780" s="3">
        <v>59743</v>
      </c>
      <c r="C780" s="11">
        <v>103.89</v>
      </c>
      <c r="D780" s="3" t="str">
        <f t="shared" si="36"/>
        <v>EOM plus 20 days</v>
      </c>
      <c r="E780" s="3">
        <v>20</v>
      </c>
      <c r="F780" s="22">
        <f t="shared" si="37"/>
        <v>41628</v>
      </c>
      <c r="J780" s="22">
        <f t="shared" si="38"/>
        <v>41628</v>
      </c>
    </row>
    <row r="781" spans="1:10" x14ac:dyDescent="0.25">
      <c r="A781" s="21">
        <v>41592</v>
      </c>
      <c r="B781" s="3">
        <v>59744</v>
      </c>
      <c r="C781" s="11">
        <v>105.2</v>
      </c>
      <c r="D781" s="3" t="str">
        <f t="shared" si="36"/>
        <v>EOM plus 10 days</v>
      </c>
      <c r="E781" s="3">
        <v>10</v>
      </c>
      <c r="F781" s="22">
        <f t="shared" si="37"/>
        <v>41618</v>
      </c>
      <c r="J781" s="22">
        <f t="shared" si="38"/>
        <v>41618</v>
      </c>
    </row>
    <row r="782" spans="1:10" x14ac:dyDescent="0.25">
      <c r="A782" s="21">
        <v>41592</v>
      </c>
      <c r="B782" s="3">
        <v>59745</v>
      </c>
      <c r="C782" s="11">
        <v>35.979999999999997</v>
      </c>
      <c r="D782" s="3" t="str">
        <f t="shared" si="36"/>
        <v>EOM plus 10 days</v>
      </c>
      <c r="E782" s="3">
        <v>10</v>
      </c>
      <c r="F782" s="22">
        <f t="shared" si="37"/>
        <v>41618</v>
      </c>
      <c r="J782" s="22">
        <f t="shared" si="38"/>
        <v>41618</v>
      </c>
    </row>
    <row r="783" spans="1:10" x14ac:dyDescent="0.25">
      <c r="A783" s="21">
        <v>41593</v>
      </c>
      <c r="B783" s="3">
        <v>59746</v>
      </c>
      <c r="C783" s="11">
        <v>79.75</v>
      </c>
      <c r="D783" s="3" t="str">
        <f t="shared" si="36"/>
        <v>EOM plus 10 days</v>
      </c>
      <c r="E783" s="3">
        <v>10</v>
      </c>
      <c r="F783" s="22">
        <f t="shared" si="37"/>
        <v>41618</v>
      </c>
      <c r="J783" s="22">
        <f t="shared" si="38"/>
        <v>41618</v>
      </c>
    </row>
    <row r="784" spans="1:10" x14ac:dyDescent="0.25">
      <c r="A784" s="21">
        <v>41593</v>
      </c>
      <c r="B784" s="3">
        <v>59747</v>
      </c>
      <c r="C784" s="11">
        <v>211.91</v>
      </c>
      <c r="D784" s="3" t="str">
        <f t="shared" si="36"/>
        <v>EOM plus 10 days</v>
      </c>
      <c r="E784" s="3">
        <v>10</v>
      </c>
      <c r="F784" s="22">
        <f t="shared" si="37"/>
        <v>41618</v>
      </c>
      <c r="J784" s="22">
        <f t="shared" si="38"/>
        <v>41618</v>
      </c>
    </row>
    <row r="785" spans="1:10" x14ac:dyDescent="0.25">
      <c r="A785" s="21">
        <v>41593</v>
      </c>
      <c r="B785" s="3">
        <v>59748</v>
      </c>
      <c r="C785" s="11">
        <v>235.98</v>
      </c>
      <c r="D785" s="3" t="str">
        <f t="shared" si="36"/>
        <v>EOM plus 10 days</v>
      </c>
      <c r="E785" s="3">
        <v>10</v>
      </c>
      <c r="F785" s="22">
        <f t="shared" si="37"/>
        <v>41618</v>
      </c>
      <c r="J785" s="22">
        <f t="shared" si="38"/>
        <v>41618</v>
      </c>
    </row>
    <row r="786" spans="1:10" x14ac:dyDescent="0.25">
      <c r="A786" s="21">
        <v>41593</v>
      </c>
      <c r="B786" s="3">
        <v>59749</v>
      </c>
      <c r="C786" s="11">
        <v>38.92</v>
      </c>
      <c r="D786" s="3" t="str">
        <f t="shared" si="36"/>
        <v>EOM plus 15 days</v>
      </c>
      <c r="E786" s="3">
        <v>15</v>
      </c>
      <c r="F786" s="22">
        <f t="shared" si="37"/>
        <v>41623</v>
      </c>
      <c r="J786" s="22">
        <f t="shared" si="38"/>
        <v>41623</v>
      </c>
    </row>
    <row r="787" spans="1:10" x14ac:dyDescent="0.25">
      <c r="A787" s="21">
        <v>41593</v>
      </c>
      <c r="B787" s="3">
        <v>59750</v>
      </c>
      <c r="C787" s="11">
        <v>237.26</v>
      </c>
      <c r="D787" s="3" t="str">
        <f t="shared" si="36"/>
        <v>EOM plus 10 days</v>
      </c>
      <c r="E787" s="3">
        <v>10</v>
      </c>
      <c r="F787" s="22">
        <f t="shared" si="37"/>
        <v>41618</v>
      </c>
      <c r="J787" s="22">
        <f t="shared" si="38"/>
        <v>41618</v>
      </c>
    </row>
    <row r="788" spans="1:10" x14ac:dyDescent="0.25">
      <c r="A788" s="21">
        <v>41593</v>
      </c>
      <c r="B788" s="3">
        <v>59751</v>
      </c>
      <c r="C788" s="11">
        <v>335.56</v>
      </c>
      <c r="D788" s="3" t="str">
        <f t="shared" si="36"/>
        <v>EOM plus 10 days</v>
      </c>
      <c r="E788" s="3">
        <v>10</v>
      </c>
      <c r="F788" s="22">
        <f t="shared" si="37"/>
        <v>41618</v>
      </c>
      <c r="J788" s="22">
        <f t="shared" si="38"/>
        <v>41618</v>
      </c>
    </row>
    <row r="789" spans="1:10" x14ac:dyDescent="0.25">
      <c r="A789" s="21">
        <v>41593</v>
      </c>
      <c r="B789" s="3">
        <v>59752</v>
      </c>
      <c r="C789" s="11">
        <v>328.54</v>
      </c>
      <c r="D789" s="3" t="str">
        <f t="shared" si="36"/>
        <v>EOM plus 10 days</v>
      </c>
      <c r="E789" s="3">
        <v>10</v>
      </c>
      <c r="F789" s="22">
        <f t="shared" si="37"/>
        <v>41618</v>
      </c>
      <c r="J789" s="22">
        <f t="shared" si="38"/>
        <v>41618</v>
      </c>
    </row>
    <row r="790" spans="1:10" x14ac:dyDescent="0.25">
      <c r="A790" s="21">
        <v>41593</v>
      </c>
      <c r="B790" s="3">
        <v>59753</v>
      </c>
      <c r="C790" s="11">
        <v>247.91</v>
      </c>
      <c r="D790" s="3" t="str">
        <f t="shared" si="36"/>
        <v>EOM plus 20 days</v>
      </c>
      <c r="E790" s="3">
        <v>20</v>
      </c>
      <c r="F790" s="22">
        <f t="shared" si="37"/>
        <v>41628</v>
      </c>
      <c r="J790" s="22">
        <f t="shared" si="38"/>
        <v>41628</v>
      </c>
    </row>
    <row r="791" spans="1:10" x14ac:dyDescent="0.25">
      <c r="A791" s="21">
        <v>41593</v>
      </c>
      <c r="B791" s="3">
        <v>59754</v>
      </c>
      <c r="C791" s="11">
        <v>222.26</v>
      </c>
      <c r="D791" s="3" t="str">
        <f t="shared" si="36"/>
        <v>EOM plus 20 days</v>
      </c>
      <c r="E791" s="3">
        <v>20</v>
      </c>
      <c r="F791" s="22">
        <f t="shared" si="37"/>
        <v>41628</v>
      </c>
      <c r="J791" s="22">
        <f t="shared" si="38"/>
        <v>41628</v>
      </c>
    </row>
    <row r="792" spans="1:10" x14ac:dyDescent="0.25">
      <c r="A792" s="21">
        <v>41593</v>
      </c>
      <c r="B792" s="3">
        <v>59755</v>
      </c>
      <c r="C792" s="11">
        <v>214.01</v>
      </c>
      <c r="D792" s="3" t="str">
        <f t="shared" si="36"/>
        <v>EOM plus 10 days</v>
      </c>
      <c r="E792" s="3">
        <v>10</v>
      </c>
      <c r="F792" s="22">
        <f t="shared" si="37"/>
        <v>41618</v>
      </c>
      <c r="J792" s="22">
        <f t="shared" si="38"/>
        <v>41618</v>
      </c>
    </row>
    <row r="793" spans="1:10" x14ac:dyDescent="0.25">
      <c r="A793" s="21">
        <v>41593</v>
      </c>
      <c r="B793" s="3">
        <v>59756</v>
      </c>
      <c r="C793" s="11">
        <v>98.23</v>
      </c>
      <c r="D793" s="3" t="str">
        <f t="shared" si="36"/>
        <v>EOM plus 10 days</v>
      </c>
      <c r="E793" s="3">
        <v>10</v>
      </c>
      <c r="F793" s="22">
        <f t="shared" si="37"/>
        <v>41618</v>
      </c>
      <c r="J793" s="22">
        <f t="shared" si="38"/>
        <v>41618</v>
      </c>
    </row>
    <row r="794" spans="1:10" x14ac:dyDescent="0.25">
      <c r="A794" s="21">
        <v>41593</v>
      </c>
      <c r="B794" s="3">
        <v>59757</v>
      </c>
      <c r="C794" s="11">
        <v>143.38999999999999</v>
      </c>
      <c r="D794" s="3" t="str">
        <f t="shared" si="36"/>
        <v>EOM plus 10 days</v>
      </c>
      <c r="E794" s="3">
        <v>10</v>
      </c>
      <c r="F794" s="22">
        <f t="shared" si="37"/>
        <v>41618</v>
      </c>
      <c r="J794" s="22">
        <f t="shared" si="38"/>
        <v>41618</v>
      </c>
    </row>
    <row r="795" spans="1:10" x14ac:dyDescent="0.25">
      <c r="A795" s="21">
        <v>41593</v>
      </c>
      <c r="B795" s="3">
        <v>59758</v>
      </c>
      <c r="C795" s="11">
        <v>327.13</v>
      </c>
      <c r="D795" s="3" t="str">
        <f t="shared" si="36"/>
        <v>EOM plus 15 days</v>
      </c>
      <c r="E795" s="3">
        <v>15</v>
      </c>
      <c r="F795" s="22">
        <f t="shared" si="37"/>
        <v>41623</v>
      </c>
      <c r="J795" s="22">
        <f t="shared" si="38"/>
        <v>41623</v>
      </c>
    </row>
    <row r="796" spans="1:10" x14ac:dyDescent="0.25">
      <c r="A796" s="21">
        <v>41593</v>
      </c>
      <c r="B796" s="3">
        <v>59759</v>
      </c>
      <c r="C796" s="11">
        <v>364.84</v>
      </c>
      <c r="D796" s="3" t="str">
        <f t="shared" si="36"/>
        <v>EOM plus 10 days</v>
      </c>
      <c r="E796" s="3">
        <v>10</v>
      </c>
      <c r="F796" s="22">
        <f t="shared" si="37"/>
        <v>41618</v>
      </c>
      <c r="J796" s="22">
        <f t="shared" si="38"/>
        <v>41618</v>
      </c>
    </row>
    <row r="797" spans="1:10" x14ac:dyDescent="0.25">
      <c r="A797" s="21">
        <v>41593</v>
      </c>
      <c r="B797" s="3">
        <v>59760</v>
      </c>
      <c r="C797" s="11">
        <v>195.28</v>
      </c>
      <c r="D797" s="3" t="str">
        <f t="shared" si="36"/>
        <v>EOM plus 10 days</v>
      </c>
      <c r="E797" s="3">
        <v>10</v>
      </c>
      <c r="F797" s="22">
        <f t="shared" si="37"/>
        <v>41618</v>
      </c>
      <c r="J797" s="22">
        <f t="shared" si="38"/>
        <v>41618</v>
      </c>
    </row>
    <row r="798" spans="1:10" x14ac:dyDescent="0.25">
      <c r="A798" s="21">
        <v>41593</v>
      </c>
      <c r="B798" s="3">
        <v>59761</v>
      </c>
      <c r="C798" s="11">
        <v>35.08</v>
      </c>
      <c r="D798" s="3" t="str">
        <f t="shared" si="36"/>
        <v>EOM plus 5 days</v>
      </c>
      <c r="E798" s="3">
        <v>5</v>
      </c>
      <c r="F798" s="22">
        <f t="shared" si="37"/>
        <v>41613</v>
      </c>
      <c r="J798" s="22">
        <f t="shared" si="38"/>
        <v>41613</v>
      </c>
    </row>
    <row r="799" spans="1:10" x14ac:dyDescent="0.25">
      <c r="A799" s="21">
        <v>41593</v>
      </c>
      <c r="B799" s="3">
        <v>59762</v>
      </c>
      <c r="C799" s="11">
        <v>88.7</v>
      </c>
      <c r="D799" s="3" t="str">
        <f t="shared" si="36"/>
        <v>EOM plus 10 days</v>
      </c>
      <c r="E799" s="3">
        <v>10</v>
      </c>
      <c r="F799" s="22">
        <f t="shared" si="37"/>
        <v>41618</v>
      </c>
      <c r="J799" s="22">
        <f t="shared" si="38"/>
        <v>41618</v>
      </c>
    </row>
    <row r="800" spans="1:10" x14ac:dyDescent="0.25">
      <c r="A800" s="21">
        <v>41593</v>
      </c>
      <c r="B800" s="3">
        <v>59763</v>
      </c>
      <c r="C800" s="11">
        <v>98.44</v>
      </c>
      <c r="D800" s="3" t="str">
        <f t="shared" si="36"/>
        <v>EOM plus 5 days</v>
      </c>
      <c r="E800" s="3">
        <v>5</v>
      </c>
      <c r="F800" s="22">
        <f t="shared" si="37"/>
        <v>41613</v>
      </c>
      <c r="J800" s="22">
        <f t="shared" si="38"/>
        <v>41613</v>
      </c>
    </row>
    <row r="801" spans="1:10" x14ac:dyDescent="0.25">
      <c r="A801" s="21">
        <v>41593</v>
      </c>
      <c r="B801" s="3">
        <v>59764</v>
      </c>
      <c r="C801" s="11">
        <v>344.86</v>
      </c>
      <c r="D801" s="3" t="str">
        <f t="shared" si="36"/>
        <v>EOM plus 5 days</v>
      </c>
      <c r="E801" s="3">
        <v>5</v>
      </c>
      <c r="F801" s="22">
        <f t="shared" si="37"/>
        <v>41613</v>
      </c>
      <c r="J801" s="22">
        <f t="shared" si="38"/>
        <v>41613</v>
      </c>
    </row>
    <row r="802" spans="1:10" x14ac:dyDescent="0.25">
      <c r="A802" s="21">
        <v>41593</v>
      </c>
      <c r="B802" s="3">
        <v>59765</v>
      </c>
      <c r="C802" s="11">
        <v>38.42</v>
      </c>
      <c r="D802" s="3" t="str">
        <f t="shared" si="36"/>
        <v>EOM plus 10 days</v>
      </c>
      <c r="E802" s="3">
        <v>10</v>
      </c>
      <c r="F802" s="22">
        <f t="shared" si="37"/>
        <v>41618</v>
      </c>
      <c r="J802" s="22">
        <f t="shared" si="38"/>
        <v>41618</v>
      </c>
    </row>
    <row r="803" spans="1:10" x14ac:dyDescent="0.25">
      <c r="A803" s="21">
        <v>41593</v>
      </c>
      <c r="B803" s="3">
        <v>59766</v>
      </c>
      <c r="C803" s="11">
        <v>183.44</v>
      </c>
      <c r="D803" s="3" t="str">
        <f t="shared" si="36"/>
        <v>EOM plus 5 days</v>
      </c>
      <c r="E803" s="3">
        <v>5</v>
      </c>
      <c r="F803" s="22">
        <f t="shared" si="37"/>
        <v>41613</v>
      </c>
      <c r="J803" s="22">
        <f t="shared" si="38"/>
        <v>41613</v>
      </c>
    </row>
    <row r="804" spans="1:10" x14ac:dyDescent="0.25">
      <c r="A804" s="21">
        <v>41593</v>
      </c>
      <c r="B804" s="3">
        <v>59767</v>
      </c>
      <c r="C804" s="11">
        <v>227.2</v>
      </c>
      <c r="D804" s="3" t="str">
        <f t="shared" si="36"/>
        <v>EOM plus 10 days</v>
      </c>
      <c r="E804" s="3">
        <v>10</v>
      </c>
      <c r="F804" s="22">
        <f t="shared" si="37"/>
        <v>41618</v>
      </c>
      <c r="J804" s="22">
        <f t="shared" si="38"/>
        <v>41618</v>
      </c>
    </row>
    <row r="805" spans="1:10" x14ac:dyDescent="0.25">
      <c r="A805" s="21">
        <v>41593</v>
      </c>
      <c r="B805" s="3">
        <v>59768</v>
      </c>
      <c r="C805" s="11">
        <v>365.95</v>
      </c>
      <c r="D805" s="3" t="str">
        <f t="shared" si="36"/>
        <v>EOM plus 10 days</v>
      </c>
      <c r="E805" s="3">
        <v>10</v>
      </c>
      <c r="F805" s="22">
        <f t="shared" si="37"/>
        <v>41618</v>
      </c>
      <c r="J805" s="22">
        <f t="shared" si="38"/>
        <v>41618</v>
      </c>
    </row>
    <row r="806" spans="1:10" x14ac:dyDescent="0.25">
      <c r="A806" s="21">
        <v>41593</v>
      </c>
      <c r="B806" s="3">
        <v>59769</v>
      </c>
      <c r="C806" s="11">
        <v>129.94999999999999</v>
      </c>
      <c r="D806" s="3" t="str">
        <f t="shared" si="36"/>
        <v>EOM plus 10 days</v>
      </c>
      <c r="E806" s="3">
        <v>10</v>
      </c>
      <c r="F806" s="22">
        <f t="shared" si="37"/>
        <v>41618</v>
      </c>
      <c r="J806" s="22">
        <f t="shared" si="38"/>
        <v>41618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L10"/>
  <sheetViews>
    <sheetView zoomScale="145" zoomScaleNormal="145" workbookViewId="0">
      <selection activeCell="I8" sqref="I8"/>
    </sheetView>
  </sheetViews>
  <sheetFormatPr defaultRowHeight="15" x14ac:dyDescent="0.25"/>
  <cols>
    <col min="1" max="1" width="10.28515625" bestFit="1" customWidth="1"/>
    <col min="2" max="8" width="5.42578125" customWidth="1"/>
    <col min="9" max="9" width="12.28515625" bestFit="1" customWidth="1"/>
    <col min="10" max="10" width="15" bestFit="1" customWidth="1"/>
    <col min="11" max="11" width="1.7109375" customWidth="1"/>
    <col min="12" max="12" width="10.5703125" bestFit="1" customWidth="1"/>
  </cols>
  <sheetData>
    <row r="1" spans="1:12" ht="30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3" spans="1:12" x14ac:dyDescent="0.25">
      <c r="I3" s="13" t="s">
        <v>19</v>
      </c>
      <c r="J3" s="14" t="s">
        <v>20</v>
      </c>
    </row>
    <row r="4" spans="1:12" x14ac:dyDescent="0.25">
      <c r="I4" s="13" t="s">
        <v>21</v>
      </c>
      <c r="J4" s="15">
        <v>10.15</v>
      </c>
    </row>
    <row r="5" spans="1:12" x14ac:dyDescent="0.25">
      <c r="I5" s="13" t="s">
        <v>22</v>
      </c>
      <c r="J5" s="14">
        <v>1.5</v>
      </c>
      <c r="K5" s="16"/>
    </row>
    <row r="7" spans="1:12" x14ac:dyDescent="0.25">
      <c r="A7" s="13" t="s">
        <v>23</v>
      </c>
      <c r="B7" s="13" t="s">
        <v>24</v>
      </c>
      <c r="C7" s="13" t="s">
        <v>25</v>
      </c>
      <c r="D7" s="13" t="s">
        <v>26</v>
      </c>
      <c r="E7" s="13" t="s">
        <v>27</v>
      </c>
      <c r="F7" s="13" t="s">
        <v>28</v>
      </c>
      <c r="G7" s="13" t="s">
        <v>29</v>
      </c>
      <c r="H7" s="13" t="s">
        <v>30</v>
      </c>
      <c r="I7" s="13" t="s">
        <v>2</v>
      </c>
      <c r="J7" s="13" t="s">
        <v>31</v>
      </c>
    </row>
    <row r="8" spans="1:12" x14ac:dyDescent="0.25">
      <c r="A8" s="3" t="s">
        <v>32</v>
      </c>
      <c r="B8" s="3"/>
      <c r="C8" s="3">
        <v>8</v>
      </c>
      <c r="D8" s="3">
        <v>5.25</v>
      </c>
      <c r="E8" s="3">
        <v>7</v>
      </c>
      <c r="F8" s="3">
        <v>8</v>
      </c>
      <c r="G8" s="3"/>
      <c r="H8" s="3"/>
      <c r="I8" s="7">
        <f>+SUM(B8:H8)</f>
        <v>28.25</v>
      </c>
      <c r="J8" s="17">
        <f>+$I8*$J4</f>
        <v>286.73750000000001</v>
      </c>
      <c r="L8" s="18"/>
    </row>
    <row r="9" spans="1:12" x14ac:dyDescent="0.25">
      <c r="A9" s="3" t="s">
        <v>33</v>
      </c>
      <c r="B9" s="3"/>
      <c r="C9" s="3">
        <v>2</v>
      </c>
      <c r="D9" s="3"/>
      <c r="E9" s="3"/>
      <c r="F9" s="3">
        <v>4.75</v>
      </c>
      <c r="G9" s="3"/>
      <c r="H9" s="3"/>
      <c r="I9" s="7">
        <f>+SUM(B9:H9)</f>
        <v>6.75</v>
      </c>
      <c r="J9" s="17">
        <f>+$I9*$J5</f>
        <v>10.125</v>
      </c>
      <c r="L9" s="18"/>
    </row>
    <row r="10" spans="1:12" x14ac:dyDescent="0.25">
      <c r="I10" s="3" t="s">
        <v>34</v>
      </c>
      <c r="J10" s="19">
        <f>+J8+J9</f>
        <v>296.86250000000001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H15"/>
  <sheetViews>
    <sheetView tabSelected="1" workbookViewId="0">
      <selection activeCell="I12" sqref="I12"/>
    </sheetView>
  </sheetViews>
  <sheetFormatPr defaultRowHeight="15" x14ac:dyDescent="0.25"/>
  <cols>
    <col min="1" max="1" width="16.85546875" customWidth="1"/>
    <col min="8" max="8" width="11" customWidth="1"/>
  </cols>
  <sheetData>
    <row r="1" spans="1:8" ht="18" x14ac:dyDescent="0.25">
      <c r="A1" s="44" t="s">
        <v>75</v>
      </c>
      <c r="B1" s="1"/>
      <c r="C1" s="1"/>
      <c r="D1" s="1"/>
      <c r="E1" s="1"/>
      <c r="F1" s="1"/>
      <c r="G1" s="1"/>
      <c r="H1" s="1"/>
    </row>
    <row r="3" spans="1:8" x14ac:dyDescent="0.25">
      <c r="A3" s="2" t="s">
        <v>0</v>
      </c>
    </row>
    <row r="4" spans="1:8" x14ac:dyDescent="0.25">
      <c r="A4" s="3">
        <v>1.5</v>
      </c>
    </row>
    <row r="6" spans="1:8" ht="60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</row>
    <row r="7" spans="1:8" x14ac:dyDescent="0.25">
      <c r="A7" s="5" t="s">
        <v>9</v>
      </c>
      <c r="B7" s="6">
        <v>47</v>
      </c>
      <c r="C7" s="7">
        <f>5*8</f>
        <v>40</v>
      </c>
      <c r="D7" s="7">
        <f>+IF(B7&gt;C7,B7-C7,0)</f>
        <v>7</v>
      </c>
      <c r="E7" s="8">
        <v>18.41</v>
      </c>
      <c r="F7" s="9">
        <f>+(B7-D7)*E7</f>
        <v>736.4</v>
      </c>
      <c r="G7" s="7">
        <f>+D7*$A$4</f>
        <v>10.5</v>
      </c>
      <c r="H7" s="10">
        <f>+F7+G7</f>
        <v>746.9</v>
      </c>
    </row>
    <row r="8" spans="1:8" x14ac:dyDescent="0.25">
      <c r="A8" s="3" t="s">
        <v>10</v>
      </c>
      <c r="B8" s="7">
        <v>54</v>
      </c>
      <c r="C8" s="7">
        <f t="shared" ref="C8:C15" si="0">5*8</f>
        <v>40</v>
      </c>
      <c r="D8" s="7">
        <f t="shared" ref="D8:D15" si="1">+IF(B8&gt;C8,B8-C8,0)</f>
        <v>14</v>
      </c>
      <c r="E8" s="11">
        <v>17.170000000000002</v>
      </c>
      <c r="F8" s="9">
        <f t="shared" ref="F8:F15" si="2">+(B8-D8)*E8</f>
        <v>686.80000000000007</v>
      </c>
      <c r="G8" s="7">
        <f t="shared" ref="G8:G15" si="3">+D8*$A$4</f>
        <v>21</v>
      </c>
      <c r="H8" s="10">
        <f t="shared" ref="H8:H15" si="4">+F8+G8</f>
        <v>707.80000000000007</v>
      </c>
    </row>
    <row r="9" spans="1:8" x14ac:dyDescent="0.25">
      <c r="A9" s="3" t="s">
        <v>11</v>
      </c>
      <c r="B9" s="7">
        <v>20</v>
      </c>
      <c r="C9" s="7">
        <f t="shared" si="0"/>
        <v>40</v>
      </c>
      <c r="D9" s="7">
        <f t="shared" si="1"/>
        <v>0</v>
      </c>
      <c r="E9" s="11">
        <v>22.08</v>
      </c>
      <c r="F9" s="9">
        <f t="shared" si="2"/>
        <v>441.59999999999997</v>
      </c>
      <c r="G9" s="7">
        <f t="shared" si="3"/>
        <v>0</v>
      </c>
      <c r="H9" s="10">
        <f t="shared" si="4"/>
        <v>441.59999999999997</v>
      </c>
    </row>
    <row r="10" spans="1:8" x14ac:dyDescent="0.25">
      <c r="A10" s="3" t="s">
        <v>12</v>
      </c>
      <c r="B10" s="7">
        <v>22</v>
      </c>
      <c r="C10" s="7">
        <f t="shared" si="0"/>
        <v>40</v>
      </c>
      <c r="D10" s="7">
        <f t="shared" si="1"/>
        <v>0</v>
      </c>
      <c r="E10" s="11">
        <v>15.94</v>
      </c>
      <c r="F10" s="9">
        <f t="shared" si="2"/>
        <v>350.68</v>
      </c>
      <c r="G10" s="7">
        <f t="shared" si="3"/>
        <v>0</v>
      </c>
      <c r="H10" s="10">
        <f t="shared" si="4"/>
        <v>350.68</v>
      </c>
    </row>
    <row r="11" spans="1:8" x14ac:dyDescent="0.25">
      <c r="A11" s="3" t="s">
        <v>13</v>
      </c>
      <c r="B11" s="7">
        <v>54</v>
      </c>
      <c r="C11" s="7">
        <f t="shared" si="0"/>
        <v>40</v>
      </c>
      <c r="D11" s="7">
        <f t="shared" si="1"/>
        <v>14</v>
      </c>
      <c r="E11" s="11">
        <v>23.98</v>
      </c>
      <c r="F11" s="9">
        <f t="shared" si="2"/>
        <v>959.2</v>
      </c>
      <c r="G11" s="7">
        <f t="shared" si="3"/>
        <v>21</v>
      </c>
      <c r="H11" s="10">
        <f t="shared" si="4"/>
        <v>980.2</v>
      </c>
    </row>
    <row r="12" spans="1:8" x14ac:dyDescent="0.25">
      <c r="A12" s="3" t="s">
        <v>14</v>
      </c>
      <c r="B12" s="7">
        <v>42</v>
      </c>
      <c r="C12" s="7">
        <f t="shared" si="0"/>
        <v>40</v>
      </c>
      <c r="D12" s="7">
        <f t="shared" si="1"/>
        <v>2</v>
      </c>
      <c r="E12" s="11">
        <v>23.95</v>
      </c>
      <c r="F12" s="9">
        <f t="shared" si="2"/>
        <v>958</v>
      </c>
      <c r="G12" s="7">
        <f t="shared" si="3"/>
        <v>3</v>
      </c>
      <c r="H12" s="10">
        <f t="shared" si="4"/>
        <v>961</v>
      </c>
    </row>
    <row r="13" spans="1:8" x14ac:dyDescent="0.25">
      <c r="A13" s="3" t="s">
        <v>15</v>
      </c>
      <c r="B13" s="7">
        <v>52</v>
      </c>
      <c r="C13" s="7">
        <f t="shared" si="0"/>
        <v>40</v>
      </c>
      <c r="D13" s="7">
        <f t="shared" si="1"/>
        <v>12</v>
      </c>
      <c r="E13" s="11">
        <v>23.57</v>
      </c>
      <c r="F13" s="9">
        <f t="shared" si="2"/>
        <v>942.8</v>
      </c>
      <c r="G13" s="7">
        <f t="shared" si="3"/>
        <v>18</v>
      </c>
      <c r="H13" s="10">
        <f t="shared" si="4"/>
        <v>960.8</v>
      </c>
    </row>
    <row r="14" spans="1:8" x14ac:dyDescent="0.25">
      <c r="A14" s="3" t="s">
        <v>16</v>
      </c>
      <c r="B14" s="7">
        <v>53</v>
      </c>
      <c r="C14" s="7">
        <f t="shared" si="0"/>
        <v>40</v>
      </c>
      <c r="D14" s="7">
        <f t="shared" si="1"/>
        <v>13</v>
      </c>
      <c r="E14" s="11">
        <v>17</v>
      </c>
      <c r="F14" s="9">
        <f t="shared" si="2"/>
        <v>680</v>
      </c>
      <c r="G14" s="7">
        <f t="shared" si="3"/>
        <v>19.5</v>
      </c>
      <c r="H14" s="10">
        <f t="shared" si="4"/>
        <v>699.5</v>
      </c>
    </row>
    <row r="15" spans="1:8" x14ac:dyDescent="0.25">
      <c r="A15" s="3" t="s">
        <v>17</v>
      </c>
      <c r="B15" s="7">
        <v>44</v>
      </c>
      <c r="C15" s="7">
        <f t="shared" si="0"/>
        <v>40</v>
      </c>
      <c r="D15" s="7">
        <f t="shared" si="1"/>
        <v>4</v>
      </c>
      <c r="E15" s="11">
        <v>22.25</v>
      </c>
      <c r="F15" s="9">
        <f t="shared" si="2"/>
        <v>890</v>
      </c>
      <c r="G15" s="7">
        <f t="shared" si="3"/>
        <v>6</v>
      </c>
      <c r="H15" s="10">
        <f t="shared" si="4"/>
        <v>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Innozant</cp:lastModifiedBy>
  <dcterms:created xsi:type="dcterms:W3CDTF">2021-06-20T05:51:22Z</dcterms:created>
  <dcterms:modified xsi:type="dcterms:W3CDTF">2021-07-07T16:32:08Z</dcterms:modified>
</cp:coreProperties>
</file>