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TENDRA GUPTA\Downloads\"/>
    </mc:Choice>
  </mc:AlternateContent>
  <bookViews>
    <workbookView xWindow="0" yWindow="0" windowWidth="20490" windowHeight="7905" activeTab="6"/>
  </bookViews>
  <sheets>
    <sheet name="HW1" sheetId="1" r:id="rId1"/>
    <sheet name="HW2" sheetId="2" r:id="rId2"/>
    <sheet name="HW3" sheetId="3" r:id="rId3"/>
    <sheet name="HW4" sheetId="4" r:id="rId4"/>
    <sheet name="HW5" sheetId="5" r:id="rId5"/>
    <sheet name="HW6" sheetId="6" r:id="rId6"/>
    <sheet name="HW7" sheetId="7" r:id="rId7"/>
  </sheets>
  <definedNames>
    <definedName name="_xlnm._FilterDatabase" localSheetId="5" hidden="1">'HW6'!$B$7:$D$21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7" l="1"/>
  <c r="D22" i="7"/>
  <c r="D16" i="7"/>
  <c r="D21" i="7"/>
  <c r="D18" i="7"/>
  <c r="D17" i="7"/>
  <c r="D15" i="7"/>
  <c r="D14" i="7"/>
  <c r="D13" i="7"/>
  <c r="D12" i="7"/>
  <c r="D10" i="7"/>
  <c r="D9" i="7"/>
  <c r="D8" i="7"/>
  <c r="D7" i="7"/>
  <c r="D6" i="7"/>
  <c r="D5" i="7"/>
  <c r="F2" i="2"/>
  <c r="E21" i="2"/>
  <c r="E10" i="2"/>
  <c r="E3" i="2"/>
  <c r="E4" i="2"/>
  <c r="E5" i="2"/>
  <c r="E6" i="2"/>
  <c r="E7" i="2"/>
  <c r="E8" i="2"/>
  <c r="E9" i="2"/>
  <c r="E11" i="2"/>
  <c r="E12" i="2"/>
  <c r="E13" i="2"/>
  <c r="E14" i="2"/>
  <c r="E15" i="2"/>
  <c r="E16" i="2"/>
  <c r="E17" i="2"/>
  <c r="E18" i="2"/>
  <c r="E19" i="2"/>
  <c r="E20" i="2"/>
  <c r="E22" i="2"/>
  <c r="E23" i="2"/>
  <c r="E24" i="2"/>
  <c r="E25" i="2"/>
  <c r="E26" i="2"/>
  <c r="E27" i="2"/>
  <c r="E28" i="2"/>
  <c r="E29" i="2"/>
  <c r="E30" i="2"/>
  <c r="E2" i="2"/>
  <c r="G5" i="1"/>
  <c r="G6" i="1"/>
  <c r="G4" i="1"/>
  <c r="F5" i="1"/>
  <c r="F6" i="1"/>
  <c r="J4" i="6" l="1" a="1"/>
  <c r="J4" i="6" s="1"/>
  <c r="H4" i="6" a="1"/>
  <c r="H4" i="6"/>
  <c r="D4" i="6"/>
  <c r="D17" i="3"/>
  <c r="E17" i="3"/>
  <c r="C17" i="3"/>
  <c r="M17" i="3"/>
  <c r="N17" i="3"/>
  <c r="L17" i="3"/>
  <c r="N6" i="3"/>
  <c r="N7" i="3"/>
  <c r="N8" i="3"/>
  <c r="N9" i="3"/>
  <c r="N10" i="3"/>
  <c r="N11" i="3"/>
  <c r="N12" i="3"/>
  <c r="N13" i="3"/>
  <c r="N14" i="3"/>
  <c r="N15" i="3"/>
  <c r="N5" i="3"/>
  <c r="M6" i="3"/>
  <c r="M7" i="3"/>
  <c r="M8" i="3"/>
  <c r="M9" i="3"/>
  <c r="M10" i="3"/>
  <c r="M11" i="3"/>
  <c r="M12" i="3"/>
  <c r="M13" i="3"/>
  <c r="M14" i="3"/>
  <c r="M15" i="3"/>
  <c r="M5" i="3"/>
  <c r="E6" i="3"/>
  <c r="E7" i="3"/>
  <c r="E8" i="3"/>
  <c r="E9" i="3"/>
  <c r="E10" i="3"/>
  <c r="E11" i="3"/>
  <c r="E12" i="3"/>
  <c r="E13" i="3"/>
  <c r="E14" i="3"/>
  <c r="E15" i="3"/>
  <c r="E5" i="3"/>
  <c r="D6" i="3"/>
  <c r="D7" i="3"/>
  <c r="D8" i="3"/>
  <c r="D9" i="3"/>
  <c r="D10" i="3"/>
  <c r="D11" i="3"/>
  <c r="D12" i="3"/>
  <c r="D13" i="3"/>
  <c r="D14" i="3"/>
  <c r="D15" i="3"/>
  <c r="D5" i="3"/>
  <c r="F4" i="1"/>
  <c r="E5" i="1"/>
  <c r="E6" i="1"/>
  <c r="E4" i="1"/>
  <c r="C7" i="5" l="1"/>
</calcChain>
</file>

<file path=xl/sharedStrings.xml><?xml version="1.0" encoding="utf-8"?>
<sst xmlns="http://schemas.openxmlformats.org/spreadsheetml/2006/main" count="192" uniqueCount="92">
  <si>
    <t>sales men</t>
  </si>
  <si>
    <t>yearly sales</t>
  </si>
  <si>
    <t>year experience</t>
  </si>
  <si>
    <t>salary</t>
  </si>
  <si>
    <t>bonus</t>
  </si>
  <si>
    <t>sales target</t>
  </si>
  <si>
    <t>exp.&lt;5 year</t>
  </si>
  <si>
    <t>exp.&gt;=5 year</t>
  </si>
  <si>
    <t>5+</t>
  </si>
  <si>
    <t>Amit</t>
  </si>
  <si>
    <t>Sumit</t>
  </si>
  <si>
    <t>Neha</t>
  </si>
  <si>
    <t>Date</t>
  </si>
  <si>
    <t>Region</t>
  </si>
  <si>
    <t>Units</t>
  </si>
  <si>
    <t>Commission</t>
  </si>
  <si>
    <t>Regions</t>
  </si>
  <si>
    <t>Rate %</t>
  </si>
  <si>
    <t>Central</t>
  </si>
  <si>
    <t>East</t>
  </si>
  <si>
    <t>North</t>
  </si>
  <si>
    <t>South</t>
  </si>
  <si>
    <t>West</t>
  </si>
  <si>
    <t>IF OR Function</t>
  </si>
  <si>
    <t>IF AND Function</t>
  </si>
  <si>
    <t>Name</t>
  </si>
  <si>
    <t>Salary $k</t>
  </si>
  <si>
    <t>Bonus $k</t>
  </si>
  <si>
    <t>Gross $k</t>
  </si>
  <si>
    <t>Bonus</t>
  </si>
  <si>
    <t>No</t>
  </si>
  <si>
    <t>Yes</t>
  </si>
  <si>
    <t>Total</t>
  </si>
  <si>
    <t>Showing only one icon for value greater the 80</t>
  </si>
  <si>
    <t>Required Output</t>
  </si>
  <si>
    <t>The Total appears only when all four inputs are entered</t>
  </si>
  <si>
    <t>Qtr-1</t>
  </si>
  <si>
    <t>Qtr-2</t>
  </si>
  <si>
    <t>Qtr-3</t>
  </si>
  <si>
    <t>Qtr-4</t>
  </si>
  <si>
    <t>Total:</t>
  </si>
  <si>
    <t>Example 1</t>
  </si>
  <si>
    <t>Example 2</t>
  </si>
  <si>
    <t>Example 3</t>
  </si>
  <si>
    <t>Total Sales above 150 in East Region</t>
  </si>
  <si>
    <t>Product</t>
  </si>
  <si>
    <t>Sales</t>
  </si>
  <si>
    <t>Criteria</t>
  </si>
  <si>
    <t>Value</t>
  </si>
  <si>
    <t>Result</t>
  </si>
  <si>
    <t>Round to 2 decimal points</t>
  </si>
  <si>
    <t>Round up to 2 decimal points</t>
  </si>
  <si>
    <t>Round to nearest integer</t>
  </si>
  <si>
    <t>Round to nearest multiple of 10</t>
  </si>
  <si>
    <t>Round up to nearest multiple of 10</t>
  </si>
  <si>
    <t>Round to nearest thousand</t>
  </si>
  <si>
    <t>Round to nearest million with one decimal point</t>
  </si>
  <si>
    <t>Round to nearest multiple of 2</t>
  </si>
  <si>
    <t>Round to nearest multiple of 5</t>
  </si>
  <si>
    <t>Round down to hundred</t>
  </si>
  <si>
    <t>Get only the integer portion of a number</t>
  </si>
  <si>
    <t>Round a number to 2 decimals and convert to text</t>
  </si>
  <si>
    <t>Get next even number</t>
  </si>
  <si>
    <t>Get next odd number</t>
  </si>
  <si>
    <t>Round to nearest quarter ($0.25)</t>
  </si>
  <si>
    <t>Round to next 9 (ie 19,29,39 etc.)</t>
  </si>
  <si>
    <t>Round up to next 1000</t>
  </si>
  <si>
    <t>Get only decimal portion of a number</t>
  </si>
  <si>
    <t>Round below mentioned values as per Criteria</t>
  </si>
  <si>
    <t>Sales of North for all excluding Samsung</t>
  </si>
  <si>
    <t>Samsung</t>
  </si>
  <si>
    <t>Sales for Nokia in West</t>
  </si>
  <si>
    <t>Nokia</t>
  </si>
  <si>
    <t>Vivo</t>
  </si>
  <si>
    <t>Good Rank?</t>
  </si>
  <si>
    <t>Bonus?</t>
  </si>
  <si>
    <t>Quota met (Yes/No)</t>
  </si>
  <si>
    <t>Quantity</t>
  </si>
  <si>
    <t>TEST</t>
  </si>
  <si>
    <t>&lt;100</t>
  </si>
  <si>
    <t>Abir Sarkar</t>
  </si>
  <si>
    <t>Gaurav Bhatia</t>
  </si>
  <si>
    <t>Avinayak Choudhary</t>
  </si>
  <si>
    <t>Suvankar Kundu</t>
  </si>
  <si>
    <t>SunilKumar</t>
  </si>
  <si>
    <t>Ishu Tiwari</t>
  </si>
  <si>
    <t>Deepak Chauhan</t>
  </si>
  <si>
    <t>Sahil Sreedharan</t>
  </si>
  <si>
    <t>Puran Singh</t>
  </si>
  <si>
    <t>Mohd Anas</t>
  </si>
  <si>
    <t>Manish Kumar</t>
  </si>
  <si>
    <t>&gt;150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</si>
</sst>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$&quot;#,##0_);[Red]\(&quot;$&quot;#,##0\)"/>
    <numFmt numFmtId="165" formatCode="_(&quot;$&quot;* #,##0.00_);_(&quot;$&quot;* \(#,##0.00\);_(&quot;$&quot;* &quot;-&quot;??_);_(@_)"/>
    <numFmt numFmtId="166" formatCode="[$-409]d\-mmm\-yy;@"/>
    <numFmt numFmtId="167" formatCode="_-* #,##0.00_-;\-* #,##0.00_-;_-* &quot;-&quot;??_-;_-@_-"/>
    <numFmt numFmtId="168" formatCode="_-* #,##0_-;\-* #,##0_-;_-* &quot;-&quot;??_-;_-@_-"/>
    <numFmt numFmtId="169" formatCode="0.0%"/>
    <numFmt numFmtId="170" formatCode="_-* #,##0.0_-;\-* #,##0.0_-;_-* &quot;-&quot;??_-;_-@_-"/>
    <numFmt numFmtId="171" formatCode="&quot;$&quot;#,##0"/>
    <numFmt numFmtId="172" formatCode="#,##0.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rgb="FFFFFFFF"/>
      <name val="Calibri"/>
      <family val="2"/>
      <scheme val="minor"/>
    </font>
    <font>
      <sz val="11"/>
      <name val="Calibri"/>
      <family val="2"/>
    </font>
    <font>
      <sz val="11"/>
      <name val="Arial"/>
      <family val="2"/>
    </font>
    <font>
      <sz val="11"/>
      <color rgb="FFFFFFFF"/>
      <name val="Arial"/>
      <family val="2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Arial"/>
      <family val="2"/>
    </font>
    <font>
      <i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9"/>
      <name val="Arial"/>
      <family val="2"/>
    </font>
    <font>
      <sz val="14"/>
      <color theme="1"/>
      <name val="Calibri"/>
      <family val="2"/>
      <scheme val="minor"/>
    </font>
    <font>
      <sz val="14"/>
      <color theme="4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8" tint="0.39994506668294322"/>
        <bgColor theme="7" tint="0.79995117038483843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79998168889431442"/>
        <bgColor theme="6" tint="0.7999816888943144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5">
    <xf numFmtId="0" fontId="0" fillId="0" borderId="0"/>
    <xf numFmtId="0" fontId="4" fillId="0" borderId="0"/>
    <xf numFmtId="9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86">
    <xf numFmtId="0" fontId="0" fillId="0" borderId="0" xfId="0"/>
    <xf numFmtId="0" fontId="2" fillId="2" borderId="1" xfId="0" applyFont="1" applyFill="1" applyBorder="1"/>
    <xf numFmtId="3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0" fontId="3" fillId="2" borderId="1" xfId="0" applyFont="1" applyFill="1" applyBorder="1"/>
    <xf numFmtId="9" fontId="2" fillId="0" borderId="1" xfId="0" applyNumberFormat="1" applyFont="1" applyBorder="1"/>
    <xf numFmtId="166" fontId="5" fillId="3" borderId="1" xfId="1" applyNumberFormat="1" applyFont="1" applyFill="1" applyBorder="1" applyAlignment="1" applyProtection="1">
      <alignment horizontal="center" vertical="center"/>
      <protection locked="0"/>
    </xf>
    <xf numFmtId="0" fontId="5" fillId="3" borderId="1" xfId="1" applyFont="1" applyFill="1" applyBorder="1" applyAlignment="1" applyProtection="1">
      <alignment horizontal="left" vertical="center"/>
      <protection locked="0"/>
    </xf>
    <xf numFmtId="0" fontId="5" fillId="3" borderId="1" xfId="1" applyFont="1" applyFill="1" applyBorder="1" applyAlignment="1" applyProtection="1">
      <alignment horizontal="center" vertical="center"/>
      <protection locked="0"/>
    </xf>
    <xf numFmtId="9" fontId="5" fillId="3" borderId="1" xfId="2" applyFont="1" applyFill="1" applyBorder="1" applyAlignment="1" applyProtection="1">
      <alignment horizontal="center" vertical="center"/>
      <protection locked="0"/>
    </xf>
    <xf numFmtId="168" fontId="4" fillId="0" borderId="0" xfId="3" applyNumberFormat="1" applyFont="1" applyAlignment="1" applyProtection="1">
      <alignment vertical="center"/>
      <protection locked="0"/>
    </xf>
    <xf numFmtId="166" fontId="4" fillId="0" borderId="1" xfId="1" applyNumberFormat="1" applyBorder="1" applyAlignment="1" applyProtection="1">
      <alignment horizontal="center"/>
      <protection locked="0"/>
    </xf>
    <xf numFmtId="0" fontId="4" fillId="0" borderId="1" xfId="1" applyBorder="1" applyProtection="1">
      <protection locked="0"/>
    </xf>
    <xf numFmtId="168" fontId="4" fillId="0" borderId="1" xfId="3" applyNumberFormat="1" applyFont="1" applyFill="1" applyBorder="1" applyProtection="1">
      <protection locked="0"/>
    </xf>
    <xf numFmtId="168" fontId="4" fillId="0" borderId="0" xfId="3" applyNumberFormat="1" applyFont="1" applyProtection="1">
      <protection locked="0"/>
    </xf>
    <xf numFmtId="9" fontId="6" fillId="0" borderId="1" xfId="2" applyFont="1" applyBorder="1" applyProtection="1">
      <protection locked="0"/>
    </xf>
    <xf numFmtId="9" fontId="6" fillId="0" borderId="0" xfId="2" applyFont="1" applyFill="1" applyProtection="1">
      <protection locked="0"/>
    </xf>
    <xf numFmtId="0" fontId="7" fillId="0" borderId="0" xfId="1" applyFont="1" applyProtection="1">
      <protection locked="0"/>
    </xf>
    <xf numFmtId="9" fontId="6" fillId="0" borderId="0" xfId="2" applyFont="1" applyProtection="1">
      <protection locked="0"/>
    </xf>
    <xf numFmtId="0" fontId="8" fillId="3" borderId="1" xfId="1" applyFont="1" applyFill="1" applyBorder="1" applyAlignment="1" applyProtection="1">
      <alignment horizontal="center"/>
      <protection locked="0"/>
    </xf>
    <xf numFmtId="0" fontId="7" fillId="0" borderId="0" xfId="1" applyFont="1" applyAlignment="1" applyProtection="1">
      <alignment horizontal="center"/>
      <protection locked="0"/>
    </xf>
    <xf numFmtId="0" fontId="8" fillId="3" borderId="1" xfId="1" applyFont="1" applyFill="1" applyBorder="1" applyProtection="1">
      <protection locked="0"/>
    </xf>
    <xf numFmtId="0" fontId="8" fillId="3" borderId="0" xfId="1" applyFont="1" applyFill="1" applyProtection="1">
      <protection locked="0"/>
    </xf>
    <xf numFmtId="0" fontId="9" fillId="0" borderId="0" xfId="1" applyFont="1" applyAlignment="1" applyProtection="1">
      <alignment horizontal="center"/>
      <protection locked="0"/>
    </xf>
    <xf numFmtId="0" fontId="10" fillId="4" borderId="1" xfId="1" applyFont="1" applyFill="1" applyBorder="1" applyAlignment="1" applyProtection="1">
      <alignment horizontal="left"/>
      <protection locked="0"/>
    </xf>
    <xf numFmtId="9" fontId="11" fillId="5" borderId="1" xfId="2" applyFont="1" applyFill="1" applyBorder="1" applyAlignment="1" applyProtection="1">
      <alignment horizontal="center"/>
      <protection locked="0"/>
    </xf>
    <xf numFmtId="169" fontId="7" fillId="0" borderId="0" xfId="2" applyNumberFormat="1" applyFont="1" applyProtection="1">
      <protection locked="0"/>
    </xf>
    <xf numFmtId="0" fontId="6" fillId="0" borderId="0" xfId="1" applyFont="1" applyProtection="1">
      <protection locked="0"/>
    </xf>
    <xf numFmtId="0" fontId="4" fillId="0" borderId="0" xfId="1" applyProtection="1">
      <protection locked="0"/>
    </xf>
    <xf numFmtId="169" fontId="7" fillId="0" borderId="0" xfId="2" applyNumberFormat="1" applyFont="1" applyBorder="1" applyProtection="1">
      <protection locked="0"/>
    </xf>
    <xf numFmtId="0" fontId="3" fillId="0" borderId="0" xfId="0" applyFont="1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12" fillId="7" borderId="1" xfId="0" applyFont="1" applyFill="1" applyBorder="1" applyProtection="1">
      <protection locked="0"/>
    </xf>
    <xf numFmtId="0" fontId="13" fillId="7" borderId="0" xfId="0" applyFont="1" applyFill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3" fontId="0" fillId="0" borderId="1" xfId="0" applyNumberFormat="1" applyBorder="1" applyProtection="1">
      <protection locked="0"/>
    </xf>
    <xf numFmtId="3" fontId="0" fillId="0" borderId="2" xfId="0" applyNumberFormat="1" applyBorder="1" applyProtection="1">
      <protection locked="0"/>
    </xf>
    <xf numFmtId="0" fontId="14" fillId="0" borderId="1" xfId="0" applyFont="1" applyBorder="1" applyProtection="1">
      <protection locked="0"/>
    </xf>
    <xf numFmtId="3" fontId="13" fillId="0" borderId="2" xfId="0" applyNumberFormat="1" applyFont="1" applyBorder="1" applyProtection="1">
      <protection locked="0"/>
    </xf>
    <xf numFmtId="0" fontId="3" fillId="8" borderId="3" xfId="0" applyFont="1" applyFill="1" applyBorder="1"/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171" fontId="15" fillId="8" borderId="5" xfId="4" applyNumberFormat="1" applyFont="1" applyFill="1" applyBorder="1" applyAlignment="1">
      <alignment horizontal="left" vertical="center"/>
    </xf>
    <xf numFmtId="0" fontId="15" fillId="8" borderId="5" xfId="0" applyFont="1" applyFill="1" applyBorder="1" applyAlignment="1">
      <alignment horizontal="left" vertical="center"/>
    </xf>
    <xf numFmtId="0" fontId="16" fillId="0" borderId="0" xfId="0" applyFont="1" applyAlignment="1">
      <alignment vertical="top" wrapText="1"/>
    </xf>
    <xf numFmtId="0" fontId="18" fillId="0" borderId="6" xfId="0" applyFont="1" applyFill="1" applyBorder="1"/>
    <xf numFmtId="0" fontId="18" fillId="0" borderId="6" xfId="0" applyFont="1" applyFill="1" applyBorder="1" applyAlignment="1">
      <alignment horizontal="left"/>
    </xf>
    <xf numFmtId="3" fontId="18" fillId="0" borderId="6" xfId="0" applyNumberFormat="1" applyFont="1" applyFill="1" applyBorder="1" applyAlignment="1">
      <alignment horizontal="left"/>
    </xf>
    <xf numFmtId="172" fontId="18" fillId="0" borderId="6" xfId="0" applyNumberFormat="1" applyFont="1" applyFill="1" applyBorder="1" applyAlignment="1">
      <alignment horizontal="left"/>
    </xf>
    <xf numFmtId="0" fontId="17" fillId="9" borderId="6" xfId="0" applyFont="1" applyFill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20" fillId="4" borderId="10" xfId="1" applyNumberFormat="1" applyFont="1" applyFill="1" applyBorder="1" applyAlignment="1">
      <alignment horizontal="left"/>
    </xf>
    <xf numFmtId="0" fontId="20" fillId="4" borderId="11" xfId="1" applyNumberFormat="1" applyFont="1" applyFill="1" applyBorder="1" applyAlignment="1">
      <alignment horizontal="left"/>
    </xf>
    <xf numFmtId="0" fontId="4" fillId="5" borderId="10" xfId="1" applyNumberFormat="1" applyFont="1" applyFill="1" applyBorder="1" applyAlignment="1"/>
    <xf numFmtId="0" fontId="4" fillId="5" borderId="10" xfId="1" applyNumberFormat="1" applyFont="1" applyFill="1" applyBorder="1" applyAlignment="1">
      <alignment horizontal="center"/>
    </xf>
    <xf numFmtId="170" fontId="4" fillId="5" borderId="10" xfId="3" applyNumberFormat="1" applyFont="1" applyFill="1" applyBorder="1"/>
    <xf numFmtId="170" fontId="4" fillId="6" borderId="10" xfId="3" applyNumberFormat="1" applyFont="1" applyFill="1" applyBorder="1" applyAlignment="1">
      <alignment horizontal="center"/>
    </xf>
    <xf numFmtId="170" fontId="6" fillId="6" borderId="11" xfId="3" applyNumberFormat="1" applyFont="1" applyFill="1" applyBorder="1" applyAlignment="1">
      <alignment horizontal="center"/>
    </xf>
    <xf numFmtId="0" fontId="4" fillId="12" borderId="10" xfId="1" applyNumberFormat="1" applyFont="1" applyFill="1" applyBorder="1" applyAlignment="1"/>
    <xf numFmtId="0" fontId="4" fillId="12" borderId="10" xfId="1" applyNumberFormat="1" applyFont="1" applyFill="1" applyBorder="1" applyAlignment="1">
      <alignment horizontal="center"/>
    </xf>
    <xf numFmtId="170" fontId="4" fillId="12" borderId="10" xfId="3" applyNumberFormat="1" applyFont="1" applyFill="1" applyBorder="1"/>
    <xf numFmtId="168" fontId="4" fillId="12" borderId="12" xfId="3" applyNumberFormat="1" applyFont="1" applyFill="1" applyBorder="1"/>
    <xf numFmtId="168" fontId="4" fillId="12" borderId="13" xfId="3" applyNumberFormat="1" applyFont="1" applyFill="1" applyBorder="1"/>
    <xf numFmtId="168" fontId="4" fillId="12" borderId="13" xfId="3" applyNumberFormat="1" applyFont="1" applyFill="1" applyBorder="1" applyAlignment="1">
      <alignment horizontal="center"/>
    </xf>
    <xf numFmtId="0" fontId="4" fillId="5" borderId="14" xfId="1" applyNumberFormat="1" applyFont="1" applyFill="1" applyBorder="1" applyAlignment="1"/>
    <xf numFmtId="0" fontId="4" fillId="5" borderId="14" xfId="1" applyNumberFormat="1" applyFont="1" applyFill="1" applyBorder="1" applyAlignment="1">
      <alignment horizontal="center"/>
    </xf>
    <xf numFmtId="170" fontId="4" fillId="6" borderId="14" xfId="3" applyNumberFormat="1" applyFont="1" applyFill="1" applyBorder="1"/>
    <xf numFmtId="0" fontId="19" fillId="10" borderId="15" xfId="0" applyFont="1" applyFill="1" applyBorder="1"/>
    <xf numFmtId="0" fontId="19" fillId="10" borderId="16" xfId="0" applyFont="1" applyFill="1" applyBorder="1"/>
    <xf numFmtId="0" fontId="19" fillId="10" borderId="17" xfId="0" applyFont="1" applyFill="1" applyBorder="1" applyAlignment="1">
      <alignment horizontal="right"/>
    </xf>
    <xf numFmtId="0" fontId="0" fillId="11" borderId="15" xfId="0" applyFont="1" applyFill="1" applyBorder="1"/>
    <xf numFmtId="0" fontId="0" fillId="11" borderId="16" xfId="0" applyFont="1" applyFill="1" applyBorder="1"/>
    <xf numFmtId="0" fontId="0" fillId="11" borderId="17" xfId="0" applyFont="1" applyFill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2" fillId="0" borderId="1" xfId="0" applyFont="1" applyBorder="1" applyAlignment="1">
      <alignment horizontal="right"/>
    </xf>
    <xf numFmtId="0" fontId="6" fillId="0" borderId="0" xfId="2" applyNumberFormat="1" applyFont="1" applyFill="1" applyProtection="1">
      <protection locked="0"/>
    </xf>
    <xf numFmtId="0" fontId="4" fillId="0" borderId="1" xfId="3" applyNumberFormat="1" applyFont="1" applyFill="1" applyBorder="1" applyProtection="1">
      <protection locked="0"/>
    </xf>
    <xf numFmtId="0" fontId="6" fillId="0" borderId="1" xfId="2" applyNumberFormat="1" applyFont="1" applyFill="1" applyBorder="1" applyProtection="1">
      <protection locked="0"/>
    </xf>
  </cellXfs>
  <cellStyles count="5">
    <cellStyle name="Comma 2" xfId="3"/>
    <cellStyle name="Currency 2" xfId="4"/>
    <cellStyle name="Normal" xfId="0" builtinId="0"/>
    <cellStyle name="Normal 2" xfId="1"/>
    <cellStyle name="Percent 2" xfId="2"/>
  </cellStyles>
  <dxfs count="8">
    <dxf>
      <fill>
        <patternFill patternType="solid">
          <fgColor indexed="64"/>
          <bgColor theme="4" tint="-0.24994659260841701"/>
        </patternFill>
      </fill>
    </dxf>
    <dxf>
      <font>
        <b/>
        <i val="0"/>
        <color rgb="FFFF0000"/>
      </font>
      <fill>
        <patternFill>
          <bgColor rgb="FF00B050"/>
        </patternFill>
      </fill>
    </dxf>
    <dxf>
      <fill>
        <patternFill patternType="solid">
          <fgColor indexed="64"/>
          <bgColor theme="4" tint="-0.24994659260841701"/>
        </patternFill>
      </fill>
    </dxf>
    <dxf>
      <font>
        <b/>
        <i val="0"/>
        <color rgb="FFFF0000"/>
      </font>
      <fill>
        <patternFill>
          <bgColor rgb="FF00B050"/>
        </patternFill>
      </fill>
    </dxf>
    <dxf>
      <fill>
        <patternFill patternType="solid">
          <fgColor indexed="64"/>
          <bgColor theme="4" tint="-0.24994659260841701"/>
        </patternFill>
      </fill>
    </dxf>
    <dxf>
      <font>
        <b/>
        <i val="0"/>
        <color rgb="FFFF0000"/>
      </font>
      <fill>
        <patternFill>
          <bgColor rgb="FF00B050"/>
        </patternFill>
      </fill>
    </dxf>
    <dxf>
      <fill>
        <patternFill patternType="solid">
          <fgColor indexed="64"/>
          <bgColor theme="4" tint="-0.24994659260841701"/>
        </patternFill>
      </fill>
    </dxf>
    <dxf>
      <font>
        <b/>
        <i val="0"/>
        <color rgb="FFFF0000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561975</xdr:colOff>
      <xdr:row>1</xdr:row>
      <xdr:rowOff>123825</xdr:rowOff>
    </xdr:from>
    <xdr:to>
      <xdr:col>12</xdr:col>
      <xdr:colOff>67801</xdr:colOff>
      <xdr:row>13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C305B774-FD77-4DF2-861B-25BF57972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9575" y="314325"/>
          <a:ext cx="3163426" cy="2266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1"/>
  <sheetViews>
    <sheetView workbookViewId="0">
      <selection activeCell="G5" sqref="G5"/>
    </sheetView>
  </sheetViews>
  <sheetFormatPr defaultRowHeight="15" x14ac:dyDescent="0.25"/>
  <cols>
    <col min="1" max="1" width="13.5703125" customWidth="1"/>
    <col min="2" max="2" width="19" customWidth="1"/>
    <col min="3" max="3" width="21.140625" customWidth="1"/>
    <col min="4" max="4" width="12.28515625" customWidth="1"/>
    <col min="5" max="5" width="26.5703125" customWidth="1"/>
    <col min="6" max="6" width="18.85546875" customWidth="1"/>
  </cols>
  <sheetData>
    <row r="3" spans="1:7" ht="18.75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76</v>
      </c>
      <c r="F3" s="1" t="s">
        <v>75</v>
      </c>
    </row>
    <row r="4" spans="1:7" ht="18.75" x14ac:dyDescent="0.3">
      <c r="A4" s="1" t="s">
        <v>9</v>
      </c>
      <c r="B4" s="2">
        <v>27000</v>
      </c>
      <c r="C4" s="3">
        <v>1</v>
      </c>
      <c r="D4" s="4">
        <v>40000</v>
      </c>
      <c r="E4" s="3" t="str">
        <f>IF(B4&gt;=C7,"Met","Not Met")</f>
        <v>Not Met</v>
      </c>
      <c r="F4" s="3" t="str">
        <f>IF(AND(B4&gt;=C7,C4&gt;=5),D4*20%,IF(AND(B4&gt;=C7,C4&lt;5),D4*5%,"No Bonus"))</f>
        <v>No Bonus</v>
      </c>
      <c r="G4" s="31" t="str">
        <f>IF(E4="Met",IF(C4&lt;5,D4*5%,D4*20%),"No Bonus")</f>
        <v>No Bonus</v>
      </c>
    </row>
    <row r="5" spans="1:7" ht="18.75" x14ac:dyDescent="0.3">
      <c r="A5" s="1" t="s">
        <v>10</v>
      </c>
      <c r="B5" s="2">
        <v>38000</v>
      </c>
      <c r="C5" s="3">
        <v>5</v>
      </c>
      <c r="D5" s="4">
        <v>55000</v>
      </c>
      <c r="E5" s="3" t="str">
        <f t="shared" ref="E5:E6" si="0">IF(B5&gt;=C8,"Met","Not Met")</f>
        <v>Met</v>
      </c>
      <c r="F5" s="3">
        <f t="shared" ref="F5:F6" si="1">IF(AND(B5&gt;=C8,C5&gt;=5),D5*20%,IF(AND(B5&gt;=C8,C5&lt;5),D5*5%,"No Bonus"))</f>
        <v>11000</v>
      </c>
      <c r="G5" s="31">
        <f t="shared" ref="G5:G6" si="2">IF(E5="Met",IF(C5&lt;5,D5*5%,D5*20%),"No Bonus")</f>
        <v>11000</v>
      </c>
    </row>
    <row r="6" spans="1:7" ht="18.75" x14ac:dyDescent="0.3">
      <c r="A6" s="1" t="s">
        <v>11</v>
      </c>
      <c r="B6" s="2">
        <v>41000</v>
      </c>
      <c r="C6" s="3">
        <v>3</v>
      </c>
      <c r="D6" s="4">
        <v>47500</v>
      </c>
      <c r="E6" s="3" t="str">
        <f t="shared" si="0"/>
        <v>Met</v>
      </c>
      <c r="F6" s="3">
        <f t="shared" si="1"/>
        <v>2375</v>
      </c>
      <c r="G6" s="31">
        <f t="shared" si="2"/>
        <v>2375</v>
      </c>
    </row>
    <row r="7" spans="1:7" ht="18.75" x14ac:dyDescent="0.3">
      <c r="A7" s="3"/>
      <c r="B7" s="1" t="s">
        <v>5</v>
      </c>
      <c r="C7" s="2">
        <v>30000</v>
      </c>
      <c r="D7" s="3"/>
      <c r="E7" s="3"/>
      <c r="F7" s="3"/>
    </row>
    <row r="8" spans="1:7" ht="18.75" x14ac:dyDescent="0.3">
      <c r="A8" s="3"/>
      <c r="B8" s="1" t="s">
        <v>4</v>
      </c>
      <c r="C8" s="3"/>
      <c r="D8" s="3"/>
      <c r="E8" s="3"/>
      <c r="F8" s="3"/>
    </row>
    <row r="10" spans="1:7" ht="18.75" x14ac:dyDescent="0.3">
      <c r="A10" s="5" t="s">
        <v>6</v>
      </c>
      <c r="B10" s="3">
        <v>5</v>
      </c>
      <c r="C10" s="6">
        <v>0.05</v>
      </c>
    </row>
    <row r="11" spans="1:7" ht="18.75" x14ac:dyDescent="0.3">
      <c r="A11" s="5" t="s">
        <v>7</v>
      </c>
      <c r="B11" s="82" t="s">
        <v>8</v>
      </c>
      <c r="C11" s="6">
        <v>0.2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9" workbookViewId="0">
      <selection activeCell="E30" sqref="E30"/>
    </sheetView>
  </sheetViews>
  <sheetFormatPr defaultRowHeight="15" x14ac:dyDescent="0.25"/>
  <cols>
    <col min="1" max="1" width="9.7109375" bestFit="1" customWidth="1"/>
    <col min="4" max="4" width="12.42578125" customWidth="1"/>
    <col min="6" max="6" width="14.5703125" customWidth="1"/>
  </cols>
  <sheetData>
    <row r="1" spans="1:9" ht="15.75" x14ac:dyDescent="0.25">
      <c r="A1" s="7" t="s">
        <v>12</v>
      </c>
      <c r="B1" s="8" t="s">
        <v>13</v>
      </c>
      <c r="C1" s="9" t="s">
        <v>14</v>
      </c>
      <c r="D1" s="9" t="s">
        <v>77</v>
      </c>
      <c r="E1" s="9" t="s">
        <v>32</v>
      </c>
      <c r="F1" s="10" t="s">
        <v>15</v>
      </c>
      <c r="G1" s="11"/>
      <c r="H1" s="8" t="s">
        <v>16</v>
      </c>
      <c r="I1" s="8" t="s">
        <v>17</v>
      </c>
    </row>
    <row r="2" spans="1:9" x14ac:dyDescent="0.25">
      <c r="A2" s="12">
        <v>39453</v>
      </c>
      <c r="B2" s="13" t="s">
        <v>18</v>
      </c>
      <c r="C2" s="13">
        <v>8</v>
      </c>
      <c r="D2" s="14">
        <v>389</v>
      </c>
      <c r="E2" s="84">
        <f>(C2*D2)*(VLOOKUP(B2,$H$2:$I$6,2,0))</f>
        <v>93.36</v>
      </c>
      <c r="F2" s="85">
        <f>SUM(E2:E30)</f>
        <v>4230.4800000000005</v>
      </c>
      <c r="G2" s="15"/>
      <c r="H2" s="13" t="s">
        <v>18</v>
      </c>
      <c r="I2" s="16">
        <v>0.03</v>
      </c>
    </row>
    <row r="3" spans="1:9" x14ac:dyDescent="0.25">
      <c r="A3" s="12">
        <v>39487</v>
      </c>
      <c r="B3" s="13" t="s">
        <v>19</v>
      </c>
      <c r="C3" s="13">
        <v>10</v>
      </c>
      <c r="D3" s="14">
        <v>385</v>
      </c>
      <c r="E3" s="84">
        <f t="shared" ref="E3:E30" si="0">(C3*D3)*(VLOOKUP(B3,$H$2:$I$6,2,0))</f>
        <v>154</v>
      </c>
      <c r="F3" s="17"/>
      <c r="G3" s="15"/>
      <c r="H3" s="13" t="s">
        <v>19</v>
      </c>
      <c r="I3" s="16">
        <v>0.04</v>
      </c>
    </row>
    <row r="4" spans="1:9" x14ac:dyDescent="0.25">
      <c r="A4" s="12">
        <v>39522</v>
      </c>
      <c r="B4" s="13" t="s">
        <v>20</v>
      </c>
      <c r="C4" s="13">
        <v>3</v>
      </c>
      <c r="D4" s="14">
        <v>771</v>
      </c>
      <c r="E4" s="84">
        <f t="shared" si="0"/>
        <v>115.65</v>
      </c>
      <c r="F4" s="17"/>
      <c r="G4" s="15"/>
      <c r="H4" s="13" t="s">
        <v>20</v>
      </c>
      <c r="I4" s="16">
        <v>0.05</v>
      </c>
    </row>
    <row r="5" spans="1:9" x14ac:dyDescent="0.25">
      <c r="A5" s="12">
        <v>39556</v>
      </c>
      <c r="B5" s="13" t="s">
        <v>21</v>
      </c>
      <c r="C5" s="13">
        <v>5</v>
      </c>
      <c r="D5" s="14">
        <v>313</v>
      </c>
      <c r="E5" s="84">
        <f t="shared" si="0"/>
        <v>93.899999999999991</v>
      </c>
      <c r="F5" s="17"/>
      <c r="G5" s="15"/>
      <c r="H5" s="13" t="s">
        <v>21</v>
      </c>
      <c r="I5" s="16">
        <v>0.06</v>
      </c>
    </row>
    <row r="6" spans="1:9" x14ac:dyDescent="0.25">
      <c r="A6" s="12">
        <v>39573</v>
      </c>
      <c r="B6" s="13" t="s">
        <v>22</v>
      </c>
      <c r="C6" s="13">
        <v>10</v>
      </c>
      <c r="D6" s="14">
        <v>574</v>
      </c>
      <c r="E6" s="84">
        <f t="shared" si="0"/>
        <v>401.8</v>
      </c>
      <c r="F6" s="17"/>
      <c r="G6" s="15"/>
      <c r="H6" s="13" t="s">
        <v>22</v>
      </c>
      <c r="I6" s="16">
        <v>7.0000000000000007E-2</v>
      </c>
    </row>
    <row r="7" spans="1:9" x14ac:dyDescent="0.25">
      <c r="A7" s="12">
        <v>39590</v>
      </c>
      <c r="B7" s="13" t="s">
        <v>18</v>
      </c>
      <c r="C7" s="13">
        <v>8</v>
      </c>
      <c r="D7" s="14">
        <v>730</v>
      </c>
      <c r="E7" s="84">
        <f t="shared" si="0"/>
        <v>175.2</v>
      </c>
      <c r="F7" s="17"/>
      <c r="G7" s="15"/>
      <c r="H7" s="18"/>
      <c r="I7" s="19"/>
    </row>
    <row r="8" spans="1:9" x14ac:dyDescent="0.25">
      <c r="A8" s="12">
        <v>39624</v>
      </c>
      <c r="B8" s="13" t="s">
        <v>19</v>
      </c>
      <c r="C8" s="13">
        <v>4</v>
      </c>
      <c r="D8" s="14">
        <v>471</v>
      </c>
      <c r="E8" s="84">
        <f t="shared" si="0"/>
        <v>75.36</v>
      </c>
      <c r="F8" s="17"/>
      <c r="G8" s="15"/>
      <c r="H8" s="18"/>
      <c r="I8" s="18"/>
    </row>
    <row r="9" spans="1:9" x14ac:dyDescent="0.25">
      <c r="A9" s="12">
        <v>39675</v>
      </c>
      <c r="B9" s="13" t="s">
        <v>20</v>
      </c>
      <c r="C9" s="13">
        <v>1</v>
      </c>
      <c r="D9" s="14">
        <v>548</v>
      </c>
      <c r="E9" s="84">
        <f t="shared" si="0"/>
        <v>27.400000000000002</v>
      </c>
      <c r="F9" s="17"/>
      <c r="G9" s="15"/>
      <c r="H9" s="18"/>
      <c r="I9" s="18"/>
    </row>
    <row r="10" spans="1:9" x14ac:dyDescent="0.25">
      <c r="A10" s="12">
        <v>39794</v>
      </c>
      <c r="B10" s="13" t="s">
        <v>21</v>
      </c>
      <c r="C10" s="13">
        <v>3</v>
      </c>
      <c r="D10" s="14">
        <v>323</v>
      </c>
      <c r="E10" s="84">
        <f>969*(0.06)</f>
        <v>58.14</v>
      </c>
      <c r="F10" s="83"/>
      <c r="G10" s="15"/>
      <c r="H10" s="18"/>
      <c r="I10" s="18"/>
    </row>
    <row r="11" spans="1:9" x14ac:dyDescent="0.25">
      <c r="A11" s="12">
        <v>39913</v>
      </c>
      <c r="B11" s="13" t="s">
        <v>22</v>
      </c>
      <c r="C11" s="13">
        <v>5</v>
      </c>
      <c r="D11" s="14">
        <v>712</v>
      </c>
      <c r="E11" s="84">
        <f t="shared" si="0"/>
        <v>249.20000000000002</v>
      </c>
      <c r="F11" s="17"/>
      <c r="G11" s="15"/>
      <c r="H11" s="18"/>
      <c r="I11" s="18"/>
    </row>
    <row r="12" spans="1:9" x14ac:dyDescent="0.25">
      <c r="A12" s="12">
        <v>39947</v>
      </c>
      <c r="B12" s="13" t="s">
        <v>18</v>
      </c>
      <c r="C12" s="13">
        <v>9</v>
      </c>
      <c r="D12" s="14">
        <v>432</v>
      </c>
      <c r="E12" s="84">
        <f t="shared" si="0"/>
        <v>116.64</v>
      </c>
      <c r="F12" s="17"/>
      <c r="G12" s="15"/>
      <c r="H12" s="18"/>
      <c r="I12" s="18"/>
    </row>
    <row r="13" spans="1:9" x14ac:dyDescent="0.25">
      <c r="A13" s="12">
        <v>40066</v>
      </c>
      <c r="B13" s="13" t="s">
        <v>19</v>
      </c>
      <c r="C13" s="13">
        <v>6</v>
      </c>
      <c r="D13" s="14">
        <v>460</v>
      </c>
      <c r="E13" s="84">
        <f t="shared" si="0"/>
        <v>110.4</v>
      </c>
      <c r="F13" s="17"/>
      <c r="G13" s="15"/>
      <c r="H13" s="18"/>
      <c r="I13" s="18"/>
    </row>
    <row r="14" spans="1:9" x14ac:dyDescent="0.25">
      <c r="A14" s="12">
        <v>40117</v>
      </c>
      <c r="B14" s="13" t="s">
        <v>20</v>
      </c>
      <c r="C14" s="13">
        <v>3</v>
      </c>
      <c r="D14" s="14">
        <v>741</v>
      </c>
      <c r="E14" s="84">
        <f t="shared" si="0"/>
        <v>111.15</v>
      </c>
      <c r="F14" s="17"/>
      <c r="G14" s="15"/>
      <c r="H14" s="18"/>
      <c r="I14" s="18"/>
    </row>
    <row r="15" spans="1:9" x14ac:dyDescent="0.25">
      <c r="A15" s="12">
        <v>39709</v>
      </c>
      <c r="B15" s="13" t="s">
        <v>21</v>
      </c>
      <c r="C15" s="13">
        <v>8</v>
      </c>
      <c r="D15" s="14">
        <v>580</v>
      </c>
      <c r="E15" s="84">
        <f t="shared" si="0"/>
        <v>278.39999999999998</v>
      </c>
      <c r="F15" s="17"/>
      <c r="G15" s="15"/>
      <c r="H15" s="18"/>
      <c r="I15" s="18"/>
    </row>
    <row r="16" spans="1:9" x14ac:dyDescent="0.25">
      <c r="A16" s="12">
        <v>39777</v>
      </c>
      <c r="B16" s="13" t="s">
        <v>22</v>
      </c>
      <c r="C16" s="13">
        <v>6</v>
      </c>
      <c r="D16" s="14">
        <v>685</v>
      </c>
      <c r="E16" s="84">
        <f t="shared" si="0"/>
        <v>287.70000000000005</v>
      </c>
      <c r="F16" s="17"/>
      <c r="G16" s="15"/>
      <c r="H16" s="18"/>
      <c r="I16" s="18"/>
    </row>
    <row r="17" spans="1:9" x14ac:dyDescent="0.25">
      <c r="A17" s="12">
        <v>39811</v>
      </c>
      <c r="B17" s="13" t="s">
        <v>18</v>
      </c>
      <c r="C17" s="13">
        <v>2</v>
      </c>
      <c r="D17" s="14">
        <v>401</v>
      </c>
      <c r="E17" s="84">
        <f t="shared" si="0"/>
        <v>24.06</v>
      </c>
      <c r="F17" s="17"/>
      <c r="G17" s="15"/>
      <c r="H17" s="18"/>
      <c r="I17" s="18"/>
    </row>
    <row r="18" spans="1:9" x14ac:dyDescent="0.25">
      <c r="A18" s="12">
        <v>39896</v>
      </c>
      <c r="B18" s="13" t="s">
        <v>19</v>
      </c>
      <c r="C18" s="13">
        <v>10</v>
      </c>
      <c r="D18" s="14">
        <v>342</v>
      </c>
      <c r="E18" s="84">
        <f t="shared" si="0"/>
        <v>136.80000000000001</v>
      </c>
      <c r="F18" s="17"/>
      <c r="G18" s="15"/>
      <c r="H18" s="18"/>
      <c r="I18" s="18"/>
    </row>
    <row r="19" spans="1:9" x14ac:dyDescent="0.25">
      <c r="A19" s="12">
        <v>39998</v>
      </c>
      <c r="B19" s="13" t="s">
        <v>20</v>
      </c>
      <c r="C19" s="13">
        <v>8</v>
      </c>
      <c r="D19" s="14">
        <v>475</v>
      </c>
      <c r="E19" s="84">
        <f t="shared" si="0"/>
        <v>190</v>
      </c>
      <c r="F19" s="17"/>
      <c r="G19" s="15"/>
      <c r="H19" s="18"/>
      <c r="I19" s="18"/>
    </row>
    <row r="20" spans="1:9" x14ac:dyDescent="0.25">
      <c r="A20" s="12">
        <v>40015</v>
      </c>
      <c r="B20" s="13" t="s">
        <v>21</v>
      </c>
      <c r="C20" s="13">
        <v>3</v>
      </c>
      <c r="D20" s="14">
        <v>535</v>
      </c>
      <c r="E20" s="84">
        <f t="shared" si="0"/>
        <v>96.3</v>
      </c>
      <c r="F20" s="17"/>
      <c r="G20" s="15"/>
      <c r="H20" s="18"/>
      <c r="I20" s="18"/>
    </row>
    <row r="21" spans="1:9" x14ac:dyDescent="0.25">
      <c r="A21" s="12">
        <v>40032</v>
      </c>
      <c r="B21" s="13" t="s">
        <v>22</v>
      </c>
      <c r="C21" s="13">
        <v>3</v>
      </c>
      <c r="D21" s="14">
        <v>663</v>
      </c>
      <c r="E21" s="84">
        <f>(C21*D21)*(0.07)</f>
        <v>139.23000000000002</v>
      </c>
      <c r="F21" s="17"/>
      <c r="G21" s="15"/>
      <c r="H21" s="18"/>
      <c r="I21" s="18"/>
    </row>
    <row r="22" spans="1:9" x14ac:dyDescent="0.25">
      <c r="A22" s="12">
        <v>39504</v>
      </c>
      <c r="B22" s="13" t="s">
        <v>18</v>
      </c>
      <c r="C22" s="13">
        <v>10</v>
      </c>
      <c r="D22" s="14">
        <v>762</v>
      </c>
      <c r="E22" s="84">
        <f t="shared" si="0"/>
        <v>228.6</v>
      </c>
      <c r="F22" s="17"/>
      <c r="G22" s="15"/>
      <c r="H22" s="18"/>
      <c r="I22" s="18"/>
    </row>
    <row r="23" spans="1:9" x14ac:dyDescent="0.25">
      <c r="A23" s="12">
        <v>39743</v>
      </c>
      <c r="B23" s="13" t="s">
        <v>19</v>
      </c>
      <c r="C23" s="13">
        <v>5</v>
      </c>
      <c r="D23" s="14">
        <v>425</v>
      </c>
      <c r="E23" s="84">
        <f t="shared" si="0"/>
        <v>85</v>
      </c>
      <c r="F23" s="17"/>
      <c r="G23" s="15"/>
      <c r="H23" s="18"/>
      <c r="I23" s="18"/>
    </row>
    <row r="24" spans="1:9" x14ac:dyDescent="0.25">
      <c r="A24" s="12">
        <v>39760</v>
      </c>
      <c r="B24" s="13" t="s">
        <v>20</v>
      </c>
      <c r="C24" s="13">
        <v>1</v>
      </c>
      <c r="D24" s="14">
        <v>639</v>
      </c>
      <c r="E24" s="84">
        <f t="shared" si="0"/>
        <v>31.950000000000003</v>
      </c>
      <c r="F24" s="17"/>
      <c r="G24" s="15"/>
      <c r="H24" s="18"/>
      <c r="I24" s="18"/>
    </row>
    <row r="25" spans="1:9" x14ac:dyDescent="0.25">
      <c r="A25" s="12">
        <v>39930</v>
      </c>
      <c r="B25" s="13" t="s">
        <v>21</v>
      </c>
      <c r="C25" s="13">
        <v>4</v>
      </c>
      <c r="D25" s="14">
        <v>409</v>
      </c>
      <c r="E25" s="84">
        <f t="shared" si="0"/>
        <v>98.16</v>
      </c>
      <c r="F25" s="17"/>
      <c r="G25" s="15"/>
      <c r="H25" s="18"/>
      <c r="I25" s="18"/>
    </row>
    <row r="26" spans="1:9" x14ac:dyDescent="0.25">
      <c r="A26" s="12">
        <v>40083</v>
      </c>
      <c r="B26" s="13" t="s">
        <v>22</v>
      </c>
      <c r="C26" s="13">
        <v>4</v>
      </c>
      <c r="D26" s="14">
        <v>612</v>
      </c>
      <c r="E26" s="84">
        <f t="shared" si="0"/>
        <v>171.36</v>
      </c>
      <c r="F26" s="17"/>
      <c r="G26" s="15"/>
      <c r="H26" s="18"/>
      <c r="I26" s="18"/>
    </row>
    <row r="27" spans="1:9" x14ac:dyDescent="0.25">
      <c r="A27" s="12">
        <v>39692</v>
      </c>
      <c r="B27" s="13" t="s">
        <v>18</v>
      </c>
      <c r="C27" s="13">
        <v>6</v>
      </c>
      <c r="D27" s="14">
        <v>688</v>
      </c>
      <c r="E27" s="84">
        <f t="shared" si="0"/>
        <v>123.83999999999999</v>
      </c>
      <c r="F27" s="17"/>
      <c r="G27" s="15"/>
      <c r="H27" s="18"/>
      <c r="I27" s="18"/>
    </row>
    <row r="28" spans="1:9" x14ac:dyDescent="0.25">
      <c r="A28" s="12">
        <v>39981</v>
      </c>
      <c r="B28" s="13" t="s">
        <v>19</v>
      </c>
      <c r="C28" s="13">
        <v>10</v>
      </c>
      <c r="D28" s="14">
        <v>663</v>
      </c>
      <c r="E28" s="84">
        <f t="shared" si="0"/>
        <v>265.2</v>
      </c>
      <c r="F28" s="17"/>
      <c r="G28" s="15"/>
      <c r="H28" s="18"/>
      <c r="I28" s="18"/>
    </row>
    <row r="29" spans="1:9" x14ac:dyDescent="0.25">
      <c r="A29" s="12">
        <v>40049</v>
      </c>
      <c r="B29" s="13" t="s">
        <v>20</v>
      </c>
      <c r="C29" s="13">
        <v>5</v>
      </c>
      <c r="D29" s="14">
        <v>608</v>
      </c>
      <c r="E29" s="84">
        <f t="shared" si="0"/>
        <v>152</v>
      </c>
      <c r="F29" s="17"/>
      <c r="G29" s="15"/>
      <c r="H29" s="18"/>
      <c r="I29" s="18"/>
    </row>
    <row r="30" spans="1:9" x14ac:dyDescent="0.25">
      <c r="A30" s="12">
        <v>39470</v>
      </c>
      <c r="B30" s="13" t="s">
        <v>21</v>
      </c>
      <c r="C30" s="13">
        <v>6</v>
      </c>
      <c r="D30" s="14">
        <v>388</v>
      </c>
      <c r="E30" s="84">
        <f t="shared" si="0"/>
        <v>139.68</v>
      </c>
      <c r="F30" s="17"/>
      <c r="G30" s="15"/>
      <c r="H30" s="18"/>
      <c r="I30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8"/>
  <sheetViews>
    <sheetView workbookViewId="0">
      <selection activeCell="E17" sqref="E17"/>
    </sheetView>
  </sheetViews>
  <sheetFormatPr defaultRowHeight="15" x14ac:dyDescent="0.25"/>
  <cols>
    <col min="1" max="1" width="18.140625" bestFit="1" customWidth="1"/>
    <col min="2" max="2" width="15" customWidth="1"/>
    <col min="4" max="4" width="9.140625" customWidth="1"/>
    <col min="7" max="7" width="11.42578125" customWidth="1"/>
    <col min="10" max="10" width="16.85546875" customWidth="1"/>
    <col min="11" max="11" width="13.28515625" customWidth="1"/>
  </cols>
  <sheetData>
    <row r="3" spans="1:17" x14ac:dyDescent="0.25">
      <c r="A3" s="20" t="s">
        <v>23</v>
      </c>
      <c r="B3" s="21"/>
      <c r="C3" s="18"/>
      <c r="D3" s="21"/>
      <c r="E3" s="18"/>
      <c r="F3" s="18"/>
      <c r="G3" s="18"/>
      <c r="H3" s="18"/>
      <c r="I3" s="18"/>
      <c r="J3" s="22" t="s">
        <v>24</v>
      </c>
      <c r="K3" s="23"/>
      <c r="L3" s="18"/>
      <c r="M3" s="18"/>
      <c r="N3" s="18"/>
      <c r="O3" s="18"/>
      <c r="P3" s="18"/>
      <c r="Q3" s="18"/>
    </row>
    <row r="4" spans="1:17" ht="15.75" x14ac:dyDescent="0.25">
      <c r="A4" s="57" t="s">
        <v>25</v>
      </c>
      <c r="B4" s="57" t="s">
        <v>74</v>
      </c>
      <c r="C4" s="57" t="s">
        <v>26</v>
      </c>
      <c r="D4" s="57" t="s">
        <v>27</v>
      </c>
      <c r="E4" s="58" t="s">
        <v>28</v>
      </c>
      <c r="F4" s="24"/>
      <c r="G4" s="25" t="s">
        <v>29</v>
      </c>
      <c r="H4" s="26">
        <v>0.1</v>
      </c>
      <c r="I4" s="27"/>
      <c r="J4" s="57" t="s">
        <v>25</v>
      </c>
      <c r="K4" s="57" t="s">
        <v>74</v>
      </c>
      <c r="L4" s="57" t="s">
        <v>26</v>
      </c>
      <c r="M4" s="57" t="s">
        <v>27</v>
      </c>
      <c r="N4" s="58" t="s">
        <v>28</v>
      </c>
      <c r="O4" s="24"/>
      <c r="P4" s="25" t="s">
        <v>29</v>
      </c>
      <c r="Q4" s="26">
        <v>0.1</v>
      </c>
    </row>
    <row r="5" spans="1:17" x14ac:dyDescent="0.25">
      <c r="A5" s="59" t="s">
        <v>80</v>
      </c>
      <c r="B5" s="60" t="s">
        <v>30</v>
      </c>
      <c r="C5" s="61">
        <v>138</v>
      </c>
      <c r="D5" s="62" t="str">
        <f>IF(OR(B5="Yes",C5&lt;100),C5*10%,"")</f>
        <v/>
      </c>
      <c r="E5" s="63">
        <f>SUM(C5:D5)</f>
        <v>138</v>
      </c>
      <c r="F5" s="28"/>
      <c r="G5" s="29"/>
      <c r="H5" s="30"/>
      <c r="I5" s="27"/>
      <c r="J5" s="59" t="s">
        <v>80</v>
      </c>
      <c r="K5" s="60" t="s">
        <v>30</v>
      </c>
      <c r="L5" s="61">
        <v>138</v>
      </c>
      <c r="M5" s="62" t="str">
        <f>IF(AND(K5="Yes",L5&lt;100),L5*10%,"")</f>
        <v/>
      </c>
      <c r="N5" s="63">
        <f>SUM(L5:M5)</f>
        <v>138</v>
      </c>
      <c r="O5" s="28"/>
      <c r="P5" s="29"/>
      <c r="Q5" s="30"/>
    </row>
    <row r="6" spans="1:17" x14ac:dyDescent="0.25">
      <c r="A6" s="64" t="s">
        <v>81</v>
      </c>
      <c r="B6" s="65" t="s">
        <v>31</v>
      </c>
      <c r="C6" s="66">
        <v>125</v>
      </c>
      <c r="D6" s="62">
        <f t="shared" ref="D6:D15" si="0">IF(OR(B6="Yes",C6&lt;100),C6*10%,"")</f>
        <v>12.5</v>
      </c>
      <c r="E6" s="63">
        <f t="shared" ref="E6:E15" si="1">SUM(C6:D6)</f>
        <v>137.5</v>
      </c>
      <c r="F6" s="28"/>
      <c r="G6" s="29" t="s">
        <v>78</v>
      </c>
      <c r="H6" s="27"/>
      <c r="I6" s="27"/>
      <c r="J6" s="64" t="s">
        <v>81</v>
      </c>
      <c r="K6" s="65" t="s">
        <v>31</v>
      </c>
      <c r="L6" s="66">
        <v>125</v>
      </c>
      <c r="M6" s="62" t="str">
        <f t="shared" ref="M6:M15" si="2">IF(AND(K6="Yes",L6&lt;100),L6*10%,"")</f>
        <v/>
      </c>
      <c r="N6" s="63">
        <f t="shared" ref="N6:N15" si="3">SUM(L6:M6)</f>
        <v>125</v>
      </c>
      <c r="O6" s="28"/>
      <c r="P6" s="29"/>
      <c r="Q6" s="27"/>
    </row>
    <row r="7" spans="1:17" x14ac:dyDescent="0.25">
      <c r="A7" s="59" t="s">
        <v>82</v>
      </c>
      <c r="B7" s="60" t="s">
        <v>30</v>
      </c>
      <c r="C7" s="61">
        <v>79</v>
      </c>
      <c r="D7" s="62">
        <f t="shared" si="0"/>
        <v>7.9</v>
      </c>
      <c r="E7" s="63">
        <f t="shared" si="1"/>
        <v>86.9</v>
      </c>
      <c r="F7" s="28"/>
      <c r="G7" s="29" t="s">
        <v>74</v>
      </c>
      <c r="H7" s="27" t="s">
        <v>31</v>
      </c>
      <c r="I7" s="27"/>
      <c r="J7" s="59" t="s">
        <v>82</v>
      </c>
      <c r="K7" s="60" t="s">
        <v>30</v>
      </c>
      <c r="L7" s="61">
        <v>79</v>
      </c>
      <c r="M7" s="62" t="str">
        <f t="shared" si="2"/>
        <v/>
      </c>
      <c r="N7" s="63">
        <f t="shared" si="3"/>
        <v>79</v>
      </c>
      <c r="O7" s="28"/>
      <c r="P7" s="27"/>
      <c r="Q7" s="27"/>
    </row>
    <row r="8" spans="1:17" x14ac:dyDescent="0.25">
      <c r="A8" s="64" t="s">
        <v>83</v>
      </c>
      <c r="B8" s="65" t="s">
        <v>31</v>
      </c>
      <c r="C8" s="66">
        <v>57</v>
      </c>
      <c r="D8" s="62">
        <f t="shared" si="0"/>
        <v>5.7</v>
      </c>
      <c r="E8" s="63">
        <f t="shared" si="1"/>
        <v>62.7</v>
      </c>
      <c r="F8" s="28"/>
      <c r="G8" s="29" t="s">
        <v>26</v>
      </c>
      <c r="H8" s="27" t="s">
        <v>79</v>
      </c>
      <c r="I8" s="27"/>
      <c r="J8" s="64" t="s">
        <v>83</v>
      </c>
      <c r="K8" s="65" t="s">
        <v>31</v>
      </c>
      <c r="L8" s="66">
        <v>57</v>
      </c>
      <c r="M8" s="62">
        <f t="shared" si="2"/>
        <v>5.7</v>
      </c>
      <c r="N8" s="63">
        <f t="shared" si="3"/>
        <v>62.7</v>
      </c>
      <c r="O8" s="28"/>
      <c r="P8" s="29"/>
      <c r="Q8" s="27"/>
    </row>
    <row r="9" spans="1:17" x14ac:dyDescent="0.25">
      <c r="A9" s="59" t="s">
        <v>84</v>
      </c>
      <c r="B9" s="60" t="s">
        <v>30</v>
      </c>
      <c r="C9" s="61">
        <v>91</v>
      </c>
      <c r="D9" s="62">
        <f t="shared" si="0"/>
        <v>9.1</v>
      </c>
      <c r="E9" s="63">
        <f t="shared" si="1"/>
        <v>100.1</v>
      </c>
      <c r="F9" s="28"/>
      <c r="G9" s="29"/>
      <c r="H9" s="27"/>
      <c r="I9" s="27"/>
      <c r="J9" s="59" t="s">
        <v>84</v>
      </c>
      <c r="K9" s="60" t="s">
        <v>30</v>
      </c>
      <c r="L9" s="61">
        <v>91</v>
      </c>
      <c r="M9" s="62" t="str">
        <f t="shared" si="2"/>
        <v/>
      </c>
      <c r="N9" s="63">
        <f t="shared" si="3"/>
        <v>91</v>
      </c>
      <c r="O9" s="28"/>
      <c r="P9" s="29"/>
      <c r="Q9" s="27"/>
    </row>
    <row r="10" spans="1:17" x14ac:dyDescent="0.25">
      <c r="A10" s="64" t="s">
        <v>85</v>
      </c>
      <c r="B10" s="65" t="s">
        <v>30</v>
      </c>
      <c r="C10" s="66">
        <v>68</v>
      </c>
      <c r="D10" s="62">
        <f t="shared" si="0"/>
        <v>6.8000000000000007</v>
      </c>
      <c r="E10" s="63">
        <f t="shared" si="1"/>
        <v>74.8</v>
      </c>
      <c r="F10" s="28"/>
      <c r="G10" s="29"/>
      <c r="H10" s="27"/>
      <c r="I10" s="27"/>
      <c r="J10" s="64" t="s">
        <v>85</v>
      </c>
      <c r="K10" s="65" t="s">
        <v>30</v>
      </c>
      <c r="L10" s="66">
        <v>68</v>
      </c>
      <c r="M10" s="62" t="str">
        <f t="shared" si="2"/>
        <v/>
      </c>
      <c r="N10" s="63">
        <f t="shared" si="3"/>
        <v>68</v>
      </c>
      <c r="O10" s="28"/>
      <c r="P10" s="29"/>
      <c r="Q10" s="27"/>
    </row>
    <row r="11" spans="1:17" x14ac:dyDescent="0.25">
      <c r="A11" s="59" t="s">
        <v>86</v>
      </c>
      <c r="B11" s="60" t="s">
        <v>31</v>
      </c>
      <c r="C11" s="61">
        <v>32</v>
      </c>
      <c r="D11" s="62">
        <f t="shared" si="0"/>
        <v>3.2</v>
      </c>
      <c r="E11" s="63">
        <f t="shared" si="1"/>
        <v>35.200000000000003</v>
      </c>
      <c r="F11" s="15"/>
      <c r="G11" s="29"/>
      <c r="H11" s="27"/>
      <c r="I11" s="27"/>
      <c r="J11" s="59" t="s">
        <v>86</v>
      </c>
      <c r="K11" s="60" t="s">
        <v>31</v>
      </c>
      <c r="L11" s="61">
        <v>32</v>
      </c>
      <c r="M11" s="62">
        <f t="shared" si="2"/>
        <v>3.2</v>
      </c>
      <c r="N11" s="63">
        <f t="shared" si="3"/>
        <v>35.200000000000003</v>
      </c>
      <c r="O11" s="15"/>
      <c r="P11" s="29"/>
      <c r="Q11" s="27"/>
    </row>
    <row r="12" spans="1:17" x14ac:dyDescent="0.25">
      <c r="A12" s="64" t="s">
        <v>87</v>
      </c>
      <c r="B12" s="65" t="s">
        <v>31</v>
      </c>
      <c r="C12" s="66">
        <v>49</v>
      </c>
      <c r="D12" s="62">
        <f t="shared" si="0"/>
        <v>4.9000000000000004</v>
      </c>
      <c r="E12" s="63">
        <f t="shared" si="1"/>
        <v>53.9</v>
      </c>
      <c r="F12" s="15"/>
      <c r="G12" s="29"/>
      <c r="H12" s="27"/>
      <c r="I12" s="27"/>
      <c r="J12" s="64" t="s">
        <v>87</v>
      </c>
      <c r="K12" s="65" t="s">
        <v>31</v>
      </c>
      <c r="L12" s="66">
        <v>49</v>
      </c>
      <c r="M12" s="62">
        <f t="shared" si="2"/>
        <v>4.9000000000000004</v>
      </c>
      <c r="N12" s="63">
        <f t="shared" si="3"/>
        <v>53.9</v>
      </c>
      <c r="O12" s="15"/>
      <c r="P12" s="27"/>
      <c r="Q12" s="27"/>
    </row>
    <row r="13" spans="1:17" x14ac:dyDescent="0.25">
      <c r="A13" s="59" t="s">
        <v>88</v>
      </c>
      <c r="B13" s="60" t="s">
        <v>31</v>
      </c>
      <c r="C13" s="61">
        <v>113</v>
      </c>
      <c r="D13" s="62">
        <f t="shared" si="0"/>
        <v>11.3</v>
      </c>
      <c r="E13" s="63">
        <f t="shared" si="1"/>
        <v>124.3</v>
      </c>
      <c r="F13" s="15"/>
      <c r="G13" s="29"/>
      <c r="H13" s="27"/>
      <c r="I13" s="18"/>
      <c r="J13" s="59" t="s">
        <v>88</v>
      </c>
      <c r="K13" s="60" t="s">
        <v>31</v>
      </c>
      <c r="L13" s="61">
        <v>113</v>
      </c>
      <c r="M13" s="62" t="str">
        <f t="shared" si="2"/>
        <v/>
      </c>
      <c r="N13" s="63">
        <f t="shared" si="3"/>
        <v>113</v>
      </c>
      <c r="O13" s="15"/>
      <c r="P13" s="15"/>
      <c r="Q13" s="27"/>
    </row>
    <row r="14" spans="1:17" x14ac:dyDescent="0.25">
      <c r="A14" s="64" t="s">
        <v>89</v>
      </c>
      <c r="B14" s="65" t="s">
        <v>30</v>
      </c>
      <c r="C14" s="66">
        <v>83</v>
      </c>
      <c r="D14" s="62">
        <f t="shared" si="0"/>
        <v>8.3000000000000007</v>
      </c>
      <c r="E14" s="63">
        <f t="shared" si="1"/>
        <v>91.3</v>
      </c>
      <c r="F14" s="15"/>
      <c r="G14" s="29"/>
      <c r="H14" s="27"/>
      <c r="I14" s="18"/>
      <c r="J14" s="64" t="s">
        <v>89</v>
      </c>
      <c r="K14" s="65" t="s">
        <v>30</v>
      </c>
      <c r="L14" s="66">
        <v>83</v>
      </c>
      <c r="M14" s="62" t="str">
        <f t="shared" si="2"/>
        <v/>
      </c>
      <c r="N14" s="63">
        <f t="shared" si="3"/>
        <v>83</v>
      </c>
      <c r="O14" s="15"/>
      <c r="P14" s="15"/>
      <c r="Q14" s="27"/>
    </row>
    <row r="15" spans="1:17" x14ac:dyDescent="0.25">
      <c r="A15" s="59" t="s">
        <v>90</v>
      </c>
      <c r="B15" s="60" t="s">
        <v>31</v>
      </c>
      <c r="C15" s="61">
        <v>140</v>
      </c>
      <c r="D15" s="62">
        <f t="shared" si="0"/>
        <v>14</v>
      </c>
      <c r="E15" s="63">
        <f t="shared" si="1"/>
        <v>154</v>
      </c>
      <c r="F15" s="15"/>
      <c r="G15" s="29"/>
      <c r="H15" s="27"/>
      <c r="I15" s="18"/>
      <c r="J15" s="59" t="s">
        <v>90</v>
      </c>
      <c r="K15" s="60" t="s">
        <v>31</v>
      </c>
      <c r="L15" s="61">
        <v>140</v>
      </c>
      <c r="M15" s="62" t="str">
        <f t="shared" si="2"/>
        <v/>
      </c>
      <c r="N15" s="63">
        <f t="shared" si="3"/>
        <v>140</v>
      </c>
      <c r="O15" s="15"/>
      <c r="P15" s="15"/>
      <c r="Q15" s="27"/>
    </row>
    <row r="16" spans="1:17" x14ac:dyDescent="0.25">
      <c r="A16" s="67"/>
      <c r="B16" s="68"/>
      <c r="C16" s="68"/>
      <c r="D16" s="69"/>
      <c r="E16" s="68"/>
      <c r="F16" s="15"/>
      <c r="G16" s="15"/>
      <c r="H16" s="27"/>
      <c r="I16" s="18"/>
      <c r="J16" s="67"/>
      <c r="K16" s="68"/>
      <c r="L16" s="68"/>
      <c r="M16" s="69"/>
      <c r="N16" s="68"/>
      <c r="O16" s="15"/>
      <c r="P16" s="15"/>
      <c r="Q16" s="27"/>
    </row>
    <row r="17" spans="1:17" x14ac:dyDescent="0.25">
      <c r="A17" s="70" t="s">
        <v>32</v>
      </c>
      <c r="B17" s="71"/>
      <c r="C17" s="72">
        <f>SUM(C5:C15)</f>
        <v>975</v>
      </c>
      <c r="D17" s="72">
        <f t="shared" ref="D17:E17" si="4">SUM(D5:D15)</f>
        <v>83.7</v>
      </c>
      <c r="E17" s="72">
        <f t="shared" si="4"/>
        <v>1058.6999999999998</v>
      </c>
      <c r="F17" s="15"/>
      <c r="G17" s="15"/>
      <c r="H17" s="27"/>
      <c r="I17" s="18"/>
      <c r="J17" s="70" t="s">
        <v>32</v>
      </c>
      <c r="K17" s="71"/>
      <c r="L17" s="72">
        <f>SUM(L5:L15)</f>
        <v>975</v>
      </c>
      <c r="M17" s="72">
        <f t="shared" ref="M17:N17" si="5">SUM(M5:M15)</f>
        <v>13.8</v>
      </c>
      <c r="N17" s="72">
        <f t="shared" si="5"/>
        <v>988.80000000000007</v>
      </c>
      <c r="O17" s="15"/>
      <c r="P17" s="15"/>
      <c r="Q17" s="27"/>
    </row>
    <row r="18" spans="1:17" x14ac:dyDescent="0.2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5"/>
  <sheetViews>
    <sheetView workbookViewId="0">
      <selection activeCell="H18" sqref="H18"/>
    </sheetView>
  </sheetViews>
  <sheetFormatPr defaultRowHeight="15" x14ac:dyDescent="0.25"/>
  <sheetData>
    <row r="1" spans="2:10" x14ac:dyDescent="0.25">
      <c r="B1" s="31" t="s">
        <v>33</v>
      </c>
      <c r="J1" s="31" t="s">
        <v>34</v>
      </c>
    </row>
    <row r="3" spans="2:10" x14ac:dyDescent="0.25">
      <c r="B3" s="32">
        <v>17</v>
      </c>
      <c r="C3" s="32">
        <v>91</v>
      </c>
      <c r="D3" s="32">
        <v>70</v>
      </c>
      <c r="E3" s="32">
        <v>42</v>
      </c>
      <c r="F3" s="33"/>
    </row>
    <row r="4" spans="2:10" x14ac:dyDescent="0.25">
      <c r="B4" s="32">
        <v>97</v>
      </c>
      <c r="C4" s="32">
        <v>70</v>
      </c>
      <c r="D4" s="32">
        <v>8</v>
      </c>
      <c r="E4" s="32">
        <v>64</v>
      </c>
      <c r="F4" s="33"/>
    </row>
    <row r="5" spans="2:10" x14ac:dyDescent="0.25">
      <c r="B5" s="32">
        <v>70</v>
      </c>
      <c r="C5" s="32">
        <v>28</v>
      </c>
      <c r="D5" s="32">
        <v>17</v>
      </c>
      <c r="E5" s="32">
        <v>55</v>
      </c>
      <c r="F5" s="33"/>
    </row>
    <row r="6" spans="2:10" x14ac:dyDescent="0.25">
      <c r="B6" s="32">
        <v>57</v>
      </c>
      <c r="C6" s="32">
        <v>6</v>
      </c>
      <c r="D6" s="32">
        <v>35</v>
      </c>
      <c r="E6" s="32">
        <v>90</v>
      </c>
      <c r="F6" s="33"/>
    </row>
    <row r="7" spans="2:10" x14ac:dyDescent="0.25">
      <c r="B7" s="32">
        <v>4</v>
      </c>
      <c r="C7" s="32">
        <v>55</v>
      </c>
      <c r="D7" s="32">
        <v>71</v>
      </c>
      <c r="E7" s="32">
        <v>54</v>
      </c>
      <c r="F7" s="33"/>
    </row>
    <row r="8" spans="2:10" x14ac:dyDescent="0.25">
      <c r="B8" s="32">
        <v>91</v>
      </c>
      <c r="C8" s="32">
        <v>85</v>
      </c>
      <c r="D8" s="32">
        <v>53</v>
      </c>
      <c r="E8" s="32">
        <v>51</v>
      </c>
      <c r="F8" s="33"/>
    </row>
    <row r="9" spans="2:10" x14ac:dyDescent="0.25">
      <c r="B9" s="32">
        <v>100</v>
      </c>
      <c r="C9" s="32">
        <v>6</v>
      </c>
      <c r="D9" s="32">
        <v>40</v>
      </c>
      <c r="E9" s="32">
        <v>96</v>
      </c>
      <c r="F9" s="33"/>
    </row>
    <row r="10" spans="2:10" x14ac:dyDescent="0.25">
      <c r="B10" s="32">
        <v>15</v>
      </c>
      <c r="C10" s="32">
        <v>17</v>
      </c>
      <c r="D10" s="32">
        <v>19</v>
      </c>
      <c r="E10" s="32">
        <v>71</v>
      </c>
      <c r="F10" s="33"/>
    </row>
    <row r="11" spans="2:10" x14ac:dyDescent="0.25">
      <c r="B11" s="32">
        <v>37</v>
      </c>
      <c r="C11" s="32">
        <v>21</v>
      </c>
      <c r="D11" s="32">
        <v>58</v>
      </c>
      <c r="E11" s="32">
        <v>92</v>
      </c>
      <c r="F11" s="33"/>
    </row>
    <row r="12" spans="2:10" x14ac:dyDescent="0.25">
      <c r="B12" s="32">
        <v>62</v>
      </c>
      <c r="C12" s="32">
        <v>52</v>
      </c>
      <c r="D12" s="32">
        <v>58</v>
      </c>
      <c r="E12" s="32">
        <v>80</v>
      </c>
      <c r="F12" s="33"/>
    </row>
    <row r="13" spans="2:10" x14ac:dyDescent="0.25">
      <c r="B13" s="32">
        <v>14</v>
      </c>
      <c r="C13" s="32">
        <v>49</v>
      </c>
      <c r="D13" s="32">
        <v>53</v>
      </c>
      <c r="E13" s="32">
        <v>19</v>
      </c>
      <c r="F13" s="33"/>
    </row>
    <row r="14" spans="2:10" x14ac:dyDescent="0.25">
      <c r="B14" s="34">
        <v>82</v>
      </c>
      <c r="C14" s="34">
        <v>83</v>
      </c>
      <c r="D14" s="34">
        <v>93</v>
      </c>
      <c r="E14" s="34">
        <v>58</v>
      </c>
      <c r="F14" s="33"/>
    </row>
    <row r="15" spans="2:10" x14ac:dyDescent="0.25">
      <c r="B15" s="34">
        <v>95</v>
      </c>
      <c r="C15" s="32">
        <v>91</v>
      </c>
      <c r="D15" s="32">
        <v>9</v>
      </c>
      <c r="E15" s="32">
        <v>33</v>
      </c>
    </row>
  </sheetData>
  <conditionalFormatting sqref="B3:E15">
    <cfRule type="iconSet" priority="2">
      <iconSet iconSet="4RedToBlack">
        <cfvo type="percent" val="0"/>
        <cfvo type="percent" val="25"/>
        <cfvo type="percent" val="50"/>
        <cfvo type="percent" val="75"/>
      </iconSe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46DB9733-F167-47D8-9AA3-4157E38A0BC2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80</xm:f>
              </x14:cfvo>
              <x14:cfIcon iconSet="NoIcons" iconId="0"/>
              <x14:cfIcon iconSet="NoIcons" iconId="0"/>
              <x14:cfIcon iconSet="4RedToBlack" iconId="0"/>
            </x14:iconSet>
          </x14:cfRule>
          <xm:sqref>B3:E15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4" sqref="C4"/>
    </sheetView>
  </sheetViews>
  <sheetFormatPr defaultRowHeight="15" x14ac:dyDescent="0.25"/>
  <cols>
    <col min="1" max="1" width="39" customWidth="1"/>
  </cols>
  <sheetData>
    <row r="1" spans="1:4" x14ac:dyDescent="0.25">
      <c r="A1" s="35" t="s">
        <v>35</v>
      </c>
      <c r="B1" s="36"/>
      <c r="C1" s="36"/>
      <c r="D1" s="36"/>
    </row>
    <row r="2" spans="1:4" x14ac:dyDescent="0.25">
      <c r="A2" s="37"/>
      <c r="B2" s="37"/>
      <c r="C2" s="37"/>
      <c r="D2" s="37"/>
    </row>
    <row r="3" spans="1:4" x14ac:dyDescent="0.25">
      <c r="A3" s="37"/>
      <c r="B3" s="38" t="s">
        <v>36</v>
      </c>
      <c r="C3" s="39">
        <v>2145</v>
      </c>
      <c r="D3" s="37"/>
    </row>
    <row r="4" spans="1:4" x14ac:dyDescent="0.25">
      <c r="A4" s="37"/>
      <c r="B4" s="38" t="s">
        <v>37</v>
      </c>
      <c r="C4" s="40">
        <v>1</v>
      </c>
      <c r="D4" s="37"/>
    </row>
    <row r="5" spans="1:4" x14ac:dyDescent="0.25">
      <c r="A5" s="37"/>
      <c r="B5" s="38" t="s">
        <v>38</v>
      </c>
      <c r="C5" s="39">
        <v>2987</v>
      </c>
      <c r="D5" s="37"/>
    </row>
    <row r="6" spans="1:4" x14ac:dyDescent="0.25">
      <c r="A6" s="37"/>
      <c r="B6" s="38" t="s">
        <v>39</v>
      </c>
      <c r="C6" s="39">
        <v>3021</v>
      </c>
      <c r="D6" s="37"/>
    </row>
    <row r="7" spans="1:4" x14ac:dyDescent="0.25">
      <c r="A7" s="37"/>
      <c r="B7" s="41" t="s">
        <v>40</v>
      </c>
      <c r="C7" s="42">
        <f>SUM(C3:C6)</f>
        <v>8154</v>
      </c>
      <c r="D7" s="37"/>
    </row>
  </sheetData>
  <conditionalFormatting sqref="B7:C7">
    <cfRule type="expression" dxfId="3" priority="1">
      <formula>COUNT($C$3:$C$6)=4</formula>
    </cfRule>
    <cfRule type="expression" dxfId="2" priority="3">
      <formula>COUNT($C$3:$C$6)=4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1"/>
  <sheetViews>
    <sheetView showGridLines="0" workbookViewId="0">
      <selection activeCell="J4" sqref="J4"/>
    </sheetView>
  </sheetViews>
  <sheetFormatPr defaultRowHeight="15" x14ac:dyDescent="0.25"/>
  <cols>
    <col min="2" max="4" width="14.7109375" customWidth="1"/>
    <col min="6" max="8" width="14.7109375" customWidth="1"/>
    <col min="10" max="12" width="14.7109375" customWidth="1"/>
  </cols>
  <sheetData>
    <row r="2" spans="2:12" ht="14.25" customHeight="1" x14ac:dyDescent="0.25">
      <c r="B2" s="43" t="s">
        <v>41</v>
      </c>
      <c r="F2" s="43" t="s">
        <v>42</v>
      </c>
      <c r="J2" s="43" t="s">
        <v>43</v>
      </c>
    </row>
    <row r="3" spans="2:12" ht="27" customHeight="1" x14ac:dyDescent="0.25">
      <c r="B3" s="44" t="s">
        <v>71</v>
      </c>
      <c r="C3" s="45"/>
      <c r="D3" s="45"/>
      <c r="F3" s="44" t="s">
        <v>44</v>
      </c>
      <c r="G3" s="45"/>
      <c r="H3" s="45"/>
      <c r="J3" s="44" t="s">
        <v>69</v>
      </c>
      <c r="K3" s="45"/>
      <c r="L3" s="45"/>
    </row>
    <row r="4" spans="2:12" ht="27" customHeight="1" x14ac:dyDescent="0.25">
      <c r="B4" s="46" t="s">
        <v>72</v>
      </c>
      <c r="C4" s="47" t="s">
        <v>22</v>
      </c>
      <c r="D4" s="46">
        <f>SUMIFS(D8:D21,B8:B21,B4,C8:C21,C4)</f>
        <v>242</v>
      </c>
      <c r="F4" s="46" t="s">
        <v>19</v>
      </c>
      <c r="G4" s="47" t="s">
        <v>91</v>
      </c>
      <c r="H4" s="46">
        <f t="array" ref="H4">SUMPRODUCT((C8:C21="East")*(D8:D21&gt;150),D8:D21)</f>
        <v>339</v>
      </c>
      <c r="J4" s="46">
        <f t="array" ref="J4">SUMPRODUCT(--(C8:C21="North")*(B8:B21&lt;&gt;"Samsung"),D8:D21)</f>
        <v>460</v>
      </c>
      <c r="K4" s="47"/>
      <c r="L4" s="47"/>
    </row>
    <row r="5" spans="2:12" ht="15" customHeight="1" x14ac:dyDescent="0.25">
      <c r="B5" s="48"/>
    </row>
    <row r="6" spans="2:12" ht="15" customHeight="1" x14ac:dyDescent="0.25">
      <c r="B6" s="48"/>
    </row>
    <row r="7" spans="2:12" x14ac:dyDescent="0.25">
      <c r="B7" s="73" t="s">
        <v>45</v>
      </c>
      <c r="C7" s="74" t="s">
        <v>13</v>
      </c>
      <c r="D7" s="75" t="s">
        <v>46</v>
      </c>
    </row>
    <row r="8" spans="2:12" x14ac:dyDescent="0.25">
      <c r="B8" s="76" t="s">
        <v>70</v>
      </c>
      <c r="C8" s="77" t="s">
        <v>20</v>
      </c>
      <c r="D8" s="78">
        <v>127</v>
      </c>
    </row>
    <row r="9" spans="2:12" x14ac:dyDescent="0.25">
      <c r="B9" s="79" t="s">
        <v>72</v>
      </c>
      <c r="C9" s="80" t="s">
        <v>22</v>
      </c>
      <c r="D9" s="81">
        <v>139</v>
      </c>
    </row>
    <row r="10" spans="2:12" x14ac:dyDescent="0.25">
      <c r="B10" s="76" t="s">
        <v>72</v>
      </c>
      <c r="C10" s="77" t="s">
        <v>22</v>
      </c>
      <c r="D10" s="78">
        <v>103</v>
      </c>
    </row>
    <row r="11" spans="2:12" x14ac:dyDescent="0.25">
      <c r="B11" s="79" t="s">
        <v>73</v>
      </c>
      <c r="C11" s="80" t="s">
        <v>20</v>
      </c>
      <c r="D11" s="81">
        <v>168</v>
      </c>
    </row>
    <row r="12" spans="2:12" x14ac:dyDescent="0.25">
      <c r="B12" s="76" t="s">
        <v>72</v>
      </c>
      <c r="C12" s="77" t="s">
        <v>20</v>
      </c>
      <c r="D12" s="78">
        <v>122</v>
      </c>
    </row>
    <row r="13" spans="2:12" x14ac:dyDescent="0.25">
      <c r="B13" s="79" t="s">
        <v>73</v>
      </c>
      <c r="C13" s="80" t="s">
        <v>22</v>
      </c>
      <c r="D13" s="81">
        <v>200</v>
      </c>
    </row>
    <row r="14" spans="2:12" x14ac:dyDescent="0.25">
      <c r="B14" s="76" t="s">
        <v>73</v>
      </c>
      <c r="C14" s="77" t="s">
        <v>21</v>
      </c>
      <c r="D14" s="78">
        <v>177</v>
      </c>
    </row>
    <row r="15" spans="2:12" x14ac:dyDescent="0.25">
      <c r="B15" s="79" t="s">
        <v>70</v>
      </c>
      <c r="C15" s="80" t="s">
        <v>21</v>
      </c>
      <c r="D15" s="81">
        <v>170</v>
      </c>
    </row>
    <row r="16" spans="2:12" x14ac:dyDescent="0.25">
      <c r="B16" s="76" t="s">
        <v>72</v>
      </c>
      <c r="C16" s="77" t="s">
        <v>21</v>
      </c>
      <c r="D16" s="78">
        <v>177</v>
      </c>
    </row>
    <row r="17" spans="2:4" x14ac:dyDescent="0.25">
      <c r="B17" s="79" t="s">
        <v>72</v>
      </c>
      <c r="C17" s="80" t="s">
        <v>20</v>
      </c>
      <c r="D17" s="81">
        <v>170</v>
      </c>
    </row>
    <row r="18" spans="2:4" x14ac:dyDescent="0.25">
      <c r="B18" s="76" t="s">
        <v>73</v>
      </c>
      <c r="C18" s="77" t="s">
        <v>22</v>
      </c>
      <c r="D18" s="78">
        <v>144</v>
      </c>
    </row>
    <row r="19" spans="2:4" x14ac:dyDescent="0.25">
      <c r="B19" s="79" t="s">
        <v>70</v>
      </c>
      <c r="C19" s="80" t="s">
        <v>19</v>
      </c>
      <c r="D19" s="81">
        <v>172</v>
      </c>
    </row>
    <row r="20" spans="2:4" x14ac:dyDescent="0.25">
      <c r="B20" s="76" t="s">
        <v>70</v>
      </c>
      <c r="C20" s="77" t="s">
        <v>19</v>
      </c>
      <c r="D20" s="78">
        <v>167</v>
      </c>
    </row>
    <row r="21" spans="2:4" x14ac:dyDescent="0.25">
      <c r="B21" s="54" t="s">
        <v>73</v>
      </c>
      <c r="C21" s="55" t="s">
        <v>19</v>
      </c>
      <c r="D21" s="56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C17" sqref="C17"/>
    </sheetView>
  </sheetViews>
  <sheetFormatPr defaultColWidth="0" defaultRowHeight="15" customHeight="1" zeroHeight="1" x14ac:dyDescent="0.25"/>
  <cols>
    <col min="1" max="1" width="3.5703125" customWidth="1"/>
    <col min="2" max="2" width="40.85546875" customWidth="1"/>
    <col min="3" max="4" width="11.42578125" customWidth="1"/>
    <col min="5" max="6" width="0" hidden="1" customWidth="1"/>
    <col min="7" max="16384" width="9.140625" hidden="1"/>
  </cols>
  <sheetData>
    <row r="1" spans="2:4" x14ac:dyDescent="0.25"/>
    <row r="2" spans="2:4" x14ac:dyDescent="0.25">
      <c r="B2" s="31" t="s">
        <v>68</v>
      </c>
    </row>
    <row r="3" spans="2:4" x14ac:dyDescent="0.25"/>
    <row r="4" spans="2:4" x14ac:dyDescent="0.25">
      <c r="B4" s="53" t="s">
        <v>47</v>
      </c>
      <c r="C4" s="53" t="s">
        <v>48</v>
      </c>
      <c r="D4" s="53" t="s">
        <v>49</v>
      </c>
    </row>
    <row r="5" spans="2:4" x14ac:dyDescent="0.25">
      <c r="B5" s="49" t="s">
        <v>50</v>
      </c>
      <c r="C5" s="50">
        <v>1.2648999999999999</v>
      </c>
      <c r="D5" s="50">
        <f>ROUND(C5,2)</f>
        <v>1.26</v>
      </c>
    </row>
    <row r="6" spans="2:4" x14ac:dyDescent="0.25">
      <c r="B6" s="49" t="s">
        <v>51</v>
      </c>
      <c r="C6" s="50">
        <v>1.2648999999999999</v>
      </c>
      <c r="D6" s="50">
        <f>ROUNDUP(C6,2)</f>
        <v>1.27</v>
      </c>
    </row>
    <row r="7" spans="2:4" x14ac:dyDescent="0.25">
      <c r="B7" s="49" t="s">
        <v>52</v>
      </c>
      <c r="C7" s="50">
        <v>1.2648999999999999</v>
      </c>
      <c r="D7" s="50">
        <f>ROUND(C7,0)</f>
        <v>1</v>
      </c>
    </row>
    <row r="8" spans="2:4" x14ac:dyDescent="0.25">
      <c r="B8" s="49" t="s">
        <v>53</v>
      </c>
      <c r="C8" s="50">
        <v>544.23400000000004</v>
      </c>
      <c r="D8" s="50">
        <f>MROUND(C8,10)</f>
        <v>540</v>
      </c>
    </row>
    <row r="9" spans="2:4" x14ac:dyDescent="0.25">
      <c r="B9" s="49" t="s">
        <v>54</v>
      </c>
      <c r="C9" s="50">
        <v>544.23400000000004</v>
      </c>
      <c r="D9" s="50">
        <f>MROUND(C9,10)</f>
        <v>540</v>
      </c>
    </row>
    <row r="10" spans="2:4" x14ac:dyDescent="0.25">
      <c r="B10" s="49" t="s">
        <v>55</v>
      </c>
      <c r="C10" s="51">
        <v>312789123</v>
      </c>
      <c r="D10" s="51">
        <f>MROUND(C10,1000)</f>
        <v>312789000</v>
      </c>
    </row>
    <row r="11" spans="2:4" x14ac:dyDescent="0.25">
      <c r="B11" s="49" t="s">
        <v>56</v>
      </c>
      <c r="C11" s="51">
        <v>312789123</v>
      </c>
      <c r="D11" s="50">
        <f>MROUND(C11,1000000)</f>
        <v>313000000</v>
      </c>
    </row>
    <row r="12" spans="2:4" x14ac:dyDescent="0.25">
      <c r="B12" s="49" t="s">
        <v>57</v>
      </c>
      <c r="C12" s="50">
        <v>43</v>
      </c>
      <c r="D12" s="50">
        <f>MROUND(C12,2)</f>
        <v>44</v>
      </c>
    </row>
    <row r="13" spans="2:4" x14ac:dyDescent="0.25">
      <c r="B13" s="49" t="s">
        <v>58</v>
      </c>
      <c r="C13" s="50">
        <v>93</v>
      </c>
      <c r="D13" s="50">
        <f>MROUND(C13,5)</f>
        <v>95</v>
      </c>
    </row>
    <row r="14" spans="2:4" x14ac:dyDescent="0.25">
      <c r="B14" s="49" t="s">
        <v>59</v>
      </c>
      <c r="C14" s="50">
        <v>301</v>
      </c>
      <c r="D14" s="50">
        <f>MROUND(C14,100)</f>
        <v>300</v>
      </c>
    </row>
    <row r="15" spans="2:4" x14ac:dyDescent="0.25">
      <c r="B15" s="49" t="s">
        <v>60</v>
      </c>
      <c r="C15" s="50">
        <v>-23.34</v>
      </c>
      <c r="D15" s="50">
        <f>ROUND(C15,0)</f>
        <v>-23</v>
      </c>
    </row>
    <row r="16" spans="2:4" x14ac:dyDescent="0.25">
      <c r="B16" s="49" t="s">
        <v>61</v>
      </c>
      <c r="C16" s="52">
        <v>312789.26921</v>
      </c>
      <c r="D16" s="50" t="str">
        <f>TEXT(ROUND(C16,2),0)</f>
        <v>312789</v>
      </c>
    </row>
    <row r="17" spans="2:4" x14ac:dyDescent="0.25">
      <c r="B17" s="49" t="s">
        <v>62</v>
      </c>
      <c r="C17" s="50">
        <v>42.1</v>
      </c>
      <c r="D17" s="50">
        <f>MROUND(C17,2)</f>
        <v>42</v>
      </c>
    </row>
    <row r="18" spans="2:4" x14ac:dyDescent="0.25">
      <c r="B18" s="49" t="s">
        <v>63</v>
      </c>
      <c r="C18" s="50">
        <v>44.93</v>
      </c>
      <c r="D18" s="50">
        <f>MROUND(C18,3)</f>
        <v>45</v>
      </c>
    </row>
    <row r="19" spans="2:4" x14ac:dyDescent="0.25">
      <c r="B19" s="49" t="s">
        <v>64</v>
      </c>
      <c r="C19" s="50">
        <v>19.14</v>
      </c>
      <c r="D19" s="50"/>
    </row>
    <row r="20" spans="2:4" x14ac:dyDescent="0.25">
      <c r="B20" s="49" t="s">
        <v>65</v>
      </c>
      <c r="C20" s="50">
        <v>23</v>
      </c>
      <c r="D20" s="50"/>
    </row>
    <row r="21" spans="2:4" x14ac:dyDescent="0.25">
      <c r="B21" s="49" t="s">
        <v>66</v>
      </c>
      <c r="C21" s="50">
        <v>124567</v>
      </c>
      <c r="D21" s="50">
        <f>MROUND(C21,1000)</f>
        <v>125000</v>
      </c>
    </row>
    <row r="22" spans="2:4" x14ac:dyDescent="0.25">
      <c r="B22" s="49" t="s">
        <v>67</v>
      </c>
      <c r="C22" s="50">
        <v>23.344999999999999</v>
      </c>
      <c r="D22" s="50">
        <f>C22-23</f>
        <v>0.34499999999999886</v>
      </c>
    </row>
    <row r="23" spans="2:4" x14ac:dyDescent="0.25"/>
    <row r="24" spans="2:4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HW1</vt:lpstr>
      <vt:lpstr>HW2</vt:lpstr>
      <vt:lpstr>HW3</vt:lpstr>
      <vt:lpstr>HW4</vt:lpstr>
      <vt:lpstr>HW5</vt:lpstr>
      <vt:lpstr>HW6</vt:lpstr>
      <vt:lpstr>HW7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Upender gupta</cp:lastModifiedBy>
  <dcterms:created xsi:type="dcterms:W3CDTF">2021-01-17T05:12:12Z</dcterms:created>
  <dcterms:modified xsi:type="dcterms:W3CDTF">2021-01-24T17:19:44Z</dcterms:modified>
</cp:coreProperties>
</file>